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vaelango/Desktop/Git/resources/"/>
    </mc:Choice>
  </mc:AlternateContent>
  <xr:revisionPtr revIDLastSave="0" documentId="13_ncr:1_{4B5BA8A6-89A0-B74B-8181-C3346EB2485A}" xr6:coauthVersionLast="47" xr6:coauthVersionMax="47" xr10:uidLastSave="{00000000-0000-0000-0000-000000000000}"/>
  <bookViews>
    <workbookView xWindow="0" yWindow="460" windowWidth="35840" windowHeight="20720" xr2:uid="{00000000-000D-0000-FFFF-FFFF00000000}"/>
  </bookViews>
  <sheets>
    <sheet name="Kickstarter" sheetId="1" r:id="rId1"/>
    <sheet name="Theater Outcomes by Launch Date" sheetId="7" r:id="rId2"/>
    <sheet name="Outcomes Based on Goals" sheetId="8" r:id="rId3"/>
    <sheet name="Edinburgh Research." sheetId="6" r:id="rId4"/>
    <sheet name="Category Statistics" sheetId="2" r:id="rId5"/>
    <sheet name="Subcategory Statistics" sheetId="3" r:id="rId6"/>
    <sheet name="Outcomes Based on Launch Date" sheetId="5" r:id="rId7"/>
  </sheets>
  <definedNames>
    <definedName name="_xlnm._FilterDatabase" localSheetId="0" hidden="1">Kickstarter!$A$1:$U$4116</definedName>
  </definedNames>
  <calcPr calcId="191029"/>
  <pivotCaches>
    <pivotCache cacheId="10" r:id="rId8"/>
    <pivotCache cacheId="1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E13" i="8" s="1"/>
  <c r="H13" i="8" s="1"/>
  <c r="D12" i="8"/>
  <c r="C12" i="8"/>
  <c r="B12" i="8"/>
  <c r="E12" i="8" s="1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  <c r="E6" i="8" l="1"/>
  <c r="F6" i="8" s="1"/>
  <c r="E10" i="8"/>
  <c r="E7" i="8"/>
  <c r="E11" i="8"/>
  <c r="G7" i="8"/>
  <c r="H7" i="8"/>
  <c r="H11" i="8"/>
  <c r="E4" i="8"/>
  <c r="F4" i="8"/>
  <c r="G4" i="8"/>
  <c r="G9" i="8"/>
  <c r="G2" i="8"/>
  <c r="G6" i="8"/>
  <c r="G10" i="8"/>
  <c r="H10" i="8"/>
  <c r="E3" i="8"/>
  <c r="F3" i="8" s="1"/>
  <c r="G11" i="8"/>
  <c r="H3" i="8"/>
  <c r="E8" i="8"/>
  <c r="H8" i="8" s="1"/>
  <c r="F8" i="8"/>
  <c r="G8" i="8"/>
  <c r="G12" i="8"/>
  <c r="H4" i="8"/>
  <c r="H12" i="8"/>
  <c r="E9" i="8"/>
  <c r="H9" i="8"/>
  <c r="E5" i="8"/>
  <c r="G5" i="8" s="1"/>
  <c r="E2" i="8"/>
  <c r="F2" i="8" s="1"/>
  <c r="F12" i="8"/>
  <c r="F11" i="8"/>
  <c r="F10" i="8"/>
  <c r="F9" i="8"/>
  <c r="F7" i="8"/>
  <c r="F13" i="8"/>
  <c r="G13" i="8"/>
  <c r="H6" i="8" l="1"/>
  <c r="H2" i="8"/>
  <c r="H5" i="8"/>
  <c r="G3" i="8"/>
  <c r="F5" i="8"/>
</calcChain>
</file>

<file path=xl/sharedStrings.xml><?xml version="1.0" encoding="utf-8"?>
<sst xmlns="http://schemas.openxmlformats.org/spreadsheetml/2006/main" count="33035" uniqueCount="8404">
  <si>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</si>
  <si>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</si>
  <si>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</si>
  <si>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</si>
  <si>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</si>
  <si>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</si>
  <si>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</si>
  <si>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</si>
  <si>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</si>
  <si>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</si>
  <si>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</si>
  <si>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</si>
  <si>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</si>
  <si>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</si>
  <si>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</si>
  <si>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</si>
  <si>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</si>
  <si>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</si>
  <si>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</si>
  <si>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</si>
  <si>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</si>
  <si>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</si>
  <si>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</si>
  <si>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</si>
  <si>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</si>
  <si>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</si>
  <si>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</si>
  <si>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</si>
  <si>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</si>
  <si>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</si>
  <si>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</si>
  <si>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</si>
  <si>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</si>
  <si>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</si>
  <si>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</si>
  <si>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</si>
  <si>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</si>
  <si>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</si>
  <si>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</si>
  <si>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</si>
  <si>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</si>
  <si>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</si>
  <si>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</si>
  <si>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</si>
  <si>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</si>
  <si>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</si>
  <si>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</si>
  <si>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</si>
  <si>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</si>
  <si>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</si>
  <si>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</si>
  <si>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</si>
  <si>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</si>
  <si>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</si>
  <si>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</si>
  <si>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</si>
  <si>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</si>
  <si>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</si>
  <si>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</si>
  <si>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</si>
  <si>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</si>
  <si>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</si>
  <si>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</si>
  <si>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</si>
  <si>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</si>
  <si>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</si>
  <si>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</si>
  <si>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</si>
  <si>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</si>
  <si>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</si>
  <si>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</si>
  <si>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</si>
  <si>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</si>
  <si>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</si>
  <si>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</si>
  <si>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</si>
  <si>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</si>
  <si>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</si>
  <si>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</si>
  <si>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</si>
  <si>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</si>
  <si>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</si>
  <si>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</si>
  <si>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</si>
  <si>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</si>
  <si>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</si>
  <si>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</si>
  <si>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</si>
  <si>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</si>
  <si>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</si>
  <si>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</si>
  <si>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</si>
  <si>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</si>
  <si>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</si>
  <si>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</si>
  <si>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</si>
  <si>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</si>
  <si>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</si>
  <si>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</si>
  <si>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</si>
  <si>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</si>
  <si>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</si>
  <si>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</si>
  <si>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</si>
  <si>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</si>
  <si>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</si>
  <si>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</si>
  <si>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</si>
  <si>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</si>
  <si>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</si>
  <si>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</si>
  <si>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</si>
  <si>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</si>
  <si>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</si>
  <si>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</si>
  <si>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</si>
  <si>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</si>
  <si>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</si>
  <si>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</si>
  <si>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</si>
  <si>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</si>
  <si>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</si>
  <si>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</si>
  <si>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</si>
  <si>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</si>
  <si>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</si>
  <si>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</si>
  <si>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</si>
  <si>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</si>
  <si>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</si>
  <si>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</si>
  <si>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</si>
  <si>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</si>
  <si>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</si>
  <si>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</si>
  <si>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</si>
  <si>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</si>
  <si>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</si>
  <si>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</si>
  <si>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</si>
  <si>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</si>
  <si>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</si>
  <si>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</si>
  <si>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</si>
  <si>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</si>
  <si>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</si>
  <si>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</si>
  <si>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</si>
  <si>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</si>
  <si>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</si>
  <si>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</si>
  <si>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</si>
  <si>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</si>
  <si>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</si>
  <si>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</si>
  <si>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</si>
  <si>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</si>
  <si>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</si>
  <si>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</si>
  <si>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</si>
  <si>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</si>
  <si>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</si>
  <si>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</si>
  <si>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</si>
  <si>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</si>
  <si>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</si>
  <si>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</si>
  <si>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</si>
  <si>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</si>
  <si>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</si>
  <si>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</si>
  <si>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</si>
  <si>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</si>
  <si>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</si>
  <si>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</si>
  <si>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</si>
  <si>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</si>
  <si>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</si>
  <si>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</si>
  <si>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</si>
  <si>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</si>
  <si>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</si>
  <si>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</si>
  <si>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</si>
  <si>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</si>
  <si>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</si>
  <si>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</si>
  <si>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</si>
  <si>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</si>
  <si>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</si>
  <si>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</si>
  <si>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</si>
  <si>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</si>
  <si>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</si>
  <si>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</si>
  <si>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</si>
  <si>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</si>
  <si>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</si>
  <si>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</si>
  <si>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</si>
  <si>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</si>
  <si>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</si>
  <si>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</si>
  <si>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</si>
  <si>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</si>
  <si>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</si>
  <si>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</si>
  <si>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</si>
  <si>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</si>
  <si>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</si>
  <si>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</si>
  <si>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</si>
  <si>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</si>
  <si>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</si>
  <si>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</si>
  <si>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</si>
  <si>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</si>
  <si>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</si>
  <si>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</si>
  <si>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</si>
  <si>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</si>
  <si>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</si>
  <si>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</si>
  <si>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</si>
  <si>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</si>
  <si>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</si>
  <si>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</si>
  <si>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</si>
  <si>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</si>
  <si>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</si>
  <si>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</si>
  <si>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</si>
  <si>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</si>
  <si>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</si>
  <si>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</si>
  <si>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</si>
  <si>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</si>
  <si>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</si>
  <si>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</si>
  <si>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</si>
  <si>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</si>
  <si>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</si>
  <si>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</si>
  <si>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</si>
  <si>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</si>
  <si>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</si>
  <si>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</si>
  <si>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</si>
  <si>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</si>
  <si>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</si>
  <si>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</si>
  <si>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</si>
  <si>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</si>
  <si>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</si>
  <si>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</si>
  <si>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</si>
  <si>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</si>
  <si>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</si>
  <si>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</si>
  <si>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</si>
  <si>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</si>
  <si>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</si>
  <si>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</si>
  <si>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</si>
  <si>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</si>
  <si>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</si>
  <si>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</si>
  <si>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</si>
  <si>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</si>
  <si>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</si>
  <si>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</si>
  <si>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</si>
  <si>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</si>
  <si>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</si>
  <si>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</si>
  <si>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</si>
  <si>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</si>
  <si>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</si>
  <si>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</si>
  <si>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</si>
  <si>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</si>
  <si>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</si>
  <si>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</si>
  <si>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</si>
  <si>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</si>
  <si>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</si>
  <si>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</si>
  <si>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</si>
  <si>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</si>
  <si>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</si>
  <si>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</si>
  <si>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</si>
  <si>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</si>
  <si>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</si>
  <si>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</si>
  <si>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</si>
  <si>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</si>
  <si>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</si>
  <si>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</si>
  <si>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</si>
  <si>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</si>
  <si>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</si>
  <si>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</si>
  <si>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</si>
  <si>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</si>
  <si>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</si>
  <si>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</si>
  <si>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</si>
  <si>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</si>
  <si>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</si>
  <si>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</si>
  <si>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</si>
  <si>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</si>
  <si>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</si>
  <si>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</si>
  <si>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</si>
  <si>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</si>
  <si>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</si>
  <si>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</si>
  <si>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</si>
  <si>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</si>
  <si>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</si>
  <si>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</si>
  <si>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</si>
  <si>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</si>
  <si>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</si>
  <si>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</si>
  <si>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</si>
  <si>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</si>
  <si>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</si>
  <si>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</si>
  <si>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</si>
  <si>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</si>
  <si>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</si>
  <si>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</si>
  <si>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</si>
  <si>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</si>
  <si>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</si>
  <si>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</si>
  <si>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</si>
  <si>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</si>
  <si>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</si>
  <si>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</si>
  <si>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</si>
  <si>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</si>
  <si>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</si>
  <si>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</si>
  <si>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</si>
  <si>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</si>
  <si>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</si>
  <si>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</si>
  <si>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</si>
  <si>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</si>
  <si>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</si>
  <si>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</si>
  <si>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</si>
  <si>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</si>
  <si>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</si>
  <si>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</si>
  <si>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</si>
  <si>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</si>
  <si>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</si>
  <si>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</si>
  <si>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</si>
  <si>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</si>
  <si>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</si>
  <si>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</si>
  <si>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</si>
  <si>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</si>
  <si>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</si>
  <si>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</si>
  <si>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</si>
  <si>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</si>
  <si>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</si>
  <si>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</si>
  <si>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</si>
  <si>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</si>
  <si>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</si>
  <si>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</si>
  <si>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</si>
  <si>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</si>
  <si>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</si>
  <si>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</si>
  <si>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</si>
  <si>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</si>
  <si>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</si>
  <si>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</si>
  <si>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</si>
  <si>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</si>
  <si>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</si>
  <si>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</si>
  <si>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</si>
  <si>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</si>
  <si>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</si>
  <si>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</si>
  <si>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</si>
  <si>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</si>
  <si>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</si>
  <si>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</si>
  <si>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</si>
  <si>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</si>
  <si>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</si>
  <si>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</si>
  <si>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</si>
  <si>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</si>
  <si>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</si>
  <si>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</si>
  <si>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</si>
  <si>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</si>
  <si>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</si>
  <si>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</si>
  <si>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</si>
  <si>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</si>
  <si>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</si>
  <si>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</si>
  <si>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</si>
  <si>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</si>
  <si>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</si>
  <si>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</si>
  <si>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</si>
  <si>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</si>
  <si>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</si>
  <si>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</si>
  <si>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</si>
  <si>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</si>
  <si>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</si>
  <si>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</si>
  <si>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</si>
  <si>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</si>
  <si>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</si>
  <si>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</si>
  <si>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</si>
  <si>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</si>
  <si>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</si>
  <si>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</si>
  <si>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</si>
  <si>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</si>
  <si>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</si>
  <si>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</si>
  <si>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</si>
  <si>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</si>
  <si>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</si>
  <si>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</si>
  <si>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</si>
  <si>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</si>
  <si>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</si>
  <si>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</si>
  <si>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</si>
  <si>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</si>
  <si>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</si>
  <si>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</si>
  <si>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</si>
  <si>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</si>
  <si>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</si>
  <si>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</si>
  <si>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</si>
  <si>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</si>
  <si>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</si>
  <si>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</si>
  <si>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</si>
  <si>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</si>
  <si>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</si>
  <si>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</si>
  <si>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</si>
  <si>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</si>
  <si>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</si>
  <si>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</si>
  <si>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</si>
  <si>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</si>
  <si>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</si>
  <si>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</si>
  <si>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</si>
  <si>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</si>
  <si>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</si>
  <si>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</si>
  <si>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</si>
  <si>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</si>
  <si>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</si>
  <si>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</si>
  <si>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</si>
  <si>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</si>
  <si>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</si>
  <si>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</si>
  <si>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</si>
  <si>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</si>
  <si>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</si>
  <si>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</si>
  <si>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</si>
  <si>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</si>
  <si>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</si>
  <si>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</si>
  <si>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</si>
  <si>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</si>
  <si>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</si>
  <si>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</si>
  <si>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</si>
  <si>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</si>
  <si>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</si>
  <si>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</si>
  <si>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</si>
  <si>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</si>
  <si>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</si>
  <si>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</si>
  <si>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</si>
  <si>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</si>
  <si>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</si>
  <si>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</si>
  <si>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</si>
  <si>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</si>
  <si>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</si>
  <si>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</si>
  <si>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</si>
  <si>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</si>
  <si>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</si>
  <si>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</si>
  <si>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</si>
  <si>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</si>
  <si>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</si>
  <si>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</si>
  <si>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</si>
  <si>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</si>
  <si>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</si>
  <si>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</si>
  <si>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</si>
  <si>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</si>
  <si>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</si>
  <si>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</si>
  <si>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</si>
  <si>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</si>
  <si>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</si>
  <si>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</si>
  <si>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</si>
  <si>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</si>
  <si>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</si>
  <si>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</si>
  <si>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</si>
  <si>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</si>
  <si>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</si>
  <si>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</si>
  <si>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</si>
  <si>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</si>
  <si>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</si>
  <si>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</si>
  <si>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</si>
  <si>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</si>
  <si>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</si>
  <si>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</si>
  <si>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</si>
  <si>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</si>
  <si>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</si>
  <si>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</si>
  <si>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</si>
  <si>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</si>
  <si>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</si>
  <si>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</si>
  <si>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</si>
  <si>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</si>
  <si>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</si>
  <si>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</si>
  <si>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</si>
  <si>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</si>
  <si>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</si>
  <si>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</si>
  <si>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</si>
  <si>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</si>
  <si>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</si>
  <si>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</si>
  <si>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</si>
  <si>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</si>
  <si>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</si>
  <si>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</si>
  <si>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</si>
  <si>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</si>
  <si>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</si>
  <si>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</si>
  <si>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</si>
  <si>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</si>
  <si>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</si>
  <si>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</si>
  <si>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</si>
  <si>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</si>
  <si>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</si>
  <si>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</si>
  <si>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</si>
  <si>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</si>
  <si>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</si>
  <si>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</si>
  <si>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</si>
  <si>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</si>
  <si>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</si>
  <si>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</si>
  <si>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</si>
  <si>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</si>
  <si>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</si>
  <si>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</si>
  <si>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</si>
  <si>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</si>
  <si>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</si>
  <si>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</si>
  <si>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</si>
  <si>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</si>
  <si>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</si>
  <si>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</si>
  <si>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</si>
  <si>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</si>
  <si>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</si>
  <si>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</si>
  <si>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</si>
  <si>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</si>
  <si>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</si>
  <si>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</si>
  <si>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</si>
  <si>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</si>
  <si>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</si>
  <si>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</si>
  <si>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</si>
  <si>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</si>
  <si>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</si>
  <si>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</si>
  <si>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</si>
  <si>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</si>
  <si>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</si>
  <si>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</si>
  <si>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</si>
  <si>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</si>
  <si>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</si>
  <si>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</si>
  <si>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</si>
  <si>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</si>
  <si>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</si>
  <si>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</si>
  <si>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</si>
  <si>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</si>
  <si>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</si>
  <si>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</si>
  <si>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</si>
  <si>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</si>
  <si>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</si>
  <si>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</si>
  <si>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</si>
  <si>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</si>
  <si>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</si>
  <si>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</si>
  <si>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</si>
  <si>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</si>
  <si>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</si>
  <si>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</si>
  <si>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</si>
  <si>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</si>
  <si>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</si>
  <si>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</si>
  <si>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</si>
  <si>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</si>
  <si>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</si>
  <si>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</si>
  <si>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</si>
  <si>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</si>
  <si>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</si>
  <si>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</si>
  <si>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</si>
  <si>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</si>
  <si>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</si>
  <si>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</si>
  <si>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</si>
  <si>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</si>
  <si>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</si>
  <si>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</si>
  <si>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</si>
  <si>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</si>
  <si>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</si>
  <si>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</si>
  <si>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</si>
  <si>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</si>
  <si>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</si>
  <si>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</si>
  <si>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</si>
  <si>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</si>
  <si>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</si>
  <si>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</si>
  <si>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</si>
  <si>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</si>
  <si>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</si>
  <si>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</si>
  <si>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</si>
  <si>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</si>
  <si>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</si>
  <si>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</si>
  <si>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</si>
  <si>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</si>
  <si>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</si>
  <si>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</si>
  <si>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</si>
  <si>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</si>
  <si>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</si>
  <si>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</si>
  <si>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</si>
  <si>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</si>
  <si>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</si>
  <si>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</si>
  <si>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</si>
  <si>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</si>
  <si>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</si>
  <si>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</si>
  <si>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</si>
  <si>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</si>
  <si>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</si>
  <si>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</si>
  <si>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</si>
  <si>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</si>
  <si>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</si>
  <si>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</si>
  <si>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</si>
  <si>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</si>
  <si>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</si>
  <si>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</si>
  <si>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</si>
  <si>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</si>
  <si>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</si>
  <si>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</si>
  <si>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</si>
  <si>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</si>
  <si>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</si>
  <si>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</si>
  <si>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</si>
  <si>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</si>
  <si>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</si>
  <si>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</si>
  <si>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</si>
  <si>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</si>
  <si>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</si>
  <si>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</si>
  <si>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</si>
  <si>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</si>
  <si>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</si>
  <si>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</si>
  <si>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</si>
  <si>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</si>
  <si>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</si>
  <si>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</si>
  <si>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</si>
  <si>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</si>
  <si>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</si>
  <si>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</si>
  <si>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</si>
  <si>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</si>
  <si>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</si>
  <si>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</si>
  <si>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</si>
  <si>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</si>
  <si>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</si>
  <si>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</si>
  <si>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</si>
  <si>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</si>
  <si>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</si>
  <si>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</si>
  <si>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</si>
  <si>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</si>
  <si>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</si>
  <si>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</si>
  <si>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</si>
  <si>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</si>
  <si>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</si>
  <si>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</si>
  <si>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</si>
  <si>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</si>
  <si>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</si>
  <si>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</si>
  <si>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</si>
  <si>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</si>
  <si>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</si>
  <si>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</si>
  <si>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</si>
  <si>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</si>
  <si>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</si>
  <si>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</si>
  <si>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</si>
  <si>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</si>
  <si>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</si>
  <si>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</si>
  <si>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</si>
  <si>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</si>
  <si>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</si>
  <si>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</si>
  <si>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</si>
  <si>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</si>
  <si>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</si>
  <si>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</si>
  <si>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</si>
  <si>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</si>
  <si>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</si>
  <si>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</si>
  <si>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</si>
  <si>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</si>
  <si>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</si>
  <si>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</si>
  <si>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</si>
  <si>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</si>
  <si>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</si>
  <si>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</si>
  <si>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</si>
  <si>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</si>
  <si>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</si>
  <si>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</si>
  <si>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</si>
  <si>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</si>
  <si>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</si>
  <si>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</si>
  <si>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</si>
  <si>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</si>
  <si>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</si>
  <si>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</si>
  <si>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</si>
  <si>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</si>
  <si>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</si>
  <si>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</si>
  <si>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</si>
  <si>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</si>
  <si>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</si>
  <si>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</si>
  <si>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</si>
  <si>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</si>
  <si>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</si>
  <si>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</si>
  <si>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</si>
  <si>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</si>
  <si>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</si>
  <si>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</si>
  <si>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</si>
  <si>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</si>
  <si>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</si>
  <si>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</si>
  <si>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</si>
  <si>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</si>
  <si>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</si>
  <si>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</si>
  <si>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</si>
  <si>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</si>
  <si>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</si>
  <si>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</si>
  <si>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</si>
  <si>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</si>
  <si>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</si>
  <si>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</si>
  <si>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</si>
  <si>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</si>
  <si>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</si>
  <si>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</si>
  <si>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</si>
  <si>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</si>
  <si>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</si>
  <si>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</si>
  <si>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</si>
  <si>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</si>
  <si>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</si>
  <si>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</si>
  <si>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</si>
  <si>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</si>
  <si>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</si>
  <si>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</si>
  <si>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</si>
  <si>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</si>
  <si>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</si>
  <si>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</si>
  <si>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</si>
  <si>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</si>
  <si>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</si>
  <si>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</si>
  <si>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</si>
  <si>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</si>
  <si>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</si>
  <si>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</si>
  <si>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</si>
  <si>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</si>
  <si>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</si>
  <si>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</si>
  <si>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</si>
  <si>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</si>
  <si>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</si>
  <si>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</si>
  <si>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</si>
  <si>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</si>
  <si>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</si>
  <si>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</si>
  <si>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</si>
  <si>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</si>
  <si>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</si>
  <si>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</si>
  <si>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</si>
  <si>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</si>
  <si>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</si>
  <si>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</si>
  <si>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</si>
  <si>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</si>
  <si>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</si>
  <si>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</si>
  <si>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</si>
  <si>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</si>
  <si>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</si>
  <si>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</si>
  <si>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</si>
  <si>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</si>
  <si>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</si>
  <si>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</si>
  <si>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</si>
  <si>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</si>
  <si>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</si>
  <si>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</si>
  <si>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</si>
  <si>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</si>
  <si>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</si>
  <si>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</si>
  <si>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</si>
  <si>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</si>
  <si>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</si>
  <si>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</si>
  <si>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</si>
  <si>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</si>
  <si>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</si>
  <si>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</si>
  <si>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</si>
  <si>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</si>
  <si>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</si>
  <si>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</si>
  <si>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</si>
  <si>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</si>
  <si>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</si>
  <si>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</si>
  <si>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</si>
  <si>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</si>
  <si>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</si>
  <si>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</si>
  <si>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</si>
  <si>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</si>
  <si>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</si>
  <si>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</si>
  <si>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</si>
  <si>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</si>
  <si>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</si>
  <si>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</si>
  <si>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</si>
  <si>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</si>
  <si>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</si>
  <si>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</si>
  <si>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</si>
  <si>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</si>
  <si>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</si>
  <si>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</si>
  <si>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</si>
  <si>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</si>
  <si>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</si>
  <si>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</si>
  <si>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</si>
  <si>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</si>
  <si>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</si>
  <si>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</si>
  <si>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</si>
  <si>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</si>
  <si>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</si>
  <si>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</si>
  <si>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</si>
  <si>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</si>
  <si>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</si>
  <si>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</si>
  <si>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</si>
  <si>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</si>
  <si>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</si>
  <si>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</si>
  <si>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</si>
  <si>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</si>
  <si>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</si>
  <si>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</si>
  <si>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</si>
  <si>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</si>
  <si>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</si>
  <si>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</si>
  <si>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</si>
  <si>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</si>
  <si>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</si>
  <si>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</si>
  <si>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</si>
  <si>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</si>
  <si>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</si>
  <si>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</si>
  <si>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</si>
  <si>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</si>
  <si>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</si>
  <si>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</si>
  <si>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</si>
  <si>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</si>
  <si>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</si>
  <si>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</si>
  <si>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</si>
  <si>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</si>
  <si>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</si>
  <si>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</si>
  <si>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</si>
  <si>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</si>
  <si>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</si>
  <si>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</si>
  <si>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</si>
  <si>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</si>
  <si>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</si>
  <si>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</si>
  <si>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</si>
  <si>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</si>
  <si>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</si>
  <si>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</si>
  <si>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</si>
  <si>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</si>
  <si>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</si>
  <si>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</si>
  <si>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</si>
  <si>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</si>
  <si>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</si>
  <si>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</si>
  <si>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</si>
  <si>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</si>
  <si>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</si>
  <si>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</si>
  <si>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</si>
  <si>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</si>
  <si>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</si>
  <si>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</si>
  <si>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</si>
  <si>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</si>
  <si>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</si>
  <si>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</si>
  <si>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</si>
  <si>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</si>
  <si>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</si>
  <si>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</si>
  <si>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</si>
  <si>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</si>
  <si>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</si>
  <si>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</si>
  <si>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</si>
  <si>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</si>
  <si>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</si>
  <si>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</si>
  <si>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</si>
  <si>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</si>
  <si>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</si>
  <si>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</si>
  <si>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</si>
  <si>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</si>
  <si>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</si>
  <si>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</si>
  <si>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</si>
  <si>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</si>
  <si>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</si>
  <si>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</si>
  <si>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</si>
  <si>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</si>
  <si>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</si>
  <si>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</si>
  <si>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</si>
  <si>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</si>
  <si>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</si>
  <si>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</si>
  <si>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</si>
  <si>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</si>
  <si>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</si>
  <si>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</si>
  <si>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</si>
  <si>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</si>
  <si>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</si>
  <si>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</si>
  <si>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</si>
  <si>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</si>
  <si>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</si>
  <si>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</si>
  <si>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</si>
  <si>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</si>
  <si>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</si>
  <si>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</si>
  <si>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</si>
  <si>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</si>
  <si>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</si>
  <si>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</si>
  <si>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</si>
  <si>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</si>
  <si>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</si>
  <si>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</si>
  <si>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</si>
  <si>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</si>
  <si>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</si>
  <si>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</si>
  <si>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</si>
  <si>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</si>
  <si>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</si>
  <si>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</si>
  <si>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</si>
  <si>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</si>
  <si>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</si>
  <si>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</si>
  <si>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</si>
  <si>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</si>
  <si>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</si>
  <si>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</si>
  <si>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</si>
  <si>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</si>
  <si>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</si>
  <si>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</si>
  <si>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</si>
  <si>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</si>
  <si>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</si>
  <si>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</si>
  <si>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</si>
  <si>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</si>
  <si>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</si>
  <si>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</si>
  <si>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</si>
  <si>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</si>
  <si>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</si>
  <si>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</si>
  <si>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</si>
  <si>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</si>
  <si>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</si>
  <si>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</si>
  <si>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</si>
  <si>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</si>
  <si>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</si>
  <si>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</si>
  <si>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</si>
  <si>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</si>
  <si>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</si>
  <si>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</si>
  <si>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</si>
  <si>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</si>
  <si>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</si>
  <si>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</si>
  <si>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</si>
  <si>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</si>
  <si>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</si>
  <si>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</si>
  <si>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</si>
  <si>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</si>
  <si>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</si>
  <si>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</si>
  <si>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</si>
  <si>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</si>
  <si>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</si>
  <si>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</si>
  <si>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</si>
  <si>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</si>
  <si>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</si>
  <si>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</si>
  <si>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</si>
  <si>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</si>
  <si>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</si>
  <si>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</si>
  <si>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</si>
  <si>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</si>
  <si>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</si>
  <si>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</si>
  <si>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</si>
  <si>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</si>
  <si>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</si>
  <si>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</si>
  <si>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</si>
  <si>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</si>
  <si>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</si>
  <si>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</si>
  <si>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</si>
  <si>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</si>
  <si>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</si>
  <si>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</si>
  <si>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</si>
  <si>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</si>
  <si>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</si>
  <si>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</si>
  <si>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</si>
  <si>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</si>
  <si>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</si>
  <si>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</si>
  <si>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</si>
  <si>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</si>
  <si>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</si>
  <si>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</si>
  <si>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</si>
  <si>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</si>
  <si>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</si>
  <si>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</si>
  <si>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</si>
  <si>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</si>
  <si>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</si>
  <si>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</si>
  <si>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</si>
  <si>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</si>
  <si>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</si>
  <si>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</si>
  <si>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</si>
  <si>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</si>
  <si>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</si>
  <si>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</si>
  <si>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</si>
  <si>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</si>
  <si>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</si>
  <si>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</si>
  <si>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</si>
  <si>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</si>
  <si>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</si>
  <si>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</si>
  <si>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</si>
  <si>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</si>
  <si>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</si>
  <si>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</si>
  <si>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</si>
  <si>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</si>
  <si>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</si>
  <si>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</si>
  <si>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</si>
  <si>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</si>
  <si>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</si>
  <si>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</si>
  <si>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</si>
  <si>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</si>
  <si>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</si>
  <si>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</si>
  <si>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</si>
  <si>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</si>
  <si>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</si>
  <si>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</si>
  <si>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</si>
  <si>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</si>
  <si>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</si>
  <si>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</si>
  <si>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</si>
  <si>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</si>
  <si>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</si>
  <si>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</si>
  <si>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</si>
  <si>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</si>
  <si>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</si>
  <si>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</si>
  <si>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</si>
  <si>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</si>
  <si>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</si>
  <si>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</si>
  <si>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</si>
  <si>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</si>
  <si>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</si>
  <si>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</si>
  <si>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</si>
  <si>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</si>
  <si>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</si>
  <si>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</si>
  <si>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</si>
  <si>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</si>
  <si>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</si>
  <si>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</si>
  <si>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</si>
  <si>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</si>
  <si>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</si>
  <si>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</si>
  <si>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</si>
  <si>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</si>
  <si>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</si>
  <si>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</si>
  <si>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</si>
  <si>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</si>
  <si>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</si>
  <si>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</si>
  <si>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</si>
  <si>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</si>
  <si>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</si>
  <si>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</si>
  <si>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</si>
  <si>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</si>
  <si>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</si>
  <si>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</si>
  <si>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</si>
  <si>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</si>
  <si>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</si>
  <si>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</si>
  <si>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</si>
  <si>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</si>
  <si>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</si>
  <si>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</si>
  <si>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</si>
  <si>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</si>
  <si>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</si>
  <si>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</si>
  <si>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</si>
  <si>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</si>
  <si>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</si>
  <si>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</si>
  <si>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</si>
  <si>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</si>
  <si>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</si>
  <si>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</si>
  <si>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</si>
  <si>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</si>
  <si>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</si>
  <si>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</si>
  <si>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</si>
  <si>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</si>
  <si>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</si>
  <si>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</si>
  <si>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</si>
  <si>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</si>
  <si>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</si>
  <si>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</si>
  <si>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</si>
  <si>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</si>
  <si>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</si>
  <si>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</si>
  <si>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</si>
  <si>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</si>
  <si>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</si>
  <si>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</si>
  <si>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</si>
  <si>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</si>
  <si>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</si>
  <si>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</si>
  <si>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</si>
  <si>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</si>
  <si>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</si>
  <si>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</si>
  <si>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</si>
  <si>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</si>
  <si>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</si>
  <si>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</si>
  <si>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</si>
  <si>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</si>
  <si>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</si>
  <si>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</si>
  <si>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</si>
  <si>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</si>
  <si>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</si>
  <si>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</si>
  <si>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</si>
  <si>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</si>
  <si>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</si>
  <si>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</si>
  <si>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</si>
  <si>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</si>
  <si>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</si>
  <si>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</si>
  <si>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</si>
  <si>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</si>
  <si>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</si>
  <si>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</si>
  <si>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</si>
  <si>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</si>
  <si>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</si>
  <si>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</si>
  <si>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</si>
  <si>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</si>
  <si>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</si>
  <si>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</si>
  <si>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</si>
  <si>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</si>
  <si>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</si>
  <si>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</si>
  <si>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</si>
  <si>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</si>
  <si>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</si>
  <si>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</si>
  <si>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</si>
  <si>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</si>
  <si>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</si>
  <si>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</si>
  <si>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</si>
  <si>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</si>
  <si>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</si>
  <si>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</si>
  <si>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</si>
  <si>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</si>
  <si>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</si>
  <si>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</si>
  <si>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</si>
  <si>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</si>
  <si>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</si>
  <si>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</si>
  <si>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</si>
  <si>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</si>
  <si>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</si>
  <si>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</si>
  <si>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</si>
  <si>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</si>
  <si>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</si>
  <si>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</si>
  <si>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</si>
  <si>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</si>
  <si>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</si>
  <si>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</si>
  <si>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</si>
  <si>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</si>
  <si>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</si>
  <si>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</si>
  <si>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</si>
  <si>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</si>
  <si>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</si>
  <si>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</si>
  <si>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</si>
  <si>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</si>
  <si>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</si>
  <si>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</si>
  <si>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</si>
  <si>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</si>
  <si>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</si>
  <si>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</si>
  <si>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</si>
  <si>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</si>
  <si>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</si>
  <si>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</si>
  <si>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</si>
  <si>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</si>
  <si>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</si>
  <si>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</si>
  <si>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</si>
  <si>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</si>
  <si>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</si>
  <si>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</si>
  <si>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</si>
  <si>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</si>
  <si>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</si>
  <si>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</si>
  <si>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</si>
  <si>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</si>
  <si>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</si>
  <si>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</si>
  <si>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</si>
  <si>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</si>
  <si>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</si>
  <si>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</si>
  <si>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</si>
  <si>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</si>
  <si>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</si>
  <si>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</si>
  <si>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</si>
  <si>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</si>
  <si>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</si>
  <si>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</si>
  <si>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</si>
  <si>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</si>
  <si>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</si>
  <si>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</si>
  <si>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</si>
  <si>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</si>
  <si>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</si>
  <si>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</si>
  <si>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</si>
  <si>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</si>
  <si>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</si>
  <si>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</si>
  <si>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</si>
  <si>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</si>
  <si>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</si>
  <si>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</si>
  <si>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</si>
  <si>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</si>
  <si>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</si>
  <si>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</si>
  <si>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</si>
  <si>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</si>
  <si>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</si>
  <si>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</si>
  <si>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</si>
  <si>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</si>
  <si>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</si>
  <si>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</si>
  <si>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</si>
  <si>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</si>
  <si>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</si>
  <si>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</si>
  <si>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</si>
  <si>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</si>
  <si>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</si>
  <si>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</si>
  <si>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</si>
  <si>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</si>
  <si>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</si>
  <si>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</si>
  <si>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</si>
  <si>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</si>
  <si>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</si>
  <si>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</si>
  <si>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</si>
  <si>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</si>
  <si>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</si>
  <si>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</si>
  <si>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</si>
  <si>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</si>
  <si>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</si>
  <si>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</si>
  <si>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</si>
  <si>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</si>
  <si>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</si>
  <si>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</si>
  <si>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</si>
  <si>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</si>
  <si>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</si>
  <si>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</si>
  <si>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</si>
  <si>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</si>
  <si>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</si>
  <si>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</si>
  <si>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</si>
  <si>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</si>
  <si>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</si>
  <si>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</si>
  <si>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</si>
  <si>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</si>
  <si>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</si>
  <si>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</si>
  <si>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</si>
  <si>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</si>
  <si>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</si>
  <si>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</si>
  <si>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</si>
  <si>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</si>
  <si>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</si>
  <si>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</si>
  <si>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</si>
  <si>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</si>
  <si>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</si>
  <si>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</si>
  <si>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</si>
  <si>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</si>
  <si>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</si>
  <si>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</si>
  <si>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</si>
  <si>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</si>
  <si>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</si>
  <si>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</si>
  <si>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</si>
  <si>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</si>
  <si>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</si>
  <si>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</si>
  <si>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</si>
  <si>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</si>
  <si>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</si>
  <si>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</si>
  <si>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</si>
  <si>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</si>
  <si>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</si>
  <si>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</si>
  <si>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</si>
  <si>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</si>
  <si>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</si>
  <si>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</si>
  <si>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</si>
  <si>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</si>
  <si>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</si>
  <si>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</si>
  <si>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</si>
  <si>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</si>
  <si>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</si>
  <si>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</si>
  <si>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</si>
  <si>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</si>
  <si>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</si>
  <si>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</si>
  <si>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</si>
  <si>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</si>
  <si>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</si>
  <si>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</si>
  <si>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</si>
  <si>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</si>
  <si>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</si>
  <si>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</si>
  <si>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</si>
  <si>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</si>
  <si>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</si>
  <si>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</si>
  <si>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</si>
  <si>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</si>
  <si>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</si>
  <si>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</si>
  <si>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</si>
  <si>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</si>
  <si>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</si>
  <si>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</si>
  <si>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</si>
  <si>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</si>
  <si>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</si>
  <si>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</si>
  <si>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</si>
  <si>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</si>
  <si>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</si>
  <si>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</si>
  <si>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</si>
  <si>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</si>
  <si>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</si>
  <si>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</si>
  <si>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</si>
  <si>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</si>
  <si>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</si>
  <si>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</si>
  <si>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</si>
  <si>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</si>
  <si>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</si>
  <si>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</si>
  <si>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</si>
  <si>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</si>
  <si>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</si>
  <si>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</si>
  <si>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</si>
  <si>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</si>
  <si>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</si>
  <si>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</si>
  <si>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</si>
  <si>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</si>
  <si>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</si>
  <si>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</si>
  <si>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</si>
  <si>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</si>
  <si>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</si>
  <si>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</si>
  <si>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</si>
  <si>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</si>
  <si>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</si>
  <si>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</si>
  <si>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</si>
  <si>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</si>
  <si>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</si>
  <si>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</si>
  <si>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</si>
  <si>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</si>
  <si>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</si>
  <si>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</si>
  <si>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</si>
  <si>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</si>
  <si>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</si>
  <si>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</si>
  <si>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</si>
  <si>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</si>
  <si>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</si>
  <si>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</si>
  <si>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</si>
  <si>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</si>
  <si>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</si>
  <si>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</si>
  <si>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</si>
  <si>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</si>
  <si>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</si>
  <si>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</si>
  <si>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</si>
  <si>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</si>
  <si>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</si>
  <si>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</si>
  <si>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</si>
  <si>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</si>
  <si>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</si>
  <si>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</si>
  <si>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</si>
  <si>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</si>
  <si>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</si>
  <si>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</si>
  <si>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</si>
  <si>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</si>
  <si>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</si>
  <si>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</si>
  <si>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</si>
  <si>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</si>
  <si>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</si>
  <si>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</si>
  <si>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</si>
  <si>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</si>
  <si>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</si>
  <si>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</si>
  <si>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</si>
  <si>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</si>
  <si>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</si>
  <si>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</si>
  <si>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</si>
  <si>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</si>
  <si>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</si>
  <si>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</si>
  <si>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</si>
  <si>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</si>
  <si>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</si>
  <si>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</si>
  <si>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</si>
  <si>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</si>
  <si>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</si>
  <si>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</si>
  <si>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</si>
  <si>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</si>
  <si>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</si>
  <si>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</si>
  <si>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</si>
  <si>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</si>
  <si>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</si>
  <si>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</si>
  <si>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</si>
  <si>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</si>
  <si>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</si>
  <si>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</si>
  <si>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</si>
  <si>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</si>
  <si>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</si>
  <si>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</si>
  <si>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</si>
  <si>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</si>
  <si>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</si>
  <si>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</si>
  <si>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</si>
  <si>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</si>
  <si>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</si>
  <si>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</si>
  <si>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</si>
  <si>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</si>
  <si>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</si>
  <si>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</si>
  <si>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</si>
  <si>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</si>
  <si>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</si>
  <si>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</si>
  <si>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</si>
  <si>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</si>
  <si>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</si>
  <si>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</si>
  <si>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</si>
  <si>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</si>
  <si>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</si>
  <si>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</si>
  <si>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</si>
  <si>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</si>
  <si>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</si>
  <si>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</si>
  <si>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</si>
  <si>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</si>
  <si>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</si>
  <si>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</si>
  <si>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</si>
  <si>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</si>
  <si>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</si>
  <si>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</si>
  <si>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</si>
  <si>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</si>
  <si>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</si>
  <si>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</si>
  <si>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</si>
  <si>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</si>
  <si>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</si>
  <si>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</si>
  <si>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</si>
  <si>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</si>
  <si>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</si>
  <si>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</si>
  <si>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</si>
  <si>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</si>
  <si>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</si>
  <si>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</si>
  <si>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</si>
  <si>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</si>
  <si>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</si>
  <si>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</si>
  <si>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</si>
  <si>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</si>
  <si>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</si>
  <si>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</si>
  <si>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</si>
  <si>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</si>
  <si>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</si>
  <si>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</si>
  <si>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</si>
  <si>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</si>
  <si>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</si>
  <si>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</si>
  <si>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</si>
  <si>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</si>
  <si>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</si>
  <si>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</si>
  <si>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</si>
  <si>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</si>
  <si>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</si>
  <si>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</si>
  <si>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</si>
  <si>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</si>
  <si>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</si>
  <si>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</si>
  <si>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</si>
  <si>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</si>
  <si>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</si>
  <si>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</si>
  <si>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</si>
  <si>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</si>
  <si>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</si>
  <si>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</si>
  <si>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</si>
  <si>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</si>
  <si>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</si>
  <si>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</si>
  <si>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</si>
  <si>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</si>
  <si>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</si>
  <si>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</si>
  <si>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</si>
  <si>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</si>
  <si>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</si>
  <si>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</si>
  <si>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</si>
  <si>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</si>
  <si>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</si>
  <si>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</si>
  <si>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</si>
  <si>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</si>
  <si>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</si>
  <si>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</si>
  <si>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</si>
  <si>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</si>
  <si>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</si>
  <si>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</si>
  <si>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</si>
  <si>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</si>
  <si>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</si>
  <si>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</si>
  <si>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</si>
  <si>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</si>
  <si>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</si>
  <si>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</si>
  <si>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</si>
  <si>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</si>
  <si>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</si>
  <si>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</si>
  <si>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</si>
  <si>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</si>
  <si>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</si>
  <si>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</si>
  <si>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</si>
  <si>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</si>
  <si>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</si>
  <si>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</si>
  <si>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</si>
  <si>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</si>
  <si>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</si>
  <si>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</si>
  <si>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</si>
  <si>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</si>
  <si>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</si>
  <si>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</si>
  <si>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</si>
  <si>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</si>
  <si>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</si>
  <si>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</si>
  <si>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</si>
  <si>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</si>
  <si>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</si>
  <si>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</si>
  <si>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</si>
  <si>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</si>
  <si>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</si>
  <si>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</si>
  <si>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</si>
  <si>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</si>
  <si>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</si>
  <si>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</si>
  <si>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</si>
  <si>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</si>
  <si>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</si>
  <si>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</si>
  <si>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</si>
  <si>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</si>
  <si>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</si>
  <si>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</si>
  <si>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</si>
  <si>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</si>
  <si>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</si>
  <si>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</si>
  <si>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</si>
  <si>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</si>
  <si>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</si>
  <si>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</si>
  <si>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</si>
  <si>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</si>
  <si>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</si>
  <si>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</si>
  <si>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</si>
  <si>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</si>
  <si>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</si>
  <si>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</si>
  <si>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</si>
  <si>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</si>
  <si>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</si>
  <si>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</si>
  <si>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</si>
  <si>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</si>
  <si>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</si>
  <si>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</si>
  <si>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</si>
  <si>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</si>
  <si>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</si>
  <si>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</si>
  <si>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</si>
  <si>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</si>
  <si>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</si>
  <si>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</si>
  <si>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</si>
  <si>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</si>
  <si>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</si>
  <si>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</si>
  <si>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</si>
  <si>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</si>
  <si>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</si>
  <si>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</si>
  <si>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</si>
  <si>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</si>
  <si>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</si>
  <si>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</si>
  <si>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</si>
  <si>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</si>
  <si>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</si>
  <si>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</si>
  <si>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</si>
  <si>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</si>
  <si>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</si>
  <si>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</si>
  <si>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</si>
  <si>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</si>
  <si>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</si>
  <si>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</si>
  <si>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</si>
  <si>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</si>
  <si>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</si>
  <si>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</si>
  <si>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</si>
  <si>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</si>
  <si>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</si>
  <si>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</si>
  <si>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</si>
  <si>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</si>
  <si>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</si>
  <si>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</si>
  <si>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</si>
  <si>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</si>
  <si>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</si>
  <si>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</si>
  <si>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</si>
  <si>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</si>
  <si>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</si>
  <si>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</si>
  <si>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</si>
  <si>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</si>
  <si>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</si>
  <si>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</si>
  <si>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</si>
  <si>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</si>
  <si>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</si>
  <si>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</si>
  <si>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</si>
  <si>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</si>
  <si>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</si>
  <si>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</si>
  <si>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</si>
  <si>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</si>
  <si>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</si>
  <si>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</si>
  <si>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</si>
  <si>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</si>
  <si>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</si>
  <si>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</si>
  <si>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</si>
  <si>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</si>
  <si>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</si>
  <si>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</si>
  <si>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</si>
  <si>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</si>
  <si>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</si>
  <si>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</si>
  <si>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</si>
  <si>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</si>
  <si>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</si>
  <si>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</si>
  <si>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</si>
  <si>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</si>
  <si>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</si>
  <si>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</si>
  <si>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</si>
  <si>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</si>
  <si>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</si>
  <si>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</si>
  <si>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</si>
  <si>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</si>
  <si>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</si>
  <si>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</si>
  <si>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</si>
  <si>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</si>
  <si>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</si>
  <si>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</si>
  <si>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</si>
  <si>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</si>
  <si>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</si>
  <si>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</si>
  <si>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</si>
  <si>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</si>
  <si>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</si>
  <si>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</si>
  <si>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</si>
  <si>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</si>
  <si>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</si>
  <si>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</si>
  <si>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</si>
  <si>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</si>
  <si>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</si>
  <si>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</si>
  <si>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</si>
  <si>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</si>
  <si>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</si>
  <si>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</si>
  <si>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</si>
  <si>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</si>
  <si>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</si>
  <si>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</si>
  <si>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</si>
  <si>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</si>
  <si>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</si>
  <si>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</si>
  <si>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</si>
  <si>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</si>
  <si>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</si>
  <si>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</si>
  <si>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</si>
  <si>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</si>
  <si>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</si>
  <si>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</si>
  <si>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</si>
  <si>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</si>
  <si>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</si>
  <si>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</si>
  <si>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</si>
  <si>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</si>
  <si>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</si>
  <si>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</si>
  <si>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</si>
  <si>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</si>
  <si>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</si>
  <si>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</si>
  <si>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</si>
  <si>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</si>
  <si>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</si>
  <si>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</si>
  <si>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</si>
  <si>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</si>
  <si>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</si>
  <si>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</si>
  <si>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</si>
  <si>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</si>
  <si>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</si>
  <si>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</si>
  <si>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</si>
  <si>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</si>
  <si>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</si>
  <si>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</si>
  <si>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</si>
  <si>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</si>
  <si>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</si>
  <si>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</si>
  <si>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</si>
  <si>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</si>
  <si>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</si>
  <si>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</si>
  <si>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</si>
  <si>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</si>
  <si>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</si>
  <si>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</si>
  <si>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</si>
  <si>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</si>
  <si>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</si>
  <si>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</si>
  <si>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</si>
  <si>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</si>
  <si>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</si>
  <si>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</si>
  <si>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</si>
  <si>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</si>
  <si>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</si>
  <si>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</si>
  <si>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</si>
  <si>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</si>
  <si>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</si>
  <si>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</si>
  <si>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</si>
  <si>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</si>
  <si>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</si>
  <si>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</si>
  <si>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</si>
  <si>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</si>
  <si>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</si>
  <si>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</si>
  <si>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</si>
  <si>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</si>
  <si>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</si>
  <si>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</si>
  <si>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</si>
  <si>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</si>
  <si>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</si>
  <si>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</si>
  <si>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</si>
  <si>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</si>
  <si>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</si>
  <si>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</si>
  <si>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</si>
  <si>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</si>
  <si>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</si>
  <si>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</si>
  <si>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</si>
  <si>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</si>
  <si>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</si>
  <si>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</si>
  <si>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</si>
  <si>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</si>
  <si>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</si>
  <si>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</si>
  <si>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</si>
  <si>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</si>
  <si>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</si>
  <si>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</si>
  <si>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</si>
  <si>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</si>
  <si>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</si>
  <si>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</si>
  <si>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</si>
  <si>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</si>
  <si>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</si>
  <si>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</si>
  <si>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</si>
  <si>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</si>
  <si>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</si>
  <si>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</si>
  <si>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</si>
  <si>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</si>
  <si>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</si>
  <si>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</si>
  <si>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</si>
  <si>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</si>
  <si>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</si>
  <si>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</si>
  <si>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</si>
  <si>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</si>
  <si>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</si>
  <si>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</si>
  <si>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</si>
  <si>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</si>
  <si>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</si>
  <si>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</si>
  <si>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</si>
  <si>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</si>
  <si>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</si>
  <si>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</si>
  <si>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</si>
  <si>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</si>
  <si>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</si>
  <si>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</si>
  <si>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</si>
  <si>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</si>
  <si>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</si>
  <si>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</si>
  <si>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</si>
  <si>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</si>
  <si>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</si>
  <si>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</si>
  <si>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</si>
  <si>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</si>
  <si>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</si>
  <si>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</si>
  <si>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</si>
  <si>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</si>
  <si>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</si>
  <si>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</si>
  <si>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</si>
  <si>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</si>
  <si>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</si>
  <si>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</si>
  <si>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</si>
  <si>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</si>
  <si>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</si>
  <si>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</si>
  <si>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</si>
  <si>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</si>
  <si>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</si>
  <si>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</si>
  <si>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</si>
  <si>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</si>
  <si>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</si>
  <si>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</si>
  <si>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</si>
  <si>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</si>
  <si>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</si>
  <si>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</si>
  <si>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</si>
  <si>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</si>
  <si>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</si>
  <si>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</si>
  <si>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</si>
  <si>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</si>
  <si>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</si>
  <si>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</si>
  <si>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</si>
  <si>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</si>
  <si>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</si>
  <si>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</si>
  <si>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</si>
  <si>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</si>
  <si>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</si>
  <si>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</si>
  <si>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</si>
  <si>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</si>
  <si>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</si>
  <si>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</si>
  <si>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</si>
  <si>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</si>
  <si>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</si>
  <si>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</si>
  <si>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</si>
  <si>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</si>
  <si>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</si>
  <si>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</si>
  <si>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</si>
  <si>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</si>
  <si>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</si>
  <si>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</si>
  <si>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</si>
  <si>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</si>
  <si>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</si>
  <si>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</si>
  <si>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</si>
  <si>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</si>
  <si>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</si>
  <si>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</si>
  <si>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</si>
  <si>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</si>
  <si>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</si>
  <si>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</si>
  <si>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</si>
  <si>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</si>
  <si>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</si>
  <si>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</si>
  <si>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</si>
  <si>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</si>
  <si>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</si>
  <si>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</si>
  <si>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</si>
  <si>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</si>
  <si>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</si>
  <si>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</si>
  <si>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</si>
  <si>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</si>
  <si>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</si>
  <si>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</si>
  <si>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</si>
  <si>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</si>
  <si>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</si>
  <si>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</si>
  <si>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</si>
  <si>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</si>
  <si>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</si>
  <si>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</si>
  <si>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</si>
  <si>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</si>
  <si>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</si>
  <si>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</si>
  <si>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</si>
  <si>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</si>
  <si>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</si>
  <si>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</si>
  <si>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</si>
  <si>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</si>
  <si>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</si>
  <si>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</si>
  <si>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</si>
  <si>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</si>
  <si>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</si>
  <si>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</si>
  <si>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</si>
  <si>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</si>
  <si>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</si>
  <si>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</si>
  <si>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</si>
  <si>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</si>
  <si>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</si>
  <si>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</si>
  <si>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</si>
  <si>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</si>
  <si>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</si>
  <si>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</si>
  <si>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</si>
  <si>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</si>
  <si>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</si>
  <si>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</si>
  <si>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</si>
  <si>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</si>
  <si>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</si>
  <si>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</si>
  <si>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</si>
  <si>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</si>
  <si>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</si>
  <si>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</si>
  <si>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</si>
  <si>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</si>
  <si>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</si>
  <si>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</si>
  <si>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</si>
  <si>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</si>
  <si>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</si>
  <si>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</si>
  <si>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</si>
  <si>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</si>
  <si>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</si>
  <si>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</si>
  <si>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</si>
  <si>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</si>
  <si>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</si>
  <si>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</si>
  <si>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</si>
  <si>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</si>
  <si>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</si>
  <si>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</si>
  <si>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</si>
  <si>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</si>
  <si>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</si>
  <si>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</si>
  <si>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</si>
  <si>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</si>
  <si>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</si>
  <si>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</si>
  <si>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</si>
  <si>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</si>
  <si>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</si>
  <si>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</si>
  <si>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</si>
  <si>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</si>
  <si>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</si>
  <si>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</si>
  <si>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</si>
  <si>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</si>
  <si>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</si>
  <si>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</si>
  <si>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</si>
  <si>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</si>
  <si>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</si>
  <si>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</si>
  <si>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</si>
  <si>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</si>
  <si>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</si>
  <si>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</si>
  <si>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</si>
  <si>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</si>
  <si>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</si>
  <si>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</si>
  <si>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</si>
  <si>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</si>
  <si>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</si>
  <si>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</si>
  <si>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</si>
  <si>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</si>
  <si>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</si>
  <si>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</si>
  <si>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</si>
  <si>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</si>
  <si>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</si>
  <si>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</si>
  <si>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</si>
  <si>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</si>
  <si>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</si>
  <si>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</si>
  <si>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</si>
  <si>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</si>
  <si>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</si>
  <si>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</si>
  <si>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</si>
  <si>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</si>
  <si>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</si>
  <si>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</si>
  <si>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</si>
  <si>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</si>
  <si>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</si>
  <si>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</si>
  <si>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</si>
  <si>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</si>
  <si>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</si>
  <si>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</si>
  <si>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</si>
  <si>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</si>
  <si>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</si>
  <si>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</si>
  <si>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</si>
  <si>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</si>
  <si>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</si>
  <si>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</si>
  <si>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</si>
  <si>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</si>
  <si>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</si>
  <si>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</si>
  <si>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</si>
  <si>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</si>
  <si>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</si>
  <si>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</si>
  <si>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</si>
  <si>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</si>
  <si>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</si>
  <si>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</si>
  <si>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</si>
  <si>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</si>
  <si>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</si>
  <si>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</si>
  <si>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</si>
  <si>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</si>
  <si>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</si>
  <si>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</si>
  <si>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</si>
  <si>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</si>
  <si>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</si>
  <si>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</si>
  <si>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</si>
  <si>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</si>
  <si>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</si>
  <si>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</si>
  <si>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</si>
  <si>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</si>
  <si>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</si>
  <si>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</si>
  <si>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</si>
  <si>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</si>
  <si>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</si>
  <si>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</si>
  <si>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</si>
  <si>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</si>
  <si>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</si>
  <si>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</si>
  <si>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</si>
  <si>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</si>
  <si>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</si>
  <si>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</si>
  <si>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</si>
  <si>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</si>
  <si>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</si>
  <si>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</si>
  <si>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</si>
  <si>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</si>
  <si>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</si>
  <si>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</si>
  <si>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</si>
  <si>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</si>
  <si>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</si>
  <si>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</si>
  <si>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</si>
  <si>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</si>
  <si>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</si>
  <si>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</si>
  <si>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</si>
  <si>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</si>
  <si>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</si>
  <si>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</si>
  <si>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</si>
  <si>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</si>
  <si>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</si>
  <si>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</si>
  <si>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</si>
  <si>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</si>
  <si>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</si>
  <si>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</si>
  <si>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</si>
  <si>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</si>
  <si>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</si>
  <si>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</si>
  <si>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</si>
  <si>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</si>
  <si>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</si>
  <si>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</si>
  <si>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</si>
  <si>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</si>
  <si>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</si>
  <si>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</si>
  <si>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</si>
  <si>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</si>
  <si>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</si>
  <si>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</si>
  <si>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</si>
  <si>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</si>
  <si>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</si>
  <si>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</si>
  <si>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</si>
  <si>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</si>
  <si>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</si>
  <si>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</si>
  <si>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</si>
  <si>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</si>
  <si>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</si>
  <si>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</si>
  <si>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</si>
  <si>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</si>
  <si>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</si>
  <si>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</si>
  <si>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</si>
  <si>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</si>
  <si>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</si>
  <si>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</si>
  <si>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</si>
  <si>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</si>
  <si>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</si>
  <si>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</si>
  <si>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</si>
  <si>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</si>
  <si>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</si>
  <si>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</si>
  <si>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</si>
  <si>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</si>
  <si>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</si>
  <si>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</si>
  <si>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</si>
  <si>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</si>
  <si>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</si>
  <si>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</si>
  <si>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</si>
  <si>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</si>
  <si>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</si>
  <si>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</si>
  <si>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</si>
  <si>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</si>
  <si>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</si>
  <si>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</si>
  <si>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</si>
  <si>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</si>
  <si>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</si>
  <si>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</si>
  <si>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</si>
  <si>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</si>
  <si>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</si>
  <si>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</si>
  <si>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</si>
  <si>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</si>
  <si>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</si>
  <si>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</si>
  <si>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</si>
  <si>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</si>
  <si>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</si>
  <si>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</si>
  <si>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</si>
  <si>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</si>
  <si>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</si>
  <si>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</si>
  <si>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</si>
  <si>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</si>
  <si>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</si>
  <si>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</si>
  <si>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</si>
  <si>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</si>
  <si>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</si>
  <si>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</si>
  <si>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</si>
  <si>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</si>
  <si>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</si>
  <si>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</si>
  <si>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</si>
  <si>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</si>
  <si>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</si>
  <si>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</si>
  <si>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</si>
  <si>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</si>
  <si>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</si>
  <si>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</si>
  <si>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</si>
  <si>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</si>
  <si>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</si>
  <si>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</si>
  <si>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</si>
  <si>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</si>
  <si>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</si>
  <si>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</si>
  <si>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</si>
  <si>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</si>
  <si>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</si>
  <si>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</si>
  <si>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</si>
  <si>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</si>
  <si>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</si>
  <si>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</si>
  <si>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</si>
  <si>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</si>
  <si>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</si>
  <si>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</si>
  <si>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</si>
  <si>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</si>
  <si>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</si>
  <si>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</si>
  <si>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</si>
  <si>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</si>
  <si>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</si>
  <si>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</si>
  <si>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</si>
  <si>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</si>
  <si>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</si>
  <si>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</si>
  <si>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</si>
  <si>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</si>
  <si>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</si>
  <si>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</si>
  <si>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</si>
  <si>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</si>
  <si>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</si>
  <si>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</si>
  <si>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</si>
  <si>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</si>
  <si>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</si>
  <si>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</si>
  <si>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</si>
  <si>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</si>
  <si>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</si>
  <si>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</si>
  <si>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</si>
  <si>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</si>
  <si>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</si>
  <si>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</si>
  <si>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</si>
  <si>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</si>
  <si>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</si>
  <si>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</si>
  <si>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</si>
  <si>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</si>
  <si>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</si>
  <si>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</si>
  <si>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</si>
  <si>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</si>
  <si>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</si>
  <si>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</si>
  <si>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</si>
  <si>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</si>
  <si>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</si>
  <si>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</si>
  <si>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</si>
  <si>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</si>
  <si>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</si>
  <si>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</si>
  <si>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</si>
  <si>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</si>
  <si>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</si>
  <si>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</si>
  <si>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</si>
  <si>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</si>
  <si>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</si>
  <si>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</si>
  <si>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</si>
  <si>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</si>
  <si>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</si>
  <si>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</si>
  <si>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</si>
  <si>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</si>
  <si>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</si>
  <si>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</si>
  <si>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</si>
  <si>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</si>
  <si>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</si>
  <si>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</si>
  <si>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</si>
  <si>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</si>
  <si>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</si>
  <si>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</si>
  <si>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</si>
  <si>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</si>
  <si>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</si>
  <si>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</si>
  <si>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</si>
  <si>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</si>
  <si>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</si>
  <si>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</si>
  <si>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</si>
  <si>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</si>
  <si>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</si>
  <si>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</si>
  <si>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</si>
  <si>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</si>
  <si>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</si>
  <si>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</si>
  <si>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</si>
  <si>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</si>
  <si>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</si>
  <si>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</si>
  <si>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</si>
  <si>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</si>
  <si>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</si>
  <si>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</si>
  <si>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</si>
  <si>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</si>
  <si>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</si>
  <si>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</si>
  <si>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</si>
  <si>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</si>
  <si>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</si>
  <si>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</si>
  <si>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</si>
  <si>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</si>
  <si>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</si>
  <si>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</si>
  <si>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</si>
  <si>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</si>
  <si>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</si>
  <si>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</si>
  <si>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</si>
  <si>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</si>
  <si>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</si>
  <si>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</si>
  <si>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</si>
  <si>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</si>
  <si>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</si>
  <si>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</si>
  <si>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</si>
  <si>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</si>
  <si>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</si>
  <si>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</si>
  <si>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</si>
  <si>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</si>
  <si>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</si>
  <si>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</si>
  <si>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</si>
  <si>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</si>
  <si>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</si>
  <si>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</si>
  <si>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</si>
  <si>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</si>
  <si>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</si>
  <si>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</si>
  <si>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</si>
  <si>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</si>
  <si>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</si>
  <si>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</si>
  <si>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</si>
  <si>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</si>
  <si>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</si>
  <si>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</si>
  <si>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</si>
  <si>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</si>
  <si>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</si>
  <si>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</si>
  <si>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</si>
  <si>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</si>
  <si>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</si>
  <si>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</si>
  <si>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</si>
  <si>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</si>
  <si>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</si>
  <si>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</si>
  <si>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</si>
  <si>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</si>
  <si>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</si>
  <si>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</si>
  <si>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</si>
  <si>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</si>
  <si>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</si>
  <si>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</si>
  <si>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</si>
  <si>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</si>
  <si>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</si>
  <si>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</si>
  <si>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</si>
  <si>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</si>
  <si>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</si>
  <si>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</si>
  <si>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</si>
  <si>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</si>
  <si>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</si>
  <si>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</si>
  <si>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</si>
  <si>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</si>
  <si>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</si>
  <si>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</si>
  <si>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</si>
  <si>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</si>
  <si>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</si>
  <si>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</si>
  <si>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</si>
  <si>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</si>
  <si>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</si>
  <si>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</si>
  <si>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</si>
  <si>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</si>
  <si>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</si>
  <si>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</si>
  <si>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</si>
  <si>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</si>
  <si>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</si>
  <si>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</si>
  <si>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</si>
  <si>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</si>
  <si>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</si>
  <si>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</si>
  <si>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</si>
  <si>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</si>
  <si>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</si>
  <si>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</si>
  <si>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</si>
  <si>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</si>
  <si>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</si>
  <si>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</si>
  <si>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</si>
  <si>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</si>
  <si>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</si>
  <si>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</si>
  <si>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</si>
  <si>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</si>
  <si>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</si>
  <si>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</si>
  <si>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</si>
  <si>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</si>
  <si>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</si>
  <si>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</si>
  <si>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</si>
  <si>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</si>
  <si>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</si>
  <si>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</si>
  <si>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</si>
  <si>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</si>
  <si>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</si>
  <si>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</si>
  <si>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</si>
  <si>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</si>
  <si>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</si>
  <si>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</si>
  <si>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</si>
  <si>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</si>
  <si>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</si>
  <si>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</si>
  <si>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</si>
  <si>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</si>
  <si>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</si>
  <si>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</si>
  <si>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</si>
  <si>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</si>
  <si>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</si>
  <si>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</si>
  <si>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</si>
  <si>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</si>
  <si>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</si>
  <si>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</si>
  <si>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</si>
  <si>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</si>
  <si>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</si>
  <si>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</si>
  <si>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</si>
  <si>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</si>
  <si>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</si>
  <si>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</si>
  <si>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</si>
  <si>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</si>
  <si>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</si>
  <si>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</si>
  <si>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</si>
  <si>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</si>
  <si>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</si>
  <si>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</si>
  <si>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</si>
  <si>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</si>
  <si>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</si>
  <si>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</si>
  <si>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</si>
  <si>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</si>
  <si>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</si>
  <si>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</si>
  <si>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</si>
  <si>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</si>
  <si>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</si>
  <si>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</si>
  <si>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</si>
  <si>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</si>
  <si>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</si>
  <si>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</si>
  <si>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</si>
  <si>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</si>
  <si>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</si>
  <si>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</si>
  <si>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</si>
  <si>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</si>
  <si>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</si>
  <si>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</si>
  <si>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</si>
  <si>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</si>
  <si>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</si>
  <si>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</si>
  <si>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</si>
  <si>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</si>
  <si>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</si>
  <si>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</si>
  <si>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</si>
  <si>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</si>
  <si>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</si>
  <si>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</si>
  <si>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</si>
  <si>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</si>
  <si>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</si>
  <si>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</si>
  <si>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</si>
  <si>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</si>
  <si>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</si>
  <si>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</si>
  <si>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</si>
  <si>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</si>
  <si>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</si>
  <si>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</si>
  <si>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</si>
  <si>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</si>
  <si>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</si>
  <si>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</si>
  <si>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</si>
  <si>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</si>
  <si>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</si>
  <si>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</si>
  <si>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</si>
  <si>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</si>
  <si>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</si>
  <si>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</si>
  <si>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</si>
  <si>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</si>
  <si>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</si>
  <si>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</si>
  <si>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</si>
  <si>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</si>
  <si>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</si>
  <si>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</si>
  <si>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</si>
  <si>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</si>
  <si>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</si>
  <si>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</si>
  <si>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</si>
  <si>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</si>
  <si>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</si>
  <si>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</si>
  <si>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</si>
  <si>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</si>
  <si>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</si>
  <si>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</si>
  <si>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</si>
  <si>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</si>
  <si>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</si>
  <si>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</si>
  <si>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</si>
  <si>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</si>
  <si>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</si>
  <si>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</si>
  <si>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</si>
  <si>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</si>
  <si>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</si>
  <si>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</si>
  <si>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</si>
  <si>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</si>
  <si>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</si>
  <si>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</si>
  <si>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</si>
  <si>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</si>
  <si>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</si>
  <si>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</si>
  <si>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</si>
  <si>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</si>
  <si>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</si>
  <si>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</si>
  <si>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</si>
  <si>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</si>
  <si>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</si>
  <si>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</si>
  <si>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</si>
  <si>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</si>
  <si>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</si>
  <si>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</si>
  <si>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</si>
  <si>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</si>
  <si>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</si>
  <si>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</si>
  <si>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</si>
  <si>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</si>
  <si>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</si>
  <si>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</si>
  <si>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</si>
  <si>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</si>
  <si>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</si>
  <si>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</si>
  <si>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</si>
  <si>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</si>
  <si>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</si>
  <si>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</si>
  <si>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</si>
  <si>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</si>
  <si>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</si>
  <si>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</si>
  <si>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</si>
  <si>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</si>
  <si>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</si>
  <si>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</si>
  <si>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</si>
  <si>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</si>
  <si>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</si>
  <si>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</si>
  <si>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</si>
  <si>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</si>
  <si>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</si>
  <si>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</si>
  <si>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</si>
  <si>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</si>
  <si>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</si>
  <si>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</si>
  <si>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</si>
  <si>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</si>
  <si>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</si>
  <si>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</si>
  <si>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</si>
  <si>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</si>
  <si>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</si>
  <si>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</si>
  <si>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</si>
  <si>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</si>
  <si>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</si>
  <si>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</si>
  <si>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</si>
  <si>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</si>
  <si>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</si>
  <si>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</si>
  <si>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</si>
  <si>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</si>
  <si>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</si>
  <si>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</si>
  <si>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</si>
  <si>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</si>
  <si>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</si>
  <si>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</si>
  <si>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</si>
  <si>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</si>
  <si>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</si>
  <si>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</si>
  <si>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</si>
  <si>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</si>
  <si>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</si>
  <si>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</si>
  <si>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</si>
  <si>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</si>
  <si>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</si>
  <si>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</si>
  <si>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</si>
  <si>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</si>
  <si>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</si>
  <si>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</si>
  <si>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</si>
  <si>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</si>
  <si>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</si>
  <si>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</si>
  <si>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</si>
  <si>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</si>
  <si>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</si>
  <si>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</si>
  <si>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</si>
  <si>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</si>
  <si>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</si>
  <si>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</si>
  <si>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</si>
  <si>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</si>
  <si>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</si>
  <si>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</si>
  <si>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</si>
  <si>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</si>
  <si>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</si>
  <si>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</si>
  <si>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</si>
  <si>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</si>
  <si>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</si>
  <si>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</si>
  <si>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</si>
  <si>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</si>
  <si>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</si>
  <si>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</si>
  <si>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</si>
  <si>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</si>
  <si>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</si>
  <si>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</si>
  <si>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</si>
  <si>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</si>
  <si>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</si>
  <si>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</si>
  <si>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</si>
  <si>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</si>
  <si>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</si>
  <si>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</si>
  <si>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</si>
  <si>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</si>
  <si>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</si>
  <si>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</si>
  <si>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</si>
  <si>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</si>
  <si>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</si>
  <si>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</si>
  <si>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</si>
  <si>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</si>
  <si>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</si>
  <si>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</si>
  <si>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</si>
  <si>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</si>
  <si>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</si>
  <si>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</si>
  <si>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</si>
  <si>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</si>
  <si>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</si>
  <si>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</si>
  <si>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</si>
  <si>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</si>
  <si>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</si>
  <si>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</si>
  <si>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</si>
  <si>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</si>
  <si>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</si>
  <si>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</si>
  <si>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</si>
  <si>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</si>
  <si>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</si>
  <si>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</si>
  <si>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</si>
  <si>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</si>
  <si>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</si>
  <si>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</si>
  <si>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</si>
  <si>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</si>
  <si>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</si>
  <si>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</si>
  <si>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</si>
  <si>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</si>
  <si>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</si>
  <si>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</si>
  <si>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</si>
  <si>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</si>
  <si>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</si>
  <si>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</si>
  <si>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</si>
  <si>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</si>
  <si>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</si>
  <si>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</si>
  <si>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</si>
  <si>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</si>
  <si>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</si>
  <si>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</si>
  <si>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</si>
  <si>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</si>
  <si>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</si>
  <si>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</si>
  <si>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</si>
  <si>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</si>
  <si>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</si>
  <si>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</si>
  <si>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</si>
  <si>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</si>
  <si>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</si>
  <si>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</si>
  <si>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</si>
  <si>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</si>
  <si>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</si>
  <si>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</si>
  <si>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</si>
  <si>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</si>
  <si>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</si>
  <si>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</si>
  <si>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</si>
  <si>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</si>
  <si>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</si>
  <si>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</si>
  <si>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</si>
  <si>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</si>
  <si>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</si>
  <si>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</si>
  <si>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</si>
  <si>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</si>
  <si>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</si>
  <si>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</si>
  <si>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</si>
  <si>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</si>
  <si>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</si>
  <si>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</si>
  <si>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</si>
  <si>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</si>
  <si>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</si>
  <si>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</si>
  <si>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</si>
  <si>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</si>
  <si>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</si>
  <si>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</si>
  <si>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</si>
  <si>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</si>
  <si>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</si>
  <si>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</si>
  <si>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</si>
  <si>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</si>
  <si>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</si>
  <si>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</si>
  <si>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</si>
  <si>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</si>
  <si>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</si>
  <si>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</si>
  <si>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</si>
  <si>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</si>
  <si>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</si>
  <si>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</si>
  <si>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</si>
  <si>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</si>
  <si>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</si>
  <si>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</si>
  <si>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</si>
  <si>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</si>
  <si>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</si>
  <si>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</si>
  <si>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</si>
  <si>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</si>
  <si>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</si>
  <si>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</si>
  <si>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</si>
  <si>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</si>
  <si>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</si>
  <si>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</si>
  <si>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</si>
  <si>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</si>
  <si>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</si>
  <si>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</si>
  <si>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</si>
  <si>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</si>
  <si>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</si>
  <si>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</si>
  <si>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</si>
  <si>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</si>
  <si>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</si>
  <si>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</si>
  <si>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</si>
  <si>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</si>
  <si>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</si>
  <si>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</si>
  <si>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</si>
  <si>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</si>
  <si>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</si>
  <si>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</si>
  <si>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</si>
  <si>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</si>
  <si>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</si>
  <si>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</si>
  <si>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</si>
  <si>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</si>
  <si>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</si>
  <si>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</si>
  <si>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</si>
  <si>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</si>
  <si>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</si>
  <si>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</si>
  <si>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</si>
  <si>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</si>
  <si>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</si>
  <si>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</si>
  <si>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</si>
  <si>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</si>
  <si>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</si>
  <si>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</si>
  <si>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</si>
  <si>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</si>
  <si>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</si>
  <si>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</si>
  <si>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</si>
  <si>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</si>
  <si>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</si>
  <si>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</si>
  <si>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</si>
  <si>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</si>
  <si>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</si>
  <si>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</si>
  <si>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</si>
  <si>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</si>
  <si>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</si>
  <si>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</si>
  <si>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</si>
  <si>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</si>
  <si>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</si>
  <si>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</si>
  <si>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</si>
  <si>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</si>
  <si>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</si>
  <si>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</si>
  <si>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</si>
  <si>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</si>
  <si>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</si>
  <si>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</si>
  <si>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</si>
  <si>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</si>
  <si>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</si>
  <si>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</si>
  <si>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</si>
  <si>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</si>
  <si>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</si>
  <si>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</si>
  <si>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</si>
  <si>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</si>
  <si>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</si>
  <si>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</si>
  <si>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</si>
  <si>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</si>
  <si>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</si>
  <si>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</si>
  <si>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</si>
  <si>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</si>
  <si>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</si>
  <si>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</si>
  <si>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</si>
  <si>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</si>
  <si>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</si>
  <si>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</si>
  <si>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</si>
  <si>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</si>
  <si>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</si>
  <si>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</si>
  <si>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</si>
  <si>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</si>
  <si>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</si>
  <si>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</si>
  <si>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</si>
  <si>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</si>
  <si>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</si>
  <si>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</si>
  <si>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</si>
  <si>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</si>
  <si>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</si>
  <si>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</si>
  <si>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</si>
  <si>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</si>
  <si>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</si>
  <si>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</si>
  <si>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</si>
  <si>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</si>
  <si>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</si>
  <si>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</si>
  <si>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</si>
  <si>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</si>
  <si>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</si>
  <si>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</si>
  <si>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</si>
  <si>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</si>
  <si>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</si>
  <si>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</si>
  <si>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</si>
  <si>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</si>
  <si>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</si>
  <si>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</si>
  <si>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</si>
  <si>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</si>
  <si>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</si>
  <si>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</si>
  <si>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</si>
  <si>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</si>
  <si>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</si>
  <si>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</si>
  <si>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</si>
  <si>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</si>
  <si>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</si>
  <si>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</si>
  <si>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</si>
  <si>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</si>
  <si>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</si>
  <si>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</si>
  <si>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</si>
  <si>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</si>
  <si>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</si>
  <si>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</si>
  <si>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</si>
  <si>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</si>
  <si>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</si>
  <si>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</si>
  <si>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</si>
  <si>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</si>
  <si>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</si>
  <si>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</si>
  <si>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</si>
  <si>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</si>
  <si>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</si>
  <si>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</si>
  <si>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</si>
  <si>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</si>
  <si>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</si>
  <si>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</si>
  <si>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</si>
  <si>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</si>
  <si>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</si>
  <si>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</si>
  <si>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</si>
  <si>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</si>
  <si>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</si>
  <si>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</si>
  <si>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</si>
  <si>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</si>
  <si>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</si>
  <si>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</si>
  <si>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</si>
  <si>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</si>
  <si>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</si>
  <si>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</si>
  <si>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</si>
  <si>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</si>
  <si>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</si>
  <si>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</si>
  <si>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</si>
  <si>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</si>
  <si>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</si>
  <si>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</si>
  <si>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</si>
  <si>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</si>
  <si>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</si>
  <si>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</si>
  <si>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</si>
  <si>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</si>
  <si>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</si>
  <si>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</si>
  <si>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</si>
  <si>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</si>
  <si>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</si>
  <si>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</si>
  <si>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</si>
  <si>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</si>
  <si>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</si>
  <si>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</si>
  <si>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</si>
  <si>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</si>
  <si>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</si>
  <si>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</si>
  <si>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</si>
  <si>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</si>
  <si>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</si>
  <si>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</si>
  <si>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</si>
  <si>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</si>
  <si>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</si>
  <si>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</si>
  <si>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</si>
  <si>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</si>
  <si>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</si>
  <si>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</si>
  <si>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</si>
  <si>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</si>
  <si>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</si>
  <si>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</si>
  <si>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</si>
  <si>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</si>
  <si>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</si>
  <si>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</si>
  <si>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</si>
  <si>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</si>
  <si>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</si>
  <si>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</si>
  <si>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</si>
  <si>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</si>
  <si>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</si>
  <si>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</si>
  <si>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</si>
  <si>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</si>
  <si>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</si>
  <si>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</si>
  <si>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</si>
  <si>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</si>
  <si>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</si>
  <si>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</si>
  <si>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</si>
  <si>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</si>
  <si>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</si>
  <si>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</si>
  <si>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</si>
  <si>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</si>
  <si>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</si>
  <si>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</si>
  <si>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</si>
  <si>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</si>
  <si>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</si>
  <si>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</si>
  <si>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</si>
  <si>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</si>
  <si>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</si>
  <si>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</si>
  <si>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</si>
  <si>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</si>
  <si>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</si>
  <si>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</si>
  <si>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</si>
  <si>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</si>
  <si>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</si>
  <si>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</si>
  <si>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</si>
  <si>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</si>
  <si>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</si>
  <si>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</si>
  <si>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</si>
  <si>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</si>
  <si>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</si>
  <si>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</si>
  <si>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</si>
  <si>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</si>
  <si>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</si>
  <si>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</si>
  <si>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</si>
  <si>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</si>
  <si>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</si>
  <si>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</si>
  <si>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</si>
  <si>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</si>
  <si>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</si>
  <si>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</si>
  <si>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</si>
  <si>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</si>
  <si>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</si>
  <si>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</si>
  <si>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</si>
  <si>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</si>
  <si>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</si>
  <si>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</si>
  <si>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</si>
  <si>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</si>
  <si>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</si>
  <si>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</si>
  <si>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</si>
  <si>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</si>
  <si>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</si>
  <si>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</si>
  <si>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</si>
  <si>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</si>
  <si>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</si>
  <si>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</si>
  <si>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</si>
  <si>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</si>
  <si>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</si>
  <si>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</si>
  <si>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</si>
  <si>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</si>
  <si>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</si>
  <si>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</si>
  <si>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</si>
  <si>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</si>
  <si>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</si>
  <si>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</si>
  <si>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</si>
  <si>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</si>
  <si>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</si>
  <si>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</si>
  <si>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</si>
  <si>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</si>
  <si>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</si>
  <si>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</si>
  <si>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</si>
  <si>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</si>
  <si>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</si>
  <si>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</si>
  <si>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</si>
  <si>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</si>
  <si>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</si>
  <si>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</si>
  <si>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</si>
  <si>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</si>
  <si>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</si>
  <si>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</si>
  <si>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</si>
  <si>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</si>
  <si>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</si>
  <si>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</si>
  <si>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</si>
  <si>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</si>
  <si>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</si>
  <si>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</si>
  <si>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</si>
  <si>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</si>
  <si>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</si>
  <si>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</si>
  <si>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</si>
  <si>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</si>
  <si>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</si>
  <si>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</si>
  <si>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</si>
  <si>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</si>
  <si>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</si>
  <si>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</si>
  <si>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</si>
  <si>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</si>
  <si>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</si>
  <si>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</si>
  <si>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</si>
  <si>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</si>
  <si>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</si>
  <si>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</si>
  <si>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</si>
  <si>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</si>
  <si>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</si>
  <si>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</si>
  <si>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</si>
  <si>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</si>
  <si>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</si>
  <si>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</si>
  <si>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</si>
  <si>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</si>
  <si>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</si>
  <si>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</si>
  <si>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</si>
  <si>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</si>
  <si>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</si>
  <si>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</si>
  <si>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</si>
  <si>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</si>
  <si>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</si>
  <si>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</si>
  <si>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</si>
  <si>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</si>
  <si>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</si>
  <si>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</si>
  <si>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</si>
  <si>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</si>
  <si>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</si>
  <si>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</si>
  <si>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</si>
  <si>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</si>
  <si>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</si>
  <si>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</si>
  <si>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</si>
  <si>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</si>
  <si>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</si>
  <si>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</si>
  <si>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</si>
  <si>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</si>
  <si>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</si>
  <si>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</si>
  <si>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</si>
  <si>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</si>
  <si>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</si>
  <si>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</si>
  <si>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</si>
  <si>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</si>
  <si>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</si>
  <si>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</si>
  <si>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</si>
  <si>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</si>
  <si>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</si>
  <si>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</si>
  <si>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</si>
  <si>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</si>
  <si>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</si>
  <si>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</si>
  <si>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</si>
  <si>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</si>
  <si>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</si>
  <si>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</si>
  <si>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</si>
  <si>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</si>
  <si>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</si>
  <si>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</si>
  <si>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</si>
  <si>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</si>
  <si>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</si>
  <si>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</si>
  <si>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</si>
  <si>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</si>
  <si>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</si>
  <si>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</si>
  <si>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</si>
  <si>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</si>
  <si>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</si>
  <si>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</si>
  <si>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</si>
  <si>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</si>
  <si>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</si>
  <si>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</si>
  <si>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</si>
  <si>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</si>
  <si>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</si>
  <si>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</si>
  <si>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</si>
  <si>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</si>
  <si>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</si>
  <si>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</si>
  <si>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</si>
  <si>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</si>
  <si>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</si>
  <si>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</si>
  <si>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</si>
  <si>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</si>
  <si>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</si>
  <si>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</si>
  <si>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</si>
  <si>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</si>
  <si>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</si>
  <si>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</si>
  <si>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</si>
  <si>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</si>
  <si>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</si>
  <si>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</si>
  <si>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</si>
  <si>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</si>
  <si>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</si>
  <si>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</si>
  <si>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</si>
  <si>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</si>
  <si>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</si>
  <si>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</si>
  <si>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</si>
  <si>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</si>
  <si>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</si>
  <si>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</si>
  <si>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</si>
  <si>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</si>
  <si>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</si>
  <si>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</si>
  <si>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</si>
  <si>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</si>
  <si>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</si>
  <si>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</si>
  <si>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</si>
  <si>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</si>
  <si>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</si>
  <si>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</si>
  <si>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</si>
  <si>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</si>
  <si>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</si>
  <si>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</si>
  <si>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</si>
  <si>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</si>
  <si>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</si>
  <si>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</si>
  <si>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</si>
  <si>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</si>
  <si>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</si>
  <si>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</si>
  <si>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</si>
  <si>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</si>
  <si>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</si>
  <si>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</si>
  <si>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</si>
  <si>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</si>
  <si>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</si>
  <si>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</si>
  <si>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</si>
  <si>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</si>
  <si>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</si>
  <si>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</si>
  <si>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</si>
  <si>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</si>
  <si>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</si>
  <si>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</si>
  <si>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</si>
  <si>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</si>
  <si>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</si>
  <si>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</si>
  <si>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</si>
  <si>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</si>
  <si>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</si>
  <si>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</si>
  <si>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</si>
  <si>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</si>
  <si>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</si>
  <si>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</si>
  <si>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</si>
  <si>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</si>
  <si>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</si>
  <si>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</si>
  <si>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</si>
  <si>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</si>
  <si>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</si>
  <si>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</si>
  <si>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</si>
  <si>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</si>
  <si>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</si>
  <si>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</si>
  <si>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</si>
  <si>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</si>
  <si>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</si>
  <si>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</si>
  <si>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</si>
  <si>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</si>
  <si>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</si>
  <si>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</si>
  <si>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</si>
  <si>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</si>
  <si>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</si>
  <si>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</si>
  <si>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</si>
  <si>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</si>
  <si>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</si>
  <si>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</si>
  <si>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</si>
  <si>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</si>
  <si>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</si>
  <si>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</si>
  <si>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</si>
  <si>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</si>
  <si>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</si>
  <si>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</si>
  <si>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</si>
  <si>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</si>
  <si>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</si>
  <si>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</si>
  <si>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</si>
  <si>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</si>
  <si>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</si>
  <si>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</si>
  <si>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</si>
  <si>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</si>
  <si>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</si>
  <si>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</si>
  <si>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</si>
  <si>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</si>
  <si>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</si>
  <si>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</si>
  <si>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</si>
  <si>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</si>
  <si>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</si>
  <si>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</si>
  <si>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</si>
  <si>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</si>
  <si>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</si>
  <si>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</si>
  <si>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</si>
  <si>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</si>
  <si>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</si>
  <si>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</si>
  <si>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</si>
  <si>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</si>
  <si>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</si>
  <si>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</si>
  <si>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</si>
  <si>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</si>
  <si>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</si>
  <si>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</si>
  <si>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</si>
  <si>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</si>
  <si>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</si>
  <si>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</si>
  <si>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</si>
  <si>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</si>
  <si>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</si>
  <si>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</si>
  <si>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</si>
  <si>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</si>
  <si>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</si>
  <si>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</si>
  <si>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</si>
  <si>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</si>
  <si>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</si>
  <si>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</si>
  <si>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</si>
  <si>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</si>
  <si>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</si>
  <si>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</si>
  <si>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</si>
  <si>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</si>
  <si>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</si>
  <si>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</si>
  <si>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</si>
  <si>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</si>
  <si>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</si>
  <si>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</si>
  <si>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</si>
  <si>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</si>
  <si>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</si>
  <si>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</si>
  <si>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</si>
  <si>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</si>
  <si>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</si>
  <si>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</si>
  <si>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</si>
  <si>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</si>
  <si>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</si>
  <si>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</si>
  <si>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</si>
  <si>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</si>
  <si>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</si>
  <si>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</si>
  <si>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</si>
  <si>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</si>
  <si>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</si>
  <si>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</si>
  <si>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</si>
  <si>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</si>
  <si>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</si>
  <si>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</si>
  <si>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</si>
  <si>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</si>
  <si>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</si>
  <si>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</si>
  <si>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</si>
  <si>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</si>
  <si>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</si>
  <si>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</si>
  <si>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</si>
  <si>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</si>
  <si>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</si>
  <si>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</si>
  <si>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</si>
  <si>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</si>
  <si>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</si>
  <si>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</si>
  <si>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</si>
  <si>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</si>
  <si>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</si>
  <si>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</si>
  <si>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</si>
  <si>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</si>
  <si>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</si>
  <si>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</si>
  <si>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</si>
  <si>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</si>
  <si>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</si>
  <si>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</si>
  <si>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</si>
  <si>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</si>
  <si>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</si>
  <si>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</si>
  <si>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</si>
  <si>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</si>
  <si>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</si>
  <si>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</si>
  <si>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</si>
  <si>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</si>
  <si>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</si>
  <si>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</si>
  <si>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</si>
  <si>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</si>
  <si>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</si>
  <si>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</si>
  <si>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</si>
  <si>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</si>
  <si>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</si>
  <si>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</si>
  <si>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</si>
  <si>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</si>
  <si>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</si>
  <si>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</si>
  <si>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</si>
  <si>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</si>
  <si>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</si>
  <si>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</si>
  <si>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</si>
  <si>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</si>
  <si>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</si>
  <si>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</si>
  <si>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</si>
  <si>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</si>
  <si>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</si>
  <si>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</si>
  <si>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</si>
  <si>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</si>
  <si>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</si>
  <si>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</si>
  <si>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</si>
  <si>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</si>
  <si>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</si>
  <si>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</si>
  <si>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</si>
  <si>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</si>
  <si>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</si>
  <si>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</si>
  <si>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</si>
  <si>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</si>
  <si>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</si>
  <si>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</si>
  <si>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</si>
  <si>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</si>
  <si>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</si>
  <si>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</si>
  <si>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</si>
  <si>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</si>
  <si>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</si>
  <si>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</si>
  <si>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</si>
  <si>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</si>
  <si>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</si>
  <si>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</si>
  <si>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</si>
  <si>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</si>
  <si>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</si>
  <si>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</si>
  <si>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</si>
  <si>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</si>
  <si>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</si>
  <si>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</si>
  <si>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</si>
  <si>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</si>
  <si>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</si>
  <si>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</si>
  <si>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</si>
  <si>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</si>
  <si>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</si>
  <si>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</si>
  <si>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</si>
  <si>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</si>
  <si>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</si>
  <si>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</si>
  <si>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</si>
  <si>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</si>
  <si>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</si>
  <si>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</si>
  <si>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</si>
  <si>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</si>
  <si>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</si>
  <si>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</si>
  <si>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</si>
  <si>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</si>
  <si>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</si>
  <si>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</si>
  <si>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</si>
  <si>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</si>
  <si>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</si>
  <si>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</si>
  <si>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</si>
  <si>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</si>
  <si>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</si>
  <si>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</si>
  <si>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</si>
  <si>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</si>
  <si>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</si>
  <si>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</si>
  <si>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</si>
  <si>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</si>
  <si>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</si>
  <si>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</si>
  <si>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</si>
  <si>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</si>
  <si>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</si>
  <si>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</si>
  <si>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</si>
  <si>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</si>
  <si>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</si>
  <si>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</si>
  <si>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</si>
  <si>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</si>
  <si>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</si>
  <si>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</si>
  <si>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</si>
  <si>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</si>
  <si>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</si>
  <si>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</si>
  <si>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</si>
  <si>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</si>
  <si>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</si>
  <si>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</si>
  <si>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</si>
  <si>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</si>
  <si>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</si>
  <si>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</si>
  <si>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</si>
  <si>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</si>
  <si>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</si>
  <si>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</si>
  <si>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</si>
  <si>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</si>
  <si>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</si>
  <si>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</si>
  <si>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</si>
  <si>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</si>
  <si>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</si>
  <si>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</si>
  <si>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</si>
  <si>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</si>
  <si>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</si>
  <si>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</si>
  <si>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</si>
  <si>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</si>
  <si>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</si>
  <si>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</si>
  <si>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</si>
  <si>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</si>
  <si>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</si>
  <si>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</si>
  <si>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</si>
  <si>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</si>
  <si>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</si>
  <si>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</si>
  <si>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</si>
  <si>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</si>
  <si>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</si>
  <si>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</si>
  <si>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</si>
  <si>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</si>
  <si>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</si>
  <si>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</si>
  <si>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</si>
  <si>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</si>
  <si>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</si>
  <si>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</si>
  <si>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</si>
  <si>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</si>
  <si>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</si>
  <si>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</si>
  <si>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</si>
  <si>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</si>
  <si>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</si>
  <si>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</si>
  <si>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</si>
  <si>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</si>
  <si>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</si>
  <si>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</si>
  <si>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</si>
  <si>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</si>
  <si>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</si>
  <si>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</si>
  <si>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</si>
  <si>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</si>
  <si>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</si>
  <si>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</si>
  <si>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</si>
  <si>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</si>
  <si>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</si>
  <si>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</si>
  <si>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</si>
  <si>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</si>
  <si>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</si>
  <si>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</si>
  <si>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</si>
  <si>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</si>
  <si>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</si>
  <si>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</si>
  <si>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</si>
  <si>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</si>
  <si>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</si>
  <si>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</si>
  <si>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</si>
  <si>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</si>
  <si>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</si>
  <si>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</si>
  <si>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</si>
  <si>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</si>
  <si>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</si>
  <si>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</si>
  <si>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</si>
  <si>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</si>
  <si>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</si>
  <si>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</si>
  <si>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</si>
  <si>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</si>
  <si>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</si>
  <si>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</si>
  <si>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</si>
  <si>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</si>
  <si>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</si>
  <si>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</si>
  <si>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</si>
  <si>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</si>
  <si>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</si>
  <si>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</si>
  <si>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</si>
  <si>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</si>
  <si>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</si>
  <si>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</si>
  <si>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</si>
  <si>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</si>
  <si>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</si>
  <si>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</si>
  <si>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</si>
  <si>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</si>
  <si>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</si>
  <si>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</si>
  <si>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</si>
  <si>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</si>
  <si>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</si>
  <si>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</si>
  <si>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</si>
  <si>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</si>
  <si>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</si>
  <si>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</si>
  <si>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</si>
  <si>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</si>
  <si>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</si>
  <si>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</si>
  <si>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</si>
  <si>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</si>
  <si>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</si>
  <si>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</si>
  <si>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</si>
  <si>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</si>
  <si>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</si>
  <si>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</si>
  <si>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</si>
  <si>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</si>
  <si>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</si>
  <si>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</si>
  <si>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</si>
  <si>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</si>
  <si>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</si>
  <si>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</si>
  <si>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</si>
  <si>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</si>
  <si>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</si>
  <si>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</si>
  <si>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</si>
  <si>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</si>
  <si>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</si>
  <si>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</si>
  <si>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</si>
  <si>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</si>
  <si>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</si>
  <si>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</si>
  <si>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</si>
  <si>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</si>
  <si>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</si>
  <si>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</si>
  <si>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</si>
  <si>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</si>
  <si>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</si>
  <si>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</si>
  <si>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</si>
  <si>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</si>
  <si>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</si>
  <si>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</si>
  <si>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</si>
  <si>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</si>
  <si>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</si>
  <si>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</si>
  <si>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</si>
  <si>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</si>
  <si>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</si>
  <si>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</si>
  <si>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</si>
  <si>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</si>
  <si>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</si>
  <si>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</si>
  <si>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</si>
  <si>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</si>
  <si>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</si>
  <si>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</si>
  <si>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</si>
  <si>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</si>
  <si>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</si>
  <si>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</si>
  <si>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</si>
  <si>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</si>
  <si>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</si>
  <si>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</si>
  <si>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</si>
  <si>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</si>
  <si>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</si>
  <si>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</si>
  <si>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</si>
  <si>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</si>
  <si>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</si>
  <si>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</si>
  <si>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</si>
  <si>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</si>
  <si>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</si>
  <si>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</si>
  <si>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</si>
  <si>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</si>
  <si>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</si>
  <si>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</si>
  <si>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</si>
  <si>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</si>
  <si>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</si>
  <si>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</si>
  <si>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</si>
  <si>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</si>
  <si>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</si>
  <si>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</si>
  <si>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</si>
  <si>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</si>
  <si>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</si>
  <si>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</si>
  <si>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</si>
  <si>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</si>
  <si>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</si>
  <si>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</si>
  <si>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</si>
  <si>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</si>
  <si>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</si>
  <si>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</si>
  <si>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</si>
  <si>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</si>
  <si>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</si>
  <si>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</si>
  <si>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</si>
  <si>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</si>
  <si>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</si>
  <si>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</si>
  <si>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</si>
  <si>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</si>
  <si>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</si>
  <si>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</si>
  <si>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</si>
  <si>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</si>
  <si>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</si>
  <si>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</si>
  <si>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</si>
  <si>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</si>
  <si>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</si>
  <si>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</si>
  <si>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</si>
  <si>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</si>
  <si>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</si>
  <si>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</si>
  <si>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</si>
  <si>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</si>
  <si>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</si>
  <si>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</si>
  <si>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</si>
  <si>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</si>
  <si>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</si>
  <si>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</si>
  <si>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</si>
  <si>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</si>
  <si>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</si>
  <si>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</si>
  <si>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</si>
  <si>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</si>
  <si>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</si>
  <si>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</si>
  <si>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</si>
  <si>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</si>
  <si>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</si>
  <si>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</si>
  <si>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</si>
  <si>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</si>
  <si>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</si>
  <si>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</si>
  <si>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</si>
  <si>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</si>
  <si>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</si>
  <si>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</si>
  <si>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</si>
  <si>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</si>
  <si>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</si>
  <si>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</si>
  <si>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</si>
  <si>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</si>
  <si>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</si>
  <si>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</si>
  <si>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</si>
  <si>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</si>
  <si>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</si>
  <si>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</si>
  <si>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</si>
  <si>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</si>
  <si>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</si>
  <si>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</si>
  <si>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</si>
  <si>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</si>
  <si>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</si>
  <si>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</si>
  <si>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</si>
  <si>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</si>
  <si>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</si>
  <si>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</si>
  <si>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</si>
  <si>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</si>
  <si>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</si>
  <si>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</si>
  <si>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</si>
  <si>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</si>
  <si>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</si>
  <si>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</si>
  <si>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</si>
  <si>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</si>
  <si>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</si>
  <si>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</si>
  <si>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</si>
  <si>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</si>
  <si>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</si>
  <si>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</si>
  <si>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</si>
  <si>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</si>
  <si>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</si>
  <si>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</si>
  <si>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</si>
  <si>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</si>
  <si>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</si>
  <si>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</si>
  <si>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</si>
  <si>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</si>
  <si>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</si>
  <si>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</si>
  <si>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</si>
  <si>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</si>
  <si>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</si>
  <si>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</si>
  <si>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</si>
  <si>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</si>
  <si>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</si>
  <si>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</si>
  <si>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</si>
  <si>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</si>
  <si>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</si>
  <si>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</si>
  <si>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</si>
  <si>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</si>
  <si>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</si>
  <si>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</si>
  <si>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</si>
  <si>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</si>
  <si>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</si>
  <si>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</si>
  <si>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</si>
  <si>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</si>
  <si>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</si>
  <si>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</si>
  <si>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</si>
  <si>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</si>
  <si>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</si>
  <si>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</si>
  <si>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</si>
  <si>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</si>
  <si>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</si>
  <si>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</si>
  <si>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</si>
  <si>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</si>
  <si>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</si>
  <si>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</si>
  <si>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</si>
  <si>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</si>
  <si>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</si>
  <si>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</si>
  <si>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</si>
  <si>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</si>
  <si>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</si>
  <si>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</si>
  <si>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</si>
  <si>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</si>
  <si>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</si>
  <si>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</si>
  <si>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</si>
  <si>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</si>
  <si>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</si>
  <si>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</si>
  <si>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</si>
  <si>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</si>
  <si>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</si>
  <si>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</si>
  <si>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</si>
  <si>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</si>
  <si>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</si>
  <si>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</si>
  <si>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</si>
  <si>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</si>
  <si>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</si>
  <si>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</si>
  <si>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</si>
  <si>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</si>
  <si>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</si>
  <si>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</si>
  <si>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</si>
  <si>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</si>
  <si>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</si>
  <si>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</si>
  <si>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</si>
  <si>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</si>
  <si>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</si>
  <si>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</si>
  <si>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</si>
  <si>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</si>
  <si>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</si>
  <si>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</si>
  <si>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</si>
  <si>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</si>
  <si>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</si>
  <si>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</si>
  <si>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</si>
  <si>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</si>
  <si>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</si>
  <si>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</si>
  <si>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</si>
  <si>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</si>
  <si>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</si>
  <si>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</si>
  <si>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</si>
  <si>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</si>
  <si>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</si>
  <si>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</si>
  <si>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</si>
  <si>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</si>
  <si>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</si>
  <si>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</si>
  <si>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</si>
  <si>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</si>
  <si>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</si>
  <si>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</si>
  <si>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</si>
  <si>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</si>
  <si>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</si>
  <si>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</si>
  <si>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</si>
  <si>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</si>
  <si>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</si>
  <si>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</si>
  <si>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</si>
  <si>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</si>
  <si>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</si>
  <si>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</si>
  <si>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</si>
  <si>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</si>
  <si>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</si>
  <si>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</si>
  <si>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</si>
  <si>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</si>
  <si>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</si>
  <si>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</si>
  <si>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</si>
  <si>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</si>
  <si>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</si>
  <si>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</si>
  <si>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</si>
  <si>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</si>
  <si>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</si>
  <si>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</si>
  <si>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</si>
  <si>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</si>
  <si>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</si>
  <si>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</si>
  <si>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</si>
  <si>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</si>
  <si>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</si>
  <si>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</si>
  <si>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</si>
  <si>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</si>
  <si>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</si>
  <si>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</si>
  <si>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</si>
  <si>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</si>
  <si>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</si>
  <si>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</si>
  <si>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</si>
  <si>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</si>
  <si>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</si>
  <si>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</si>
  <si>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</si>
  <si>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</si>
  <si>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</si>
  <si>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</si>
  <si>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</si>
  <si>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</si>
  <si>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</si>
  <si>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</si>
  <si>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</si>
  <si>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</si>
  <si>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</si>
  <si>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</si>
  <si>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</si>
  <si>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</si>
  <si>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</si>
  <si>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</si>
  <si>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</si>
  <si>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</si>
  <si>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</si>
  <si>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</si>
  <si>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</si>
  <si>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</si>
  <si>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</si>
  <si>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</si>
  <si>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</si>
  <si>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</si>
  <si>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</si>
  <si>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</si>
  <si>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</si>
  <si>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</si>
  <si>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</si>
  <si>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</si>
  <si>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</si>
  <si>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</si>
  <si>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</si>
  <si>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</si>
  <si>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</si>
  <si>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</si>
  <si>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</si>
  <si>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</si>
  <si>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</si>
  <si>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</si>
  <si>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</si>
  <si>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</si>
  <si>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</si>
  <si>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</si>
  <si>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</si>
  <si>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</si>
  <si>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</si>
  <si>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</si>
  <si>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</si>
  <si>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</si>
  <si>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</si>
  <si>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</si>
  <si>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</si>
  <si>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</si>
  <si>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</si>
  <si>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</si>
  <si>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</si>
  <si>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</si>
  <si>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</si>
  <si>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</si>
  <si>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</si>
  <si>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</si>
  <si>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</si>
  <si>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</si>
  <si>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</si>
  <si>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</si>
  <si>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</si>
  <si>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</si>
  <si>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</si>
  <si>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</si>
  <si>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</si>
  <si>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</si>
  <si>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</si>
  <si>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</si>
  <si>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</si>
  <si>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</si>
  <si>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</si>
  <si>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</si>
  <si>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</si>
  <si>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</si>
  <si>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</si>
  <si>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</si>
  <si>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</si>
  <si>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</si>
  <si>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</si>
  <si>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</si>
  <si>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</si>
  <si>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</si>
  <si>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</si>
  <si>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</si>
  <si>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</si>
  <si>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</si>
  <si>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</si>
  <si>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</si>
  <si>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</si>
  <si>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</si>
  <si>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</si>
  <si>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</si>
  <si>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</si>
  <si>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</si>
  <si>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</si>
  <si>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</si>
  <si>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</si>
  <si>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</si>
  <si>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</si>
  <si>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</si>
  <si>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</si>
  <si>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</si>
  <si>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</si>
  <si>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</si>
  <si>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</si>
  <si>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</si>
  <si>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</si>
  <si>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</si>
  <si>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</si>
  <si>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</si>
  <si>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</si>
  <si>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</si>
  <si>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</si>
  <si>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</si>
  <si>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</si>
  <si>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</si>
  <si>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</si>
  <si>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</si>
  <si>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</si>
  <si>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</si>
  <si>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</si>
  <si>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</si>
  <si>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</si>
  <si>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</si>
  <si>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</si>
  <si>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</si>
  <si>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</si>
  <si>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</si>
  <si>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</si>
  <si>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</si>
  <si>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</si>
  <si>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</si>
  <si>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</si>
  <si>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</si>
  <si>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</si>
  <si>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</si>
  <si>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</si>
  <si>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</si>
  <si>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</si>
  <si>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</si>
  <si>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</si>
  <si>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</si>
  <si>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</si>
  <si>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</si>
  <si>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</si>
  <si>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</si>
  <si>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</si>
  <si>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</si>
  <si>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</si>
  <si>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</si>
  <si>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</si>
  <si>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</si>
  <si>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</si>
  <si>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</si>
  <si>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</si>
  <si>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</si>
  <si>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</si>
  <si>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</si>
  <si>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</si>
  <si>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</si>
  <si>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</si>
  <si>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</si>
  <si>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</si>
  <si>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</si>
  <si>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</si>
  <si>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</si>
  <si>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</si>
  <si>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</si>
  <si>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</si>
  <si>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</si>
  <si>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</si>
  <si>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</si>
  <si>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</si>
  <si>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</si>
  <si>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</si>
  <si>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</si>
  <si>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</si>
  <si>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</si>
  <si>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</si>
  <si>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</si>
  <si>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</si>
  <si>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</si>
  <si>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</si>
  <si>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</si>
  <si>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</si>
  <si>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</si>
  <si>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</si>
  <si>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</si>
  <si>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</si>
  <si>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</si>
  <si>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</si>
  <si>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</si>
  <si>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</si>
  <si>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</si>
  <si>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</si>
  <si>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</si>
  <si>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</si>
  <si>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</si>
  <si>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</si>
  <si>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</si>
  <si>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</si>
  <si>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</si>
  <si>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</si>
  <si>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</si>
  <si>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</si>
  <si>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</si>
  <si>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</si>
  <si>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</si>
  <si>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</si>
  <si>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</si>
  <si>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</si>
  <si>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</si>
  <si>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</si>
  <si>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</si>
  <si>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</si>
  <si>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</si>
  <si>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</si>
  <si>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</si>
  <si>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</si>
  <si>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</si>
  <si>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</si>
  <si>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</si>
  <si>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</si>
  <si>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</si>
  <si>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</si>
  <si>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</si>
  <si>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</si>
  <si>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</si>
  <si>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</si>
  <si>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</si>
  <si>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</si>
  <si>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</si>
  <si>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</si>
  <si>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</si>
  <si>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</si>
  <si>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</si>
  <si>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</si>
  <si>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</si>
  <si>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</si>
  <si>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</si>
  <si>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</si>
  <si>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</si>
  <si>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</si>
  <si>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</si>
  <si>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</si>
  <si>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</si>
  <si>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</si>
  <si>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</si>
  <si>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</si>
  <si>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</si>
  <si>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</si>
  <si>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</si>
  <si>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</si>
  <si>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</si>
  <si>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</si>
  <si>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</si>
  <si>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</si>
  <si>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</si>
  <si>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</si>
  <si>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</si>
  <si>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</si>
  <si>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</si>
  <si>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</si>
  <si>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</si>
  <si>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</si>
  <si>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</si>
  <si>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</si>
  <si>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</si>
  <si>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</si>
  <si>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</si>
  <si>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</si>
  <si>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</si>
  <si>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</si>
  <si>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</si>
  <si>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</si>
  <si>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</si>
  <si>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</si>
  <si>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</si>
  <si>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</si>
  <si>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</si>
  <si>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</si>
  <si>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</si>
  <si>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</si>
  <si>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</si>
  <si>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</si>
  <si>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</si>
  <si>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</si>
  <si>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</si>
  <si>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</si>
  <si>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</si>
  <si>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</si>
  <si>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</si>
  <si>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</si>
  <si>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</si>
  <si>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</si>
  <si>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</si>
  <si>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</si>
  <si>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</si>
  <si>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</si>
  <si>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</si>
  <si>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</si>
  <si>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</si>
  <si>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</si>
  <si>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</si>
  <si>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</si>
  <si>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</si>
  <si>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</si>
  <si>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</si>
  <si>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</si>
  <si>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</si>
  <si>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</si>
  <si>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</si>
  <si>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</si>
  <si>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</si>
  <si>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</si>
  <si>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</si>
  <si>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</si>
  <si>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</si>
  <si>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</si>
  <si>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</si>
  <si>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</si>
  <si>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</si>
  <si>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</si>
  <si>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</si>
  <si>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</si>
  <si>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</si>
  <si>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</si>
  <si>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</si>
  <si>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</si>
  <si>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</si>
  <si>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</si>
  <si>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</si>
  <si>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</si>
  <si>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</si>
  <si>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</si>
  <si>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</si>
  <si>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</si>
  <si>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</si>
  <si>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</si>
  <si>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</si>
  <si>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</si>
  <si>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</si>
  <si>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</si>
  <si>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</si>
  <si>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</si>
  <si>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</si>
  <si>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</si>
  <si>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</si>
  <si>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</si>
  <si>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</si>
  <si>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</si>
  <si>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</si>
  <si>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</si>
  <si>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</si>
  <si>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</si>
  <si>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</si>
  <si>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</si>
  <si>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</si>
  <si>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</si>
  <si>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</si>
  <si>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</si>
  <si>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</si>
  <si>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</si>
  <si>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</si>
  <si>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</si>
  <si>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</si>
  <si>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</si>
  <si>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</si>
  <si>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</si>
  <si>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</si>
  <si>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</si>
  <si>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</si>
  <si>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</si>
  <si>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</si>
  <si>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</si>
  <si>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</si>
  <si>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</si>
  <si>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</si>
  <si>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</si>
  <si>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</si>
  <si>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</si>
  <si>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</si>
  <si>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</si>
  <si>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</si>
  <si>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</si>
  <si>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</si>
  <si>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</si>
  <si>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</si>
  <si>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</si>
  <si>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</si>
  <si>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</si>
  <si>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</si>
  <si>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</si>
  <si>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</si>
  <si>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</si>
  <si>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</si>
  <si>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</si>
  <si>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</si>
  <si>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</si>
  <si>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</si>
  <si>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</si>
  <si>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</si>
  <si>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</si>
  <si>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</si>
  <si>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</si>
  <si>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</si>
  <si>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</si>
  <si>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</si>
  <si>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</si>
  <si>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</si>
  <si>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</si>
  <si>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</si>
  <si>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</si>
  <si>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</si>
  <si>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</si>
  <si>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</si>
  <si>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</si>
  <si>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</si>
  <si>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</si>
  <si>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</si>
  <si>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</si>
  <si>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</si>
  <si>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</si>
  <si>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</si>
  <si>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</si>
  <si>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</si>
  <si>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</si>
  <si>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</si>
  <si>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</si>
  <si>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</si>
  <si>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</si>
  <si>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</si>
  <si>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</si>
  <si>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</si>
  <si>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</si>
  <si>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</si>
  <si>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</si>
  <si>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</si>
  <si>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</si>
  <si>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</si>
  <si>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</si>
  <si>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</si>
  <si>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</si>
  <si>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</si>
  <si>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</si>
  <si>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</si>
  <si>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</si>
  <si>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</si>
  <si>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</si>
  <si>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</si>
  <si>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</si>
  <si>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</si>
  <si>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</si>
  <si>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</si>
  <si>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</si>
  <si>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</si>
  <si>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</si>
  <si>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</si>
  <si>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</si>
  <si>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</si>
  <si>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</si>
  <si>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</si>
  <si>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</si>
  <si>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</si>
  <si>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</si>
  <si>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</si>
  <si>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</si>
  <si>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</si>
  <si>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</si>
  <si>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</si>
  <si>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</si>
  <si>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</si>
  <si>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</si>
  <si>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</si>
  <si>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</si>
  <si>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</si>
  <si>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</si>
  <si>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</si>
  <si>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</si>
  <si>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</si>
  <si>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</si>
  <si>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</si>
  <si>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</si>
  <si>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</si>
  <si>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</si>
  <si>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</si>
  <si>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</si>
  <si>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</si>
  <si>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</si>
  <si>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</si>
  <si>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</si>
  <si>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</si>
  <si>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</si>
  <si>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</si>
  <si>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</si>
  <si>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</si>
  <si>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</si>
  <si>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</si>
  <si>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</si>
  <si>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</si>
  <si>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</si>
  <si>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</si>
  <si>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</si>
  <si>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</si>
  <si>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</si>
  <si>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</si>
  <si>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</si>
  <si>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</si>
  <si>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</si>
  <si>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</si>
  <si>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</si>
  <si>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</si>
  <si>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</si>
  <si>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</si>
  <si>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</si>
  <si>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</si>
  <si>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</si>
  <si>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</si>
  <si>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</si>
  <si>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</si>
  <si>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</si>
  <si>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</si>
  <si>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</si>
  <si>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</si>
  <si>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</si>
  <si>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</si>
  <si>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</si>
  <si>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</si>
  <si>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</si>
  <si>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</si>
  <si>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</si>
  <si>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</si>
  <si>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</si>
  <si>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</si>
  <si>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</si>
  <si>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</si>
  <si>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</si>
  <si>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</si>
  <si>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</si>
  <si>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</si>
  <si>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</si>
  <si>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</si>
  <si>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</si>
  <si>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</si>
  <si>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</si>
  <si>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</si>
  <si>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</si>
  <si>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</si>
  <si>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</si>
  <si>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</si>
  <si>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</si>
  <si>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</si>
  <si>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</si>
  <si>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</si>
  <si>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</si>
  <si>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</si>
  <si>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</si>
  <si>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</si>
  <si>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</si>
  <si>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</si>
  <si>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</si>
  <si>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</si>
  <si>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</si>
  <si>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</si>
  <si>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</si>
  <si>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</si>
  <si>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</si>
  <si>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</si>
  <si>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</si>
  <si>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</si>
  <si>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</si>
  <si>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</si>
  <si>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</si>
  <si>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</si>
  <si>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</si>
  <si>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</si>
  <si>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</si>
  <si>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</si>
  <si>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</si>
  <si>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</si>
  <si>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</si>
  <si>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</si>
  <si>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</si>
  <si>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</si>
  <si>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</si>
  <si>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</si>
  <si>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</si>
  <si>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</si>
  <si>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</si>
  <si>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</si>
  <si>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</si>
  <si>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</si>
  <si>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</si>
  <si>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</si>
  <si>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</si>
  <si>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</si>
  <si>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</si>
  <si>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</si>
  <si>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</si>
  <si>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</si>
  <si>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</si>
  <si>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</si>
  <si>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</si>
  <si>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</si>
  <si>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</si>
  <si>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</si>
  <si>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</si>
  <si>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</si>
  <si>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</si>
  <si>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</si>
  <si>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</si>
  <si>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</si>
  <si>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</si>
  <si>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</si>
  <si>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</si>
  <si>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</si>
  <si>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</si>
  <si>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</si>
  <si>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</si>
  <si>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</si>
  <si>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</si>
  <si>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</si>
  <si>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</si>
  <si>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</si>
  <si>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</si>
  <si>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</si>
  <si>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</si>
  <si>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</si>
  <si>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</si>
  <si>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</si>
  <si>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</si>
  <si>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</si>
  <si>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</si>
  <si>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</si>
  <si>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</si>
  <si>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</si>
  <si>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</si>
  <si>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</si>
  <si>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</si>
  <si>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</si>
  <si>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</si>
  <si>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</si>
  <si>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</si>
  <si>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</si>
  <si>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</si>
  <si>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</si>
  <si>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</si>
  <si>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</si>
  <si>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</si>
  <si>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</si>
  <si>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</si>
  <si>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</si>
  <si>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</si>
  <si>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</si>
  <si>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</si>
  <si>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</si>
  <si>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</si>
  <si>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</si>
  <si>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</si>
  <si>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</si>
  <si>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</si>
  <si>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</si>
  <si>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</si>
  <si>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</si>
  <si>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</si>
  <si>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</si>
  <si>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</si>
  <si>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</si>
  <si>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</si>
  <si>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</si>
  <si>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</si>
  <si>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</si>
  <si>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</si>
  <si>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</si>
  <si>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</si>
  <si>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</si>
  <si>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</si>
  <si>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</si>
  <si>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</si>
  <si>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</si>
  <si>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</si>
  <si>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</si>
  <si>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</si>
  <si>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</si>
  <si>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</si>
  <si>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</si>
  <si>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</si>
  <si>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</si>
  <si>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</si>
  <si>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</si>
  <si>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</si>
  <si>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</si>
  <si>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</si>
  <si>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</si>
  <si>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</si>
  <si>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</si>
  <si>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</si>
  <si>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</si>
  <si>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</si>
  <si>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</si>
  <si>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</si>
  <si>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</si>
  <si>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</si>
  <si>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</si>
  <si>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</si>
  <si>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</si>
  <si>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</si>
  <si>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</si>
  <si>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</si>
  <si>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</si>
  <si>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</si>
  <si>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</si>
  <si>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</si>
  <si>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</si>
  <si>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</si>
  <si>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</si>
  <si>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</si>
  <si>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</si>
  <si>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</si>
  <si>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</si>
  <si>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</si>
  <si>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</si>
  <si>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</si>
  <si>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</si>
  <si>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</si>
  <si>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</si>
  <si>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</si>
  <si>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</si>
  <si>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</si>
  <si>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</si>
  <si>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</si>
  <si>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</si>
  <si>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</si>
  <si>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</si>
  <si>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</si>
  <si>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</si>
  <si>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</si>
  <si>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</si>
  <si>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</si>
  <si>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</si>
  <si>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</si>
  <si>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</si>
  <si>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</si>
  <si>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</si>
  <si>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</si>
  <si>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</si>
  <si>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</si>
  <si>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</si>
  <si>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</si>
  <si>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</si>
  <si>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</si>
  <si>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</si>
  <si>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</si>
  <si>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</si>
  <si>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</si>
  <si>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</si>
  <si>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</si>
  <si>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</si>
  <si>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</si>
  <si>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</si>
  <si>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</si>
  <si>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</si>
  <si>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</si>
  <si>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</si>
  <si>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</si>
  <si>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</si>
  <si>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</si>
  <si>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</si>
  <si>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</si>
  <si>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</si>
  <si>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</si>
  <si>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</si>
  <si>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</si>
  <si>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</si>
  <si>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</si>
  <si>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</si>
  <si>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</si>
  <si>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</si>
  <si>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</si>
  <si>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</si>
  <si>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</si>
  <si>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</si>
  <si>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</si>
  <si>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</si>
  <si>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</si>
  <si>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</si>
  <si>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</si>
  <si>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</si>
  <si>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</si>
  <si>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</si>
  <si>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</si>
  <si>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</si>
  <si>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</si>
  <si>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</si>
  <si>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</si>
  <si>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</si>
  <si>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</si>
  <si>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</si>
  <si>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</si>
  <si>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</si>
  <si>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</si>
  <si>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</si>
  <si>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</si>
  <si>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</si>
  <si>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</si>
  <si>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</si>
  <si>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</si>
  <si>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</si>
  <si>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</si>
  <si>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</si>
  <si>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</si>
  <si>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</si>
  <si>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</si>
  <si>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</si>
  <si>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</si>
  <si>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</si>
  <si>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</si>
  <si>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</si>
  <si>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</si>
  <si>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</si>
  <si>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</si>
  <si>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</si>
  <si>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</si>
  <si>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</si>
  <si>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</si>
  <si>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</si>
  <si>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</si>
  <si>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</si>
  <si>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</si>
  <si>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</si>
  <si>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</si>
  <si>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</si>
  <si>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</si>
  <si>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</si>
  <si>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</si>
  <si>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</si>
  <si>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</si>
  <si>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</si>
  <si>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</si>
  <si>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</si>
  <si>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</si>
  <si>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</si>
  <si>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</si>
  <si>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</si>
  <si>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</si>
  <si>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</si>
  <si>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</si>
  <si>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</si>
  <si>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</si>
  <si>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</si>
  <si>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</si>
  <si>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</si>
  <si>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</si>
  <si>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</si>
  <si>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</si>
  <si>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</si>
  <si>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</si>
  <si>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</si>
  <si>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</si>
  <si>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</si>
  <si>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</si>
  <si>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</si>
  <si>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</si>
  <si>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</si>
  <si>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</si>
  <si>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</si>
  <si>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</si>
  <si>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</si>
  <si>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</si>
  <si>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</si>
  <si>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</si>
  <si>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</si>
  <si>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</si>
  <si>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</si>
  <si>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</si>
  <si>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</si>
  <si>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</si>
  <si>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</si>
  <si>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</si>
  <si>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</si>
  <si>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</si>
  <si>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</si>
  <si>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</si>
  <si>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</si>
  <si>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</si>
  <si>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</si>
  <si>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</si>
  <si>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</si>
  <si>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</si>
  <si>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</si>
  <si>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</si>
  <si>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</si>
  <si>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</si>
  <si>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</si>
  <si>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</si>
  <si>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</si>
  <si>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</si>
  <si>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</si>
  <si>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</si>
  <si>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</si>
  <si>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</si>
  <si>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</si>
  <si>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</si>
  <si>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</si>
  <si>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</si>
  <si>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</si>
  <si>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</si>
  <si>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</si>
  <si>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</si>
  <si>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</si>
  <si>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</si>
  <si>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</si>
  <si>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</si>
  <si>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</si>
  <si>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</si>
  <si>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</si>
  <si>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</si>
  <si>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</si>
  <si>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</si>
  <si>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</si>
  <si>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</si>
  <si>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</si>
  <si>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</si>
  <si>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</si>
  <si>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</si>
  <si>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</si>
  <si>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</si>
  <si>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</si>
  <si>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</si>
  <si>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</si>
  <si>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</si>
  <si>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</si>
  <si>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</si>
  <si>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</si>
  <si>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</si>
  <si>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</si>
  <si>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</si>
  <si>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</si>
  <si>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</si>
  <si>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</si>
  <si>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</si>
  <si>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</si>
  <si>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</si>
  <si>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</si>
  <si>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</si>
  <si>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</si>
  <si>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</si>
  <si>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</si>
  <si>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</si>
  <si>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</si>
  <si>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</si>
  <si>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</si>
  <si>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</si>
  <si>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</si>
  <si>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</si>
  <si>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</si>
  <si>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</si>
  <si>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</si>
  <si>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</si>
  <si>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</si>
  <si>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</si>
  <si>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</si>
  <si>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</si>
  <si>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</si>
  <si>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</si>
  <si>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</si>
  <si>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</si>
  <si>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</si>
  <si>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</si>
  <si>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</si>
  <si>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</si>
  <si>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</si>
  <si>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</si>
  <si>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</si>
  <si>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</si>
  <si>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</si>
  <si>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</si>
  <si>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</si>
  <si>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</si>
  <si>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</si>
  <si>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</si>
  <si>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</si>
  <si>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</si>
  <si>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</si>
  <si>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</si>
  <si>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</si>
  <si>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</si>
  <si>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</si>
  <si>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</si>
  <si>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</si>
  <si>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</si>
  <si>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</si>
  <si>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</si>
  <si>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</si>
  <si>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</si>
  <si>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</si>
  <si>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</si>
  <si>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</si>
  <si>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</si>
  <si>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</si>
  <si>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</si>
  <si>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</si>
  <si>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</si>
  <si>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</si>
  <si>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</si>
  <si>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</si>
  <si>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</si>
  <si>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</si>
  <si>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</si>
  <si>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</si>
  <si>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</si>
  <si>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</si>
  <si>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</si>
  <si>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</si>
  <si>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</si>
  <si>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</si>
  <si>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</si>
  <si>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</si>
  <si>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</si>
  <si>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</si>
  <si>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</si>
  <si>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</si>
  <si>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</si>
  <si>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</si>
  <si>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</si>
  <si>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</si>
  <si>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</si>
  <si>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</si>
  <si>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</si>
  <si>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</si>
  <si>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</si>
  <si>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</si>
  <si>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</si>
  <si>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</si>
  <si>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</si>
  <si>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</si>
  <si>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</si>
  <si>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</si>
  <si>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</si>
  <si>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</si>
  <si>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</si>
  <si>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</si>
  <si>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</si>
  <si>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</si>
  <si>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</si>
  <si>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</si>
  <si>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</si>
  <si>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</si>
  <si>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</si>
  <si>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</si>
  <si>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</si>
  <si>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</si>
  <si>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</si>
  <si>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</si>
  <si>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</si>
  <si>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</si>
  <si>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</si>
  <si>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</si>
  <si>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</si>
  <si>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</si>
  <si>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</si>
  <si>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</si>
  <si>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</si>
  <si>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</si>
  <si>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</si>
  <si>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</si>
  <si>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</si>
  <si>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</si>
  <si>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</si>
  <si>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</si>
  <si>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</si>
  <si>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</si>
  <si>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</si>
  <si>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</si>
  <si>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</si>
  <si>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</si>
  <si>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</si>
  <si>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</si>
  <si>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</si>
  <si>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</si>
  <si>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</si>
  <si>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</si>
  <si>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</si>
  <si>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</si>
  <si>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</si>
  <si>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</si>
  <si>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</si>
  <si>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</si>
  <si>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</si>
  <si>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</si>
  <si>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</si>
  <si>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</si>
  <si>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</si>
  <si>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</si>
  <si>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</si>
  <si>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</si>
  <si>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</si>
  <si>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</si>
  <si>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</si>
  <si>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</si>
  <si>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</si>
  <si>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</si>
  <si>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</si>
  <si>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</si>
  <si>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</si>
  <si>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</si>
  <si>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</si>
  <si>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</si>
  <si>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</si>
  <si>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</si>
  <si>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</si>
  <si>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</si>
  <si>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</si>
  <si>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</si>
  <si>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</si>
  <si>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</si>
  <si>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</si>
  <si>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</si>
  <si>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</si>
  <si>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</si>
  <si>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</si>
  <si>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</si>
  <si>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</si>
  <si>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</si>
  <si>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</si>
  <si>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</si>
  <si>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</si>
  <si>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</si>
  <si>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</si>
  <si>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</si>
  <si>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</si>
  <si>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</si>
  <si>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</si>
  <si>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</si>
  <si>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</si>
  <si>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</si>
  <si>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</si>
  <si>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</si>
  <si>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</si>
  <si>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</si>
  <si>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</si>
  <si>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</si>
  <si>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</si>
  <si>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</si>
  <si>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</si>
  <si>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</si>
  <si>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</si>
  <si>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</si>
  <si>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</si>
  <si>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</si>
  <si>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</si>
  <si>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</si>
  <si>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</si>
  <si>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</si>
  <si>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</si>
  <si>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</si>
  <si>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</si>
  <si>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</si>
  <si>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</si>
  <si>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</si>
  <si>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</si>
  <si>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</si>
  <si>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</si>
  <si>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</si>
  <si>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</si>
  <si>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</si>
  <si>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</si>
  <si>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</si>
  <si>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</si>
  <si>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</si>
  <si>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</si>
  <si>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</si>
  <si>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</si>
  <si>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</si>
  <si>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</si>
  <si>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</si>
  <si>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</si>
  <si>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</si>
  <si>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</si>
  <si>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</si>
  <si>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</si>
  <si>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</si>
  <si>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</si>
  <si>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</si>
  <si>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</si>
  <si>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</si>
  <si>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</si>
  <si>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</si>
  <si>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</si>
  <si>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</si>
  <si>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</si>
  <si>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</si>
  <si>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</si>
  <si>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</si>
  <si>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</si>
  <si>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</si>
  <si>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</si>
  <si>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</si>
  <si>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</si>
  <si>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</si>
  <si>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</si>
  <si>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</si>
  <si>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</si>
  <si>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</si>
  <si>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</si>
  <si>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</si>
  <si>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</si>
  <si>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</si>
  <si>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</si>
  <si>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</si>
  <si>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</si>
  <si>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</si>
  <si>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</si>
  <si>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</si>
  <si>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</si>
  <si>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</si>
  <si>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</si>
  <si>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</si>
  <si>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</si>
  <si>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</si>
  <si>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</si>
  <si>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</si>
  <si>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</si>
  <si>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</si>
  <si>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</si>
  <si>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</si>
  <si>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</si>
  <si>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</si>
  <si>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</si>
  <si>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</si>
  <si>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</si>
  <si>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</si>
  <si>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</si>
  <si>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</si>
  <si>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</si>
  <si>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</si>
  <si>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</si>
  <si>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</si>
  <si>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</si>
  <si>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</si>
  <si>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</si>
  <si>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</si>
  <si>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</si>
  <si>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</si>
  <si>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</si>
  <si>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</si>
  <si>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</si>
  <si>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</si>
  <si>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</si>
  <si>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</si>
  <si>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</si>
  <si>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</si>
  <si>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</si>
  <si>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</si>
  <si>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</si>
  <si>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</si>
  <si>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</si>
  <si>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</si>
  <si>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</si>
  <si>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</si>
  <si>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</si>
  <si>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</si>
  <si>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</si>
  <si>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</si>
  <si>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</si>
  <si>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</si>
  <si>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</si>
  <si>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</si>
  <si>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</si>
  <si>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</si>
  <si>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</si>
  <si>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</si>
  <si>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</si>
  <si>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</si>
  <si>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</si>
  <si>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</si>
  <si>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</si>
  <si>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</si>
  <si>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</si>
  <si>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</si>
  <si>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</si>
  <si>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</si>
  <si>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</si>
  <si>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</si>
  <si>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</si>
  <si>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</si>
  <si>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</si>
  <si>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</si>
  <si>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</si>
  <si>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</si>
  <si>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</si>
  <si>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</si>
  <si>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</si>
  <si>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</si>
  <si>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</si>
  <si>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</si>
  <si>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</si>
  <si>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</si>
  <si>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</si>
  <si>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</si>
  <si>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</si>
  <si>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</si>
  <si>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</si>
  <si>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</si>
  <si>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</si>
  <si>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</si>
  <si>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</si>
  <si>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</si>
  <si>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</si>
  <si>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</si>
  <si>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</si>
  <si>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</si>
  <si>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</si>
  <si>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</si>
  <si>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</si>
  <si>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</si>
  <si>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</si>
  <si>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</si>
  <si>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</si>
  <si>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</si>
  <si>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</si>
  <si>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</si>
  <si>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</si>
  <si>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</si>
  <si>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</si>
  <si>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</si>
  <si>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</si>
  <si>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</si>
  <si>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</si>
  <si>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</si>
  <si>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</si>
  <si>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</si>
  <si>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</si>
  <si>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</si>
  <si>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</si>
  <si>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</si>
  <si>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</si>
  <si>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</si>
  <si>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</si>
  <si>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</si>
  <si>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</si>
  <si>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</si>
  <si>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</si>
  <si>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</si>
  <si>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</si>
  <si>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</si>
  <si>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</si>
  <si>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</si>
  <si>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</si>
  <si>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</si>
  <si>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</si>
  <si>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</si>
  <si>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</si>
  <si>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</si>
  <si>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</si>
  <si>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</si>
  <si>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</si>
  <si>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</si>
  <si>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</si>
  <si>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</si>
  <si>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</si>
  <si>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</si>
  <si>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</si>
  <si>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</si>
  <si>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</si>
  <si>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</si>
  <si>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</si>
  <si>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</si>
  <si>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</si>
  <si>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</si>
  <si>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</si>
  <si>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</si>
  <si>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</si>
  <si>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</si>
  <si>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</si>
  <si>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</si>
  <si>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</si>
  <si>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</si>
  <si>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</si>
  <si>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</si>
  <si>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</si>
  <si>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</si>
  <si>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</si>
  <si>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</si>
  <si>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</si>
  <si>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</si>
  <si>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</si>
  <si>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</si>
  <si>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</si>
  <si>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</si>
  <si>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</si>
  <si>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</si>
  <si>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</si>
  <si>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</si>
  <si>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</si>
  <si>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</si>
  <si>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</si>
  <si>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</si>
  <si>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</si>
  <si>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</si>
  <si>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</si>
  <si>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</si>
  <si>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</si>
  <si>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</si>
  <si>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</si>
  <si>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</si>
  <si>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</si>
  <si>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</si>
  <si>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</si>
  <si>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</si>
  <si>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</si>
  <si>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</si>
  <si>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</si>
  <si>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</si>
  <si>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</si>
  <si>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</si>
  <si>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</si>
  <si>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</si>
  <si>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</si>
  <si>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</si>
  <si>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</si>
  <si>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</si>
  <si>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</si>
  <si>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</si>
  <si>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</si>
  <si>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</si>
  <si>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</si>
  <si>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</si>
  <si>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</si>
  <si>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</si>
  <si>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</si>
  <si>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</si>
  <si>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</si>
  <si>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</si>
  <si>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</si>
  <si>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</si>
  <si>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</si>
  <si>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</si>
  <si>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</si>
  <si>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</si>
  <si>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</si>
  <si>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</si>
  <si>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</si>
  <si>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</si>
  <si>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</si>
  <si>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</si>
  <si>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</si>
  <si>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</si>
  <si>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</si>
  <si>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</si>
  <si>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</si>
  <si>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</si>
  <si>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</si>
  <si>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</si>
  <si>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</si>
  <si>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</si>
  <si>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</si>
  <si>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</si>
  <si>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</si>
  <si>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</si>
  <si>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</si>
  <si>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</si>
  <si>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</si>
  <si>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</si>
  <si>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</si>
  <si>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</si>
  <si>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</si>
  <si>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</si>
  <si>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</si>
  <si>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</si>
  <si>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</si>
  <si>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</si>
  <si>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</si>
  <si>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</si>
  <si>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</si>
  <si>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</si>
  <si>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</si>
  <si>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</si>
  <si>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</si>
  <si>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</si>
  <si>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</si>
  <si>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</si>
  <si>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</si>
  <si>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</si>
  <si>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</si>
  <si>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</si>
  <si>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</si>
  <si>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</si>
  <si>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</si>
  <si>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</si>
  <si>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</si>
  <si>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</si>
  <si>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</si>
  <si>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</si>
  <si>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</si>
  <si>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</si>
  <si>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</si>
  <si>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</si>
  <si>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</si>
  <si>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</si>
  <si>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</si>
  <si>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</si>
  <si>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</si>
  <si>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</si>
  <si>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</si>
  <si>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</si>
  <si>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</si>
  <si>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</si>
  <si>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</si>
  <si>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</si>
  <si>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</si>
  <si>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</si>
  <si>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</si>
  <si>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</si>
  <si>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</si>
  <si>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</si>
  <si>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</si>
  <si>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</si>
  <si>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</si>
  <si>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</si>
  <si>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</si>
  <si>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</si>
  <si>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</si>
  <si>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</si>
  <si>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</si>
  <si>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</si>
  <si>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</si>
  <si>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</si>
  <si>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</si>
  <si>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</si>
  <si>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</si>
  <si>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</si>
  <si>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</si>
  <si>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</si>
  <si>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</si>
  <si>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</si>
  <si>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</si>
  <si>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</si>
  <si>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</si>
  <si>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</si>
  <si>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</si>
  <si>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</si>
  <si>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</si>
  <si>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</si>
  <si>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</si>
  <si>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</si>
  <si>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</si>
  <si>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</si>
  <si>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</si>
  <si>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</si>
  <si>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</si>
  <si>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</si>
  <si>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</si>
  <si>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</si>
  <si>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</si>
  <si>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</si>
  <si>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</si>
  <si>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</si>
  <si>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</si>
  <si>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</si>
  <si>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</si>
  <si>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</si>
  <si>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</si>
  <si>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</si>
  <si>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</si>
  <si>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</si>
  <si>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</si>
  <si>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</si>
  <si>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</si>
  <si>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</si>
  <si>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</si>
  <si>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</si>
  <si>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</si>
  <si>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</si>
  <si>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</si>
  <si>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</si>
  <si>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</si>
  <si>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</si>
  <si>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</si>
  <si>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</si>
  <si>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</si>
  <si>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</si>
  <si>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</si>
  <si>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</si>
  <si>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</si>
  <si>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</si>
  <si>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</si>
  <si>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</si>
  <si>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</si>
  <si>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</si>
  <si>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</si>
  <si>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</si>
  <si>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</si>
  <si>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</si>
  <si>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</si>
  <si>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</si>
  <si>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</si>
  <si>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</si>
  <si>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</si>
  <si>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</si>
  <si>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</si>
  <si>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</si>
  <si>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</si>
  <si>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</si>
  <si>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</si>
  <si>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</si>
  <si>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</si>
  <si>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</si>
  <si>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</si>
  <si>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</si>
  <si>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</si>
  <si>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</si>
  <si>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</si>
  <si>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</si>
  <si>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</si>
  <si>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</si>
  <si>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</si>
  <si>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</si>
  <si>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</si>
  <si>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</si>
  <si>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</si>
  <si>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</si>
  <si>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</si>
  <si>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</si>
  <si>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</si>
  <si>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</si>
  <si>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</si>
  <si>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</si>
  <si>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</si>
  <si>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</si>
  <si>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</si>
  <si>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</si>
  <si>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</si>
  <si>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</si>
  <si>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</si>
  <si>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</si>
  <si>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</si>
  <si>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</si>
  <si>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</si>
  <si>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</si>
  <si>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</si>
  <si>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</si>
  <si>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</si>
  <si>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</si>
  <si>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</si>
  <si>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</si>
  <si>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</si>
  <si>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</si>
  <si>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</si>
  <si>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</si>
  <si>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</si>
  <si>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</si>
  <si>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</si>
  <si>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</si>
  <si>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</si>
  <si>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</si>
  <si>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</si>
  <si>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</si>
  <si>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</si>
  <si>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</si>
  <si>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</si>
  <si>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</si>
  <si>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</si>
  <si>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</si>
  <si>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</si>
  <si>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</si>
  <si>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</si>
  <si>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</si>
  <si>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</si>
  <si>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</si>
  <si>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</si>
  <si>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</si>
  <si>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</si>
  <si>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</si>
  <si>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</si>
  <si>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</si>
  <si>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</si>
  <si>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</si>
  <si>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</si>
  <si>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</si>
  <si>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</si>
  <si>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</si>
  <si>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</si>
  <si>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</si>
  <si>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</si>
  <si>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</si>
  <si>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</si>
  <si>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</si>
  <si>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</si>
  <si>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</si>
  <si>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</si>
  <si>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</si>
  <si>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</si>
  <si>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</si>
  <si>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</si>
  <si>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</si>
  <si>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</si>
  <si>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</si>
  <si>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</si>
  <si>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</si>
  <si>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</si>
  <si>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</si>
  <si>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</si>
  <si>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</si>
  <si>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</si>
  <si>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</si>
  <si>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</si>
  <si>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</si>
  <si>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</si>
  <si>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</si>
  <si>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</si>
  <si>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</si>
  <si>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</si>
  <si>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</si>
  <si>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</si>
  <si>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</si>
  <si>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</si>
  <si>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</si>
  <si>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</si>
  <si>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</si>
  <si>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</si>
  <si>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</si>
  <si>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</si>
  <si>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</si>
  <si>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</si>
  <si>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</si>
  <si>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</si>
  <si>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</si>
  <si>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</si>
  <si>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</si>
  <si>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</si>
  <si>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</si>
  <si>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</si>
  <si>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</si>
  <si>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</si>
  <si>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</si>
  <si>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</si>
  <si>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</si>
  <si>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</si>
  <si>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</si>
  <si>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</si>
  <si>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</si>
  <si>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</si>
  <si>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</si>
  <si>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</si>
  <si>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</si>
  <si>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</si>
  <si>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</si>
  <si>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</si>
  <si>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</si>
  <si>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</si>
  <si>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</si>
  <si>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</si>
  <si>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</si>
  <si>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</si>
  <si>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</si>
  <si>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</si>
  <si>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</si>
  <si>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</si>
  <si>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</si>
  <si>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</si>
  <si>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</si>
  <si>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</si>
  <si>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</si>
  <si>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</si>
  <si>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</si>
  <si>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</si>
  <si>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</si>
  <si>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</si>
  <si>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</si>
  <si>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</si>
  <si>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</si>
  <si>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</si>
  <si>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</si>
  <si>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</si>
  <si>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</si>
  <si>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</si>
  <si>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</si>
  <si>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</si>
  <si>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</si>
  <si>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</si>
  <si>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</si>
  <si>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</si>
  <si>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</si>
  <si>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</si>
  <si>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</si>
  <si>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</si>
  <si>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</si>
  <si>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</si>
  <si>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</si>
  <si>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</si>
  <si>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</si>
  <si>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</si>
  <si>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</si>
  <si>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</si>
  <si>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</si>
  <si>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</si>
  <si>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</si>
  <si>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</si>
  <si>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</si>
  <si>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</si>
  <si>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</si>
  <si>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</si>
  <si>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</si>
  <si>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</si>
  <si>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</si>
  <si>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</si>
  <si>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</si>
  <si>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</si>
  <si>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</si>
  <si>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</si>
  <si>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</si>
  <si>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</si>
  <si>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</si>
  <si>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</si>
  <si>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</si>
  <si>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</si>
  <si>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</si>
  <si>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</si>
  <si>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</si>
  <si>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</si>
  <si>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</si>
  <si>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</si>
  <si>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</si>
  <si>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</si>
  <si>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</si>
  <si>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</si>
  <si>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</si>
  <si>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</si>
  <si>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</si>
  <si>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</si>
  <si>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</si>
  <si>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</si>
  <si>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</si>
  <si>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</si>
  <si>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</si>
  <si>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</si>
  <si>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</si>
  <si>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</si>
  <si>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</si>
  <si>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</si>
  <si>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</si>
  <si>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</si>
  <si>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</si>
  <si>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</si>
  <si>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</si>
  <si>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</si>
  <si>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</si>
  <si>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</si>
  <si>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</si>
  <si>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</si>
  <si>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</si>
  <si>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</si>
  <si>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</si>
  <si>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</si>
  <si>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</si>
  <si>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</si>
  <si>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</si>
  <si>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</si>
  <si>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</si>
  <si>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</si>
  <si>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</si>
  <si>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</si>
  <si>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</si>
  <si>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</si>
  <si>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</si>
  <si>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</si>
  <si>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</si>
  <si>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</si>
  <si>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</si>
  <si>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</si>
  <si>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</si>
  <si>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</si>
  <si>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</si>
  <si>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</si>
  <si>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</si>
  <si>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</si>
  <si>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</si>
  <si>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</si>
  <si>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</si>
  <si>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</si>
  <si>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</si>
  <si>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</si>
  <si>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</si>
  <si>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</si>
  <si>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</si>
  <si>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</si>
  <si>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</si>
  <si>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</si>
  <si>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</si>
  <si>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</si>
  <si>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</si>
  <si>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</si>
  <si>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</si>
  <si>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</si>
  <si>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</si>
  <si>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</si>
  <si>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</si>
  <si>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</si>
  <si>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</si>
  <si>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</si>
  <si>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</si>
  <si>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</si>
  <si>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</si>
  <si>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</si>
  <si>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</si>
  <si>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</si>
  <si>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</si>
  <si>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</si>
  <si>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</si>
  <si>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</si>
  <si>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</si>
  <si>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</si>
  <si>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</si>
  <si>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</si>
  <si>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</si>
  <si>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</si>
  <si>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</si>
  <si>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</si>
  <si>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</si>
  <si>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</si>
  <si>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</si>
  <si>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</si>
  <si>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</si>
  <si>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</si>
  <si>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</si>
  <si>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</si>
  <si>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</si>
  <si>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</si>
  <si>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</si>
  <si>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</si>
  <si>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</si>
  <si>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</si>
  <si>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</si>
  <si>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</si>
  <si>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</si>
  <si>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</si>
  <si>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</si>
  <si>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</si>
  <si>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</si>
  <si>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</si>
  <si>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</si>
  <si>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</si>
  <si>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</si>
  <si>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</si>
  <si>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</si>
  <si>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</si>
  <si>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</si>
  <si>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</si>
  <si>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</si>
  <si>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</si>
  <si>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</si>
  <si>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</si>
  <si>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</si>
  <si>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</si>
  <si>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</si>
  <si>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</si>
  <si>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</si>
  <si>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</si>
  <si>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</si>
  <si>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</si>
  <si>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</si>
  <si>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</si>
  <si>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</si>
  <si>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</si>
  <si>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</si>
  <si>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</si>
  <si>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</si>
  <si>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</si>
  <si>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</si>
  <si>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</si>
  <si>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</si>
  <si>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</si>
  <si>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</si>
  <si>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</si>
  <si>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</si>
  <si>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</si>
  <si>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</si>
  <si>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</si>
  <si>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</si>
  <si>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</si>
  <si>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</si>
  <si>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</si>
  <si>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</si>
  <si>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</si>
  <si>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</si>
  <si>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</si>
  <si>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</si>
  <si>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</si>
  <si>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</si>
  <si>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</si>
  <si>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</si>
  <si>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</si>
  <si>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</si>
  <si>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</si>
  <si>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</si>
  <si>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</si>
  <si>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</si>
  <si>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</si>
  <si>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</si>
  <si>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</si>
  <si>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</si>
  <si>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</si>
  <si>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</si>
  <si>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</si>
  <si>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</si>
  <si>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</si>
  <si>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</si>
  <si>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</si>
  <si>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</si>
  <si>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</si>
  <si>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</si>
  <si>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</si>
  <si>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</si>
  <si>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</si>
  <si>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</si>
  <si>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</si>
  <si>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</si>
  <si>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</si>
  <si>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</si>
  <si>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</si>
  <si>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</si>
  <si>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</si>
  <si>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</si>
  <si>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</si>
  <si>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</si>
  <si>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</si>
  <si>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</si>
  <si>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</si>
  <si>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</si>
  <si>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</si>
  <si>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</si>
  <si>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</si>
  <si>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</si>
  <si>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</si>
  <si>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</si>
  <si>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</si>
  <si>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</si>
  <si>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</si>
  <si>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</si>
  <si>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</si>
  <si>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</si>
  <si>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</si>
  <si>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</si>
  <si>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</si>
  <si>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</si>
  <si>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</si>
  <si>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</si>
  <si>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</si>
  <si>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</si>
  <si>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</si>
  <si>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</si>
  <si>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</si>
  <si>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</si>
  <si>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</si>
  <si>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</si>
  <si>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</si>
  <si>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</si>
  <si>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</si>
  <si>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</si>
  <si>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</si>
  <si>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</si>
  <si>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</si>
  <si>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</si>
  <si>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</si>
  <si>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</si>
  <si>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</si>
  <si>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</si>
  <si>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</si>
  <si>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</si>
  <si>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</si>
  <si>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</si>
  <si>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</si>
  <si>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</si>
  <si>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</si>
  <si>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</si>
  <si>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</si>
  <si>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</si>
  <si>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</si>
  <si>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</si>
  <si>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</si>
  <si>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</si>
  <si>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</si>
  <si>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</si>
  <si>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</si>
  <si>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</si>
  <si>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</si>
  <si>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</si>
  <si>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</si>
  <si>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</si>
  <si>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</si>
  <si>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</si>
  <si>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</si>
  <si>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</si>
  <si>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</si>
  <si>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</si>
  <si>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</si>
  <si>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</si>
  <si>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</si>
  <si>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</si>
  <si>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</si>
  <si>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</si>
  <si>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</si>
  <si>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</si>
  <si>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</si>
  <si>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</si>
  <si>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</si>
  <si>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</si>
  <si>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</si>
  <si>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</si>
  <si>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</si>
  <si>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</si>
  <si>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</si>
  <si>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</si>
  <si>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</si>
  <si>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</si>
  <si>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</si>
  <si>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</si>
  <si>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</si>
  <si>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</si>
  <si>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</si>
  <si>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</si>
  <si>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</si>
  <si>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</si>
  <si>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</si>
  <si>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</si>
  <si>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</si>
  <si>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</si>
  <si>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</si>
  <si>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</si>
  <si>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</si>
  <si>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</si>
  <si>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</si>
  <si>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</si>
  <si>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</si>
  <si>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</si>
  <si>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</si>
  <si>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</si>
  <si>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</si>
  <si>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</si>
  <si>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</si>
  <si>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</si>
  <si>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</si>
  <si>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</si>
  <si>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</si>
  <si>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</si>
  <si>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</si>
  <si>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</si>
  <si>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</si>
  <si>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</si>
  <si>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</si>
  <si>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</si>
  <si>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</si>
  <si>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</si>
  <si>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</si>
  <si>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</si>
  <si>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</si>
  <si>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</si>
  <si>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</si>
  <si>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</si>
  <si>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</si>
  <si>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</si>
  <si>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</si>
  <si>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</si>
  <si>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</si>
  <si>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</si>
  <si>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</si>
  <si>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</si>
  <si>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</si>
  <si>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</si>
  <si>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</si>
  <si>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</si>
  <si>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</si>
  <si>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</si>
  <si>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</si>
  <si>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</si>
  <si>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</si>
  <si>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</si>
  <si>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</si>
  <si>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</si>
  <si>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</si>
  <si>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</si>
  <si>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</si>
  <si>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</si>
  <si>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</si>
  <si>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</si>
  <si>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</si>
  <si>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</si>
  <si>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</si>
  <si>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</si>
  <si>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</si>
  <si>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</si>
  <si>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</si>
  <si>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</si>
  <si>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</si>
  <si>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</si>
  <si>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</si>
  <si>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</si>
  <si>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</si>
  <si>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</si>
  <si>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</si>
  <si>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</si>
  <si>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</si>
  <si>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</si>
  <si>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</si>
  <si>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</si>
  <si>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</si>
  <si>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</si>
  <si>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</si>
  <si>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</si>
  <si>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</si>
  <si>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</si>
  <si>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</si>
  <si>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</si>
  <si>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</si>
  <si>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</si>
  <si>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</si>
  <si>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</si>
  <si>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</si>
  <si>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</si>
  <si>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</si>
  <si>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</si>
  <si>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</si>
  <si>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</si>
  <si>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</si>
  <si>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</si>
  <si>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</si>
  <si>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</si>
  <si>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</si>
  <si>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</si>
  <si>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</si>
  <si>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</si>
  <si>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</si>
  <si>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</si>
  <si>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</si>
  <si>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</si>
  <si>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</si>
  <si>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</si>
  <si>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</si>
  <si>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</si>
  <si>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</si>
  <si>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</si>
  <si>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</si>
  <si>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</si>
  <si>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</si>
  <si>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</si>
  <si>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</si>
  <si>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</si>
  <si>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</si>
  <si>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</si>
  <si>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</si>
  <si>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</si>
  <si>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</si>
  <si>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</si>
  <si>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</si>
  <si>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</si>
  <si>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</si>
  <si>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</si>
  <si>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</si>
  <si>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</si>
  <si>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</si>
  <si>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</si>
  <si>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</si>
  <si>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</si>
  <si>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</si>
  <si>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</si>
  <si>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</si>
  <si>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</si>
  <si>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</si>
  <si>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</si>
  <si>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</si>
  <si>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</si>
  <si>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</si>
  <si>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</si>
  <si>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</si>
  <si>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</si>
  <si>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</si>
  <si>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</si>
  <si>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</si>
  <si>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</si>
  <si>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</si>
  <si>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</si>
  <si>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</si>
  <si>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</si>
  <si>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</si>
  <si>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</si>
  <si>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</si>
  <si>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</si>
  <si>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</si>
  <si>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</si>
  <si>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</si>
  <si>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</si>
  <si>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</si>
  <si>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</si>
  <si>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</si>
  <si>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</si>
  <si>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</si>
  <si>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</si>
  <si>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</si>
  <si>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</si>
  <si>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</si>
  <si>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</si>
  <si>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</si>
  <si>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</si>
  <si>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</si>
  <si>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</si>
  <si>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</si>
  <si>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</si>
  <si>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</si>
  <si>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</si>
  <si>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</si>
  <si>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</si>
  <si>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</si>
  <si>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</si>
  <si>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</si>
  <si>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</si>
  <si>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</si>
  <si>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</si>
  <si>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</si>
  <si>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</si>
  <si>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</si>
  <si>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</si>
  <si>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</si>
  <si>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</si>
  <si>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</si>
  <si>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</si>
  <si>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</si>
  <si>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</si>
  <si>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</si>
  <si>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</si>
  <si>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</si>
  <si>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</si>
  <si>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</si>
  <si>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</si>
  <si>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</si>
  <si>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</si>
  <si>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</si>
  <si>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</si>
  <si>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</si>
  <si>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</si>
  <si>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</si>
  <si>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</si>
  <si>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</si>
  <si>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</si>
  <si>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</si>
  <si>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</si>
  <si>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</si>
  <si>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</si>
  <si>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</si>
  <si>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</si>
  <si>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</si>
  <si>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</si>
  <si>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</si>
  <si>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</si>
  <si>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</si>
  <si>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</si>
  <si>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</si>
  <si>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</si>
  <si>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</si>
  <si>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</si>
  <si>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</si>
  <si>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</si>
  <si>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</si>
  <si>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</si>
  <si>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</si>
  <si>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</si>
  <si>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</si>
  <si>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</si>
  <si>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</si>
  <si>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</si>
  <si>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</si>
  <si>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</si>
  <si>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</si>
  <si>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</si>
  <si>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</si>
  <si>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</si>
  <si>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</si>
  <si>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</si>
  <si>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</si>
  <si>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</si>
  <si>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</si>
  <si>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</si>
  <si>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</si>
  <si>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</si>
  <si>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</si>
  <si>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</si>
  <si>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</si>
  <si>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</si>
  <si>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</si>
  <si>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</si>
  <si>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</si>
  <si>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</si>
  <si>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</si>
  <si>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</si>
  <si>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</si>
  <si>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</si>
  <si>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</si>
  <si>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</si>
  <si>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</si>
  <si>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</si>
  <si>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</si>
  <si>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</si>
  <si>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</si>
  <si>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</si>
  <si>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</si>
  <si>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</si>
  <si>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</si>
  <si>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</si>
  <si>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</si>
  <si>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</si>
  <si>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</si>
  <si>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</si>
  <si>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</si>
  <si>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</si>
  <si>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</si>
  <si>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</si>
  <si>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</si>
  <si>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</si>
  <si>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</si>
  <si>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</si>
  <si>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</si>
  <si>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</si>
  <si>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</si>
  <si>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</si>
  <si>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</si>
  <si>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</si>
  <si>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</si>
  <si>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</si>
  <si>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</si>
  <si>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</si>
  <si>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</si>
  <si>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</si>
  <si>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</si>
  <si>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</si>
  <si>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</si>
  <si>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</si>
  <si>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</si>
  <si>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</si>
  <si>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</si>
  <si>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</si>
  <si>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</si>
  <si>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</si>
  <si>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</si>
  <si>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</si>
  <si>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</si>
  <si>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</si>
  <si>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</si>
  <si>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</si>
  <si>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</si>
  <si>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</si>
  <si>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</si>
  <si>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</si>
  <si>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</si>
  <si>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</si>
  <si>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</si>
  <si>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</si>
  <si>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</si>
  <si>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</si>
  <si>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</si>
  <si>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</si>
  <si>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</si>
  <si>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</si>
  <si>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</si>
  <si>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</si>
  <si>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</si>
  <si>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</si>
  <si>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</si>
  <si>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</si>
  <si>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</si>
  <si>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</si>
  <si>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</si>
  <si>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</si>
  <si>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</si>
  <si>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</si>
  <si>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</si>
  <si>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</si>
  <si>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</si>
  <si>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</si>
  <si>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</si>
  <si>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</si>
  <si>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</si>
  <si>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</si>
  <si>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</si>
  <si>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</si>
  <si>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</si>
  <si>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</si>
  <si>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</si>
  <si>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</si>
  <si>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</si>
  <si>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</si>
  <si>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</si>
  <si>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</si>
  <si>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</si>
  <si>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</si>
  <si>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</si>
  <si>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</si>
  <si>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</si>
  <si>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</si>
  <si>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</si>
  <si>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</si>
  <si>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</si>
  <si>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</si>
  <si>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</si>
  <si>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</si>
  <si>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</si>
  <si>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</si>
  <si>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</si>
  <si>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</si>
  <si>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</si>
  <si>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</si>
  <si>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</si>
  <si>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</si>
  <si>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</si>
  <si>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</si>
  <si>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</si>
  <si>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</si>
  <si>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</si>
  <si>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</si>
  <si>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</si>
  <si>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</si>
  <si>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</si>
  <si>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</si>
  <si>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</si>
  <si>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</si>
  <si>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</si>
  <si>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</si>
  <si>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</si>
  <si>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</si>
  <si>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</si>
  <si>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</si>
  <si>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</si>
  <si>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</si>
  <si>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</si>
  <si>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</si>
  <si>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</si>
  <si>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</si>
  <si>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</si>
  <si>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</si>
  <si>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</si>
  <si>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</si>
  <si>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</si>
  <si>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</si>
  <si>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</si>
  <si>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</si>
  <si>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</si>
  <si>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</si>
  <si>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</si>
  <si>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</si>
  <si>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</si>
  <si>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</si>
  <si>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</si>
  <si>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</si>
  <si>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</si>
  <si>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</si>
  <si>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</si>
  <si>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</si>
  <si>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</si>
  <si>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</si>
  <si>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</si>
  <si>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</si>
  <si>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</si>
  <si>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</si>
  <si>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</si>
  <si>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</si>
  <si>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</si>
  <si>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</si>
  <si>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</si>
  <si>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</si>
  <si>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</si>
  <si>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</si>
  <si>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</si>
  <si>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</si>
  <si>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</si>
  <si>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</si>
  <si>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</si>
  <si>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</si>
  <si>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</si>
  <si>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</si>
  <si>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</si>
  <si>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</si>
  <si>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</si>
  <si>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</si>
  <si>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</si>
  <si>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</si>
  <si>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</si>
  <si>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</si>
  <si>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</si>
  <si>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</si>
  <si>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</si>
  <si>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</si>
  <si>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</si>
  <si>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</si>
  <si>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</si>
  <si>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</si>
  <si>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</si>
  <si>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</si>
  <si>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</si>
  <si>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</si>
  <si>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</si>
  <si>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</si>
  <si>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</si>
  <si>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</si>
  <si>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</si>
  <si>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</si>
  <si>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</si>
  <si>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</si>
  <si>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</si>
  <si>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</si>
  <si>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</si>
  <si>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</si>
  <si>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</si>
  <si>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</si>
  <si>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</si>
  <si>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</si>
  <si>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</si>
  <si>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</si>
  <si>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</si>
  <si>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</si>
  <si>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</si>
  <si>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</si>
  <si>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</si>
  <si>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</si>
  <si>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</si>
  <si>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</si>
  <si>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</si>
  <si>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</si>
  <si>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</si>
  <si>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</si>
  <si>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</si>
  <si>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</si>
  <si>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</si>
  <si>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</si>
  <si>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</si>
  <si>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</si>
  <si>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</si>
  <si>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</si>
  <si>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</si>
  <si>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</si>
  <si>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</si>
  <si>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</si>
  <si>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</si>
  <si>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</si>
  <si>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</si>
  <si>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</si>
  <si>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</si>
  <si>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</si>
  <si>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</si>
  <si>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</si>
  <si>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</si>
  <si>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</si>
  <si>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</si>
  <si>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</si>
  <si>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</si>
  <si>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</si>
  <si>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</si>
  <si>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</si>
  <si>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</si>
  <si>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</si>
  <si>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</si>
  <si>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</si>
  <si>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</si>
  <si>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</si>
  <si>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</si>
  <si>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</si>
  <si>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</si>
  <si>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</si>
  <si>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</si>
  <si>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</si>
  <si>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</si>
  <si>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</si>
  <si>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</si>
  <si>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</si>
  <si>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</si>
  <si>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</si>
  <si>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</si>
  <si>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</si>
  <si>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</si>
  <si>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</si>
  <si>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</si>
  <si>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</si>
  <si>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</si>
  <si>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</si>
  <si>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</si>
  <si>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</si>
  <si>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</si>
  <si>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</si>
  <si>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</si>
  <si>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</si>
  <si>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</si>
  <si>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</si>
  <si>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</si>
  <si>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</si>
  <si>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</si>
  <si>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</si>
  <si>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</si>
  <si>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</si>
  <si>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</si>
  <si>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</si>
  <si>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</si>
  <si>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</si>
  <si>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</si>
  <si>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</si>
  <si>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</si>
  <si>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</si>
  <si>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</si>
  <si>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</si>
  <si>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</si>
  <si>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</si>
  <si>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</si>
  <si>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</si>
  <si>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</si>
  <si>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</si>
  <si>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</si>
  <si>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</si>
  <si>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</si>
  <si>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</si>
  <si>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</si>
  <si>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</si>
  <si>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</si>
  <si>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</si>
  <si>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</si>
  <si>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</si>
  <si>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</si>
  <si>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</si>
  <si>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</si>
  <si>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</si>
  <si>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</si>
  <si>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</si>
  <si>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</si>
  <si>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</si>
  <si>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</si>
  <si>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</si>
  <si>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</si>
  <si>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</si>
  <si>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</si>
  <si>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</si>
  <si>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</si>
  <si>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</si>
  <si>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</si>
  <si>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</si>
  <si>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</si>
  <si>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</si>
  <si>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</si>
  <si>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</si>
  <si>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</si>
  <si>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</si>
  <si>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</si>
  <si>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</si>
  <si>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</si>
  <si>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</si>
  <si>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</si>
  <si>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</si>
  <si>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</si>
  <si>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</si>
  <si>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</si>
  <si>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</si>
  <si>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</si>
  <si>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</si>
  <si>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</si>
  <si>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</si>
  <si>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</si>
  <si>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</si>
  <si>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</si>
  <si>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</si>
  <si>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</si>
  <si>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</si>
  <si>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</si>
  <si>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</si>
  <si>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</si>
  <si>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</si>
  <si>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</si>
  <si>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</si>
  <si>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</si>
  <si>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</si>
  <si>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</si>
  <si>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</si>
  <si>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</si>
  <si>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</si>
  <si>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</si>
  <si>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</si>
  <si>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</si>
  <si>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</si>
  <si>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</si>
  <si>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</si>
  <si>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</si>
  <si>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</si>
  <si>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</si>
  <si>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</si>
  <si>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</si>
  <si>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</si>
  <si>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</si>
  <si>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</si>
  <si>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</si>
  <si>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</si>
  <si>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</si>
  <si>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</si>
  <si>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</si>
  <si>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</si>
  <si>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</si>
  <si>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</si>
  <si>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</si>
  <si>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</si>
  <si>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</si>
  <si>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</si>
  <si>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</si>
  <si>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</si>
  <si>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</si>
  <si>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</si>
  <si>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</si>
  <si>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</si>
  <si>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</si>
  <si>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</si>
  <si>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</si>
  <si>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</si>
  <si>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</si>
  <si>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</si>
  <si>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</si>
  <si>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</si>
  <si>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</si>
  <si>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</si>
  <si>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</si>
  <si>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</si>
  <si>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</si>
  <si>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</si>
  <si>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</si>
  <si>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</si>
  <si>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</si>
  <si>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</si>
  <si>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</si>
  <si>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</si>
  <si>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</si>
  <si>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</si>
  <si>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</si>
  <si>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</si>
  <si>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</si>
  <si>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</si>
  <si>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</si>
  <si>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</si>
  <si>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</si>
  <si>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</si>
  <si>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</si>
  <si>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</si>
  <si>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</si>
  <si>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</si>
  <si>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</si>
  <si>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</si>
  <si>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</si>
  <si>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</si>
  <si>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</si>
  <si>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</si>
  <si>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</si>
  <si>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</si>
  <si>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</si>
  <si>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</si>
  <si>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</si>
  <si>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</si>
  <si>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</si>
  <si>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</si>
  <si>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</si>
  <si>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</si>
  <si>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</si>
  <si>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</si>
  <si>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</si>
  <si>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</si>
  <si>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</si>
  <si>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</si>
  <si>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</si>
  <si>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</si>
  <si>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</si>
  <si>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</si>
  <si>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</si>
  <si>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</si>
  <si>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</si>
  <si>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</si>
  <si>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</si>
  <si>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</si>
  <si>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</si>
  <si>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</si>
  <si>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</si>
  <si>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</si>
  <si>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</si>
  <si>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</si>
  <si>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</si>
  <si>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</si>
  <si>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</si>
  <si>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</si>
  <si>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</si>
  <si>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</si>
  <si>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</si>
  <si>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</si>
  <si>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</si>
  <si>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</si>
  <si>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</si>
  <si>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</si>
  <si>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</si>
  <si>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</si>
  <si>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</si>
  <si>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</si>
  <si>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</si>
  <si>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</si>
  <si>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</si>
  <si>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</si>
  <si>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</si>
  <si>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</si>
  <si>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</si>
  <si>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</si>
  <si>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</si>
  <si>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</si>
  <si>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</si>
  <si>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</si>
  <si>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</si>
  <si>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</si>
  <si>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</si>
  <si>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</si>
  <si>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</si>
  <si>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</si>
  <si>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</si>
  <si>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</si>
  <si>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</si>
  <si>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</si>
  <si>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</si>
  <si>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</si>
  <si>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</si>
  <si>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</si>
  <si>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</si>
  <si>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</si>
  <si>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</si>
  <si>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</si>
  <si>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</si>
  <si>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</si>
  <si>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</si>
  <si>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</si>
  <si>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</si>
  <si>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</si>
  <si>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</si>
  <si>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</si>
  <si>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</si>
  <si>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</si>
  <si>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</si>
  <si>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</si>
  <si>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</si>
  <si>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</si>
  <si>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</si>
  <si>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</si>
  <si>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</si>
  <si>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</si>
  <si>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</si>
  <si>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</si>
  <si>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</si>
  <si>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</si>
  <si>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</si>
  <si>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</si>
  <si>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</si>
  <si>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</si>
  <si>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</si>
  <si>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</si>
  <si>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</si>
  <si>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</si>
  <si>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</si>
  <si>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</si>
  <si>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</si>
  <si>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</si>
  <si>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</si>
  <si>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</si>
  <si>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</si>
  <si>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</si>
  <si>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</si>
  <si>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</si>
  <si>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</si>
  <si>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</si>
  <si>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</si>
  <si>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</si>
  <si>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</si>
  <si>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</si>
  <si>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</si>
  <si>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</si>
  <si>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</si>
  <si>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</si>
  <si>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</si>
  <si>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</si>
  <si>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</si>
  <si>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</si>
  <si>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</si>
  <si>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</si>
  <si>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</si>
  <si>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</si>
  <si>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</si>
  <si>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</si>
  <si>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</si>
  <si>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</si>
  <si>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</si>
  <si>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</si>
  <si>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</si>
  <si>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</si>
  <si>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</si>
  <si>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</si>
  <si>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</si>
  <si>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</si>
  <si>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</si>
  <si>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</si>
  <si>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</si>
  <si>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</si>
  <si>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</si>
  <si>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</si>
  <si>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</si>
  <si>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</si>
  <si>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</si>
  <si>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</si>
  <si>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</si>
  <si>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</si>
  <si>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</si>
  <si>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</si>
  <si>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</si>
  <si>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</si>
  <si>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</si>
  <si>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</si>
  <si>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</si>
  <si>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</si>
  <si>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</si>
  <si>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</si>
  <si>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</si>
  <si>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</si>
  <si>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</si>
  <si>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</si>
  <si>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</si>
  <si>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</si>
  <si>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</si>
  <si>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</si>
  <si>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</si>
  <si>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</si>
  <si>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</si>
  <si>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</si>
  <si>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</si>
  <si>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</si>
  <si>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</si>
  <si>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</si>
  <si>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</si>
  <si>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</si>
  <si>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</si>
  <si>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</si>
  <si>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</si>
  <si>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</si>
  <si>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</si>
  <si>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</si>
  <si>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</si>
  <si>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</si>
  <si>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</si>
  <si>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</si>
  <si>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</si>
  <si>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</si>
  <si>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</si>
  <si>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</si>
  <si>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</si>
  <si>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</si>
  <si>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</si>
  <si>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</si>
  <si>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</si>
  <si>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</si>
  <si>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</si>
  <si>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</si>
  <si>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</si>
  <si>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</si>
  <si>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</si>
  <si>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</si>
  <si>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</si>
  <si>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</si>
  <si>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</si>
  <si>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</si>
  <si>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</si>
  <si>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</si>
  <si>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</si>
  <si>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</si>
  <si>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</si>
  <si>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</si>
  <si>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</si>
  <si>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</si>
  <si>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</si>
  <si>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</si>
  <si>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</si>
  <si>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</si>
  <si>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</si>
  <si>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</si>
  <si>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</si>
  <si>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</si>
  <si>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</si>
  <si>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</si>
  <si>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</si>
  <si>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</si>
  <si>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</si>
  <si>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</si>
  <si>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</si>
  <si>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</si>
  <si>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</si>
  <si>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</si>
  <si>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</si>
  <si>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</si>
  <si>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</si>
  <si>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</si>
  <si>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</si>
  <si>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</si>
  <si>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</si>
  <si>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</si>
  <si>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</si>
  <si>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</si>
  <si>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</si>
  <si>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</si>
  <si>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</si>
  <si>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</si>
  <si>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</si>
  <si>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</si>
  <si>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</si>
  <si>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</si>
  <si>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</si>
  <si>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</si>
  <si>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</si>
  <si>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</si>
  <si>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</si>
  <si>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</si>
  <si>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</si>
  <si>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</si>
  <si>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</si>
  <si>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</si>
  <si>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</si>
  <si>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</si>
  <si>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</si>
  <si>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</si>
  <si>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</si>
  <si>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</si>
  <si>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</si>
  <si>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</si>
  <si>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</si>
  <si>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</si>
  <si>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</si>
  <si>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</si>
  <si>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</si>
  <si>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</si>
  <si>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</si>
  <si>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</si>
  <si>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</si>
  <si>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</si>
  <si>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</si>
  <si>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</si>
  <si>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</si>
  <si>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</si>
  <si>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</si>
  <si>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</si>
  <si>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</si>
  <si>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</si>
  <si>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</si>
  <si>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</si>
  <si>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</si>
  <si>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</si>
  <si>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</si>
  <si>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</si>
  <si>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</si>
  <si>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</si>
  <si>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</si>
  <si>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</si>
  <si>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</si>
  <si>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</si>
  <si>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</si>
  <si>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</si>
  <si>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</si>
  <si>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</si>
  <si>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</si>
  <si>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</si>
  <si>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</si>
  <si>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</si>
  <si>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</si>
  <si>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</si>
  <si>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</si>
  <si>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</si>
  <si>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</si>
  <si>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</si>
  <si>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</si>
  <si>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</si>
  <si>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</si>
  <si>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</si>
  <si>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</si>
  <si>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</si>
  <si>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</si>
  <si>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</si>
  <si>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</si>
  <si>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</si>
  <si>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</si>
  <si>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</si>
  <si>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</si>
  <si>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</si>
  <si>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</si>
  <si>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</si>
  <si>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</si>
  <si>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</si>
  <si>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</si>
  <si>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</si>
  <si>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</si>
  <si>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</si>
  <si>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</si>
  <si>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</si>
  <si>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</si>
  <si>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</si>
  <si>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</si>
  <si>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</si>
  <si>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</si>
  <si>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</si>
  <si>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</si>
  <si>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</si>
  <si>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</si>
  <si>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</si>
  <si>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</si>
  <si>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</si>
  <si>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</si>
  <si>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</si>
  <si>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</si>
  <si>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</si>
  <si>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</si>
  <si>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</si>
  <si>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</si>
  <si>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</si>
  <si>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</si>
  <si>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</si>
  <si>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</si>
  <si>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</si>
  <si>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</si>
  <si>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</si>
  <si>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</si>
  <si>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</si>
  <si>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</si>
  <si>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</si>
  <si>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</si>
  <si>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</si>
  <si>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</si>
  <si>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</si>
  <si>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</si>
  <si>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</si>
  <si>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</si>
  <si>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</si>
  <si>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</si>
  <si>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</si>
  <si>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</si>
  <si>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</si>
  <si>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</si>
  <si>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</si>
  <si>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</si>
  <si>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</si>
  <si>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</si>
  <si>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</si>
  <si>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</si>
  <si>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</si>
  <si>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</si>
  <si>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</si>
  <si>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</si>
  <si>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</si>
  <si>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</si>
  <si>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</si>
  <si>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</si>
  <si>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</si>
  <si>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</si>
  <si>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</si>
  <si>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</si>
  <si>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</si>
  <si>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</si>
  <si>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</si>
  <si>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</si>
  <si>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</si>
  <si>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</si>
  <si>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</si>
  <si>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</si>
  <si>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</si>
  <si>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</si>
  <si>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</si>
  <si>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</si>
  <si>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</si>
  <si>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</si>
  <si>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</si>
  <si>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</si>
  <si>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</si>
  <si>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</si>
  <si>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</si>
  <si>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</si>
  <si>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</si>
  <si>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</si>
  <si>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</si>
  <si>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</si>
  <si>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</si>
  <si>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</si>
  <si>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</si>
  <si>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</si>
  <si>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</si>
  <si>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</si>
  <si>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</si>
  <si>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</si>
  <si>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</si>
  <si>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</si>
  <si>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</si>
  <si>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</si>
  <si>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</si>
  <si>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</si>
  <si>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</si>
  <si>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</si>
  <si>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</si>
  <si>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</si>
  <si>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</si>
  <si>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</si>
  <si>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</si>
  <si>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</si>
  <si>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</si>
  <si>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</si>
  <si>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</si>
  <si>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</si>
  <si>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</si>
  <si>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</si>
  <si>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</si>
  <si>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</si>
  <si>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</si>
  <si>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</si>
  <si>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</si>
  <si>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</si>
  <si>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</si>
  <si>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</si>
  <si>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</si>
  <si>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</si>
  <si>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</si>
  <si>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</si>
  <si>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</si>
  <si>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</si>
  <si>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</si>
  <si>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</si>
  <si>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</si>
  <si>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</si>
  <si>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</si>
  <si>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</si>
  <si>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</si>
  <si>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</si>
  <si>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</si>
  <si>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</si>
  <si>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</si>
  <si>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</si>
  <si>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</si>
  <si>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</si>
  <si>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</si>
  <si>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</si>
  <si>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</si>
  <si>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</si>
  <si>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</si>
  <si>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</si>
  <si>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</si>
  <si>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</si>
  <si>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</si>
  <si>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</si>
  <si>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</si>
  <si>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</si>
  <si>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</si>
  <si>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</si>
  <si>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</si>
  <si>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</si>
  <si>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</si>
  <si>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</si>
  <si>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</si>
  <si>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</si>
  <si>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</si>
  <si>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</si>
  <si>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</si>
  <si>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</si>
  <si>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</si>
  <si>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</si>
  <si>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</si>
  <si>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</si>
  <si>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</si>
  <si>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</si>
  <si>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</si>
  <si>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</si>
  <si>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</si>
  <si>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</si>
  <si>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</si>
  <si>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</si>
  <si>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</si>
  <si>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</si>
  <si>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</si>
  <si>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</si>
  <si>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</si>
  <si>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</si>
  <si>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</si>
  <si>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</si>
  <si>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</si>
  <si>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</si>
  <si>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</si>
  <si>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</si>
  <si>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</si>
  <si>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</si>
  <si>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</si>
  <si>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</si>
  <si>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</si>
  <si>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</si>
  <si>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</si>
  <si>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</si>
  <si>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</si>
  <si>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</si>
  <si>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</si>
  <si>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</si>
  <si>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</si>
  <si>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</si>
  <si>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</si>
  <si>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</si>
  <si>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</si>
  <si>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</si>
  <si>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</si>
  <si>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</si>
  <si>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</si>
  <si>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</si>
  <si>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</si>
  <si>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</si>
  <si>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</si>
  <si>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</si>
  <si>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</si>
  <si>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</si>
  <si>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</si>
  <si>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</si>
  <si>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</si>
  <si>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</si>
  <si>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</si>
  <si>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</si>
  <si>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</si>
  <si>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</si>
  <si>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</si>
  <si>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</si>
  <si>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</si>
  <si>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</si>
  <si>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</si>
  <si>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</si>
  <si>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</si>
  <si>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</si>
  <si>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</si>
  <si>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</si>
  <si>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</si>
  <si>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</si>
  <si>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</si>
  <si>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</si>
  <si>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</si>
  <si>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</si>
  <si>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</si>
  <si>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</si>
  <si>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</si>
  <si>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</si>
  <si>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</si>
  <si>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</si>
  <si>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</si>
  <si>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</si>
  <si>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</si>
  <si>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</si>
  <si>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</si>
  <si>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</si>
  <si>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</si>
  <si>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</si>
  <si>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</si>
  <si>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</si>
  <si>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</si>
  <si>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</si>
  <si>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</si>
  <si>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</si>
  <si>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</si>
  <si>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</si>
  <si>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</si>
  <si>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</si>
  <si>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</si>
  <si>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</si>
  <si>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</si>
  <si>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</si>
  <si>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</si>
  <si>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</si>
  <si>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</si>
  <si>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</si>
  <si>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</si>
  <si>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</si>
  <si>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</si>
  <si>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</si>
  <si>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</si>
  <si>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</si>
  <si>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</si>
  <si>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</si>
  <si>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</si>
  <si>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</si>
  <si>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</si>
  <si>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</si>
  <si>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</si>
  <si>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</si>
  <si>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</si>
  <si>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</si>
  <si>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</si>
  <si>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</si>
  <si>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</si>
  <si>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</si>
  <si>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</si>
  <si>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</si>
  <si>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</si>
  <si>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</si>
  <si>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</si>
  <si>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</si>
  <si>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</si>
  <si>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</si>
  <si>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</si>
  <si>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</si>
  <si>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</si>
  <si>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</si>
  <si>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</si>
  <si>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</si>
  <si>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</si>
  <si>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</si>
  <si>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</si>
  <si>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</si>
  <si>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</si>
  <si>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</si>
  <si>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</si>
  <si>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</si>
  <si>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</si>
  <si>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</si>
  <si>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</si>
  <si>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</si>
  <si>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</si>
  <si>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</si>
  <si>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</si>
  <si>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</si>
  <si>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</si>
  <si>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</si>
  <si>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</si>
  <si>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</si>
  <si>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</si>
  <si>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</si>
  <si>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</si>
  <si>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</si>
  <si>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</si>
  <si>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</si>
  <si>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</si>
  <si>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</si>
  <si>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</si>
  <si>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</si>
  <si>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</si>
  <si>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</si>
  <si>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</si>
  <si>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</si>
  <si>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</si>
  <si>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</si>
  <si>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</si>
  <si>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</si>
  <si>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</si>
  <si>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</si>
  <si>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</si>
  <si>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</si>
  <si>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</si>
  <si>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</si>
  <si>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</si>
  <si>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</si>
  <si>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</si>
  <si>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</si>
  <si>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</si>
  <si>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</si>
  <si>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</si>
  <si>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</si>
  <si>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</si>
  <si>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</si>
  <si>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</si>
  <si>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</si>
  <si>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</si>
  <si>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</si>
  <si>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</si>
  <si>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</si>
  <si>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</si>
  <si>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</si>
  <si>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</si>
  <si>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</si>
  <si>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</si>
  <si>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</si>
  <si>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</si>
  <si>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</si>
  <si>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</si>
  <si>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</si>
  <si>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</si>
  <si>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</si>
  <si>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</si>
  <si>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</si>
  <si>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</si>
  <si>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</si>
  <si>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</si>
  <si>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</si>
  <si>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</si>
  <si>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</si>
  <si>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</si>
  <si>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</si>
  <si>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</si>
  <si>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</si>
  <si>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</si>
  <si>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</si>
  <si>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</si>
  <si>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</si>
  <si>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</si>
  <si>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</si>
  <si>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</si>
  <si>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</si>
  <si>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</si>
  <si>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</si>
  <si>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</si>
  <si>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</si>
  <si>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</si>
  <si>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</si>
  <si>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</si>
  <si>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</si>
  <si>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</si>
  <si>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</si>
  <si>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</si>
  <si>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</si>
  <si>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</si>
  <si>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</si>
  <si>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</si>
  <si>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</si>
  <si>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</si>
  <si>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</si>
  <si>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</si>
  <si>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</si>
  <si>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</si>
  <si>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</si>
  <si>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</si>
  <si>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</si>
  <si>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</si>
  <si>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</si>
  <si>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</si>
  <si>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</si>
  <si>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</si>
  <si>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</si>
  <si>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</si>
  <si>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</si>
  <si>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</si>
  <si>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</si>
  <si>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</si>
  <si>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</si>
  <si>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</si>
  <si>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</si>
  <si>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</si>
  <si>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</si>
  <si>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</si>
  <si>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</si>
  <si>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</si>
  <si>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</si>
  <si>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</si>
  <si>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</si>
  <si>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</si>
  <si>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</si>
  <si>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</si>
  <si>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</si>
  <si>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</si>
  <si>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</si>
  <si>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</si>
  <si>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</si>
  <si>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</si>
  <si>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</si>
  <si>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</si>
  <si>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</si>
  <si>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</si>
  <si>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</si>
  <si>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</si>
  <si>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</si>
  <si>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</si>
  <si>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</si>
  <si>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</si>
  <si>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</si>
  <si>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</si>
  <si>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</si>
  <si>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</si>
  <si>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</si>
  <si>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</si>
  <si>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</si>
  <si>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</si>
  <si>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</si>
  <si>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</si>
  <si>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</si>
  <si>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</si>
  <si>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</si>
  <si>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</si>
  <si>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</si>
  <si>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</si>
  <si>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</si>
  <si>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</si>
  <si>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</si>
  <si>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</si>
  <si>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</si>
  <si>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</si>
  <si>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</si>
  <si>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</si>
  <si>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</si>
  <si>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</si>
  <si>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</si>
  <si>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</si>
  <si>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</si>
  <si>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</si>
  <si>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</si>
  <si>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</si>
  <si>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</si>
  <si>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</si>
  <si>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</si>
  <si>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</si>
  <si>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</si>
  <si>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</si>
  <si>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</si>
  <si>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</si>
  <si>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</si>
  <si>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</si>
  <si>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</si>
  <si>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</si>
  <si>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</si>
  <si>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</si>
  <si>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</si>
  <si>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</si>
  <si>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</si>
  <si>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</si>
  <si>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</si>
  <si>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</si>
  <si>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</si>
  <si>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</si>
  <si>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</si>
  <si>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</si>
  <si>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</si>
  <si>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</si>
  <si>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</si>
  <si>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</si>
  <si>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</si>
  <si>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</si>
  <si>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</si>
  <si>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</si>
  <si>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</si>
  <si>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</si>
  <si>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</si>
  <si>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</si>
  <si>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</si>
  <si>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</si>
  <si>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</si>
  <si>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</si>
  <si>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</si>
  <si>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</si>
  <si>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</si>
  <si>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</si>
  <si>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</si>
  <si>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</si>
  <si>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</si>
  <si>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</si>
  <si>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</si>
  <si>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</si>
  <si>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</si>
  <si>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</si>
  <si>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</si>
  <si>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</si>
  <si>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</si>
  <si>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</si>
  <si>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</si>
  <si>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</si>
  <si>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</si>
  <si>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</si>
  <si>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</si>
  <si>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</si>
  <si>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</si>
  <si>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</si>
  <si>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</si>
  <si>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</si>
  <si>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</si>
  <si>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</si>
  <si>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</si>
  <si>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</si>
  <si>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</si>
  <si>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</si>
  <si>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</si>
  <si>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</si>
  <si>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</si>
  <si>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</si>
  <si>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</si>
  <si>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</si>
  <si>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</si>
  <si>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</si>
  <si>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</si>
  <si>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</si>
  <si>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</si>
  <si>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</si>
  <si>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</si>
  <si>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</si>
  <si>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</si>
  <si>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</si>
  <si>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</si>
  <si>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</si>
  <si>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</si>
  <si>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</si>
  <si>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</si>
  <si>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</si>
  <si>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</si>
  <si>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</si>
  <si>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</si>
  <si>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</si>
  <si>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</si>
  <si>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</si>
  <si>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</si>
  <si>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</si>
  <si>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</si>
  <si>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</si>
  <si>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</si>
  <si>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</si>
  <si>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</si>
  <si>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</si>
  <si>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</si>
  <si>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</si>
  <si>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</si>
  <si>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</si>
  <si>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</si>
  <si>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</si>
  <si>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</si>
  <si>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</si>
  <si>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</si>
  <si>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</si>
  <si>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</si>
  <si>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</si>
  <si>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</si>
  <si>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</si>
  <si>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</si>
  <si>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</si>
  <si>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</si>
  <si>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</si>
  <si>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</si>
  <si>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</si>
  <si>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</si>
  <si>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</si>
  <si>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</si>
  <si>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</si>
  <si>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</si>
  <si>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</si>
  <si>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</si>
  <si>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</si>
  <si>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</si>
  <si>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</si>
  <si>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</si>
  <si>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</si>
  <si>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</si>
  <si>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</si>
  <si>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</si>
  <si>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</si>
  <si>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</si>
  <si>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</si>
  <si>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</si>
  <si>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</si>
  <si>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</si>
  <si>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</si>
  <si>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aa</t>
  </si>
  <si>
    <t>Row Labels</t>
  </si>
  <si>
    <t>Grand Total</t>
  </si>
  <si>
    <t>Column Labels</t>
  </si>
  <si>
    <t>(All)</t>
  </si>
  <si>
    <t>Count of outcomes</t>
  </si>
  <si>
    <t>Date Created Conversion.</t>
  </si>
  <si>
    <t>Date Ended Conversion</t>
  </si>
  <si>
    <t>Year</t>
  </si>
  <si>
    <t>Count of Parent Category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</si>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</sst>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21" fontId="0" fillId="0" borderId="0" xfId="0" applyNumberFormat="1"/>
    <xf numFmtId="49" fontId="1" fillId="0" borderId="0" xfId="0" applyNumberFormat="1" applyFont="1"/>
    <xf numFmtId="165" fontId="0" fillId="0" borderId="0" xfId="0" applyNumberFormat="1" applyAlignment="1">
      <alignment horizontal="left"/>
    </xf>
    <xf numFmtId="0" fontId="1" fillId="0" borderId="0" xfId="0" applyFont="1"/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ont>
        <color theme="4" tint="-0.24994659260841701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90" b="1" i="0" baseline="0">
                <a:solidFill>
                  <a:srgbClr val="002060"/>
                </a:solidFill>
              </a:rPr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837579800341552E-2"/>
          <c:y val="9.0645793781706147E-2"/>
          <c:w val="0.72267825896762905"/>
          <c:h val="0.7965471603283632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7-FE46-85B1-B4CB7040D80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293-E643-ACB2-0AE0C5187F3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293-E643-ACB2-0AE0C5187F3A}"/>
            </c:ext>
          </c:extLst>
        </c:ser>
        <c:ser>
          <c:idx val="3"/>
          <c:order val="3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293-E643-ACB2-0AE0C5187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492544"/>
        <c:axId val="1969414352"/>
      </c:lineChart>
      <c:catAx>
        <c:axId val="196949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414352"/>
        <c:crosses val="autoZero"/>
        <c:auto val="1"/>
        <c:lblAlgn val="ctr"/>
        <c:lblOffset val="100"/>
        <c:noMultiLvlLbl val="0"/>
      </c:catAx>
      <c:valAx>
        <c:axId val="196941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49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781636465747444"/>
          <c:y val="0.26300348573029164"/>
          <c:w val="0.1064313072291303"/>
          <c:h val="0.229922935165019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89-E341-B4C4-064DAC9E27B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89-E341-B4C4-064DAC9E27B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89-E341-B4C4-064DAC9E2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603743"/>
        <c:axId val="44103375"/>
      </c:lineChart>
      <c:catAx>
        <c:axId val="19260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3375"/>
        <c:crosses val="autoZero"/>
        <c:auto val="1"/>
        <c:lblAlgn val="ctr"/>
        <c:lblOffset val="100"/>
        <c:noMultiLvlLbl val="0"/>
      </c:catAx>
      <c:valAx>
        <c:axId val="4410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0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baseline="0"/>
              <a:t>Category -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E-8A45-82C0-0A9CA1601B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E-8A45-82C0-0A9CA1601B3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E-8A45-82C0-0A9CA1601B3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3E-8A45-82C0-0A9CA1601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627162304"/>
        <c:axId val="627163952"/>
        <c:axId val="0"/>
      </c:bar3DChart>
      <c:catAx>
        <c:axId val="62716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63952"/>
        <c:crosses val="autoZero"/>
        <c:auto val="1"/>
        <c:lblAlgn val="ctr"/>
        <c:lblOffset val="100"/>
        <c:noMultiLvlLbl val="0"/>
      </c:catAx>
      <c:valAx>
        <c:axId val="62716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6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05-9241-9CAB-86C7FBFFCB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E05-9241-9CAB-86C7FBFFCB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E05-9241-9CAB-86C7FBFFC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6971648"/>
        <c:axId val="636973296"/>
      </c:barChart>
      <c:catAx>
        <c:axId val="63697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73296"/>
        <c:crosses val="autoZero"/>
        <c:auto val="1"/>
        <c:lblAlgn val="ctr"/>
        <c:lblOffset val="100"/>
        <c:noMultiLvlLbl val="0"/>
      </c:catAx>
      <c:valAx>
        <c:axId val="63697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7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6-484B-8D37-D1A0B06015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22</c:v>
                </c:pt>
                <c:pt idx="1">
                  <c:v>13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10</c:v>
                </c:pt>
                <c:pt idx="9">
                  <c:v>11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F96-484B-8D37-D1A0B06015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1">
                  <c:v>2</c:v>
                </c:pt>
                <c:pt idx="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F96-484B-8D37-D1A0B06015C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F96-484B-8D37-D1A0B0601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251600"/>
        <c:axId val="633007440"/>
      </c:lineChart>
      <c:catAx>
        <c:axId val="63325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07440"/>
        <c:crosses val="autoZero"/>
        <c:auto val="1"/>
        <c:lblAlgn val="ctr"/>
        <c:lblOffset val="100"/>
        <c:noMultiLvlLbl val="0"/>
      </c:catAx>
      <c:valAx>
        <c:axId val="6330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5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078587051618544"/>
          <c:y val="3.4718212306794984E-2"/>
          <c:w val="0.10319782425386874"/>
          <c:h val="0.153371848181898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12</xdr:row>
      <xdr:rowOff>12700</xdr:rowOff>
    </xdr:from>
    <xdr:to>
      <xdr:col>17</xdr:col>
      <xdr:colOff>355600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B6A43-4C9D-5943-8A81-57BED42FA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1054099</xdr:colOff>
      <xdr:row>14</xdr:row>
      <xdr:rowOff>42333</xdr:rowOff>
    </xdr:from>
    <xdr:to>
      <xdr:col>7</xdr:col>
      <xdr:colOff>778933</xdr:colOff>
      <xdr:row>31</xdr:row>
      <xdr:rowOff>59267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576C1-C3B4-4B49-83E0-A20F4573C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10</xdr:row>
      <xdr:rowOff>12700</xdr:rowOff>
    </xdr:from>
    <xdr:to>
      <xdr:col>20</xdr:col>
      <xdr:colOff>228600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993E3-8654-244D-BF4E-DEE5AA751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19</xdr:row>
      <xdr:rowOff>88900</xdr:rowOff>
    </xdr:from>
    <xdr:to>
      <xdr:col>19</xdr:col>
      <xdr:colOff>571500</xdr:colOff>
      <xdr:row>45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8D489-1DE8-2148-9582-09DAED9C1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317500</xdr:colOff>
      <xdr:row>19</xdr:row>
      <xdr:rowOff>88900</xdr:rowOff>
    </xdr:from>
    <xdr:to>
      <xdr:col>19</xdr:col>
      <xdr:colOff>215900</xdr:colOff>
      <xdr:row>49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E2F74-3BC7-9744-A82D-78724E2EB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va Elango" refreshedDate="44363.931030671294" createdVersion="7" refreshedVersion="7" minRefreshableVersion="3" recordCount="4115" xr:uid="{1F420C8D-6AAA-0B44-A1D1-DBD860737F4B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aa" numFmtId="164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va Elango" refreshedDate="44363.955138310186" createdVersion="7" refreshedVersion="7" minRefreshableVersion="3" recordCount="4115" xr:uid="{EBE17E3E-A140-0E4F-BBD4-A9BD6DC10C65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aa" numFmtId="164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." numFmtId="165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1970-01-01T00:00:00" maxDate="2017-05-03T19:12:00"/>
    </cacheField>
    <cacheField name="Year" numFmtId="49">
      <sharedItems containsMixedTypes="1" containsNumber="1" containsInteger="1" minValue="2015" maxValue="2017" count="12">
        <n v="2015"/>
        <n v="2017"/>
        <s v="2016"/>
        <s v="2014"/>
        <s v="2015"/>
        <s v="2013"/>
        <s v="2012"/>
        <s v="2011"/>
        <s v="2010"/>
        <s v="2017"/>
        <s v="2009"/>
        <s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x v="6"/>
  </r>
  <r>
    <m/>
    <m/>
    <m/>
    <m/>
    <m/>
    <m/>
    <x v="4"/>
    <x v="21"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x v="0"/>
    <x v="0"/>
    <d v="2015-07-23T03:00:00"/>
    <x v="0"/>
  </r>
  <r>
    <n v="1"/>
    <s v="FannibalFest Fan Convention"/>
    <x v="1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x v="0"/>
    <x v="1"/>
    <d v="2017-03-02T14:24:43"/>
    <x v="1"/>
  </r>
  <r>
    <n v="2"/>
    <s v="Charlie teaser completion"/>
    <x v="2"/>
    <n v="500"/>
    <n v="525"/>
    <n v="105"/>
    <x v="0"/>
    <s v="GB"/>
    <s v="GBP"/>
    <n v="1455555083"/>
    <n v="1454691083"/>
    <b v="0"/>
    <n v="35"/>
    <b v="1"/>
    <s v="film &amp; video/television"/>
    <n v="15"/>
    <x v="0"/>
    <x v="0"/>
    <x v="2"/>
    <d v="2016-02-15T16:51:23"/>
    <x v="2"/>
  </r>
  <r>
    <n v="3"/>
    <s v="Unsure/Positive: A Dramedy Series About Life with HIV"/>
    <x v="3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x v="0"/>
    <x v="3"/>
    <d v="2014-08-07T12:21:47"/>
    <x v="3"/>
  </r>
  <r>
    <n v="4"/>
    <s v="Party Monsters"/>
    <x v="4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x v="0"/>
    <x v="4"/>
    <d v="2015-12-19T20:01:19"/>
    <x v="4"/>
  </r>
  <r>
    <n v="5"/>
    <s v="Terry Matthews to be the NEXT star on the Network Television"/>
    <x v="5"/>
    <n v="3999"/>
    <n v="4390"/>
    <n v="110"/>
    <x v="0"/>
    <s v="US"/>
    <s v="USD"/>
    <n v="1469770500"/>
    <n v="1468362207"/>
    <b v="0"/>
    <n v="47"/>
    <b v="1"/>
    <s v="film &amp; video/television"/>
    <n v="93.4"/>
    <x v="0"/>
    <x v="0"/>
    <x v="5"/>
    <d v="2016-07-29T05:35:00"/>
    <x v="2"/>
  </r>
  <r>
    <n v="6"/>
    <s v="POINT HOPE"/>
    <x v="6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x v="0"/>
    <x v="6"/>
    <d v="2014-06-14T01:44:10"/>
    <x v="3"/>
  </r>
  <r>
    <n v="7"/>
    <s v="Skin: Film Production By 14 Year Old Aniya Wolfe"/>
    <x v="7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x v="0"/>
    <x v="7"/>
    <d v="2016-07-05T01:07:47"/>
    <x v="2"/>
  </r>
  <r>
    <n v="8"/>
    <s v="Sizzling in the Kitchen Flynn Style"/>
    <x v="8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x v="0"/>
    <x v="8"/>
    <d v="2016-04-15T21:00:00"/>
    <x v="2"/>
  </r>
  <r>
    <n v="9"/>
    <s v="The Academy: Mockumentary Sitcom TV Pilot"/>
    <x v="9"/>
    <n v="500"/>
    <n v="629.99"/>
    <n v="126"/>
    <x v="0"/>
    <s v="US"/>
    <s v="USD"/>
    <n v="1460860144"/>
    <n v="1458268144"/>
    <b v="0"/>
    <n v="20"/>
    <b v="1"/>
    <s v="film &amp; video/television"/>
    <n v="31.5"/>
    <x v="0"/>
    <x v="0"/>
    <x v="9"/>
    <d v="2016-04-17T02:29:04"/>
    <x v="2"/>
  </r>
  <r>
    <n v="10"/>
    <s v="Big in Beijing. A reality tv show about eccentric Beijing."/>
    <x v="10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x v="0"/>
    <x v="10"/>
    <d v="2014-06-25T01:37:59"/>
    <x v="3"/>
  </r>
  <r>
    <n v="11"/>
    <s v="2016 TAPR DCC Video on HamRadioNow"/>
    <x v="11"/>
    <n v="5000"/>
    <n v="6025"/>
    <n v="121"/>
    <x v="0"/>
    <s v="US"/>
    <s v="USD"/>
    <n v="1471834800"/>
    <n v="1469126462"/>
    <b v="0"/>
    <n v="75"/>
    <b v="1"/>
    <s v="film &amp; video/television"/>
    <n v="80.33"/>
    <x v="0"/>
    <x v="0"/>
    <x v="11"/>
    <d v="2016-08-22T03:00:00"/>
    <x v="2"/>
  </r>
  <r>
    <n v="12"/>
    <s v="Spinward Traveller (T.V. Pilot)"/>
    <x v="12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x v="0"/>
    <x v="12"/>
    <d v="2014-07-16T03:00:00"/>
    <x v="3"/>
  </r>
  <r>
    <n v="13"/>
    <s v="Can't Go Home"/>
    <x v="13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x v="0"/>
    <x v="13"/>
    <d v="2016-06-23T20:27:00"/>
    <x v="2"/>
  </r>
  <r>
    <n v="14"/>
    <s v="3010 | Sci-fi Series"/>
    <x v="14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x v="0"/>
    <x v="14"/>
    <d v="2014-07-13T13:59:00"/>
    <x v="3"/>
  </r>
  <r>
    <n v="15"/>
    <s v="Cien&amp;Cia"/>
    <x v="15"/>
    <n v="2000"/>
    <n v="2132"/>
    <n v="107"/>
    <x v="0"/>
    <s v="ES"/>
    <s v="EUR"/>
    <n v="1443384840"/>
    <n v="1441790658"/>
    <b v="0"/>
    <n v="98"/>
    <b v="1"/>
    <s v="film &amp; video/television"/>
    <n v="21.76"/>
    <x v="0"/>
    <x v="0"/>
    <x v="15"/>
    <d v="2015-09-27T20:14:00"/>
    <x v="4"/>
  </r>
  <r>
    <n v="16"/>
    <s v="ArtMoose TV Series"/>
    <x v="16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x v="0"/>
    <x v="16"/>
    <d v="2014-06-16T05:30:00"/>
    <x v="3"/>
  </r>
  <r>
    <n v="17"/>
    <s v="Humble Pie"/>
    <x v="17"/>
    <n v="1500"/>
    <n v="1510"/>
    <n v="101"/>
    <x v="0"/>
    <s v="GB"/>
    <s v="GBP"/>
    <n v="1415126022"/>
    <n v="1412530422"/>
    <b v="0"/>
    <n v="36"/>
    <b v="1"/>
    <s v="film &amp; video/television"/>
    <n v="41.94"/>
    <x v="0"/>
    <x v="0"/>
    <x v="17"/>
    <d v="2014-11-04T18:33:42"/>
    <x v="3"/>
  </r>
  <r>
    <n v="18"/>
    <s v="Indian As Apple Pie TV"/>
    <x v="18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x v="0"/>
    <x v="18"/>
    <d v="2014-09-17T13:00:56"/>
    <x v="3"/>
  </r>
  <r>
    <n v="19"/>
    <s v="Brouhaha (an Original Sitcom)"/>
    <x v="19"/>
    <n v="850"/>
    <n v="1235"/>
    <n v="145"/>
    <x v="0"/>
    <s v="US"/>
    <s v="USD"/>
    <n v="1437420934"/>
    <n v="1434828934"/>
    <b v="0"/>
    <n v="22"/>
    <b v="1"/>
    <s v="film &amp; video/television"/>
    <n v="56.14"/>
    <x v="0"/>
    <x v="0"/>
    <x v="19"/>
    <d v="2015-07-20T19:35:34"/>
    <x v="4"/>
  </r>
  <r>
    <n v="20"/>
    <s v="Finding Kylie Hard Read Fund"/>
    <x v="20"/>
    <n v="2000"/>
    <n v="2004"/>
    <n v="100"/>
    <x v="0"/>
    <s v="US"/>
    <s v="USD"/>
    <n v="1442167912"/>
    <n v="1436983912"/>
    <b v="0"/>
    <n v="25"/>
    <b v="1"/>
    <s v="film &amp; video/television"/>
    <n v="80.16"/>
    <x v="0"/>
    <x v="0"/>
    <x v="20"/>
    <d v="2015-09-13T18:11:52"/>
    <x v="4"/>
  </r>
  <r>
    <n v="21"/>
    <s v="Life of an Ingredient: The Pilot Episode"/>
    <x v="21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x v="0"/>
    <x v="21"/>
    <d v="2014-09-26T15:03:09"/>
    <x v="3"/>
  </r>
  <r>
    <n v="22"/>
    <s v="CREATURES OF HABIT!"/>
    <x v="22"/>
    <n v="350"/>
    <n v="410"/>
    <n v="117"/>
    <x v="0"/>
    <s v="US"/>
    <s v="USD"/>
    <n v="1420099140"/>
    <n v="1418766740"/>
    <b v="0"/>
    <n v="8"/>
    <b v="1"/>
    <s v="film &amp; video/television"/>
    <n v="51.25"/>
    <x v="0"/>
    <x v="0"/>
    <x v="22"/>
    <d v="2015-01-01T07:59:00"/>
    <x v="3"/>
  </r>
  <r>
    <n v="23"/>
    <s v="Bad Boy of Beauty and Bride Crashers!"/>
    <x v="23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x v="0"/>
    <x v="23"/>
    <d v="2015-04-30T15:20:00"/>
    <x v="4"/>
  </r>
  <r>
    <n v="24"/>
    <s v="Bring STL Up Late to TV"/>
    <x v="24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x v="0"/>
    <x v="24"/>
    <d v="2015-09-15T19:39:00"/>
    <x v="4"/>
  </r>
  <r>
    <n v="25"/>
    <s v="RAM- An independent writer's breakthrough tv production"/>
    <x v="25"/>
    <n v="600"/>
    <n v="800"/>
    <n v="133"/>
    <x v="0"/>
    <s v="US"/>
    <s v="USD"/>
    <n v="1452299761"/>
    <n v="1447115761"/>
    <b v="0"/>
    <n v="14"/>
    <b v="1"/>
    <s v="film &amp; video/television"/>
    <n v="57.14"/>
    <x v="0"/>
    <x v="0"/>
    <x v="25"/>
    <d v="2016-01-09T00:36:01"/>
    <x v="4"/>
  </r>
  <r>
    <n v="26"/>
    <s v="You, Me &amp; Sicily:  Part I Editing"/>
    <x v="26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x v="0"/>
    <x v="26"/>
    <d v="2014-08-17T12:22:24"/>
    <x v="3"/>
  </r>
  <r>
    <n v="27"/>
    <s v="B-Rabbit TV Comedy Pilot"/>
    <x v="27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x v="0"/>
    <x v="27"/>
    <d v="2014-11-16T04:57:13"/>
    <x v="3"/>
  </r>
  <r>
    <n v="28"/>
    <s v="John Earle Dog Training Concept Development Reel"/>
    <x v="28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x v="0"/>
    <x v="28"/>
    <d v="2015-12-16T23:08:04"/>
    <x v="4"/>
  </r>
  <r>
    <n v="29"/>
    <s v="The JOB Prelude."/>
    <x v="29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x v="0"/>
    <x v="29"/>
    <d v="2014-07-22T16:09:28"/>
    <x v="3"/>
  </r>
  <r>
    <n v="30"/>
    <s v="Introverts Web Series"/>
    <x v="30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x v="0"/>
    <x v="30"/>
    <d v="2014-08-21T07:01:55"/>
    <x v="3"/>
  </r>
  <r>
    <n v="31"/>
    <s v="The Alan Katz Show"/>
    <x v="31"/>
    <n v="13"/>
    <n v="13"/>
    <n v="100"/>
    <x v="0"/>
    <s v="US"/>
    <s v="USD"/>
    <n v="1453748434"/>
    <n v="1452193234"/>
    <b v="0"/>
    <n v="1"/>
    <b v="1"/>
    <s v="film &amp; video/television"/>
    <n v="13"/>
    <x v="0"/>
    <x v="0"/>
    <x v="31"/>
    <d v="2016-01-25T19:00:34"/>
    <x v="2"/>
  </r>
  <r>
    <n v="32"/>
    <s v="Over &amp; Out"/>
    <x v="32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x v="0"/>
    <x v="32"/>
    <d v="2016-05-13T03:59:00"/>
    <x v="2"/>
  </r>
  <r>
    <n v="33"/>
    <s v="Imaginary Problems"/>
    <x v="33"/>
    <n v="5250"/>
    <n v="5360"/>
    <n v="102"/>
    <x v="0"/>
    <s v="US"/>
    <s v="USD"/>
    <n v="1447001501"/>
    <n v="1444405901"/>
    <b v="0"/>
    <n v="64"/>
    <b v="1"/>
    <s v="film &amp; video/television"/>
    <n v="83.75"/>
    <x v="0"/>
    <x v="0"/>
    <x v="33"/>
    <d v="2015-11-08T16:51:41"/>
    <x v="4"/>
  </r>
  <r>
    <n v="34"/>
    <s v="#Josh: T.V. Show Sizzle Reel"/>
    <x v="34"/>
    <n v="2600"/>
    <n v="3392"/>
    <n v="130"/>
    <x v="0"/>
    <s v="US"/>
    <s v="USD"/>
    <n v="1407224601"/>
    <n v="1405928601"/>
    <b v="0"/>
    <n v="68"/>
    <b v="1"/>
    <s v="film &amp; video/television"/>
    <n v="49.88"/>
    <x v="0"/>
    <x v="0"/>
    <x v="34"/>
    <d v="2014-08-05T07:43:21"/>
    <x v="3"/>
  </r>
  <r>
    <n v="35"/>
    <s v="Why Adam? A TV show about the science behind everyday life!"/>
    <x v="35"/>
    <n v="1000"/>
    <n v="1665"/>
    <n v="167"/>
    <x v="0"/>
    <s v="US"/>
    <s v="USD"/>
    <n v="1430179200"/>
    <n v="1428130814"/>
    <b v="0"/>
    <n v="28"/>
    <b v="1"/>
    <s v="film &amp; video/television"/>
    <n v="59.46"/>
    <x v="0"/>
    <x v="0"/>
    <x v="35"/>
    <d v="2015-04-28T00:00:00"/>
    <x v="4"/>
  </r>
  <r>
    <n v="36"/>
    <s v="THE LISTENING BOX"/>
    <x v="36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x v="0"/>
    <x v="36"/>
    <d v="2015-04-04T06:22:05"/>
    <x v="4"/>
  </r>
  <r>
    <n v="37"/>
    <s v="The Journey"/>
    <x v="37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x v="0"/>
    <x v="37"/>
    <d v="2015-02-27T16:37:59"/>
    <x v="4"/>
  </r>
  <r>
    <n v="38"/>
    <s v="Brewz Brothers TV"/>
    <x v="38"/>
    <n v="2500"/>
    <n v="2751"/>
    <n v="110"/>
    <x v="0"/>
    <s v="US"/>
    <s v="USD"/>
    <n v="1368235344"/>
    <n v="1365643344"/>
    <b v="0"/>
    <n v="66"/>
    <b v="1"/>
    <s v="film &amp; video/television"/>
    <n v="41.68"/>
    <x v="0"/>
    <x v="0"/>
    <x v="38"/>
    <d v="2013-05-11T01:22:24"/>
    <x v="5"/>
  </r>
  <r>
    <n v="39"/>
    <s v="Deep Cuts - Series"/>
    <x v="39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x v="0"/>
    <x v="39"/>
    <d v="2014-05-25T22:59:00"/>
    <x v="3"/>
  </r>
  <r>
    <n v="40"/>
    <s v="Regal Fare Season One"/>
    <x v="40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x v="0"/>
    <x v="40"/>
    <d v="2014-06-19T04:00:00"/>
    <x v="3"/>
  </r>
  <r>
    <n v="41"/>
    <s v="Up on High Ground TV series"/>
    <x v="41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x v="0"/>
    <x v="41"/>
    <d v="2014-10-05T13:39:14"/>
    <x v="3"/>
  </r>
  <r>
    <n v="42"/>
    <s v="BROS TV Pilot (Iraq)"/>
    <x v="42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x v="0"/>
    <x v="42"/>
    <d v="2014-12-28T15:20:26"/>
    <x v="3"/>
  </r>
  <r>
    <n v="43"/>
    <s v="Anglicon 2015: A Doctor Who &amp; British media fan convention"/>
    <x v="43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x v="0"/>
    <x v="43"/>
    <d v="2014-07-13T00:00:00"/>
    <x v="3"/>
  </r>
  <r>
    <n v="44"/>
    <s v="BIG WHISKEY TV Show"/>
    <x v="44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x v="0"/>
    <x v="44"/>
    <d v="2014-10-07T02:22:17"/>
    <x v="3"/>
  </r>
  <r>
    <n v="45"/>
    <s v="The Art of the Lift"/>
    <x v="45"/>
    <n v="5000"/>
    <n v="6000"/>
    <n v="120"/>
    <x v="0"/>
    <s v="US"/>
    <s v="USD"/>
    <n v="1461769107"/>
    <n v="1459177107"/>
    <b v="0"/>
    <n v="61"/>
    <b v="1"/>
    <s v="film &amp; video/television"/>
    <n v="98.36"/>
    <x v="0"/>
    <x v="0"/>
    <x v="45"/>
    <d v="2016-04-27T14:58:27"/>
    <x v="2"/>
  </r>
  <r>
    <n v="46"/>
    <s v="New equipment for Joy's World!"/>
    <x v="46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x v="0"/>
    <x v="46"/>
    <d v="2015-12-15T23:09:34"/>
    <x v="4"/>
  </r>
  <r>
    <n v="47"/>
    <s v="Jane Don't Date - TV pilot (sitcom)"/>
    <x v="47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x v="0"/>
    <x v="47"/>
    <d v="2014-12-19T20:40:07"/>
    <x v="3"/>
  </r>
  <r>
    <n v="48"/>
    <s v="'Noir' A New Independant Tech-Noir TV Pilot"/>
    <x v="48"/>
    <n v="2000"/>
    <n v="2159"/>
    <n v="108"/>
    <x v="0"/>
    <s v="GB"/>
    <s v="GBP"/>
    <n v="1425211200"/>
    <n v="1422534260"/>
    <b v="0"/>
    <n v="38"/>
    <b v="1"/>
    <s v="film &amp; video/television"/>
    <n v="56.82"/>
    <x v="0"/>
    <x v="0"/>
    <x v="48"/>
    <d v="2015-03-01T12:00:00"/>
    <x v="4"/>
  </r>
  <r>
    <n v="49"/>
    <s v="Driving Jersey - Season Five"/>
    <x v="49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x v="0"/>
    <x v="49"/>
    <d v="2015-10-24T04:14:05"/>
    <x v="4"/>
  </r>
  <r>
    <n v="50"/>
    <s v="The Love Lounge"/>
    <x v="50"/>
    <n v="600"/>
    <n v="600"/>
    <n v="100"/>
    <x v="0"/>
    <s v="GB"/>
    <s v="GBP"/>
    <n v="1422637200"/>
    <n v="1419271458"/>
    <b v="0"/>
    <n v="22"/>
    <b v="1"/>
    <s v="film &amp; video/television"/>
    <n v="27.27"/>
    <x v="0"/>
    <x v="0"/>
    <x v="50"/>
    <d v="2015-01-30T17:00:00"/>
    <x v="3"/>
  </r>
  <r>
    <n v="51"/>
    <s v="SKY CITY HAYA"/>
    <x v="51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x v="0"/>
    <x v="51"/>
    <d v="2015-08-10T22:17:17"/>
    <x v="4"/>
  </r>
  <r>
    <n v="52"/>
    <s v="Kode Orange - New TV Series"/>
    <x v="52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x v="0"/>
    <x v="52"/>
    <d v="2014-07-17T16:50:46"/>
    <x v="3"/>
  </r>
  <r>
    <n v="53"/>
    <s v="Rolling out Vegan Mashup's Season 2"/>
    <x v="53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x v="0"/>
    <x v="53"/>
    <d v="2014-04-04T22:00:00"/>
    <x v="3"/>
  </r>
  <r>
    <n v="54"/>
    <s v="&quot;Stand-In&quot; Television Pilot"/>
    <x v="54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x v="0"/>
    <x v="54"/>
    <d v="2015-12-25T17:07:01"/>
    <x v="4"/>
  </r>
  <r>
    <n v="55"/>
    <s v="Di FAMILY"/>
    <x v="55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x v="0"/>
    <x v="55"/>
    <d v="2016-05-27T23:15:16"/>
    <x v="2"/>
  </r>
  <r>
    <n v="56"/>
    <s v="Voxwomen Cycling Show"/>
    <x v="56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x v="0"/>
    <x v="56"/>
    <d v="2015-06-08T16:00:00"/>
    <x v="4"/>
  </r>
  <r>
    <n v="57"/>
    <s v="Our Gay Group - Quality Online Programming For the Gay Man"/>
    <x v="57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x v="0"/>
    <x v="57"/>
    <d v="2015-04-25T19:59:22"/>
    <x v="4"/>
  </r>
  <r>
    <n v="58"/>
    <s v="Gloaming"/>
    <x v="58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x v="0"/>
    <x v="58"/>
    <d v="2014-11-19T18:52:52"/>
    <x v="3"/>
  </r>
  <r>
    <n v="59"/>
    <s v="&quot;Momentum&quot; - The Series"/>
    <x v="59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x v="0"/>
    <x v="59"/>
    <d v="2015-09-14T21:00:00"/>
    <x v="4"/>
  </r>
  <r>
    <n v="60"/>
    <s v="Ever Since - Short Film"/>
    <x v="60"/>
    <n v="4500"/>
    <n v="4648.33"/>
    <n v="103"/>
    <x v="0"/>
    <s v="GB"/>
    <s v="GBP"/>
    <n v="1395532800"/>
    <n v="1393882717"/>
    <b v="0"/>
    <n v="108"/>
    <b v="1"/>
    <s v="film &amp; video/shorts"/>
    <n v="43.04"/>
    <x v="0"/>
    <x v="1"/>
    <x v="60"/>
    <d v="2014-03-23T00:00:00"/>
    <x v="3"/>
  </r>
  <r>
    <n v="61"/>
    <s v="SPLITTING THE SYNAPSE"/>
    <x v="61"/>
    <n v="5000"/>
    <n v="7415"/>
    <n v="148"/>
    <x v="0"/>
    <s v="US"/>
    <s v="USD"/>
    <n v="1370547157"/>
    <n v="1368646357"/>
    <b v="0"/>
    <n v="23"/>
    <b v="1"/>
    <s v="film &amp; video/shorts"/>
    <n v="322.39"/>
    <x v="0"/>
    <x v="1"/>
    <x v="61"/>
    <d v="2013-06-06T19:32:37"/>
    <x v="5"/>
  </r>
  <r>
    <n v="62"/>
    <s v="SPECIMEN 0625c - Sci-Fi Thriller"/>
    <x v="62"/>
    <n v="3000"/>
    <n v="4642"/>
    <n v="155"/>
    <x v="0"/>
    <s v="US"/>
    <s v="USD"/>
    <n v="1362337878"/>
    <n v="1360177878"/>
    <b v="0"/>
    <n v="48"/>
    <b v="1"/>
    <s v="film &amp; video/shorts"/>
    <n v="96.71"/>
    <x v="0"/>
    <x v="1"/>
    <x v="62"/>
    <d v="2013-03-03T19:11:18"/>
    <x v="5"/>
  </r>
  <r>
    <n v="63"/>
    <s v="The Attic"/>
    <x v="63"/>
    <n v="2000"/>
    <n v="2270.37"/>
    <n v="114"/>
    <x v="0"/>
    <s v="US"/>
    <s v="USD"/>
    <n v="1388206740"/>
    <n v="1386194013"/>
    <b v="0"/>
    <n v="64"/>
    <b v="1"/>
    <s v="film &amp; video/shorts"/>
    <n v="35.47"/>
    <x v="0"/>
    <x v="1"/>
    <x v="63"/>
    <d v="2013-12-28T04:59:00"/>
    <x v="5"/>
  </r>
  <r>
    <n v="64"/>
    <s v="Millennial, The Movie"/>
    <x v="64"/>
    <n v="1200"/>
    <n v="2080"/>
    <n v="173"/>
    <x v="0"/>
    <s v="US"/>
    <s v="USD"/>
    <n v="1373243181"/>
    <n v="1370651181"/>
    <b v="0"/>
    <n v="24"/>
    <b v="1"/>
    <s v="film &amp; video/shorts"/>
    <n v="86.67"/>
    <x v="0"/>
    <x v="1"/>
    <x v="64"/>
    <d v="2013-07-08T00:26:21"/>
    <x v="5"/>
  </r>
  <r>
    <n v="65"/>
    <s v="Hello World - Post Production Funds"/>
    <x v="65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x v="1"/>
    <x v="65"/>
    <d v="2014-08-11T05:59:00"/>
    <x v="3"/>
  </r>
  <r>
    <n v="66"/>
    <s v="A Stagnant Fever: Short Film"/>
    <x v="66"/>
    <n v="2000"/>
    <n v="2372"/>
    <n v="119"/>
    <x v="0"/>
    <s v="US"/>
    <s v="USD"/>
    <n v="1468873420"/>
    <n v="1466281420"/>
    <b v="0"/>
    <n v="26"/>
    <b v="1"/>
    <s v="film &amp; video/shorts"/>
    <n v="91.23"/>
    <x v="0"/>
    <x v="1"/>
    <x v="66"/>
    <d v="2016-07-18T20:23:40"/>
    <x v="2"/>
  </r>
  <r>
    <n v="67"/>
    <s v="You are a Priest Forever"/>
    <x v="67"/>
    <n v="2000"/>
    <n v="2325"/>
    <n v="116"/>
    <x v="0"/>
    <s v="US"/>
    <s v="USD"/>
    <n v="1342360804"/>
    <n v="1339768804"/>
    <b v="0"/>
    <n v="20"/>
    <b v="1"/>
    <s v="film &amp; video/shorts"/>
    <n v="116.25"/>
    <x v="0"/>
    <x v="1"/>
    <x v="67"/>
    <d v="2012-07-15T14:00:04"/>
    <x v="6"/>
  </r>
  <r>
    <n v="68"/>
    <s v="King Eider: Short Film"/>
    <x v="68"/>
    <n v="600"/>
    <n v="763"/>
    <n v="127"/>
    <x v="0"/>
    <s v="GB"/>
    <s v="GBP"/>
    <n v="1393162791"/>
    <n v="1390570791"/>
    <b v="0"/>
    <n v="36"/>
    <b v="1"/>
    <s v="film &amp; video/shorts"/>
    <n v="21.19"/>
    <x v="0"/>
    <x v="1"/>
    <x v="68"/>
    <d v="2014-02-23T13:39:51"/>
    <x v="3"/>
  </r>
  <r>
    <n v="69"/>
    <s v="More Than A Drive"/>
    <x v="69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x v="1"/>
    <x v="69"/>
    <d v="2011-10-02T06:59:00"/>
    <x v="7"/>
  </r>
  <r>
    <n v="70"/>
    <s v="Scraps"/>
    <x v="70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x v="1"/>
    <x v="70"/>
    <d v="2011-09-04T21:30:45"/>
    <x v="7"/>
  </r>
  <r>
    <n v="71"/>
    <s v="Diggin Deep to help find &quot;A Man, Buried&quot;"/>
    <x v="71"/>
    <n v="1800"/>
    <n v="2231"/>
    <n v="124"/>
    <x v="0"/>
    <s v="US"/>
    <s v="USD"/>
    <n v="1338186657"/>
    <n v="1333002657"/>
    <b v="0"/>
    <n v="32"/>
    <b v="1"/>
    <s v="film &amp; video/shorts"/>
    <n v="69.72"/>
    <x v="0"/>
    <x v="1"/>
    <x v="71"/>
    <d v="2012-05-28T06:30:57"/>
    <x v="6"/>
  </r>
  <r>
    <n v="72"/>
    <s v="Trickle"/>
    <x v="72"/>
    <n v="2200"/>
    <n v="2385"/>
    <n v="108"/>
    <x v="0"/>
    <s v="US"/>
    <s v="USD"/>
    <n v="1352937600"/>
    <n v="1351210481"/>
    <b v="0"/>
    <n v="41"/>
    <b v="1"/>
    <s v="film &amp; video/shorts"/>
    <n v="58.17"/>
    <x v="0"/>
    <x v="1"/>
    <x v="72"/>
    <d v="2012-11-15T00:00:00"/>
    <x v="6"/>
  </r>
  <r>
    <n v="73"/>
    <s v="Project Z-6463 - a 3D short movie by Chris Eller"/>
    <x v="73"/>
    <n v="900"/>
    <n v="900"/>
    <n v="100"/>
    <x v="0"/>
    <s v="US"/>
    <s v="USD"/>
    <n v="1304395140"/>
    <n v="1297620584"/>
    <b v="0"/>
    <n v="18"/>
    <b v="1"/>
    <s v="film &amp; video/shorts"/>
    <n v="50"/>
    <x v="0"/>
    <x v="1"/>
    <x v="73"/>
    <d v="2011-05-03T03:59:00"/>
    <x v="7"/>
  </r>
  <r>
    <n v="74"/>
    <s v="L'oiseau la nuit - Court-mÃ©trage"/>
    <x v="74"/>
    <n v="500"/>
    <n v="564.66"/>
    <n v="113"/>
    <x v="0"/>
    <s v="FR"/>
    <s v="EUR"/>
    <n v="1453376495"/>
    <n v="1450784495"/>
    <b v="0"/>
    <n v="29"/>
    <b v="1"/>
    <s v="film &amp; video/shorts"/>
    <n v="19.47"/>
    <x v="0"/>
    <x v="1"/>
    <x v="74"/>
    <d v="2016-01-21T11:41:35"/>
    <x v="4"/>
  </r>
  <r>
    <n v="75"/>
    <s v="&quot;DAD&quot; - A USC Short Film"/>
    <x v="75"/>
    <n v="3500"/>
    <n v="4040"/>
    <n v="115"/>
    <x v="0"/>
    <s v="US"/>
    <s v="USD"/>
    <n v="1366693272"/>
    <n v="1364101272"/>
    <b v="0"/>
    <n v="47"/>
    <b v="1"/>
    <s v="film &amp; video/shorts"/>
    <n v="85.96"/>
    <x v="0"/>
    <x v="1"/>
    <x v="75"/>
    <d v="2013-04-23T05:01:12"/>
    <x v="5"/>
  </r>
  <r>
    <n v="76"/>
    <s v="Star Wars: Insidious"/>
    <x v="76"/>
    <n v="300"/>
    <n v="460"/>
    <n v="153"/>
    <x v="0"/>
    <s v="US"/>
    <s v="USD"/>
    <n v="1325007358"/>
    <n v="1319819758"/>
    <b v="0"/>
    <n v="15"/>
    <b v="1"/>
    <s v="film &amp; video/shorts"/>
    <n v="30.67"/>
    <x v="0"/>
    <x v="1"/>
    <x v="76"/>
    <d v="2011-12-27T17:35:58"/>
    <x v="7"/>
  </r>
  <r>
    <n v="77"/>
    <s v="Jonah and the Crab"/>
    <x v="77"/>
    <n v="400"/>
    <n v="1570"/>
    <n v="393"/>
    <x v="0"/>
    <s v="US"/>
    <s v="USD"/>
    <n v="1337569140"/>
    <n v="1332991717"/>
    <b v="0"/>
    <n v="26"/>
    <b v="1"/>
    <s v="film &amp; video/shorts"/>
    <n v="60.38"/>
    <x v="0"/>
    <x v="1"/>
    <x v="77"/>
    <d v="2012-05-21T02:59:00"/>
    <x v="6"/>
  </r>
  <r>
    <n v="78"/>
    <s v="Daemon's scale up - Brieuc Le Meur _ Berlin"/>
    <x v="78"/>
    <n v="50"/>
    <n v="1351"/>
    <n v="2702"/>
    <x v="0"/>
    <s v="FR"/>
    <s v="EUR"/>
    <n v="1472751121"/>
    <n v="1471887121"/>
    <b v="0"/>
    <n v="35"/>
    <b v="1"/>
    <s v="film &amp; video/shorts"/>
    <n v="38.6"/>
    <x v="0"/>
    <x v="1"/>
    <x v="78"/>
    <d v="2016-09-01T17:32:01"/>
    <x v="2"/>
  </r>
  <r>
    <n v="79"/>
    <s v="Japanese/International Short Film &quot;Mtn.&quot;"/>
    <x v="79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x v="1"/>
    <x v="79"/>
    <d v="2014-04-25T18:38:13"/>
    <x v="3"/>
  </r>
  <r>
    <n v="80"/>
    <s v="Swingers Anonymous"/>
    <x v="80"/>
    <n v="12000"/>
    <n v="12870"/>
    <n v="107"/>
    <x v="0"/>
    <s v="US"/>
    <s v="USD"/>
    <n v="1386640856"/>
    <n v="1383616856"/>
    <b v="0"/>
    <n v="47"/>
    <b v="1"/>
    <s v="film &amp; video/shorts"/>
    <n v="273.83"/>
    <x v="0"/>
    <x v="1"/>
    <x v="80"/>
    <d v="2013-12-10T02:00:56"/>
    <x v="5"/>
  </r>
  <r>
    <n v="81"/>
    <s v="Carrying Place: A film of Maine hauntings"/>
    <x v="81"/>
    <n v="750"/>
    <n v="1485"/>
    <n v="198"/>
    <x v="0"/>
    <s v="US"/>
    <s v="USD"/>
    <n v="1342234920"/>
    <n v="1341892127"/>
    <b v="0"/>
    <n v="28"/>
    <b v="1"/>
    <s v="film &amp; video/shorts"/>
    <n v="53.04"/>
    <x v="0"/>
    <x v="1"/>
    <x v="81"/>
    <d v="2012-07-14T03:02:00"/>
    <x v="6"/>
  </r>
  <r>
    <n v="82"/>
    <s v="&quot;T IS FOR TANTRUM&quot; - HORROR/COMEDY"/>
    <x v="82"/>
    <n v="4000"/>
    <n v="4000.5"/>
    <n v="100"/>
    <x v="0"/>
    <s v="US"/>
    <s v="USD"/>
    <n v="1318189261"/>
    <n v="1315597261"/>
    <b v="0"/>
    <n v="100"/>
    <b v="1"/>
    <s v="film &amp; video/shorts"/>
    <n v="40.01"/>
    <x v="0"/>
    <x v="1"/>
    <x v="82"/>
    <d v="2011-10-09T19:41:01"/>
    <x v="7"/>
  </r>
  <r>
    <n v="83"/>
    <s v="Sleep Lovers - By Daniel Modeste"/>
    <x v="83"/>
    <n v="200"/>
    <n v="205"/>
    <n v="103"/>
    <x v="0"/>
    <s v="GB"/>
    <s v="GBP"/>
    <n v="1424604600"/>
    <n v="1423320389"/>
    <b v="0"/>
    <n v="13"/>
    <b v="1"/>
    <s v="film &amp; video/shorts"/>
    <n v="15.77"/>
    <x v="0"/>
    <x v="1"/>
    <x v="83"/>
    <d v="2015-02-22T11:30:00"/>
    <x v="4"/>
  </r>
  <r>
    <n v="84"/>
    <s v="Redemption - Short Film"/>
    <x v="84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x v="1"/>
    <x v="84"/>
    <d v="2011-05-15T18:11:26"/>
    <x v="7"/>
  </r>
  <r>
    <n v="85"/>
    <s v="In Her Voice: short film"/>
    <x v="85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x v="1"/>
    <x v="85"/>
    <d v="2011-09-23T03:00:37"/>
    <x v="7"/>
  </r>
  <r>
    <n v="86"/>
    <s v="SECOND CHANCE - DEUXIÃˆME CHANCE"/>
    <x v="86"/>
    <n v="6000"/>
    <n v="6388"/>
    <n v="106"/>
    <x v="0"/>
    <s v="FR"/>
    <s v="EUR"/>
    <n v="1451226045"/>
    <n v="1444828845"/>
    <b v="0"/>
    <n v="17"/>
    <b v="1"/>
    <s v="film &amp; video/shorts"/>
    <n v="375.76"/>
    <x v="0"/>
    <x v="1"/>
    <x v="86"/>
    <d v="2015-12-27T14:20:45"/>
    <x v="4"/>
  </r>
  <r>
    <n v="87"/>
    <s v="Village Films Summer Project Fund (TK 2)"/>
    <x v="87"/>
    <n v="2500"/>
    <n v="2615"/>
    <n v="105"/>
    <x v="0"/>
    <s v="US"/>
    <s v="USD"/>
    <n v="1275529260"/>
    <n v="1274705803"/>
    <b v="0"/>
    <n v="25"/>
    <b v="1"/>
    <s v="film &amp; video/shorts"/>
    <n v="104.6"/>
    <x v="0"/>
    <x v="1"/>
    <x v="87"/>
    <d v="2010-06-03T01:41:00"/>
    <x v="8"/>
  </r>
  <r>
    <n v="88"/>
    <s v="The Recursion Theorem (Short Film)"/>
    <x v="88"/>
    <n v="3500"/>
    <n v="3600"/>
    <n v="103"/>
    <x v="0"/>
    <s v="US"/>
    <s v="USD"/>
    <n v="1403452131"/>
    <n v="1401205731"/>
    <b v="0"/>
    <n v="60"/>
    <b v="1"/>
    <s v="film &amp; video/shorts"/>
    <n v="60"/>
    <x v="0"/>
    <x v="1"/>
    <x v="88"/>
    <d v="2014-06-22T15:48:51"/>
    <x v="3"/>
  </r>
  <r>
    <n v="89"/>
    <s v="The Southwest Chronicles"/>
    <x v="89"/>
    <n v="6000"/>
    <n v="6904"/>
    <n v="115"/>
    <x v="0"/>
    <s v="US"/>
    <s v="USD"/>
    <n v="1370196192"/>
    <n v="1368036192"/>
    <b v="0"/>
    <n v="56"/>
    <b v="1"/>
    <s v="film &amp; video/shorts"/>
    <n v="123.29"/>
    <x v="0"/>
    <x v="1"/>
    <x v="89"/>
    <d v="2013-06-02T18:03:12"/>
    <x v="5"/>
  </r>
  <r>
    <n v="90"/>
    <s v="Help Get the Short Film Interior Design into Film Festivals!"/>
    <x v="90"/>
    <n v="500"/>
    <n v="502"/>
    <n v="100"/>
    <x v="0"/>
    <s v="US"/>
    <s v="USD"/>
    <n v="1310454499"/>
    <n v="1307862499"/>
    <b v="0"/>
    <n v="16"/>
    <b v="1"/>
    <s v="film &amp; video/shorts"/>
    <n v="31.38"/>
    <x v="0"/>
    <x v="1"/>
    <x v="90"/>
    <d v="2011-07-12T07:08:19"/>
    <x v="7"/>
  </r>
  <r>
    <n v="91"/>
    <s v="OVERTIME: A Cerebral Horror Short Inspired by the Classics"/>
    <x v="91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x v="1"/>
    <x v="91"/>
    <d v="2011-05-17T09:39:24"/>
    <x v="7"/>
  </r>
  <r>
    <n v="92"/>
    <s v="Euphoria"/>
    <x v="92"/>
    <n v="5000"/>
    <n v="5260"/>
    <n v="105"/>
    <x v="0"/>
    <s v="CA"/>
    <s v="CAD"/>
    <n v="1485936000"/>
    <n v="1481949983"/>
    <b v="0"/>
    <n v="43"/>
    <b v="1"/>
    <s v="film &amp; video/shorts"/>
    <n v="122.33"/>
    <x v="0"/>
    <x v="1"/>
    <x v="92"/>
    <d v="2017-02-01T08:00:00"/>
    <x v="2"/>
  </r>
  <r>
    <n v="93"/>
    <s v="&quot;Someday Everyday&quot; Short Film"/>
    <x v="93"/>
    <n v="1000"/>
    <n v="1106"/>
    <n v="111"/>
    <x v="0"/>
    <s v="US"/>
    <s v="USD"/>
    <n v="1341349200"/>
    <n v="1338928537"/>
    <b v="0"/>
    <n v="15"/>
    <b v="1"/>
    <s v="film &amp; video/shorts"/>
    <n v="73.73"/>
    <x v="0"/>
    <x v="1"/>
    <x v="93"/>
    <d v="2012-07-03T21:00:00"/>
    <x v="6"/>
  </r>
  <r>
    <n v="94"/>
    <s v="&quot;Paper Chase&quot; Students can make family friendly short films."/>
    <x v="94"/>
    <n v="250"/>
    <n v="260"/>
    <n v="104"/>
    <x v="0"/>
    <s v="GB"/>
    <s v="GBP"/>
    <n v="1396890822"/>
    <n v="1395162822"/>
    <b v="0"/>
    <n v="12"/>
    <b v="1"/>
    <s v="film &amp; video/shorts"/>
    <n v="21.67"/>
    <x v="0"/>
    <x v="1"/>
    <x v="94"/>
    <d v="2014-04-07T17:13:42"/>
    <x v="3"/>
  </r>
  <r>
    <n v="95"/>
    <s v="Gotham Knight Terrors: Comedic Batman Short"/>
    <x v="95"/>
    <n v="350"/>
    <n v="460"/>
    <n v="131"/>
    <x v="0"/>
    <s v="US"/>
    <s v="USD"/>
    <n v="1330214841"/>
    <n v="1327622841"/>
    <b v="0"/>
    <n v="21"/>
    <b v="1"/>
    <s v="film &amp; video/shorts"/>
    <n v="21.9"/>
    <x v="0"/>
    <x v="1"/>
    <x v="95"/>
    <d v="2012-02-26T00:07:21"/>
    <x v="6"/>
  </r>
  <r>
    <n v="96"/>
    <s v="Ice Hockey"/>
    <x v="96"/>
    <n v="1500"/>
    <n v="1720"/>
    <n v="115"/>
    <x v="0"/>
    <s v="US"/>
    <s v="USD"/>
    <n v="1280631600"/>
    <n v="1274889241"/>
    <b v="0"/>
    <n v="34"/>
    <b v="1"/>
    <s v="film &amp; video/shorts"/>
    <n v="50.59"/>
    <x v="0"/>
    <x v="1"/>
    <x v="96"/>
    <d v="2010-08-01T03:00:00"/>
    <x v="8"/>
  </r>
  <r>
    <n v="97"/>
    <s v="Innsmouth at 9000 ft. A Short Horror Film Project"/>
    <x v="97"/>
    <n v="400"/>
    <n v="425"/>
    <n v="106"/>
    <x v="0"/>
    <s v="US"/>
    <s v="USD"/>
    <n v="1310440482"/>
    <n v="1307848482"/>
    <b v="0"/>
    <n v="8"/>
    <b v="1"/>
    <s v="film &amp; video/shorts"/>
    <n v="53.13"/>
    <x v="0"/>
    <x v="1"/>
    <x v="97"/>
    <d v="2011-07-12T03:14:42"/>
    <x v="7"/>
  </r>
  <r>
    <n v="98"/>
    <s v="CUT OUT"/>
    <x v="98"/>
    <n v="3200"/>
    <n v="3400"/>
    <n v="106"/>
    <x v="0"/>
    <s v="US"/>
    <s v="USD"/>
    <n v="1354923000"/>
    <n v="1351796674"/>
    <b v="0"/>
    <n v="60"/>
    <b v="1"/>
    <s v="film &amp; video/shorts"/>
    <n v="56.67"/>
    <x v="0"/>
    <x v="1"/>
    <x v="98"/>
    <d v="2012-12-07T23:30:00"/>
    <x v="6"/>
  </r>
  <r>
    <n v="99"/>
    <s v="BEAT: An Original Short Film"/>
    <x v="99"/>
    <n v="1500"/>
    <n v="1590.29"/>
    <n v="106"/>
    <x v="0"/>
    <s v="US"/>
    <s v="USD"/>
    <n v="1390426799"/>
    <n v="1387834799"/>
    <b v="0"/>
    <n v="39"/>
    <b v="1"/>
    <s v="film &amp; video/shorts"/>
    <n v="40.78"/>
    <x v="0"/>
    <x v="1"/>
    <x v="99"/>
    <d v="2014-01-22T21:39:59"/>
    <x v="5"/>
  </r>
  <r>
    <n v="100"/>
    <s v="Two Sisters"/>
    <x v="100"/>
    <n v="5000"/>
    <n v="5000"/>
    <n v="100"/>
    <x v="0"/>
    <s v="US"/>
    <s v="USD"/>
    <n v="1352055886"/>
    <n v="1350324286"/>
    <b v="0"/>
    <n v="26"/>
    <b v="1"/>
    <s v="film &amp; video/shorts"/>
    <n v="192.31"/>
    <x v="0"/>
    <x v="1"/>
    <x v="100"/>
    <d v="2012-11-04T19:04:46"/>
    <x v="6"/>
  </r>
  <r>
    <n v="101"/>
    <s v="In Their Turn : A MFA Thesis Film"/>
    <x v="101"/>
    <n v="3500"/>
    <n v="3500"/>
    <n v="100"/>
    <x v="0"/>
    <s v="US"/>
    <s v="USD"/>
    <n v="1359052710"/>
    <n v="1356979110"/>
    <b v="0"/>
    <n v="35"/>
    <b v="1"/>
    <s v="film &amp; video/shorts"/>
    <n v="100"/>
    <x v="0"/>
    <x v="1"/>
    <x v="101"/>
    <d v="2013-01-24T18:38:30"/>
    <x v="6"/>
  </r>
  <r>
    <n v="102"/>
    <s v="Dear God No!"/>
    <x v="102"/>
    <n v="6000"/>
    <n v="7665"/>
    <n v="128"/>
    <x v="0"/>
    <s v="US"/>
    <s v="USD"/>
    <n v="1293073733"/>
    <n v="1290481733"/>
    <b v="0"/>
    <n v="65"/>
    <b v="1"/>
    <s v="film &amp; video/shorts"/>
    <n v="117.92"/>
    <x v="0"/>
    <x v="1"/>
    <x v="102"/>
    <d v="2010-12-23T03:08:53"/>
    <x v="8"/>
  </r>
  <r>
    <n v="103"/>
    <s v="I'M TWENTY SOMETHING"/>
    <x v="103"/>
    <n v="1300"/>
    <n v="1367"/>
    <n v="105"/>
    <x v="0"/>
    <s v="GB"/>
    <s v="GBP"/>
    <n v="1394220030"/>
    <n v="1392232830"/>
    <b v="0"/>
    <n v="49"/>
    <b v="1"/>
    <s v="film &amp; video/shorts"/>
    <n v="27.9"/>
    <x v="0"/>
    <x v="1"/>
    <x v="103"/>
    <d v="2014-03-07T19:20:30"/>
    <x v="3"/>
  </r>
  <r>
    <n v="104"/>
    <s v="Good 'Ol Trumpet"/>
    <x v="104"/>
    <n v="500"/>
    <n v="600"/>
    <n v="120"/>
    <x v="0"/>
    <s v="US"/>
    <s v="USD"/>
    <n v="1301792400"/>
    <n v="1299775266"/>
    <b v="0"/>
    <n v="10"/>
    <b v="1"/>
    <s v="film &amp; video/shorts"/>
    <n v="60"/>
    <x v="0"/>
    <x v="1"/>
    <x v="104"/>
    <d v="2011-04-03T01:00:00"/>
    <x v="7"/>
  </r>
  <r>
    <n v="105"/>
    <s v="Single Parent Date Night-A Comedic Short Film"/>
    <x v="105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x v="1"/>
    <x v="105"/>
    <d v="2016-05-14T00:00:00"/>
    <x v="2"/>
  </r>
  <r>
    <n v="106"/>
    <s v="LOST WEEKEND"/>
    <x v="106"/>
    <n v="5000"/>
    <n v="5025"/>
    <n v="101"/>
    <x v="0"/>
    <s v="US"/>
    <s v="USD"/>
    <n v="1333391901"/>
    <n v="1332182301"/>
    <b v="0"/>
    <n v="27"/>
    <b v="1"/>
    <s v="film &amp; video/shorts"/>
    <n v="186.11"/>
    <x v="0"/>
    <x v="1"/>
    <x v="106"/>
    <d v="2012-04-02T18:38:21"/>
    <x v="6"/>
  </r>
  <r>
    <n v="107"/>
    <s v="PRETTY LITTLE VICTIM - A Short Film by Paul Jones"/>
    <x v="107"/>
    <n v="7500"/>
    <n v="7685"/>
    <n v="102"/>
    <x v="0"/>
    <s v="US"/>
    <s v="USD"/>
    <n v="1303688087"/>
    <n v="1301787287"/>
    <b v="0"/>
    <n v="69"/>
    <b v="1"/>
    <s v="film &amp; video/shorts"/>
    <n v="111.38"/>
    <x v="0"/>
    <x v="1"/>
    <x v="107"/>
    <d v="2011-04-24T23:34:47"/>
    <x v="7"/>
  </r>
  <r>
    <n v="108"/>
    <s v="GLASS: A Love Story"/>
    <x v="108"/>
    <n v="1500"/>
    <n v="3700"/>
    <n v="247"/>
    <x v="0"/>
    <s v="US"/>
    <s v="USD"/>
    <n v="1370011370"/>
    <n v="1364827370"/>
    <b v="0"/>
    <n v="47"/>
    <b v="1"/>
    <s v="film &amp; video/shorts"/>
    <n v="78.72"/>
    <x v="0"/>
    <x v="1"/>
    <x v="108"/>
    <d v="2013-05-31T14:42:50"/>
    <x v="5"/>
  </r>
  <r>
    <n v="109"/>
    <s v="Dapper Dan - &quot;Fly As I Wanna&quot; Music Video"/>
    <x v="109"/>
    <n v="1000"/>
    <n v="2195"/>
    <n v="220"/>
    <x v="0"/>
    <s v="US"/>
    <s v="USD"/>
    <n v="1298680630"/>
    <n v="1296088630"/>
    <b v="0"/>
    <n v="47"/>
    <b v="1"/>
    <s v="film &amp; video/shorts"/>
    <n v="46.7"/>
    <x v="0"/>
    <x v="1"/>
    <x v="109"/>
    <d v="2011-02-26T00:37:10"/>
    <x v="7"/>
  </r>
  <r>
    <n v="110"/>
    <s v="Earlids"/>
    <x v="110"/>
    <n v="1300"/>
    <n v="1700"/>
    <n v="131"/>
    <x v="0"/>
    <s v="US"/>
    <s v="USD"/>
    <n v="1384408740"/>
    <n v="1381445253"/>
    <b v="0"/>
    <n v="26"/>
    <b v="1"/>
    <s v="film &amp; video/shorts"/>
    <n v="65.38"/>
    <x v="0"/>
    <x v="1"/>
    <x v="110"/>
    <d v="2013-11-14T05:59:00"/>
    <x v="5"/>
  </r>
  <r>
    <n v="111"/>
    <s v="Judi Dench is Cool in Person"/>
    <x v="111"/>
    <n v="3500"/>
    <n v="5410"/>
    <n v="155"/>
    <x v="0"/>
    <s v="AU"/>
    <s v="AUD"/>
    <n v="1433059187"/>
    <n v="1430467187"/>
    <b v="0"/>
    <n v="53"/>
    <b v="1"/>
    <s v="film &amp; video/shorts"/>
    <n v="102.08"/>
    <x v="0"/>
    <x v="1"/>
    <x v="111"/>
    <d v="2015-05-31T07:59:47"/>
    <x v="4"/>
  </r>
  <r>
    <n v="112"/>
    <s v="MITOSIS | a short film"/>
    <x v="112"/>
    <n v="5000"/>
    <n v="5200"/>
    <n v="104"/>
    <x v="0"/>
    <s v="US"/>
    <s v="USD"/>
    <n v="1397354400"/>
    <n v="1395277318"/>
    <b v="0"/>
    <n v="81"/>
    <b v="1"/>
    <s v="film &amp; video/shorts"/>
    <n v="64.2"/>
    <x v="0"/>
    <x v="1"/>
    <x v="112"/>
    <d v="2014-04-13T02:00:00"/>
    <x v="3"/>
  </r>
  <r>
    <n v="113"/>
    <s v="&quot;The First Day&quot; by Julia Othmer- Music Video"/>
    <x v="113"/>
    <n v="5000"/>
    <n v="7050"/>
    <n v="141"/>
    <x v="0"/>
    <s v="US"/>
    <s v="USD"/>
    <n v="1312642800"/>
    <n v="1311963128"/>
    <b v="0"/>
    <n v="78"/>
    <b v="1"/>
    <s v="film &amp; video/shorts"/>
    <n v="90.38"/>
    <x v="0"/>
    <x v="1"/>
    <x v="113"/>
    <d v="2011-08-06T15:00:00"/>
    <x v="7"/>
  </r>
  <r>
    <n v="114"/>
    <s v="l'esprit d'escalier-a senior film"/>
    <x v="114"/>
    <n v="3000"/>
    <n v="3100"/>
    <n v="103"/>
    <x v="0"/>
    <s v="US"/>
    <s v="USD"/>
    <n v="1326436488"/>
    <n v="1321252488"/>
    <b v="0"/>
    <n v="35"/>
    <b v="1"/>
    <s v="film &amp; video/shorts"/>
    <n v="88.57"/>
    <x v="0"/>
    <x v="1"/>
    <x v="114"/>
    <d v="2012-01-13T06:34:48"/>
    <x v="7"/>
  </r>
  <r>
    <n v="115"/>
    <s v="The World's Greatest Lover"/>
    <x v="115"/>
    <n v="450"/>
    <n v="632"/>
    <n v="140"/>
    <x v="0"/>
    <s v="US"/>
    <s v="USD"/>
    <n v="1328377444"/>
    <n v="1326217444"/>
    <b v="0"/>
    <n v="22"/>
    <b v="1"/>
    <s v="film &amp; video/shorts"/>
    <n v="28.73"/>
    <x v="0"/>
    <x v="1"/>
    <x v="115"/>
    <d v="2012-02-04T17:44:04"/>
    <x v="6"/>
  </r>
  <r>
    <n v="116"/>
    <s v="Villanelle"/>
    <x v="116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x v="1"/>
    <x v="116"/>
    <d v="2011-04-08T10:55:55"/>
    <x v="7"/>
  </r>
  <r>
    <n v="117"/>
    <s v="Funding for Production of Short Dramedy 'Six Women'"/>
    <x v="117"/>
    <n v="4500"/>
    <n v="4522.22"/>
    <n v="100"/>
    <x v="0"/>
    <s v="US"/>
    <s v="USD"/>
    <n v="1276110000"/>
    <n v="1268337744"/>
    <b v="0"/>
    <n v="27"/>
    <b v="1"/>
    <s v="film &amp; video/shorts"/>
    <n v="167.49"/>
    <x v="0"/>
    <x v="1"/>
    <x v="117"/>
    <d v="2010-06-09T19:00:00"/>
    <x v="8"/>
  </r>
  <r>
    <n v="118"/>
    <s v="DENOUNCED - A Short Film"/>
    <x v="118"/>
    <n v="5000"/>
    <n v="5651.58"/>
    <n v="113"/>
    <x v="0"/>
    <s v="US"/>
    <s v="USD"/>
    <n v="1311902236"/>
    <n v="1309310236"/>
    <b v="0"/>
    <n v="39"/>
    <b v="1"/>
    <s v="film &amp; video/shorts"/>
    <n v="144.91"/>
    <x v="0"/>
    <x v="1"/>
    <x v="118"/>
    <d v="2011-07-29T01:17:16"/>
    <x v="7"/>
  </r>
  <r>
    <n v="119"/>
    <s v="Inspire CANCER survivors to tell their STORIES"/>
    <x v="119"/>
    <n v="3250"/>
    <n v="3398.1"/>
    <n v="105"/>
    <x v="0"/>
    <s v="US"/>
    <s v="USD"/>
    <n v="1313276400"/>
    <n v="1310693986"/>
    <b v="0"/>
    <n v="37"/>
    <b v="1"/>
    <s v="film &amp; video/shorts"/>
    <n v="91.84"/>
    <x v="0"/>
    <x v="1"/>
    <x v="119"/>
    <d v="2011-08-13T23:00:00"/>
    <x v="7"/>
  </r>
  <r>
    <n v="120"/>
    <s v="Time Live: A short film (Canceled)"/>
    <x v="120"/>
    <n v="70000"/>
    <n v="10"/>
    <n v="0"/>
    <x v="1"/>
    <s v="HK"/>
    <s v="HKD"/>
    <n v="1475457107"/>
    <n v="1472865107"/>
    <b v="0"/>
    <n v="1"/>
    <b v="0"/>
    <s v="film &amp; video/science fiction"/>
    <n v="10"/>
    <x v="0"/>
    <x v="2"/>
    <x v="120"/>
    <d v="2016-10-03T01:11:47"/>
    <x v="2"/>
  </r>
  <r>
    <n v="121"/>
    <s v="MICRO-MISSION"/>
    <x v="121"/>
    <n v="3000"/>
    <n v="1"/>
    <n v="0"/>
    <x v="1"/>
    <s v="US"/>
    <s v="USD"/>
    <n v="1429352160"/>
    <n v="1427993710"/>
    <b v="0"/>
    <n v="1"/>
    <b v="0"/>
    <s v="film &amp; video/science fiction"/>
    <n v="1"/>
    <x v="0"/>
    <x v="2"/>
    <x v="121"/>
    <d v="2015-04-18T10:16:00"/>
    <x v="4"/>
  </r>
  <r>
    <n v="122"/>
    <s v="The Time Jumper (Canceled)"/>
    <x v="122"/>
    <n v="100000000"/>
    <n v="0"/>
    <n v="0"/>
    <x v="1"/>
    <s v="US"/>
    <s v="USD"/>
    <n v="1476094907"/>
    <n v="1470910907"/>
    <b v="0"/>
    <n v="0"/>
    <b v="0"/>
    <s v="film &amp; video/science fiction"/>
    <n v="0"/>
    <x v="0"/>
    <x v="2"/>
    <x v="122"/>
    <d v="2016-10-10T10:21:47"/>
    <x v="2"/>
  </r>
  <r>
    <n v="123"/>
    <s v="Sentient - The Web Series (Canceled)"/>
    <x v="123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x v="2"/>
    <x v="123"/>
    <d v="2014-10-28T22:00:00"/>
    <x v="3"/>
  </r>
  <r>
    <n v="124"/>
    <s v="Blank Bodies - Post Production (Canceled)"/>
    <x v="124"/>
    <n v="4000"/>
    <n v="0"/>
    <n v="0"/>
    <x v="1"/>
    <s v="US"/>
    <s v="USD"/>
    <n v="1431728242"/>
    <n v="1429568242"/>
    <b v="0"/>
    <n v="0"/>
    <b v="0"/>
    <s v="film &amp; video/science fiction"/>
    <n v="0"/>
    <x v="0"/>
    <x v="2"/>
    <x v="124"/>
    <d v="2015-05-15T22:17:22"/>
    <x v="4"/>
  </r>
  <r>
    <n v="125"/>
    <s v="Star Wars Fan Film (Canceled)"/>
    <x v="125"/>
    <n v="500"/>
    <n v="70"/>
    <n v="14"/>
    <x v="1"/>
    <s v="CA"/>
    <s v="CAD"/>
    <n v="1486165880"/>
    <n v="1480981880"/>
    <b v="0"/>
    <n v="6"/>
    <b v="0"/>
    <s v="film &amp; video/science fiction"/>
    <n v="11.67"/>
    <x v="0"/>
    <x v="2"/>
    <x v="125"/>
    <d v="2017-02-03T23:51:20"/>
    <x v="2"/>
  </r>
  <r>
    <n v="126"/>
    <s v="SPECTRUM &quot;Adventures in Light&quot; (Canceled)"/>
    <x v="126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x v="2"/>
    <x v="126"/>
    <d v="2015-06-11T02:00:00"/>
    <x v="4"/>
  </r>
  <r>
    <n v="127"/>
    <s v="Human Evolution (Canceled)"/>
    <x v="127"/>
    <n v="8000"/>
    <n v="190"/>
    <n v="2"/>
    <x v="1"/>
    <s v="US"/>
    <s v="USD"/>
    <n v="1428069541"/>
    <n v="1425481141"/>
    <b v="0"/>
    <n v="4"/>
    <b v="0"/>
    <s v="film &amp; video/science fiction"/>
    <n v="47.5"/>
    <x v="0"/>
    <x v="2"/>
    <x v="127"/>
    <d v="2015-04-03T13:59:01"/>
    <x v="4"/>
  </r>
  <r>
    <n v="128"/>
    <s v="Ralphi3 (Canceled)"/>
    <x v="128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x v="2"/>
    <x v="128"/>
    <d v="2016-10-20T05:28:13"/>
    <x v="2"/>
  </r>
  <r>
    <n v="129"/>
    <s v="JUSTICE LEAGUE ORIGINS (Canceled)"/>
    <x v="129"/>
    <n v="20000"/>
    <n v="0"/>
    <n v="0"/>
    <x v="1"/>
    <s v="US"/>
    <s v="USD"/>
    <n v="1414708183"/>
    <n v="1409524183"/>
    <b v="0"/>
    <n v="0"/>
    <b v="0"/>
    <s v="film &amp; video/science fiction"/>
    <n v="0"/>
    <x v="0"/>
    <x v="2"/>
    <x v="129"/>
    <d v="2014-10-30T22:29:43"/>
    <x v="3"/>
  </r>
  <r>
    <n v="130"/>
    <s v="Blue in the Green (Canceled)"/>
    <x v="130"/>
    <n v="600"/>
    <n v="0"/>
    <n v="0"/>
    <x v="1"/>
    <s v="GB"/>
    <s v="GBP"/>
    <n v="1402949760"/>
    <n v="1400536692"/>
    <b v="0"/>
    <n v="0"/>
    <b v="0"/>
    <s v="film &amp; video/science fiction"/>
    <n v="0"/>
    <x v="0"/>
    <x v="2"/>
    <x v="130"/>
    <d v="2014-06-16T20:16:00"/>
    <x v="3"/>
  </r>
  <r>
    <n v="131"/>
    <s v="I (Canceled)"/>
    <x v="131"/>
    <n v="1200"/>
    <n v="0"/>
    <n v="0"/>
    <x v="1"/>
    <s v="US"/>
    <s v="USD"/>
    <n v="1467763200"/>
    <n v="1466453161"/>
    <b v="0"/>
    <n v="0"/>
    <b v="0"/>
    <s v="film &amp; video/science fiction"/>
    <n v="0"/>
    <x v="0"/>
    <x v="2"/>
    <x v="131"/>
    <d v="2016-07-06T00:00:00"/>
    <x v="2"/>
  </r>
  <r>
    <n v="132"/>
    <s v="The Message (Canceled)"/>
    <x v="132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x v="2"/>
    <x v="132"/>
    <d v="2014-11-07T20:30:07"/>
    <x v="3"/>
  </r>
  <r>
    <n v="133"/>
    <s v="Demon Women from outer space (Canceled)"/>
    <x v="133"/>
    <n v="71764"/>
    <n v="0"/>
    <n v="0"/>
    <x v="1"/>
    <s v="US"/>
    <s v="USD"/>
    <n v="1464715860"/>
    <n v="1462130584"/>
    <b v="0"/>
    <n v="0"/>
    <b v="0"/>
    <s v="film &amp; video/science fiction"/>
    <n v="0"/>
    <x v="0"/>
    <x v="2"/>
    <x v="133"/>
    <d v="2016-05-31T17:31:00"/>
    <x v="2"/>
  </r>
  <r>
    <n v="134"/>
    <s v="MARLEY'S GHOST (AMBASSADORS OF STEAM) (Canceled)"/>
    <x v="134"/>
    <n v="5000"/>
    <n v="0"/>
    <n v="0"/>
    <x v="1"/>
    <s v="US"/>
    <s v="USD"/>
    <n v="1441386000"/>
    <n v="1438811418"/>
    <b v="0"/>
    <n v="0"/>
    <b v="0"/>
    <s v="film &amp; video/science fiction"/>
    <n v="0"/>
    <x v="0"/>
    <x v="2"/>
    <x v="134"/>
    <d v="2015-09-04T17:00:00"/>
    <x v="4"/>
  </r>
  <r>
    <n v="135"/>
    <s v="&quot;STUCK&quot; - Finishing Funds for a Sci-Fi Thriller Short Film"/>
    <x v="135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x v="2"/>
    <x v="135"/>
    <d v="2014-07-01T19:00:00"/>
    <x v="3"/>
  </r>
  <r>
    <n v="136"/>
    <s v="MICRO-MISSION (Canceled)"/>
    <x v="121"/>
    <n v="3000"/>
    <n v="0"/>
    <n v="0"/>
    <x v="1"/>
    <s v="US"/>
    <s v="USD"/>
    <n v="1431771360"/>
    <n v="1427968234"/>
    <b v="0"/>
    <n v="0"/>
    <b v="0"/>
    <s v="film &amp; video/science fiction"/>
    <n v="0"/>
    <x v="0"/>
    <x v="2"/>
    <x v="136"/>
    <d v="2015-05-16T10:16:00"/>
    <x v="4"/>
  </r>
  <r>
    <n v="137"/>
    <s v="Predator : Repentance (Canceled)"/>
    <x v="136"/>
    <n v="55000"/>
    <n v="0"/>
    <n v="0"/>
    <x v="1"/>
    <s v="DK"/>
    <s v="DKK"/>
    <n v="1444657593"/>
    <n v="1440337593"/>
    <b v="0"/>
    <n v="0"/>
    <b v="0"/>
    <s v="film &amp; video/science fiction"/>
    <n v="0"/>
    <x v="0"/>
    <x v="2"/>
    <x v="137"/>
    <d v="2015-10-12T13:46:33"/>
    <x v="4"/>
  </r>
  <r>
    <n v="138"/>
    <s v="Thr33 Days Dead: The Sequ3l (Canceled)"/>
    <x v="137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x v="2"/>
    <x v="138"/>
    <d v="2015-08-01T04:59:00"/>
    <x v="4"/>
  </r>
  <r>
    <n v="139"/>
    <s v="Roman Dead (Canceled)"/>
    <x v="138"/>
    <n v="500"/>
    <n v="500"/>
    <n v="100"/>
    <x v="1"/>
    <s v="US"/>
    <s v="USD"/>
    <n v="1436738772"/>
    <n v="1435874772"/>
    <b v="0"/>
    <n v="1"/>
    <b v="0"/>
    <s v="film &amp; video/science fiction"/>
    <n v="500"/>
    <x v="0"/>
    <x v="2"/>
    <x v="139"/>
    <d v="2015-07-12T22:06:12"/>
    <x v="4"/>
  </r>
  <r>
    <n v="140"/>
    <s v="Rome of the Dead (Canceled)"/>
    <x v="139"/>
    <n v="200000"/>
    <n v="0"/>
    <n v="0"/>
    <x v="1"/>
    <s v="US"/>
    <s v="USD"/>
    <n v="1426823132"/>
    <n v="1424234732"/>
    <b v="0"/>
    <n v="0"/>
    <b v="0"/>
    <s v="film &amp; video/science fiction"/>
    <n v="0"/>
    <x v="0"/>
    <x v="2"/>
    <x v="140"/>
    <d v="2015-03-20T03:45:32"/>
    <x v="4"/>
  </r>
  <r>
    <n v="141"/>
    <s v="Catherine Kimbridge Chronicles - Live-Action SciFi TV Series"/>
    <x v="140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x v="2"/>
    <x v="141"/>
    <d v="2015-05-31T03:40:23"/>
    <x v="4"/>
  </r>
  <r>
    <n v="142"/>
    <s v="SAMANTHA  SHADOW (Canceled)"/>
    <x v="141"/>
    <n v="3000"/>
    <n v="10"/>
    <n v="0"/>
    <x v="1"/>
    <s v="US"/>
    <s v="USD"/>
    <n v="1416176778"/>
    <n v="1414358778"/>
    <b v="0"/>
    <n v="1"/>
    <b v="0"/>
    <s v="film &amp; video/science fiction"/>
    <n v="10"/>
    <x v="0"/>
    <x v="2"/>
    <x v="142"/>
    <d v="2014-11-16T22:26:18"/>
    <x v="3"/>
  </r>
  <r>
    <n v="143"/>
    <s v="CATTLE - AN AWESOME SCI-FI SHORT (Canceled)"/>
    <x v="142"/>
    <n v="5500"/>
    <n v="0"/>
    <n v="0"/>
    <x v="1"/>
    <s v="AU"/>
    <s v="AUD"/>
    <n v="1472882100"/>
    <n v="1467941542"/>
    <b v="0"/>
    <n v="0"/>
    <b v="0"/>
    <s v="film &amp; video/science fiction"/>
    <n v="0"/>
    <x v="0"/>
    <x v="2"/>
    <x v="143"/>
    <d v="2016-09-03T05:55:00"/>
    <x v="2"/>
  </r>
  <r>
    <n v="144"/>
    <s v="The Great Fear - Post Production Funds (Canceled)"/>
    <x v="143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x v="2"/>
    <x v="144"/>
    <d v="2015-04-13T17:17:52"/>
    <x v="4"/>
  </r>
  <r>
    <n v="145"/>
    <s v="Threshold (Canceled)"/>
    <x v="144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x v="2"/>
    <x v="145"/>
    <d v="2015-08-11T13:00:52"/>
    <x v="4"/>
  </r>
  <r>
    <n v="146"/>
    <s v="#CalExit...War of 2020 (Canceled)"/>
    <x v="145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x v="2"/>
    <x v="146"/>
    <d v="2017-01-18T00:23:18"/>
    <x v="2"/>
  </r>
  <r>
    <n v="147"/>
    <s v="Consumed (Static Air) (Canceled)"/>
    <x v="146"/>
    <n v="7000"/>
    <n v="0"/>
    <n v="0"/>
    <x v="1"/>
    <s v="GB"/>
    <s v="GBP"/>
    <n v="1420741080"/>
    <n v="1417026340"/>
    <b v="0"/>
    <n v="0"/>
    <b v="0"/>
    <s v="film &amp; video/science fiction"/>
    <n v="0"/>
    <x v="0"/>
    <x v="2"/>
    <x v="147"/>
    <d v="2015-01-08T18:18:00"/>
    <x v="3"/>
  </r>
  <r>
    <n v="148"/>
    <s v="Space Gangstars (Canceled)"/>
    <x v="147"/>
    <n v="50000"/>
    <n v="40"/>
    <n v="0"/>
    <x v="1"/>
    <s v="US"/>
    <s v="USD"/>
    <n v="1456555536"/>
    <n v="1453963536"/>
    <b v="0"/>
    <n v="2"/>
    <b v="0"/>
    <s v="film &amp; video/science fiction"/>
    <n v="20"/>
    <x v="0"/>
    <x v="2"/>
    <x v="148"/>
    <d v="2016-02-27T06:45:36"/>
    <x v="2"/>
  </r>
  <r>
    <n v="149"/>
    <s v="Dichotomy (Canceled)"/>
    <x v="148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x v="2"/>
    <x v="149"/>
    <d v="2014-12-25T08:00:00"/>
    <x v="3"/>
  </r>
  <r>
    <n v="150"/>
    <s v="Star Trek First Frontier (Canceled)"/>
    <x v="149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x v="2"/>
    <x v="150"/>
    <d v="2015-05-26T03:53:02"/>
    <x v="4"/>
  </r>
  <r>
    <n v="151"/>
    <s v="THE ASCENDENCE SHIFT Feature Film (Canceled)"/>
    <x v="150"/>
    <n v="250000"/>
    <n v="140"/>
    <n v="0"/>
    <x v="1"/>
    <s v="AU"/>
    <s v="AUD"/>
    <n v="1434633191"/>
    <n v="1429449191"/>
    <b v="0"/>
    <n v="5"/>
    <b v="0"/>
    <s v="film &amp; video/science fiction"/>
    <n v="28"/>
    <x v="0"/>
    <x v="2"/>
    <x v="151"/>
    <d v="2015-06-18T13:13:11"/>
    <x v="4"/>
  </r>
  <r>
    <n v="152"/>
    <s v="The Great Dark (Canceled)"/>
    <x v="151"/>
    <n v="380000"/>
    <n v="30"/>
    <n v="0"/>
    <x v="1"/>
    <s v="US"/>
    <s v="USD"/>
    <n v="1411437100"/>
    <n v="1408845100"/>
    <b v="0"/>
    <n v="2"/>
    <b v="0"/>
    <s v="film &amp; video/science fiction"/>
    <n v="15"/>
    <x v="0"/>
    <x v="2"/>
    <x v="152"/>
    <d v="2014-09-23T01:51:40"/>
    <x v="3"/>
  </r>
  <r>
    <n v="153"/>
    <s v="Awakening (Canceled)"/>
    <x v="152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x v="2"/>
    <x v="153"/>
    <d v="2014-12-02T15:04:04"/>
    <x v="3"/>
  </r>
  <r>
    <n v="154"/>
    <s v="Quantum Alterations: Sci-fi, Stop Motion &amp; Fantasy Fan Film"/>
    <x v="153"/>
    <n v="1500"/>
    <n v="40"/>
    <n v="3"/>
    <x v="1"/>
    <s v="US"/>
    <s v="USD"/>
    <n v="1433336895"/>
    <n v="1429621695"/>
    <b v="0"/>
    <n v="3"/>
    <b v="0"/>
    <s v="film &amp; video/science fiction"/>
    <n v="13.33"/>
    <x v="0"/>
    <x v="2"/>
    <x v="154"/>
    <d v="2015-06-03T13:08:15"/>
    <x v="4"/>
  </r>
  <r>
    <n v="155"/>
    <s v="The Last Armada (Canceled)"/>
    <x v="154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x v="2"/>
    <x v="155"/>
    <d v="2015-07-23T13:25:35"/>
    <x v="4"/>
  </r>
  <r>
    <n v="156"/>
    <s v="Mosaics (Canceled)"/>
    <x v="155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x v="2"/>
    <x v="156"/>
    <d v="2014-08-03T02:59:56"/>
    <x v="3"/>
  </r>
  <r>
    <n v="157"/>
    <s v="Forever Man (short film) (Canceled)"/>
    <x v="156"/>
    <n v="2995"/>
    <n v="8"/>
    <n v="0"/>
    <x v="1"/>
    <s v="US"/>
    <s v="USD"/>
    <n v="1456523572"/>
    <n v="1453931572"/>
    <b v="0"/>
    <n v="2"/>
    <b v="0"/>
    <s v="film &amp; video/science fiction"/>
    <n v="4"/>
    <x v="0"/>
    <x v="2"/>
    <x v="157"/>
    <d v="2016-02-26T21:52:52"/>
    <x v="2"/>
  </r>
  <r>
    <n v="158"/>
    <s v="In The Dark POST Production Fund Request (Canceled)"/>
    <x v="157"/>
    <n v="5000"/>
    <n v="0"/>
    <n v="0"/>
    <x v="1"/>
    <s v="US"/>
    <s v="USD"/>
    <n v="1413942628"/>
    <n v="1411350628"/>
    <b v="0"/>
    <n v="0"/>
    <b v="0"/>
    <s v="film &amp; video/science fiction"/>
    <n v="0"/>
    <x v="0"/>
    <x v="2"/>
    <x v="158"/>
    <d v="2014-10-22T01:50:28"/>
    <x v="3"/>
  </r>
  <r>
    <n v="159"/>
    <s v="Rosette: Sci-Fi/Action Feature Film to Cast Hollywood Talent"/>
    <x v="158"/>
    <n v="500000"/>
    <n v="10"/>
    <n v="0"/>
    <x v="1"/>
    <s v="US"/>
    <s v="USD"/>
    <n v="1467541545"/>
    <n v="1464085545"/>
    <b v="0"/>
    <n v="1"/>
    <b v="0"/>
    <s v="film &amp; video/science fiction"/>
    <n v="10"/>
    <x v="0"/>
    <x v="2"/>
    <x v="159"/>
    <d v="2016-07-03T10:25:45"/>
    <x v="2"/>
  </r>
  <r>
    <n v="160"/>
    <s v="Con Todo mi Corazon: With all of my Heart."/>
    <x v="159"/>
    <n v="5000"/>
    <n v="0"/>
    <n v="0"/>
    <x v="2"/>
    <s v="US"/>
    <s v="USD"/>
    <n v="1439675691"/>
    <n v="1434491691"/>
    <b v="0"/>
    <n v="0"/>
    <b v="0"/>
    <s v="film &amp; video/drama"/>
    <n v="0"/>
    <x v="0"/>
    <x v="3"/>
    <x v="160"/>
    <d v="2015-08-15T21:54:51"/>
    <x v="4"/>
  </r>
  <r>
    <n v="161"/>
    <s v="Midway: The Turning Point"/>
    <x v="160"/>
    <n v="50000"/>
    <n v="5"/>
    <n v="0"/>
    <x v="2"/>
    <s v="US"/>
    <s v="USD"/>
    <n v="1404318595"/>
    <n v="1401726595"/>
    <b v="0"/>
    <n v="1"/>
    <b v="0"/>
    <s v="film &amp; video/drama"/>
    <n v="5"/>
    <x v="0"/>
    <x v="3"/>
    <x v="161"/>
    <d v="2014-07-02T16:29:55"/>
    <x v="3"/>
  </r>
  <r>
    <n v="162"/>
    <s v="See It My Way"/>
    <x v="161"/>
    <n v="2800"/>
    <n v="435"/>
    <n v="16"/>
    <x v="2"/>
    <s v="US"/>
    <s v="USD"/>
    <n v="1408232520"/>
    <n v="1405393356"/>
    <b v="0"/>
    <n v="10"/>
    <b v="0"/>
    <s v="film &amp; video/drama"/>
    <n v="43.5"/>
    <x v="0"/>
    <x v="3"/>
    <x v="162"/>
    <d v="2014-08-16T23:42:00"/>
    <x v="3"/>
  </r>
  <r>
    <n v="163"/>
    <s v="UNDIVIDED (Working Title)"/>
    <x v="162"/>
    <n v="2000000"/>
    <n v="0"/>
    <n v="0"/>
    <x v="2"/>
    <s v="US"/>
    <s v="USD"/>
    <n v="1443657600"/>
    <n v="1440716654"/>
    <b v="0"/>
    <n v="0"/>
    <b v="0"/>
    <s v="film &amp; video/drama"/>
    <n v="0"/>
    <x v="0"/>
    <x v="3"/>
    <x v="163"/>
    <d v="2015-10-01T00:00:00"/>
    <x v="4"/>
  </r>
  <r>
    <n v="164"/>
    <s v="Angelix"/>
    <x v="163"/>
    <n v="120000"/>
    <n v="640"/>
    <n v="1"/>
    <x v="2"/>
    <s v="US"/>
    <s v="USD"/>
    <n v="1411150701"/>
    <n v="1405966701"/>
    <b v="0"/>
    <n v="7"/>
    <b v="0"/>
    <s v="film &amp; video/drama"/>
    <n v="91.43"/>
    <x v="0"/>
    <x v="3"/>
    <x v="164"/>
    <d v="2014-09-19T18:18:21"/>
    <x v="3"/>
  </r>
  <r>
    <n v="165"/>
    <s v="NET"/>
    <x v="164"/>
    <n v="17000"/>
    <n v="0"/>
    <n v="0"/>
    <x v="2"/>
    <s v="GB"/>
    <s v="GBP"/>
    <n v="1452613724"/>
    <n v="1450021724"/>
    <b v="0"/>
    <n v="0"/>
    <b v="0"/>
    <s v="film &amp; video/drama"/>
    <n v="0"/>
    <x v="0"/>
    <x v="3"/>
    <x v="165"/>
    <d v="2016-01-12T15:48:44"/>
    <x v="4"/>
  </r>
  <r>
    <n v="166"/>
    <s v="Pressure"/>
    <x v="165"/>
    <n v="5000"/>
    <n v="3000"/>
    <n v="60"/>
    <x v="2"/>
    <s v="US"/>
    <s v="USD"/>
    <n v="1484531362"/>
    <n v="1481939362"/>
    <b v="0"/>
    <n v="1"/>
    <b v="0"/>
    <s v="film &amp; video/drama"/>
    <n v="3000"/>
    <x v="0"/>
    <x v="3"/>
    <x v="166"/>
    <d v="2017-01-16T01:49:22"/>
    <x v="2"/>
  </r>
  <r>
    <n v="167"/>
    <s v="Past"/>
    <x v="166"/>
    <n v="110000"/>
    <n v="11"/>
    <n v="0"/>
    <x v="2"/>
    <s v="US"/>
    <s v="USD"/>
    <n v="1438726535"/>
    <n v="1433542535"/>
    <b v="0"/>
    <n v="2"/>
    <b v="0"/>
    <s v="film &amp; video/drama"/>
    <n v="5.5"/>
    <x v="0"/>
    <x v="3"/>
    <x v="167"/>
    <d v="2015-08-04T22:15:35"/>
    <x v="4"/>
  </r>
  <r>
    <n v="168"/>
    <s v="Moving On"/>
    <x v="167"/>
    <n v="8000"/>
    <n v="325"/>
    <n v="4"/>
    <x v="2"/>
    <s v="US"/>
    <s v="USD"/>
    <n v="1426791770"/>
    <n v="1424203370"/>
    <b v="0"/>
    <n v="3"/>
    <b v="0"/>
    <s v="film &amp; video/drama"/>
    <n v="108.33"/>
    <x v="0"/>
    <x v="3"/>
    <x v="168"/>
    <d v="2015-03-19T19:02:50"/>
    <x v="4"/>
  </r>
  <r>
    <n v="169"/>
    <s v="Family"/>
    <x v="168"/>
    <n v="2500"/>
    <n v="560"/>
    <n v="22"/>
    <x v="2"/>
    <s v="GB"/>
    <s v="GBP"/>
    <n v="1413634059"/>
    <n v="1411042059"/>
    <b v="0"/>
    <n v="10"/>
    <b v="0"/>
    <s v="film &amp; video/drama"/>
    <n v="56"/>
    <x v="0"/>
    <x v="3"/>
    <x v="169"/>
    <d v="2014-10-18T12:07:39"/>
    <x v="3"/>
  </r>
  <r>
    <n v="170"/>
    <s v="Letters to Daniel"/>
    <x v="169"/>
    <n v="10000"/>
    <n v="325"/>
    <n v="3"/>
    <x v="2"/>
    <s v="US"/>
    <s v="USD"/>
    <n v="1440912480"/>
    <n v="1438385283"/>
    <b v="0"/>
    <n v="10"/>
    <b v="0"/>
    <s v="film &amp; video/drama"/>
    <n v="32.5"/>
    <x v="0"/>
    <x v="3"/>
    <x v="170"/>
    <d v="2015-08-30T05:28:00"/>
    <x v="4"/>
  </r>
  <r>
    <n v="171"/>
    <s v="IRL: Gamers Unite"/>
    <x v="170"/>
    <n v="50000"/>
    <n v="1"/>
    <n v="0"/>
    <x v="2"/>
    <s v="US"/>
    <s v="USD"/>
    <n v="1470975614"/>
    <n v="1465791614"/>
    <b v="0"/>
    <n v="1"/>
    <b v="0"/>
    <s v="film &amp; video/drama"/>
    <n v="1"/>
    <x v="0"/>
    <x v="3"/>
    <x v="171"/>
    <d v="2016-08-12T04:20:14"/>
    <x v="2"/>
  </r>
  <r>
    <n v="172"/>
    <s v="The Blind Dolphin Story"/>
    <x v="171"/>
    <n v="95000"/>
    <n v="0"/>
    <n v="0"/>
    <x v="2"/>
    <s v="US"/>
    <s v="USD"/>
    <n v="1426753723"/>
    <n v="1423733323"/>
    <b v="0"/>
    <n v="0"/>
    <b v="0"/>
    <s v="film &amp; video/drama"/>
    <n v="0"/>
    <x v="0"/>
    <x v="3"/>
    <x v="172"/>
    <d v="2015-03-19T08:28:43"/>
    <x v="4"/>
  </r>
  <r>
    <n v="173"/>
    <s v="7 Sins"/>
    <x v="172"/>
    <n v="1110"/>
    <n v="0"/>
    <n v="0"/>
    <x v="2"/>
    <s v="GB"/>
    <s v="GBP"/>
    <n v="1425131108"/>
    <n v="1422539108"/>
    <b v="0"/>
    <n v="0"/>
    <b v="0"/>
    <s v="film &amp; video/drama"/>
    <n v="0"/>
    <x v="0"/>
    <x v="3"/>
    <x v="173"/>
    <d v="2015-02-28T13:45:08"/>
    <x v="4"/>
  </r>
  <r>
    <n v="174"/>
    <s v="I Am Forgotten"/>
    <x v="173"/>
    <n v="6000"/>
    <n v="0"/>
    <n v="0"/>
    <x v="2"/>
    <s v="NL"/>
    <s v="EUR"/>
    <n v="1431108776"/>
    <n v="1425924776"/>
    <b v="0"/>
    <n v="0"/>
    <b v="0"/>
    <s v="film &amp; video/drama"/>
    <n v="0"/>
    <x v="0"/>
    <x v="3"/>
    <x v="174"/>
    <d v="2015-05-08T18:12:56"/>
    <x v="4"/>
  </r>
  <r>
    <n v="175"/>
    <s v="Gooseberry Fool - Feature Film"/>
    <x v="174"/>
    <n v="20000"/>
    <n v="1297"/>
    <n v="6"/>
    <x v="2"/>
    <s v="GB"/>
    <s v="GBP"/>
    <n v="1409337611"/>
    <n v="1407177611"/>
    <b v="0"/>
    <n v="26"/>
    <b v="0"/>
    <s v="film &amp; video/drama"/>
    <n v="49.88"/>
    <x v="0"/>
    <x v="3"/>
    <x v="175"/>
    <d v="2014-08-29T18:40:11"/>
    <x v="3"/>
  </r>
  <r>
    <n v="176"/>
    <s v="Silent Monster"/>
    <x v="175"/>
    <n v="1500"/>
    <n v="0"/>
    <n v="0"/>
    <x v="2"/>
    <s v="US"/>
    <s v="USD"/>
    <n v="1438803999"/>
    <n v="1436211999"/>
    <b v="0"/>
    <n v="0"/>
    <b v="0"/>
    <s v="film &amp; video/drama"/>
    <n v="0"/>
    <x v="0"/>
    <x v="3"/>
    <x v="176"/>
    <d v="2015-08-05T19:46:39"/>
    <x v="4"/>
  </r>
  <r>
    <n v="177"/>
    <s v="The Good Samaritan"/>
    <x v="176"/>
    <n v="450"/>
    <n v="180"/>
    <n v="40"/>
    <x v="2"/>
    <s v="US"/>
    <s v="USD"/>
    <n v="1427155726"/>
    <n v="1425690526"/>
    <b v="0"/>
    <n v="7"/>
    <b v="0"/>
    <s v="film &amp; video/drama"/>
    <n v="25.71"/>
    <x v="0"/>
    <x v="3"/>
    <x v="177"/>
    <d v="2015-03-24T00:08:46"/>
    <x v="4"/>
  </r>
  <r>
    <n v="178"/>
    <s v="El viaje de LucÃ­a"/>
    <x v="177"/>
    <n v="500000"/>
    <n v="0"/>
    <n v="0"/>
    <x v="2"/>
    <s v="ES"/>
    <s v="EUR"/>
    <n v="1448582145"/>
    <n v="1445986545"/>
    <b v="0"/>
    <n v="0"/>
    <b v="0"/>
    <s v="film &amp; video/drama"/>
    <n v="0"/>
    <x v="0"/>
    <x v="3"/>
    <x v="178"/>
    <d v="2015-11-26T23:55:45"/>
    <x v="4"/>
  </r>
  <r>
    <n v="179"/>
    <s v="Sustain: A Film About Survival"/>
    <x v="178"/>
    <n v="1000"/>
    <n v="200"/>
    <n v="20"/>
    <x v="2"/>
    <s v="US"/>
    <s v="USD"/>
    <n v="1457056555"/>
    <n v="1454464555"/>
    <b v="0"/>
    <n v="2"/>
    <b v="0"/>
    <s v="film &amp; video/drama"/>
    <n v="100"/>
    <x v="0"/>
    <x v="3"/>
    <x v="179"/>
    <d v="2016-03-04T01:55:55"/>
    <x v="2"/>
  </r>
  <r>
    <n v="180"/>
    <s v="The Rest of Us Mini-Series"/>
    <x v="179"/>
    <n v="1200"/>
    <n v="401"/>
    <n v="33"/>
    <x v="2"/>
    <s v="GB"/>
    <s v="GBP"/>
    <n v="1428951600"/>
    <n v="1425512843"/>
    <b v="0"/>
    <n v="13"/>
    <b v="0"/>
    <s v="film &amp; video/drama"/>
    <n v="30.85"/>
    <x v="0"/>
    <x v="3"/>
    <x v="180"/>
    <d v="2015-04-13T19:00:00"/>
    <x v="4"/>
  </r>
  <r>
    <n v="181"/>
    <s v="Immemorial"/>
    <x v="180"/>
    <n v="3423"/>
    <n v="722"/>
    <n v="21"/>
    <x v="2"/>
    <s v="GB"/>
    <s v="GBP"/>
    <n v="1434995295"/>
    <n v="1432403295"/>
    <b v="0"/>
    <n v="4"/>
    <b v="0"/>
    <s v="film &amp; video/drama"/>
    <n v="180.5"/>
    <x v="0"/>
    <x v="3"/>
    <x v="181"/>
    <d v="2015-06-22T17:48:15"/>
    <x v="4"/>
  </r>
  <r>
    <n v="182"/>
    <s v="ABU Pakistani Independent Feature Film"/>
    <x v="181"/>
    <n v="1000"/>
    <n v="0"/>
    <n v="0"/>
    <x v="2"/>
    <s v="US"/>
    <s v="USD"/>
    <n v="1483748232"/>
    <n v="1481156232"/>
    <b v="0"/>
    <n v="0"/>
    <b v="0"/>
    <s v="film &amp; video/drama"/>
    <n v="0"/>
    <x v="0"/>
    <x v="3"/>
    <x v="182"/>
    <d v="2017-01-07T00:17:12"/>
    <x v="2"/>
  </r>
  <r>
    <n v="183"/>
    <s v="Three Little Words"/>
    <x v="182"/>
    <n v="12500"/>
    <n v="4482"/>
    <n v="36"/>
    <x v="2"/>
    <s v="GB"/>
    <s v="GBP"/>
    <n v="1417033610"/>
    <n v="1414438010"/>
    <b v="0"/>
    <n v="12"/>
    <b v="0"/>
    <s v="film &amp; video/drama"/>
    <n v="373.5"/>
    <x v="0"/>
    <x v="3"/>
    <x v="183"/>
    <d v="2014-11-26T20:26:50"/>
    <x v="3"/>
  </r>
  <r>
    <n v="184"/>
    <s v="Lana - Short film"/>
    <x v="183"/>
    <n v="1500"/>
    <n v="51"/>
    <n v="3"/>
    <x v="2"/>
    <s v="CA"/>
    <s v="CAD"/>
    <n v="1409543940"/>
    <n v="1404586762"/>
    <b v="0"/>
    <n v="2"/>
    <b v="0"/>
    <s v="film &amp; video/drama"/>
    <n v="25.5"/>
    <x v="0"/>
    <x v="3"/>
    <x v="184"/>
    <d v="2014-09-01T03:59:00"/>
    <x v="3"/>
  </r>
  <r>
    <n v="185"/>
    <s v="BLANK Short Movie"/>
    <x v="184"/>
    <n v="40000"/>
    <n v="2200"/>
    <n v="6"/>
    <x v="2"/>
    <s v="NO"/>
    <s v="NOK"/>
    <n v="1471557139"/>
    <n v="1468965139"/>
    <b v="0"/>
    <n v="10"/>
    <b v="0"/>
    <s v="film &amp; video/drama"/>
    <n v="220"/>
    <x v="0"/>
    <x v="3"/>
    <x v="185"/>
    <d v="2016-08-18T21:52:19"/>
    <x v="2"/>
  </r>
  <r>
    <n v="186"/>
    <s v="Feature Film: The Wolfes"/>
    <x v="185"/>
    <n v="5000"/>
    <n v="0"/>
    <n v="0"/>
    <x v="2"/>
    <s v="US"/>
    <s v="USD"/>
    <n v="1488571200"/>
    <n v="1485977434"/>
    <b v="0"/>
    <n v="0"/>
    <b v="0"/>
    <s v="film &amp; video/drama"/>
    <n v="0"/>
    <x v="0"/>
    <x v="3"/>
    <x v="186"/>
    <d v="2017-03-03T20:00:00"/>
    <x v="9"/>
  </r>
  <r>
    <n v="187"/>
    <s v="The Imbalanced Heart of a Symmetric Mind (film)"/>
    <x v="186"/>
    <n v="5000"/>
    <n v="800"/>
    <n v="16"/>
    <x v="2"/>
    <s v="US"/>
    <s v="USD"/>
    <n v="1437461940"/>
    <n v="1435383457"/>
    <b v="0"/>
    <n v="5"/>
    <b v="0"/>
    <s v="film &amp; video/drama"/>
    <n v="160"/>
    <x v="0"/>
    <x v="3"/>
    <x v="187"/>
    <d v="2015-07-21T06:59:00"/>
    <x v="4"/>
  </r>
  <r>
    <n v="188"/>
    <s v="Mariano (A Screenplay)"/>
    <x v="187"/>
    <n v="1500"/>
    <n v="0"/>
    <n v="0"/>
    <x v="2"/>
    <s v="US"/>
    <s v="USD"/>
    <n v="1409891015"/>
    <n v="1407299015"/>
    <b v="0"/>
    <n v="0"/>
    <b v="0"/>
    <s v="film &amp; video/drama"/>
    <n v="0"/>
    <x v="0"/>
    <x v="3"/>
    <x v="188"/>
    <d v="2014-09-05T04:23:35"/>
    <x v="3"/>
  </r>
  <r>
    <n v="189"/>
    <s v="A GOOD MAN'S DECISION"/>
    <x v="188"/>
    <n v="500000"/>
    <n v="345"/>
    <n v="0"/>
    <x v="2"/>
    <s v="US"/>
    <s v="USD"/>
    <n v="1472920477"/>
    <n v="1467736477"/>
    <b v="0"/>
    <n v="5"/>
    <b v="0"/>
    <s v="film &amp; video/drama"/>
    <n v="69"/>
    <x v="0"/>
    <x v="3"/>
    <x v="189"/>
    <d v="2016-09-03T16:34:37"/>
    <x v="2"/>
  </r>
  <r>
    <n v="190"/>
    <s v="REGIONRAT, the movie"/>
    <x v="189"/>
    <n v="12000"/>
    <n v="50"/>
    <n v="0"/>
    <x v="2"/>
    <s v="US"/>
    <s v="USD"/>
    <n v="1466091446"/>
    <n v="1465227446"/>
    <b v="0"/>
    <n v="1"/>
    <b v="0"/>
    <s v="film &amp; video/drama"/>
    <n v="50"/>
    <x v="0"/>
    <x v="3"/>
    <x v="190"/>
    <d v="2016-06-16T15:37:26"/>
    <x v="2"/>
  </r>
  <r>
    <n v="191"/>
    <s v="Trillion: Feature Film"/>
    <x v="190"/>
    <n v="5000"/>
    <n v="250"/>
    <n v="5"/>
    <x v="2"/>
    <s v="AU"/>
    <s v="AUD"/>
    <n v="1443782138"/>
    <n v="1440326138"/>
    <b v="0"/>
    <n v="3"/>
    <b v="0"/>
    <s v="film &amp; video/drama"/>
    <n v="83.33"/>
    <x v="0"/>
    <x v="3"/>
    <x v="191"/>
    <d v="2015-10-02T10:35:38"/>
    <x v="4"/>
  </r>
  <r>
    <n v="192"/>
    <s v="&quot;SHADY BIZZNESS' The Eminem Movie Beyond 8 Mile&quot;"/>
    <x v="191"/>
    <n v="1000000"/>
    <n v="17"/>
    <n v="0"/>
    <x v="2"/>
    <s v="US"/>
    <s v="USD"/>
    <n v="1413572432"/>
    <n v="1410980432"/>
    <b v="0"/>
    <n v="3"/>
    <b v="0"/>
    <s v="film &amp; video/drama"/>
    <n v="5.67"/>
    <x v="0"/>
    <x v="3"/>
    <x v="192"/>
    <d v="2014-10-17T19:00:32"/>
    <x v="3"/>
  </r>
  <r>
    <n v="193"/>
    <s v="Help Towards a New PC for Editing Media College Productions!"/>
    <x v="192"/>
    <n v="1000"/>
    <n v="0"/>
    <n v="0"/>
    <x v="2"/>
    <s v="GB"/>
    <s v="GBP"/>
    <n v="1417217166"/>
    <n v="1412029566"/>
    <b v="0"/>
    <n v="0"/>
    <b v="0"/>
    <s v="film &amp; video/drama"/>
    <n v="0"/>
    <x v="0"/>
    <x v="3"/>
    <x v="193"/>
    <d v="2014-11-28T23:26:06"/>
    <x v="3"/>
  </r>
  <r>
    <n v="194"/>
    <s v="Desperation Short Film"/>
    <x v="193"/>
    <n v="2500"/>
    <n v="3"/>
    <n v="0"/>
    <x v="2"/>
    <s v="GB"/>
    <s v="GBP"/>
    <n v="1457308531"/>
    <n v="1452124531"/>
    <b v="0"/>
    <n v="3"/>
    <b v="0"/>
    <s v="film &amp; video/drama"/>
    <n v="1"/>
    <x v="0"/>
    <x v="3"/>
    <x v="194"/>
    <d v="2016-03-06T23:55:31"/>
    <x v="2"/>
  </r>
  <r>
    <n v="195"/>
    <s v="37 U.S. Navy Sailors Murdered, an American story"/>
    <x v="194"/>
    <n v="2000000"/>
    <n v="0"/>
    <n v="0"/>
    <x v="2"/>
    <s v="US"/>
    <s v="USD"/>
    <n v="1436544332"/>
    <n v="1431360332"/>
    <b v="0"/>
    <n v="0"/>
    <b v="0"/>
    <s v="film &amp; video/drama"/>
    <n v="0"/>
    <x v="0"/>
    <x v="3"/>
    <x v="195"/>
    <d v="2015-07-10T16:05:32"/>
    <x v="4"/>
  </r>
  <r>
    <n v="196"/>
    <s v="Thunder Under Control"/>
    <x v="195"/>
    <n v="3500"/>
    <n v="1465"/>
    <n v="42"/>
    <x v="2"/>
    <s v="GB"/>
    <s v="GBP"/>
    <n v="1444510800"/>
    <n v="1442062898"/>
    <b v="0"/>
    <n v="19"/>
    <b v="0"/>
    <s v="film &amp; video/drama"/>
    <n v="77.11"/>
    <x v="0"/>
    <x v="3"/>
    <x v="196"/>
    <d v="2015-10-10T21:00:00"/>
    <x v="4"/>
  </r>
  <r>
    <n v="197"/>
    <s v="Cole - A Short Film."/>
    <x v="196"/>
    <n v="2500"/>
    <n v="262"/>
    <n v="10"/>
    <x v="2"/>
    <s v="GB"/>
    <s v="GBP"/>
    <n v="1487365200"/>
    <n v="1483734100"/>
    <b v="0"/>
    <n v="8"/>
    <b v="0"/>
    <s v="film &amp; video/drama"/>
    <n v="32.75"/>
    <x v="0"/>
    <x v="3"/>
    <x v="197"/>
    <d v="2017-02-17T21:00:00"/>
    <x v="9"/>
  </r>
  <r>
    <n v="198"/>
    <s v="Nine Lives"/>
    <x v="197"/>
    <n v="25000"/>
    <n v="279"/>
    <n v="1"/>
    <x v="2"/>
    <s v="US"/>
    <s v="USD"/>
    <n v="1412500322"/>
    <n v="1409908322"/>
    <b v="0"/>
    <n v="6"/>
    <b v="0"/>
    <s v="film &amp; video/drama"/>
    <n v="46.5"/>
    <x v="0"/>
    <x v="3"/>
    <x v="198"/>
    <d v="2014-10-05T09:12:02"/>
    <x v="3"/>
  </r>
  <r>
    <n v="199"/>
    <s v="Independent Feature Film for Film Festivals &quot;BLUE&quot;"/>
    <x v="198"/>
    <n v="10000"/>
    <n v="0"/>
    <n v="0"/>
    <x v="2"/>
    <s v="US"/>
    <s v="USD"/>
    <n v="1472698702"/>
    <n v="1470106702"/>
    <b v="0"/>
    <n v="0"/>
    <b v="0"/>
    <s v="film &amp; video/drama"/>
    <n v="0"/>
    <x v="0"/>
    <x v="3"/>
    <x v="199"/>
    <d v="2016-09-01T02:58:22"/>
    <x v="2"/>
  </r>
  <r>
    <n v="200"/>
    <s v="The Crossing Shore"/>
    <x v="199"/>
    <n v="6000"/>
    <n v="1571.55"/>
    <n v="26"/>
    <x v="2"/>
    <s v="US"/>
    <s v="USD"/>
    <n v="1410746403"/>
    <n v="1408154403"/>
    <b v="0"/>
    <n v="18"/>
    <b v="0"/>
    <s v="film &amp; video/drama"/>
    <n v="87.31"/>
    <x v="0"/>
    <x v="3"/>
    <x v="200"/>
    <d v="2014-09-15T02:00:03"/>
    <x v="3"/>
  </r>
  <r>
    <n v="201"/>
    <s v="Life of Change"/>
    <x v="200"/>
    <n v="650"/>
    <n v="380"/>
    <n v="58"/>
    <x v="2"/>
    <s v="US"/>
    <s v="USD"/>
    <n v="1423424329"/>
    <n v="1421696329"/>
    <b v="0"/>
    <n v="7"/>
    <b v="0"/>
    <s v="film &amp; video/drama"/>
    <n v="54.29"/>
    <x v="0"/>
    <x v="3"/>
    <x v="201"/>
    <d v="2015-02-08T19:38:49"/>
    <x v="4"/>
  </r>
  <r>
    <n v="202"/>
    <s v="Modern Gangsters"/>
    <x v="201"/>
    <n v="6000"/>
    <n v="0"/>
    <n v="0"/>
    <x v="2"/>
    <s v="US"/>
    <s v="USD"/>
    <n v="1444337940"/>
    <n v="1441750564"/>
    <b v="0"/>
    <n v="0"/>
    <b v="0"/>
    <s v="film &amp; video/drama"/>
    <n v="0"/>
    <x v="0"/>
    <x v="3"/>
    <x v="202"/>
    <d v="2015-10-08T20:59:00"/>
    <x v="4"/>
  </r>
  <r>
    <n v="203"/>
    <s v="TheM"/>
    <x v="202"/>
    <n v="2500"/>
    <n v="746"/>
    <n v="30"/>
    <x v="2"/>
    <s v="GB"/>
    <s v="GBP"/>
    <n v="1422562864"/>
    <n v="1417378864"/>
    <b v="0"/>
    <n v="8"/>
    <b v="0"/>
    <s v="film &amp; video/drama"/>
    <n v="93.25"/>
    <x v="0"/>
    <x v="3"/>
    <x v="203"/>
    <d v="2015-01-29T20:21:04"/>
    <x v="3"/>
  </r>
  <r>
    <n v="204"/>
    <s v="WHERE IS DANIEL? The feature film"/>
    <x v="203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x v="3"/>
    <x v="204"/>
    <d v="2016-08-04T14:00:03"/>
    <x v="2"/>
  </r>
  <r>
    <n v="205"/>
    <s v="KISS ME GOODBYE - A REFRESHING VOICE IN INDIE FILMMAKING"/>
    <x v="204"/>
    <n v="8000"/>
    <n v="1300"/>
    <n v="16"/>
    <x v="2"/>
    <s v="US"/>
    <s v="USD"/>
    <n v="1444144222"/>
    <n v="1441120222"/>
    <b v="0"/>
    <n v="17"/>
    <b v="0"/>
    <s v="film &amp; video/drama"/>
    <n v="76.47"/>
    <x v="0"/>
    <x v="3"/>
    <x v="205"/>
    <d v="2015-10-06T15:10:22"/>
    <x v="4"/>
  </r>
  <r>
    <n v="206"/>
    <s v="Blood Bond Movie Development"/>
    <x v="205"/>
    <n v="12700"/>
    <n v="0"/>
    <n v="0"/>
    <x v="2"/>
    <s v="US"/>
    <s v="USD"/>
    <n v="1470441983"/>
    <n v="1468627583"/>
    <b v="0"/>
    <n v="0"/>
    <b v="0"/>
    <s v="film &amp; video/drama"/>
    <n v="0"/>
    <x v="0"/>
    <x v="3"/>
    <x v="206"/>
    <d v="2016-08-06T00:06:23"/>
    <x v="2"/>
  </r>
  <r>
    <n v="207"/>
    <s v="M39 - Action film / Drama"/>
    <x v="206"/>
    <n v="14000"/>
    <n v="2130"/>
    <n v="15"/>
    <x v="2"/>
    <s v="CA"/>
    <s v="CAD"/>
    <n v="1420346638"/>
    <n v="1417754638"/>
    <b v="0"/>
    <n v="13"/>
    <b v="0"/>
    <s v="film &amp; video/drama"/>
    <n v="163.85"/>
    <x v="0"/>
    <x v="3"/>
    <x v="207"/>
    <d v="2015-01-04T04:43:58"/>
    <x v="3"/>
  </r>
  <r>
    <n v="208"/>
    <s v="OLIVIA"/>
    <x v="207"/>
    <n v="50000"/>
    <n v="0"/>
    <n v="0"/>
    <x v="2"/>
    <s v="AU"/>
    <s v="AUD"/>
    <n v="1418719967"/>
    <n v="1416127967"/>
    <b v="0"/>
    <n v="0"/>
    <b v="0"/>
    <s v="film &amp; video/drama"/>
    <n v="0"/>
    <x v="0"/>
    <x v="3"/>
    <x v="208"/>
    <d v="2014-12-16T08:52:47"/>
    <x v="3"/>
  </r>
  <r>
    <n v="209"/>
    <s v="&quot;A Brighter Day&quot;"/>
    <x v="208"/>
    <n v="25000"/>
    <n v="0"/>
    <n v="0"/>
    <x v="2"/>
    <s v="US"/>
    <s v="USD"/>
    <n v="1436566135"/>
    <n v="1433974135"/>
    <b v="0"/>
    <n v="0"/>
    <b v="0"/>
    <s v="film &amp; video/drama"/>
    <n v="0"/>
    <x v="0"/>
    <x v="3"/>
    <x v="209"/>
    <d v="2015-07-10T22:08:55"/>
    <x v="4"/>
  </r>
  <r>
    <n v="210"/>
    <s v="Like Son, Like Father"/>
    <x v="209"/>
    <n v="12000"/>
    <n v="3030"/>
    <n v="25"/>
    <x v="2"/>
    <s v="US"/>
    <s v="USD"/>
    <n v="1443675600"/>
    <n v="1441157592"/>
    <b v="0"/>
    <n v="33"/>
    <b v="0"/>
    <s v="film &amp; video/drama"/>
    <n v="91.82"/>
    <x v="0"/>
    <x v="3"/>
    <x v="210"/>
    <d v="2015-10-01T05:00:00"/>
    <x v="4"/>
  </r>
  <r>
    <n v="211"/>
    <s v="Pre-production - The Heart of A Woman &amp; The Heart of A Man"/>
    <x v="210"/>
    <n v="5000"/>
    <n v="2230"/>
    <n v="45"/>
    <x v="2"/>
    <s v="US"/>
    <s v="USD"/>
    <n v="1442634617"/>
    <n v="1440042617"/>
    <b v="0"/>
    <n v="12"/>
    <b v="0"/>
    <s v="film &amp; video/drama"/>
    <n v="185.83"/>
    <x v="0"/>
    <x v="3"/>
    <x v="211"/>
    <d v="2015-09-19T03:50:17"/>
    <x v="4"/>
  </r>
  <r>
    <n v="212"/>
    <s v="The Ecstasy of Vengeance - Feature Length Film"/>
    <x v="211"/>
    <n v="6300"/>
    <n v="1"/>
    <n v="0"/>
    <x v="2"/>
    <s v="US"/>
    <s v="USD"/>
    <n v="1460837320"/>
    <n v="1455656920"/>
    <b v="0"/>
    <n v="1"/>
    <b v="0"/>
    <s v="film &amp; video/drama"/>
    <n v="1"/>
    <x v="0"/>
    <x v="3"/>
    <x v="212"/>
    <d v="2016-04-16T20:08:40"/>
    <x v="2"/>
  </r>
  <r>
    <n v="213"/>
    <s v="Hart Blvd. A feature film by Andrew Greve"/>
    <x v="212"/>
    <n v="50000"/>
    <n v="20"/>
    <n v="0"/>
    <x v="2"/>
    <s v="US"/>
    <s v="USD"/>
    <n v="1439734001"/>
    <n v="1437142547"/>
    <b v="0"/>
    <n v="1"/>
    <b v="0"/>
    <s v="film &amp; video/drama"/>
    <n v="20"/>
    <x v="0"/>
    <x v="3"/>
    <x v="213"/>
    <d v="2015-08-16T14:06:41"/>
    <x v="4"/>
  </r>
  <r>
    <n v="214"/>
    <s v="The Man Who Loved Dinosaurs. Based on a true story."/>
    <x v="213"/>
    <n v="12500"/>
    <n v="1"/>
    <n v="0"/>
    <x v="2"/>
    <s v="US"/>
    <s v="USD"/>
    <n v="1425655349"/>
    <n v="1420471349"/>
    <b v="0"/>
    <n v="1"/>
    <b v="0"/>
    <s v="film &amp; video/drama"/>
    <n v="1"/>
    <x v="0"/>
    <x v="3"/>
    <x v="214"/>
    <d v="2015-03-06T15:22:29"/>
    <x v="4"/>
  </r>
  <r>
    <n v="215"/>
    <s v="Invisible Scars"/>
    <x v="214"/>
    <n v="4400"/>
    <n v="10"/>
    <n v="0"/>
    <x v="2"/>
    <s v="GB"/>
    <s v="GBP"/>
    <n v="1455753540"/>
    <n v="1452058282"/>
    <b v="0"/>
    <n v="1"/>
    <b v="0"/>
    <s v="film &amp; video/drama"/>
    <n v="10"/>
    <x v="0"/>
    <x v="3"/>
    <x v="215"/>
    <d v="2016-02-17T23:59:00"/>
    <x v="2"/>
  </r>
  <r>
    <n v="216"/>
    <s v="Another Brick In The Wall - Feature Film"/>
    <x v="215"/>
    <n v="50000"/>
    <n v="27849.22"/>
    <n v="56"/>
    <x v="2"/>
    <s v="US"/>
    <s v="USD"/>
    <n v="1429740037"/>
    <n v="1425423637"/>
    <b v="0"/>
    <n v="84"/>
    <b v="0"/>
    <s v="film &amp; video/drama"/>
    <n v="331.54"/>
    <x v="0"/>
    <x v="3"/>
    <x v="216"/>
    <d v="2015-04-22T22:00:37"/>
    <x v="4"/>
  </r>
  <r>
    <n v="217"/>
    <s v="Bitch"/>
    <x v="216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x v="3"/>
    <x v="217"/>
    <d v="2014-12-28T15:22:29"/>
    <x v="3"/>
  </r>
  <r>
    <n v="218"/>
    <s v="Charmaine (Daughter of Charlotte)"/>
    <x v="217"/>
    <n v="5000"/>
    <n v="100"/>
    <n v="2"/>
    <x v="2"/>
    <s v="US"/>
    <s v="USD"/>
    <n v="1431702289"/>
    <n v="1426518289"/>
    <b v="0"/>
    <n v="1"/>
    <b v="0"/>
    <s v="film &amp; video/drama"/>
    <n v="100"/>
    <x v="0"/>
    <x v="3"/>
    <x v="218"/>
    <d v="2015-05-15T15:04:49"/>
    <x v="4"/>
  </r>
  <r>
    <n v="219"/>
    <s v="True Colors"/>
    <x v="218"/>
    <n v="50000"/>
    <n v="8815"/>
    <n v="18"/>
    <x v="2"/>
    <s v="US"/>
    <s v="USD"/>
    <n v="1459493940"/>
    <n v="1456732225"/>
    <b v="0"/>
    <n v="76"/>
    <b v="0"/>
    <s v="film &amp; video/drama"/>
    <n v="115.99"/>
    <x v="0"/>
    <x v="3"/>
    <x v="219"/>
    <d v="2016-04-01T06:59:00"/>
    <x v="2"/>
  </r>
  <r>
    <n v="220"/>
    <s v="LA VIE"/>
    <x v="219"/>
    <n v="50000"/>
    <n v="360"/>
    <n v="1"/>
    <x v="2"/>
    <s v="US"/>
    <s v="USD"/>
    <n v="1440101160"/>
    <n v="1436542030"/>
    <b v="0"/>
    <n v="3"/>
    <b v="0"/>
    <s v="film &amp; video/drama"/>
    <n v="120"/>
    <x v="0"/>
    <x v="3"/>
    <x v="220"/>
    <d v="2015-08-20T20:06:00"/>
    <x v="4"/>
  </r>
  <r>
    <n v="221"/>
    <s v="Archetypes"/>
    <x v="220"/>
    <n v="50000"/>
    <n v="0"/>
    <n v="0"/>
    <x v="2"/>
    <s v="US"/>
    <s v="USD"/>
    <n v="1427569564"/>
    <n v="1422389164"/>
    <b v="0"/>
    <n v="0"/>
    <b v="0"/>
    <s v="film &amp; video/drama"/>
    <n v="0"/>
    <x v="0"/>
    <x v="3"/>
    <x v="221"/>
    <d v="2015-03-28T19:06:04"/>
    <x v="4"/>
  </r>
  <r>
    <n v="222"/>
    <s v="SICKNESS 2014 Build Killian's Bike"/>
    <x v="221"/>
    <n v="1000"/>
    <n v="130"/>
    <n v="13"/>
    <x v="2"/>
    <s v="US"/>
    <s v="USD"/>
    <n v="1427423940"/>
    <n v="1422383318"/>
    <b v="0"/>
    <n v="2"/>
    <b v="0"/>
    <s v="film &amp; video/drama"/>
    <n v="65"/>
    <x v="0"/>
    <x v="3"/>
    <x v="222"/>
    <d v="2015-03-27T02:39:00"/>
    <x v="4"/>
  </r>
  <r>
    <n v="223"/>
    <s v="The Pass"/>
    <x v="222"/>
    <n v="1500000"/>
    <n v="0"/>
    <n v="0"/>
    <x v="2"/>
    <s v="US"/>
    <s v="USD"/>
    <n v="1463879100"/>
    <n v="1461287350"/>
    <b v="0"/>
    <n v="0"/>
    <b v="0"/>
    <s v="film &amp; video/drama"/>
    <n v="0"/>
    <x v="0"/>
    <x v="3"/>
    <x v="223"/>
    <d v="2016-05-22T01:05:00"/>
    <x v="2"/>
  </r>
  <r>
    <n v="224"/>
    <s v="Legend of the Stolen Guitar -- (Zimbabwe film)"/>
    <x v="223"/>
    <n v="6000000"/>
    <n v="0"/>
    <n v="0"/>
    <x v="2"/>
    <s v="AU"/>
    <s v="AUD"/>
    <n v="1436506726"/>
    <n v="1431322726"/>
    <b v="0"/>
    <n v="0"/>
    <b v="0"/>
    <s v="film &amp; video/drama"/>
    <n v="0"/>
    <x v="0"/>
    <x v="3"/>
    <x v="224"/>
    <d v="2015-07-10T05:38:46"/>
    <x v="4"/>
  </r>
  <r>
    <n v="225"/>
    <s v="Backpage Shawty"/>
    <x v="224"/>
    <n v="200"/>
    <n v="0"/>
    <n v="0"/>
    <x v="2"/>
    <s v="US"/>
    <s v="USD"/>
    <n v="1460153054"/>
    <n v="1457564654"/>
    <b v="0"/>
    <n v="0"/>
    <b v="0"/>
    <s v="film &amp; video/drama"/>
    <n v="0"/>
    <x v="0"/>
    <x v="3"/>
    <x v="225"/>
    <d v="2016-04-08T22:04:14"/>
    <x v="2"/>
  </r>
  <r>
    <n v="226"/>
    <s v="MAGGIE Film"/>
    <x v="225"/>
    <n v="29000"/>
    <n v="250"/>
    <n v="1"/>
    <x v="2"/>
    <s v="GB"/>
    <s v="GBP"/>
    <n v="1433064540"/>
    <n v="1428854344"/>
    <b v="0"/>
    <n v="2"/>
    <b v="0"/>
    <s v="film &amp; video/drama"/>
    <n v="125"/>
    <x v="0"/>
    <x v="3"/>
    <x v="226"/>
    <d v="2015-05-31T09:29:00"/>
    <x v="4"/>
  </r>
  <r>
    <n v="227"/>
    <s v="The Chance of Freedom Short Film"/>
    <x v="226"/>
    <n v="28000"/>
    <n v="0"/>
    <n v="0"/>
    <x v="2"/>
    <s v="US"/>
    <s v="USD"/>
    <n v="1436477241"/>
    <n v="1433885241"/>
    <b v="0"/>
    <n v="0"/>
    <b v="0"/>
    <s v="film &amp; video/drama"/>
    <n v="0"/>
    <x v="0"/>
    <x v="3"/>
    <x v="227"/>
    <d v="2015-07-09T21:27:21"/>
    <x v="4"/>
  </r>
  <r>
    <n v="228"/>
    <s v="Facets of a Geek life"/>
    <x v="227"/>
    <n v="8000"/>
    <n v="0"/>
    <n v="0"/>
    <x v="2"/>
    <s v="GB"/>
    <s v="GBP"/>
    <n v="1433176105"/>
    <n v="1427992105"/>
    <b v="0"/>
    <n v="0"/>
    <b v="0"/>
    <s v="film &amp; video/drama"/>
    <n v="0"/>
    <x v="0"/>
    <x v="3"/>
    <x v="228"/>
    <d v="2015-06-01T16:28:25"/>
    <x v="4"/>
  </r>
  <r>
    <n v="229"/>
    <s v="The Perfect Plan"/>
    <x v="228"/>
    <n v="3000"/>
    <n v="0"/>
    <n v="0"/>
    <x v="2"/>
    <s v="DE"/>
    <s v="EUR"/>
    <n v="1455402297"/>
    <n v="1452810297"/>
    <b v="0"/>
    <n v="0"/>
    <b v="0"/>
    <s v="film &amp; video/drama"/>
    <n v="0"/>
    <x v="0"/>
    <x v="3"/>
    <x v="229"/>
    <d v="2016-02-13T22:24:57"/>
    <x v="2"/>
  </r>
  <r>
    <n v="230"/>
    <s v="In Love There's War"/>
    <x v="229"/>
    <n v="15000"/>
    <n v="60"/>
    <n v="0"/>
    <x v="2"/>
    <s v="US"/>
    <s v="USD"/>
    <n v="1433443151"/>
    <n v="1430851151"/>
    <b v="0"/>
    <n v="2"/>
    <b v="0"/>
    <s v="film &amp; video/drama"/>
    <n v="30"/>
    <x v="0"/>
    <x v="3"/>
    <x v="230"/>
    <d v="2015-06-04T18:39:11"/>
    <x v="4"/>
  </r>
  <r>
    <n v="231"/>
    <s v="FAREWELL TO FREEDOM a modern day western by Anita Waggoner"/>
    <x v="230"/>
    <n v="1500000"/>
    <n v="0"/>
    <n v="0"/>
    <x v="2"/>
    <s v="US"/>
    <s v="USD"/>
    <n v="1451775651"/>
    <n v="1449183651"/>
    <b v="0"/>
    <n v="0"/>
    <b v="0"/>
    <s v="film &amp; video/drama"/>
    <n v="0"/>
    <x v="0"/>
    <x v="3"/>
    <x v="231"/>
    <d v="2016-01-02T23:00:51"/>
    <x v="4"/>
  </r>
  <r>
    <n v="232"/>
    <s v="#noblurredlines"/>
    <x v="231"/>
    <n v="4000"/>
    <n v="110"/>
    <n v="3"/>
    <x v="2"/>
    <s v="GB"/>
    <s v="GBP"/>
    <n v="1425066546"/>
    <n v="1422474546"/>
    <b v="0"/>
    <n v="7"/>
    <b v="0"/>
    <s v="film &amp; video/drama"/>
    <n v="15.71"/>
    <x v="0"/>
    <x v="3"/>
    <x v="232"/>
    <d v="2015-02-27T19:49:06"/>
    <x v="4"/>
  </r>
  <r>
    <n v="233"/>
    <s v="Area 4 - The Film"/>
    <x v="232"/>
    <n v="350000"/>
    <n v="0"/>
    <n v="0"/>
    <x v="2"/>
    <s v="US"/>
    <s v="USD"/>
    <n v="1475185972"/>
    <n v="1472593972"/>
    <b v="0"/>
    <n v="0"/>
    <b v="0"/>
    <s v="film &amp; video/drama"/>
    <n v="0"/>
    <x v="0"/>
    <x v="3"/>
    <x v="233"/>
    <d v="2016-09-29T21:52:52"/>
    <x v="2"/>
  </r>
  <r>
    <n v="234"/>
    <s v="The Interviewer (Charity Movie)"/>
    <x v="233"/>
    <n v="1000"/>
    <n v="401"/>
    <n v="40"/>
    <x v="2"/>
    <s v="US"/>
    <s v="USD"/>
    <n v="1434847859"/>
    <n v="1431391859"/>
    <b v="0"/>
    <n v="5"/>
    <b v="0"/>
    <s v="film &amp; video/drama"/>
    <n v="80.2"/>
    <x v="0"/>
    <x v="3"/>
    <x v="234"/>
    <d v="2015-06-21T00:50:59"/>
    <x v="4"/>
  </r>
  <r>
    <n v="235"/>
    <s v="Film about help homeless child to live a better life."/>
    <x v="234"/>
    <n v="10000"/>
    <n v="0"/>
    <n v="0"/>
    <x v="2"/>
    <s v="US"/>
    <s v="USD"/>
    <n v="1436478497"/>
    <n v="1433886497"/>
    <b v="0"/>
    <n v="0"/>
    <b v="0"/>
    <s v="film &amp; video/drama"/>
    <n v="0"/>
    <x v="0"/>
    <x v="3"/>
    <x v="235"/>
    <d v="2015-07-09T21:48:17"/>
    <x v="4"/>
  </r>
  <r>
    <n v="236"/>
    <s v="NYPD Internal Affairs bureau (IAB)(pilot) tv drama"/>
    <x v="235"/>
    <n v="150000"/>
    <n v="0"/>
    <n v="0"/>
    <x v="2"/>
    <s v="US"/>
    <s v="USD"/>
    <n v="1451952000"/>
    <n v="1447380099"/>
    <b v="0"/>
    <n v="0"/>
    <b v="0"/>
    <s v="film &amp; video/drama"/>
    <n v="0"/>
    <x v="0"/>
    <x v="3"/>
    <x v="236"/>
    <d v="2016-01-05T00:00:00"/>
    <x v="4"/>
  </r>
  <r>
    <n v="237"/>
    <s v="Making The Choice"/>
    <x v="236"/>
    <n v="15000"/>
    <n v="50"/>
    <n v="0"/>
    <x v="2"/>
    <s v="US"/>
    <s v="USD"/>
    <n v="1457445069"/>
    <n v="1452261069"/>
    <b v="0"/>
    <n v="1"/>
    <b v="0"/>
    <s v="film &amp; video/drama"/>
    <n v="50"/>
    <x v="0"/>
    <x v="3"/>
    <x v="237"/>
    <d v="2016-03-08T13:51:09"/>
    <x v="2"/>
  </r>
  <r>
    <n v="238"/>
    <s v="Within The Threshold"/>
    <x v="237"/>
    <n v="26000"/>
    <n v="0"/>
    <n v="0"/>
    <x v="2"/>
    <s v="US"/>
    <s v="USD"/>
    <n v="1483088400"/>
    <n v="1481324760"/>
    <b v="0"/>
    <n v="0"/>
    <b v="0"/>
    <s v="film &amp; video/drama"/>
    <n v="0"/>
    <x v="0"/>
    <x v="3"/>
    <x v="238"/>
    <d v="2016-12-30T09:00:00"/>
    <x v="2"/>
  </r>
  <r>
    <n v="239"/>
    <s v="Filthy - Short Film"/>
    <x v="238"/>
    <n v="1000"/>
    <n v="250"/>
    <n v="25"/>
    <x v="2"/>
    <s v="AU"/>
    <s v="AUD"/>
    <n v="1446984000"/>
    <n v="1445308730"/>
    <b v="0"/>
    <n v="5"/>
    <b v="0"/>
    <s v="film &amp; video/drama"/>
    <n v="50"/>
    <x v="0"/>
    <x v="3"/>
    <x v="239"/>
    <d v="2015-11-08T12:00:00"/>
    <x v="4"/>
  </r>
  <r>
    <n v="240"/>
    <s v="Hackers in Uganda: A Documentary"/>
    <x v="239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x v="4"/>
    <x v="240"/>
    <d v="2013-05-05T17:00:11"/>
    <x v="5"/>
  </r>
  <r>
    <n v="241"/>
    <s v="&quot;LESLIE&quot;"/>
    <x v="240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x v="4"/>
    <x v="241"/>
    <d v="2014-12-21T16:45:04"/>
    <x v="3"/>
  </r>
  <r>
    <n v="242"/>
    <s v="Hardwater"/>
    <x v="241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x v="4"/>
    <x v="242"/>
    <d v="2011-12-20T11:49:50"/>
    <x v="7"/>
  </r>
  <r>
    <n v="243"/>
    <s v="Following Boruch"/>
    <x v="242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x v="4"/>
    <x v="243"/>
    <d v="2014-02-22T01:08:24"/>
    <x v="3"/>
  </r>
  <r>
    <n v="244"/>
    <n v="39756"/>
    <x v="243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x v="4"/>
    <x v="244"/>
    <d v="2010-03-16T07:06:00"/>
    <x v="8"/>
  </r>
  <r>
    <n v="245"/>
    <s v="We Lived Alone: The Connie Converse Documentary"/>
    <x v="24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x v="4"/>
    <x v="245"/>
    <d v="2012-08-16T01:16:25"/>
    <x v="6"/>
  </r>
  <r>
    <n v="246"/>
    <s v="LEAVING ATLANTA THE FILM"/>
    <x v="245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x v="4"/>
    <x v="246"/>
    <d v="2010-12-18T09:43:25"/>
    <x v="8"/>
  </r>
  <r>
    <n v="247"/>
    <s v="Deja-Vu: Dissecting Memory on Camera"/>
    <x v="246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x v="4"/>
    <x v="247"/>
    <d v="2010-10-16T03:39:00"/>
    <x v="8"/>
  </r>
  <r>
    <n v="248"/>
    <s v="Far Out Isn't Far Enough: The Tomi Ungerer Story"/>
    <x v="247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x v="4"/>
    <x v="248"/>
    <d v="2012-01-07T18:35:09"/>
    <x v="7"/>
  </r>
  <r>
    <n v="249"/>
    <s v="Bee the Change National Campaign - Vanishing of the Bees documentary"/>
    <x v="248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x v="4"/>
    <x v="249"/>
    <d v="2010-08-22T17:40:00"/>
    <x v="8"/>
  </r>
  <r>
    <n v="250"/>
    <s v="BOONE- THE DOCUMENTARY"/>
    <x v="249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x v="4"/>
    <x v="250"/>
    <d v="2013-06-06T13:34:51"/>
    <x v="5"/>
  </r>
  <r>
    <n v="251"/>
    <s v="The Way Back to Yarasquin: A Coffee Pilgrimage"/>
    <x v="250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x v="4"/>
    <x v="251"/>
    <d v="2012-05-16T19:00:00"/>
    <x v="6"/>
  </r>
  <r>
    <n v="252"/>
    <s v="Good Grief: Making CARTOON COLLEGE - a documentary about comics"/>
    <x v="251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x v="4"/>
    <x v="252"/>
    <d v="2010-06-01T03:59:00"/>
    <x v="8"/>
  </r>
  <r>
    <n v="253"/>
    <s v="Leon Claxton's HARLEM IN HAVANA"/>
    <x v="252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x v="4"/>
    <x v="253"/>
    <d v="2012-02-15T15:37:15"/>
    <x v="6"/>
  </r>
  <r>
    <n v="254"/>
    <s v="&quot;I Clown You&quot; Documentary"/>
    <x v="253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x v="4"/>
    <x v="254"/>
    <d v="2015-10-17T02:00:00"/>
    <x v="4"/>
  </r>
  <r>
    <n v="255"/>
    <s v="xoxosms: a documentary about love in the 21st century"/>
    <x v="254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x v="4"/>
    <x v="255"/>
    <d v="2011-03-16T11:38:02"/>
    <x v="7"/>
  </r>
  <r>
    <n v="256"/>
    <s v="POW WOW: Share the arts community of Hawaii"/>
    <x v="255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x v="4"/>
    <x v="256"/>
    <d v="2013-03-16T18:27:47"/>
    <x v="5"/>
  </r>
  <r>
    <n v="257"/>
    <s v="Mother to Earth - A Documentary about Earthbound Beginnings"/>
    <x v="256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x v="4"/>
    <x v="257"/>
    <d v="2016-05-19T15:02:42"/>
    <x v="2"/>
  </r>
  <r>
    <n v="258"/>
    <s v="HOW TO START A REVOLUTION a new documentary film"/>
    <x v="257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x v="4"/>
    <x v="258"/>
    <d v="2011-06-18T01:14:26"/>
    <x v="7"/>
  </r>
  <r>
    <n v="259"/>
    <s v="The Colossus Of Destiny - A Melvins Tale"/>
    <x v="258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x v="4"/>
    <x v="259"/>
    <d v="2015-04-08T17:42:49"/>
    <x v="4"/>
  </r>
  <r>
    <n v="260"/>
    <s v="Escaramuza: Riding from the Heart (a feature documentary)"/>
    <x v="259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x v="4"/>
    <x v="260"/>
    <d v="2010-07-17T09:59:00"/>
    <x v="8"/>
  </r>
  <r>
    <n v="261"/>
    <s v="Empires: The Film"/>
    <x v="260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x v="4"/>
    <x v="261"/>
    <d v="2012-06-07T14:55:00"/>
    <x v="6"/>
  </r>
  <r>
    <n v="262"/>
    <s v="The Last Cosmonaut"/>
    <x v="261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x v="4"/>
    <x v="262"/>
    <d v="2011-02-26T05:57:08"/>
    <x v="7"/>
  </r>
  <r>
    <n v="263"/>
    <s v="AMERICAN WINTER: A Documentary Film"/>
    <x v="262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x v="4"/>
    <x v="263"/>
    <d v="2012-09-27T22:54:54"/>
    <x v="6"/>
  </r>
  <r>
    <n v="264"/>
    <s v="A Moment in Her Story,  1970s Boston Women's Movement"/>
    <x v="263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x v="4"/>
    <x v="264"/>
    <d v="2012-05-11T14:53:15"/>
    <x v="6"/>
  </r>
  <r>
    <n v="265"/>
    <s v="The Garden Summer"/>
    <x v="264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x v="4"/>
    <x v="265"/>
    <d v="2010-05-10T20:16:00"/>
    <x v="8"/>
  </r>
  <r>
    <n v="266"/>
    <s v="The Eventful Life of Al Hawkes"/>
    <x v="265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x v="4"/>
    <x v="266"/>
    <d v="2010-04-23T03:51:00"/>
    <x v="8"/>
  </r>
  <r>
    <n v="267"/>
    <s v="Uncharted Amazon"/>
    <x v="266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x v="4"/>
    <x v="267"/>
    <d v="2014-06-25T10:51:39"/>
    <x v="3"/>
  </r>
  <r>
    <n v="268"/>
    <s v="La Tierra de los Adioses"/>
    <x v="267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x v="4"/>
    <x v="268"/>
    <d v="2011-11-07T04:39:38"/>
    <x v="7"/>
  </r>
  <r>
    <n v="269"/>
    <s v="Islam and the Future of Tolerance: The Movie"/>
    <x v="268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x v="4"/>
    <x v="269"/>
    <d v="2017-02-22T04:43:42"/>
    <x v="9"/>
  </r>
  <r>
    <n v="270"/>
    <s v="rock on: inside the archive of an unlikely rock photographer"/>
    <x v="269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x v="4"/>
    <x v="270"/>
    <d v="2011-05-25T04:00:00"/>
    <x v="7"/>
  </r>
  <r>
    <n v="271"/>
    <s v="The Mathare Project"/>
    <x v="270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x v="4"/>
    <x v="271"/>
    <d v="2014-01-02T08:00:00"/>
    <x v="5"/>
  </r>
  <r>
    <n v="272"/>
    <s v="Do It Again... Promoting the Film About My Irrational Quest to Reunite the Kinks"/>
    <x v="271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x v="4"/>
    <x v="272"/>
    <d v="2010-04-28T18:49:00"/>
    <x v="8"/>
  </r>
  <r>
    <n v="273"/>
    <s v="The Man Who Ate New Orleans (and rebuilt it too!)"/>
    <x v="272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x v="4"/>
    <x v="273"/>
    <d v="2011-07-03T11:57:46"/>
    <x v="7"/>
  </r>
  <r>
    <n v="274"/>
    <s v="In Search of Nabad (Documentary Film)"/>
    <x v="273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x v="4"/>
    <x v="274"/>
    <d v="2012-04-05T06:59:00"/>
    <x v="6"/>
  </r>
  <r>
    <n v="275"/>
    <s v="Finding the Funk"/>
    <x v="274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x v="4"/>
    <x v="275"/>
    <d v="2012-11-10T01:46:06"/>
    <x v="6"/>
  </r>
  <r>
    <n v="276"/>
    <s v="Abalimi"/>
    <x v="275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x v="4"/>
    <x v="276"/>
    <d v="2012-04-28T00:57:54"/>
    <x v="6"/>
  </r>
  <r>
    <n v="277"/>
    <s v="Pressing On: The Letterpress Film"/>
    <x v="276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x v="4"/>
    <x v="277"/>
    <d v="2015-05-23T21:23:39"/>
    <x v="4"/>
  </r>
  <r>
    <n v="278"/>
    <s v="The Babushkas of Chernobyl"/>
    <x v="277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x v="4"/>
    <x v="278"/>
    <d v="2012-10-12T00:58:59"/>
    <x v="6"/>
  </r>
  <r>
    <n v="279"/>
    <s v="Instructions on Parting"/>
    <x v="278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x v="4"/>
    <x v="279"/>
    <d v="2017-02-27T02:01:00"/>
    <x v="9"/>
  </r>
  <r>
    <n v="280"/>
    <s v="Korengal Theatrical Release"/>
    <x v="279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x v="4"/>
    <x v="280"/>
    <d v="2014-05-30T14:10:35"/>
    <x v="3"/>
  </r>
  <r>
    <n v="281"/>
    <s v="Do It Again: One Man's Quest to Reunite the Kinks"/>
    <x v="280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x v="4"/>
    <x v="281"/>
    <d v="2009-08-10T19:26:00"/>
    <x v="10"/>
  </r>
  <r>
    <n v="282"/>
    <s v="Greenlight the PATROL BASE JAKER Movie"/>
    <x v="281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x v="4"/>
    <x v="282"/>
    <d v="2010-02-22T22:00:00"/>
    <x v="8"/>
  </r>
  <r>
    <n v="283"/>
    <s v="SOLE SURVIVOR"/>
    <x v="282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x v="4"/>
    <x v="283"/>
    <d v="2011-06-01T04:59:00"/>
    <x v="7"/>
  </r>
  <r>
    <n v="284"/>
    <s v="Wisconsin Rising"/>
    <x v="283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x v="4"/>
    <x v="284"/>
    <d v="2012-01-21T17:43:00"/>
    <x v="7"/>
  </r>
  <r>
    <n v="285"/>
    <s v="The Phantom Tollbooth: Beyond Expectations - Final Push"/>
    <x v="284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x v="4"/>
    <x v="285"/>
    <d v="2013-09-19T18:08:48"/>
    <x v="5"/>
  </r>
  <r>
    <n v="286"/>
    <s v="George Tice: Seeing Beyond the Moment"/>
    <x v="285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x v="4"/>
    <x v="286"/>
    <d v="2013-03-25T18:35:24"/>
    <x v="5"/>
  </r>
  <r>
    <n v="287"/>
    <s v="In Country: A Documentary Film (POSTPRODUCTION)"/>
    <x v="286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x v="4"/>
    <x v="287"/>
    <d v="2012-11-02T04:00:00"/>
    <x v="6"/>
  </r>
  <r>
    <n v="288"/>
    <s v="Oxyana - A Feature Documentary Directed by Sean Dunne"/>
    <x v="287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x v="4"/>
    <x v="288"/>
    <d v="2012-06-26T04:03:13"/>
    <x v="6"/>
  </r>
  <r>
    <n v="289"/>
    <s v="Audience Unlock: &quot;The UK Gold&quot;"/>
    <x v="288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x v="4"/>
    <x v="289"/>
    <d v="2013-11-02T10:57:14"/>
    <x v="5"/>
  </r>
  <r>
    <n v="290"/>
    <s v="INTOTHEWOODS.TV â€“ Music Media from the Pacific Northwest"/>
    <x v="289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x v="4"/>
    <x v="290"/>
    <d v="2011-02-02T07:59:00"/>
    <x v="8"/>
  </r>
  <r>
    <n v="291"/>
    <s v="Zoe Goes Running - The Film: Running The Tour De France"/>
    <x v="290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x v="4"/>
    <x v="291"/>
    <d v="2013-05-01T00:01:00"/>
    <x v="5"/>
  </r>
  <r>
    <n v="292"/>
    <s v="The Undocumented"/>
    <x v="291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x v="4"/>
    <x v="292"/>
    <d v="2011-10-29T03:59:00"/>
    <x v="7"/>
  </r>
  <r>
    <n v="293"/>
    <s v="NELL SHIPMAN:GIRL FROM GOD'S COUNTRY FILM"/>
    <x v="292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x v="4"/>
    <x v="293"/>
    <d v="2014-04-20T16:01:54"/>
    <x v="3"/>
  </r>
  <r>
    <n v="294"/>
    <s v="Spectacular Movements documentary film"/>
    <x v="293"/>
    <n v="5000"/>
    <n v="5000"/>
    <n v="100"/>
    <x v="0"/>
    <s v="US"/>
    <s v="USD"/>
    <n v="1279555200"/>
    <n v="1276480894"/>
    <b v="1"/>
    <n v="50"/>
    <b v="1"/>
    <s v="film &amp; video/documentary"/>
    <n v="100"/>
    <x v="0"/>
    <x v="4"/>
    <x v="294"/>
    <d v="2010-07-19T16:00:00"/>
    <x v="8"/>
  </r>
  <r>
    <n v="295"/>
    <s v="Rocky Horror Saved My Life - A Fan Documentary"/>
    <x v="294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x v="4"/>
    <x v="295"/>
    <d v="2013-11-01T00:00:00"/>
    <x v="5"/>
  </r>
  <r>
    <n v="296"/>
    <s v="Bel Borba Is Here!"/>
    <x v="295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x v="4"/>
    <x v="296"/>
    <d v="2012-09-07T11:24:43"/>
    <x v="6"/>
  </r>
  <r>
    <n v="297"/>
    <s v="Who Owns Yoga?"/>
    <x v="296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x v="4"/>
    <x v="297"/>
    <d v="2015-05-01T03:59:00"/>
    <x v="4"/>
  </r>
  <r>
    <n v="298"/>
    <s v="DisHonesty - A Documentary Feature Film"/>
    <x v="297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x v="4"/>
    <x v="298"/>
    <d v="2014-05-09T21:00:00"/>
    <x v="3"/>
  </r>
  <r>
    <n v="299"/>
    <s v="ReMade: The Rebirth of the Maker Movement"/>
    <x v="298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x v="4"/>
    <x v="299"/>
    <d v="2010-11-17T06:24:20"/>
    <x v="8"/>
  </r>
  <r>
    <n v="300"/>
    <s v="The Bus "/>
    <x v="299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x v="4"/>
    <x v="300"/>
    <d v="2011-04-24T23:02:18"/>
    <x v="7"/>
  </r>
  <r>
    <n v="301"/>
    <s v="WORLD FAIR"/>
    <x v="300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x v="4"/>
    <x v="301"/>
    <d v="2013-03-19T16:42:15"/>
    <x v="5"/>
  </r>
  <r>
    <n v="302"/>
    <s v="(UN)CUT"/>
    <x v="301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x v="4"/>
    <x v="302"/>
    <d v="2012-02-24T20:33:58"/>
    <x v="6"/>
  </r>
  <r>
    <n v="303"/>
    <s v="The Forest for the Trees"/>
    <x v="302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x v="4"/>
    <x v="303"/>
    <d v="2012-06-02T01:42:26"/>
    <x v="6"/>
  </r>
  <r>
    <n v="304"/>
    <s v="Beyond Iconic: Distribution for film on Dennis Stock"/>
    <x v="303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x v="4"/>
    <x v="304"/>
    <d v="2012-09-01T02:00:00"/>
    <x v="6"/>
  </r>
  <r>
    <n v="305"/>
    <s v="My Friend Mott-ly"/>
    <x v="304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x v="4"/>
    <x v="305"/>
    <d v="2012-03-10T15:07:29"/>
    <x v="6"/>
  </r>
  <r>
    <n v="306"/>
    <s v="Escape/Artist: The Jason Escape Documentary"/>
    <x v="305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x v="4"/>
    <x v="306"/>
    <d v="2013-03-20T19:05:33"/>
    <x v="5"/>
  </r>
  <r>
    <n v="307"/>
    <s v="Grammar Revolution"/>
    <x v="306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x v="4"/>
    <x v="307"/>
    <d v="2013-02-07T22:40:01"/>
    <x v="5"/>
  </r>
  <r>
    <n v="308"/>
    <s v="Before Us - a Feature Length Documentary about Adoption"/>
    <x v="307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x v="4"/>
    <x v="308"/>
    <d v="2011-03-10T16:40:10"/>
    <x v="7"/>
  </r>
  <r>
    <n v="309"/>
    <s v="SOLE SURVIVOR FILM - Finishing Funds"/>
    <x v="308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x v="4"/>
    <x v="309"/>
    <d v="2012-09-03T18:02:14"/>
    <x v="6"/>
  </r>
  <r>
    <n v="310"/>
    <s v="Feels Like Coming Home Tour"/>
    <x v="309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x v="4"/>
    <x v="310"/>
    <d v="2011-10-20T02:00:00"/>
    <x v="7"/>
  </r>
  <r>
    <n v="311"/>
    <s v="The Sticking Place Interactive Documentary"/>
    <x v="310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x v="4"/>
    <x v="311"/>
    <d v="2012-01-01T07:59:00"/>
    <x v="7"/>
  </r>
  <r>
    <n v="312"/>
    <s v="SparkTruck: stories from a cross-country maker journey"/>
    <x v="311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x v="4"/>
    <x v="312"/>
    <d v="2013-04-14T21:03:52"/>
    <x v="5"/>
  </r>
  <r>
    <n v="313"/>
    <s v="DEVIL MAY CARE"/>
    <x v="312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x v="4"/>
    <x v="313"/>
    <d v="2010-08-11T15:59:00"/>
    <x v="8"/>
  </r>
  <r>
    <n v="314"/>
    <s v="Making Mail: A Documentary"/>
    <x v="313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x v="4"/>
    <x v="314"/>
    <d v="2013-03-01T19:59:48"/>
    <x v="5"/>
  </r>
  <r>
    <n v="315"/>
    <s v="Arias With A Twist: The Docufantasy"/>
    <x v="314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x v="4"/>
    <x v="315"/>
    <d v="2012-08-22T18:32:14"/>
    <x v="6"/>
  </r>
  <r>
    <n v="316"/>
    <s v="THE SECRET TRIAL 5 - GRASSROOTS CROSS-CANADA TOUR"/>
    <x v="315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x v="4"/>
    <x v="316"/>
    <d v="2014-12-11T04:59:00"/>
    <x v="3"/>
  </r>
  <r>
    <n v="317"/>
    <s v="Good Men, Bad Men, and a Few Rowdy Ladies"/>
    <x v="316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x v="4"/>
    <x v="317"/>
    <d v="2013-12-11T16:14:43"/>
    <x v="5"/>
  </r>
  <r>
    <n v="318"/>
    <s v="Friend Request: Accepted"/>
    <x v="317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x v="4"/>
    <x v="318"/>
    <d v="2013-03-26T23:55:51"/>
    <x v="5"/>
  </r>
  <r>
    <n v="319"/>
    <s v="EDIBLE CITY - a movie in the making"/>
    <x v="318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x v="4"/>
    <x v="319"/>
    <d v="2010-02-02T07:59:00"/>
    <x v="10"/>
  </r>
  <r>
    <n v="320"/>
    <s v="FOREVER PURE: A team spiralling out of control. DOCUMENTARY"/>
    <x v="319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x v="4"/>
    <x v="320"/>
    <d v="2015-12-22T23:00:00"/>
    <x v="4"/>
  </r>
  <r>
    <n v="321"/>
    <s v="An Impossible Project"/>
    <x v="320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x v="4"/>
    <x v="321"/>
    <d v="2016-11-08T11:43:06"/>
    <x v="2"/>
  </r>
  <r>
    <n v="322"/>
    <s v="Last of the Big Tuskers"/>
    <x v="321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x v="4"/>
    <x v="322"/>
    <d v="2016-05-13T13:40:48"/>
    <x v="2"/>
  </r>
  <r>
    <n v="323"/>
    <s v="White Ravens: A feature-length documentary film"/>
    <x v="322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x v="4"/>
    <x v="323"/>
    <d v="2016-12-21T07:59:00"/>
    <x v="2"/>
  </r>
  <r>
    <n v="324"/>
    <s v="KEEP MOVING FORWARD - Documentary Film"/>
    <x v="323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x v="4"/>
    <x v="324"/>
    <d v="2015-08-01T15:01:48"/>
    <x v="4"/>
  </r>
  <r>
    <n v="325"/>
    <s v="NETIZENS - a documentary about women and online harassment"/>
    <x v="324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x v="4"/>
    <x v="325"/>
    <d v="2016-12-20T04:30:33"/>
    <x v="2"/>
  </r>
  <r>
    <n v="326"/>
    <s v="Love Letters for My Children - The Maggie Doyne Documentary."/>
    <x v="325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x v="4"/>
    <x v="326"/>
    <d v="2017-03-14T22:57:00"/>
    <x v="9"/>
  </r>
  <r>
    <n v="327"/>
    <s v="Finding Beauty In the Rubble"/>
    <x v="326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x v="4"/>
    <x v="327"/>
    <d v="2015-03-22T08:00:00"/>
    <x v="4"/>
  </r>
  <r>
    <n v="328"/>
    <s v="Edgar Allan Poe: Buried Alive"/>
    <x v="327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x v="4"/>
    <x v="328"/>
    <d v="2015-11-01T04:00:00"/>
    <x v="4"/>
  </r>
  <r>
    <n v="329"/>
    <s v="Struggle &amp; Hope - Documentary Film Music Soundtrack"/>
    <x v="328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x v="4"/>
    <x v="329"/>
    <d v="2015-11-07T04:00:00"/>
    <x v="4"/>
  </r>
  <r>
    <n v="330"/>
    <s v="The Power of Place"/>
    <x v="329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x v="4"/>
    <x v="330"/>
    <d v="2013-05-17T03:59:00"/>
    <x v="5"/>
  </r>
  <r>
    <n v="331"/>
    <s v="Living On Soul: The Family Daptone"/>
    <x v="330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x v="4"/>
    <x v="331"/>
    <d v="2016-06-17T13:57:14"/>
    <x v="2"/>
  </r>
  <r>
    <n v="332"/>
    <s v="Changing of the Gods"/>
    <x v="331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x v="4"/>
    <x v="332"/>
    <d v="2015-10-28T08:00:00"/>
    <x v="4"/>
  </r>
  <r>
    <n v="333"/>
    <s v="CUBAN FOOD STORIES - A Feature Documentary"/>
    <x v="332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x v="4"/>
    <x v="333"/>
    <d v="2016-04-07T14:16:31"/>
    <x v="2"/>
  </r>
  <r>
    <n v="334"/>
    <s v="The Little Girl with the Big Voice"/>
    <x v="333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x v="4"/>
    <x v="334"/>
    <d v="2015-05-15T19:00:00"/>
    <x v="4"/>
  </r>
  <r>
    <n v="335"/>
    <s v="New Mo' Cut: David Peoples' lost film of Moe's Books"/>
    <x v="334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x v="4"/>
    <x v="335"/>
    <d v="2015-05-08T22:00:00"/>
    <x v="4"/>
  </r>
  <r>
    <n v="336"/>
    <s v="Celluloid Wizards in the Video Wasteland"/>
    <x v="335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x v="4"/>
    <x v="336"/>
    <d v="2015-11-13T15:18:38"/>
    <x v="4"/>
  </r>
  <r>
    <n v="337"/>
    <s v="Slingers - A Documentary about Small Town Beekeepers."/>
    <x v="336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x v="4"/>
    <x v="337"/>
    <d v="2015-03-14T02:05:08"/>
    <x v="4"/>
  </r>
  <r>
    <n v="338"/>
    <s v="Queer Genius"/>
    <x v="337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x v="4"/>
    <x v="338"/>
    <d v="2016-09-03T01:00:00"/>
    <x v="2"/>
  </r>
  <r>
    <n v="339"/>
    <s v="A Man, A Plan, A Palindrome (Feature)"/>
    <x v="338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x v="4"/>
    <x v="339"/>
    <d v="2015-04-29T18:14:28"/>
    <x v="4"/>
  </r>
  <r>
    <n v="340"/>
    <s v="Somaliland: The Abaarso Story"/>
    <x v="339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x v="4"/>
    <x v="340"/>
    <d v="2017-03-08T21:00:00"/>
    <x v="9"/>
  </r>
  <r>
    <n v="341"/>
    <s v="Video of Connections: A Mural"/>
    <x v="340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x v="4"/>
    <x v="341"/>
    <d v="2014-10-01T03:59:00"/>
    <x v="3"/>
  </r>
  <r>
    <n v="342"/>
    <s v="BREAKING A MONSTER a film about the band Unlocking The Truth"/>
    <x v="341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x v="4"/>
    <x v="342"/>
    <d v="2016-04-29T18:44:25"/>
    <x v="2"/>
  </r>
  <r>
    <n v="343"/>
    <s v="Royalty Free: The Music of Kevin MacLeod"/>
    <x v="342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x v="4"/>
    <x v="343"/>
    <d v="2014-11-14T03:00:00"/>
    <x v="3"/>
  </r>
  <r>
    <n v="344"/>
    <s v="AMONG WOLVES â€¢ Doc film about wild horses &amp; bikers"/>
    <x v="343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x v="4"/>
    <x v="344"/>
    <d v="2015-06-01T02:20:00"/>
    <x v="4"/>
  </r>
  <r>
    <n v="345"/>
    <s v="Red Wolf Revival: An Uncertain Tomorrow"/>
    <x v="344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x v="4"/>
    <x v="345"/>
    <d v="2015-05-20T22:39:50"/>
    <x v="4"/>
  </r>
  <r>
    <n v="346"/>
    <s v="THE ABILITY EXCHANGE - a documentary"/>
    <x v="345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x v="4"/>
    <x v="346"/>
    <d v="2015-10-14T12:00:21"/>
    <x v="4"/>
  </r>
  <r>
    <n v="347"/>
    <s v="&quot;Getting Naked: A Burlesque Story&quot;"/>
    <x v="346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x v="4"/>
    <x v="347"/>
    <d v="2015-11-14T12:53:29"/>
    <x v="4"/>
  </r>
  <r>
    <n v="348"/>
    <s v="Priced Out: Gentrification beyond black and white"/>
    <x v="347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x v="4"/>
    <x v="348"/>
    <d v="2015-08-21T14:05:16"/>
    <x v="4"/>
  </r>
  <r>
    <n v="349"/>
    <s v="Strangers To Peace: A Documentary"/>
    <x v="348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x v="4"/>
    <x v="349"/>
    <d v="2017-02-24T11:58:28"/>
    <x v="9"/>
  </r>
  <r>
    <n v="350"/>
    <s v="Mr. Chibbs (Documentary about NBA great Kenny Anderson)"/>
    <x v="349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x v="4"/>
    <x v="350"/>
    <d v="2016-09-11T03:59:00"/>
    <x v="2"/>
  </r>
  <r>
    <n v="351"/>
    <s v="YO GALGO â€œA documentary film about the Spanish sighthoundâ€"/>
    <x v="350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x v="4"/>
    <x v="351"/>
    <d v="2016-04-07T22:09:14"/>
    <x v="2"/>
  </r>
  <r>
    <n v="352"/>
    <s v="Art Therapy: The Movie - The Final Push"/>
    <x v="351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x v="4"/>
    <x v="352"/>
    <d v="2014-10-08T04:01:08"/>
    <x v="3"/>
  </r>
  <r>
    <n v="353"/>
    <s v="The S Word - a film that changes how we talk about suicide"/>
    <x v="352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x v="4"/>
    <x v="353"/>
    <d v="2015-11-19T20:00:19"/>
    <x v="4"/>
  </r>
  <r>
    <n v="354"/>
    <s v="The Carousel - 2016 Tribeca Film Festival Official Selection"/>
    <x v="353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x v="4"/>
    <x v="354"/>
    <d v="2016-04-08T18:52:01"/>
    <x v="2"/>
  </r>
  <r>
    <n v="355"/>
    <s v="REZA ABDOH -Theatre Visionary"/>
    <x v="354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x v="4"/>
    <x v="355"/>
    <d v="2014-12-01T08:03:14"/>
    <x v="3"/>
  </r>
  <r>
    <n v="356"/>
    <s v="43 and 80"/>
    <x v="355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x v="4"/>
    <x v="356"/>
    <d v="2016-03-16T18:16:33"/>
    <x v="2"/>
  </r>
  <r>
    <n v="357"/>
    <s v="JOURNEY OM: Into the Heart of India â€¢ A Cinematic Pilgrimage"/>
    <x v="356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x v="4"/>
    <x v="357"/>
    <d v="2015-04-24T05:19:57"/>
    <x v="4"/>
  </r>
  <r>
    <n v="358"/>
    <s v="Nobody Knows Anything (except William Goldman)"/>
    <x v="357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x v="4"/>
    <x v="358"/>
    <d v="2016-06-15T15:00:00"/>
    <x v="2"/>
  </r>
  <r>
    <n v="359"/>
    <s v="Us, Naked: Trixie &amp; Monkey â€” World Premiere"/>
    <x v="358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x v="4"/>
    <x v="359"/>
    <d v="2014-11-14T05:12:00"/>
    <x v="3"/>
  </r>
  <r>
    <n v="360"/>
    <s v="Faith: A Documentary"/>
    <x v="359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x v="4"/>
    <x v="360"/>
    <d v="2015-07-23T03:11:00"/>
    <x v="4"/>
  </r>
  <r>
    <n v="361"/>
    <s v="Bleeding Audio: A Doc About The Matches &amp; The Music Industry"/>
    <x v="360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x v="4"/>
    <x v="361"/>
    <d v="2014-11-23T01:01:46"/>
    <x v="3"/>
  </r>
  <r>
    <n v="362"/>
    <s v="THE RIDGE: TEN FOR THIRTY"/>
    <x v="361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x v="4"/>
    <x v="362"/>
    <d v="2014-08-08T00:00:00"/>
    <x v="3"/>
  </r>
  <r>
    <n v="363"/>
    <s v="&quot;Sherpa Stew&quot; - A documentary about  Sherpas from Nepal living in New York City"/>
    <x v="362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x v="4"/>
    <x v="363"/>
    <d v="2010-05-02T19:22:00"/>
    <x v="8"/>
  </r>
  <r>
    <n v="364"/>
    <s v="Wild Familyâ€”Connecting to Your Calling in Your Family Life."/>
    <x v="363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x v="4"/>
    <x v="364"/>
    <d v="2014-06-21T03:59:00"/>
    <x v="3"/>
  </r>
  <r>
    <n v="365"/>
    <s v="A QUEER COUNTRY"/>
    <x v="364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x v="4"/>
    <x v="365"/>
    <d v="2014-02-28T14:33:19"/>
    <x v="3"/>
  </r>
  <r>
    <n v="366"/>
    <s v="A BUSHMAN ODYSSEY"/>
    <x v="365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x v="4"/>
    <x v="366"/>
    <d v="2012-05-20T19:01:58"/>
    <x v="6"/>
  </r>
  <r>
    <n v="367"/>
    <s v="Game Changer: Lithuania's Nonviolent Revolution"/>
    <x v="366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x v="4"/>
    <x v="367"/>
    <d v="2013-05-01T04:59:00"/>
    <x v="5"/>
  </r>
  <r>
    <n v="368"/>
    <s v="Swimming with Byron: A Documentary Film"/>
    <x v="367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x v="4"/>
    <x v="368"/>
    <d v="2015-03-15T13:32:02"/>
    <x v="4"/>
  </r>
  <r>
    <n v="369"/>
    <s v="Alpine Zone"/>
    <x v="368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x v="4"/>
    <x v="369"/>
    <d v="2012-01-15T13:14:29"/>
    <x v="7"/>
  </r>
  <r>
    <n v="370"/>
    <s v="Hola Mohalla: Festival of Soldier Saints"/>
    <x v="369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x v="4"/>
    <x v="370"/>
    <d v="2017-01-06T19:05:00"/>
    <x v="2"/>
  </r>
  <r>
    <n v="371"/>
    <s v="Unbranded"/>
    <x v="370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x v="4"/>
    <x v="371"/>
    <d v="2013-02-01T18:25:39"/>
    <x v="6"/>
  </r>
  <r>
    <n v="372"/>
    <s v="Wild Equus"/>
    <x v="371"/>
    <n v="300"/>
    <n v="376"/>
    <n v="125"/>
    <x v="0"/>
    <s v="GB"/>
    <s v="GBP"/>
    <n v="1459872000"/>
    <n v="1456408244"/>
    <b v="0"/>
    <n v="9"/>
    <b v="1"/>
    <s v="film &amp; video/documentary"/>
    <n v="41.78"/>
    <x v="0"/>
    <x v="4"/>
    <x v="372"/>
    <d v="2016-04-05T16:00:00"/>
    <x v="2"/>
  </r>
  <r>
    <n v="373"/>
    <s v="The Boing Heard 'Round the World"/>
    <x v="372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x v="4"/>
    <x v="373"/>
    <d v="2012-07-18T21:53:18"/>
    <x v="6"/>
  </r>
  <r>
    <n v="374"/>
    <s v="Bird Language with Jon Young; an instructional video"/>
    <x v="373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x v="4"/>
    <x v="374"/>
    <d v="2011-09-16T21:20:31"/>
    <x v="7"/>
  </r>
  <r>
    <n v="375"/>
    <s v="Project Reconnect: WHERE WE ARE NOW"/>
    <x v="374"/>
    <n v="500"/>
    <n v="600"/>
    <n v="120"/>
    <x v="0"/>
    <s v="US"/>
    <s v="USD"/>
    <n v="1393694280"/>
    <n v="1390088311"/>
    <b v="0"/>
    <n v="14"/>
    <b v="1"/>
    <s v="film &amp; video/documentary"/>
    <n v="42.86"/>
    <x v="0"/>
    <x v="4"/>
    <x v="375"/>
    <d v="2014-03-01T17:18:00"/>
    <x v="3"/>
  </r>
  <r>
    <n v="376"/>
    <s v="Quintessential: The Journey"/>
    <x v="375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x v="4"/>
    <x v="376"/>
    <d v="2016-08-25T10:51:56"/>
    <x v="2"/>
  </r>
  <r>
    <n v="377"/>
    <s v="PIN UP! THE MOVIE The documentary with vintage style"/>
    <x v="376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x v="4"/>
    <x v="377"/>
    <d v="2015-11-14T07:01:00"/>
    <x v="4"/>
  </r>
  <r>
    <n v="378"/>
    <s v="Where is Home?"/>
    <x v="377"/>
    <n v="3000"/>
    <n v="3353"/>
    <n v="112"/>
    <x v="0"/>
    <s v="CA"/>
    <s v="CAD"/>
    <n v="1453765920"/>
    <n v="1451655808"/>
    <b v="0"/>
    <n v="83"/>
    <b v="1"/>
    <s v="film &amp; video/documentary"/>
    <n v="40.4"/>
    <x v="0"/>
    <x v="4"/>
    <x v="378"/>
    <d v="2016-01-25T23:52:00"/>
    <x v="2"/>
  </r>
  <r>
    <n v="379"/>
    <s v="The Unknowns"/>
    <x v="378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x v="4"/>
    <x v="379"/>
    <d v="2012-05-03T16:31:12"/>
    <x v="6"/>
  </r>
  <r>
    <n v="380"/>
    <s v="Steamboat Springs Van Clan"/>
    <x v="379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x v="4"/>
    <x v="380"/>
    <d v="2016-01-23T17:16:32"/>
    <x v="4"/>
  </r>
  <r>
    <n v="381"/>
    <s v="Clearwater"/>
    <x v="380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x v="4"/>
    <x v="381"/>
    <d v="2012-07-30T05:00:00"/>
    <x v="6"/>
  </r>
  <r>
    <n v="382"/>
    <s v="99% Declaration Mini-Doc"/>
    <x v="381"/>
    <n v="600"/>
    <n v="1535"/>
    <n v="256"/>
    <x v="0"/>
    <s v="US"/>
    <s v="USD"/>
    <n v="1346950900"/>
    <n v="1345741300"/>
    <b v="0"/>
    <n v="22"/>
    <b v="1"/>
    <s v="film &amp; video/documentary"/>
    <n v="69.77"/>
    <x v="0"/>
    <x v="4"/>
    <x v="382"/>
    <d v="2012-09-06T17:01:40"/>
    <x v="6"/>
  </r>
  <r>
    <n v="383"/>
    <s v="Tornado Pursuit: 2014 Storm Chasing Web Series"/>
    <x v="382"/>
    <n v="999"/>
    <n v="2065"/>
    <n v="207"/>
    <x v="0"/>
    <s v="US"/>
    <s v="USD"/>
    <n v="1400467759"/>
    <n v="1398480559"/>
    <b v="0"/>
    <n v="48"/>
    <b v="1"/>
    <s v="film &amp; video/documentary"/>
    <n v="43.02"/>
    <x v="0"/>
    <x v="4"/>
    <x v="383"/>
    <d v="2014-05-19T02:49:19"/>
    <x v="3"/>
  </r>
  <r>
    <n v="384"/>
    <s v="Nurse Mare Foals: Born to Die"/>
    <x v="383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x v="4"/>
    <x v="384"/>
    <d v="2015-01-06T18:45:47"/>
    <x v="3"/>
  </r>
  <r>
    <n v="385"/>
    <s v="Luke and Jedi"/>
    <x v="384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x v="4"/>
    <x v="385"/>
    <d v="2014-11-21T15:01:41"/>
    <x v="3"/>
  </r>
  <r>
    <n v="386"/>
    <s v="Submarine: Diving Away From Adulthood"/>
    <x v="385"/>
    <n v="600"/>
    <n v="601"/>
    <n v="100"/>
    <x v="0"/>
    <s v="US"/>
    <s v="USD"/>
    <n v="1439246991"/>
    <n v="1437950991"/>
    <b v="0"/>
    <n v="13"/>
    <b v="1"/>
    <s v="film &amp; video/documentary"/>
    <n v="46.23"/>
    <x v="0"/>
    <x v="4"/>
    <x v="386"/>
    <d v="2015-08-10T22:49:51"/>
    <x v="4"/>
  </r>
  <r>
    <n v="387"/>
    <s v="On the Back of a Tiger"/>
    <x v="386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x v="4"/>
    <x v="387"/>
    <d v="2015-08-15T06:00:00"/>
    <x v="4"/>
  </r>
  <r>
    <n v="388"/>
    <s v="Another Man's Treasure documentary"/>
    <x v="387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x v="4"/>
    <x v="388"/>
    <d v="2016-07-28T01:49:40"/>
    <x v="2"/>
  </r>
  <r>
    <n v="389"/>
    <s v="The Food Cure"/>
    <x v="388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x v="4"/>
    <x v="389"/>
    <d v="2014-03-07T22:59:00"/>
    <x v="3"/>
  </r>
  <r>
    <n v="390"/>
    <s v="Built by UCF: St. Vincent and the Grenadines Chapter"/>
    <x v="389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x v="4"/>
    <x v="390"/>
    <d v="2015-05-08T00:52:52"/>
    <x v="4"/>
  </r>
  <r>
    <n v="391"/>
    <s v="Science, Sex and the Ladies"/>
    <x v="390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x v="4"/>
    <x v="391"/>
    <d v="2011-12-18T00:59:00"/>
    <x v="7"/>
  </r>
  <r>
    <n v="392"/>
    <s v="More than Gold: The Rhino Rescue Project"/>
    <x v="391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x v="4"/>
    <x v="392"/>
    <d v="2011-09-08T03:00:00"/>
    <x v="7"/>
  </r>
  <r>
    <n v="393"/>
    <s v="THE PENGUIN COUNTERS Documentary Film"/>
    <x v="392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x v="4"/>
    <x v="393"/>
    <d v="2013-10-10T17:00:52"/>
    <x v="5"/>
  </r>
  <r>
    <n v="394"/>
    <s v="Light in Taranto (Luce di Taranto) feature-length film"/>
    <x v="393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x v="4"/>
    <x v="394"/>
    <d v="2016-04-17T18:38:02"/>
    <x v="2"/>
  </r>
  <r>
    <n v="395"/>
    <s v="The Peace Agency Documentary Kickstarter Campaign!"/>
    <x v="394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x v="4"/>
    <x v="395"/>
    <d v="2012-04-27T21:32:00"/>
    <x v="6"/>
  </r>
  <r>
    <n v="396"/>
    <s v="No Act of Ours Film"/>
    <x v="395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x v="4"/>
    <x v="396"/>
    <d v="2012-07-07T13:33:26"/>
    <x v="6"/>
  </r>
  <r>
    <n v="397"/>
    <s v="Nam Holtz's maiden voyage back to S. Korea: a documentary film exploring adoption"/>
    <x v="396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x v="4"/>
    <x v="397"/>
    <d v="2010-09-01T03:44:00"/>
    <x v="8"/>
  </r>
  <r>
    <n v="398"/>
    <s v="Picking Up the Pieces: Child Holocaust Survivors Rebuild"/>
    <x v="397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x v="4"/>
    <x v="398"/>
    <d v="2015-04-29T19:02:06"/>
    <x v="4"/>
  </r>
  <r>
    <n v="399"/>
    <s v="Green School Stories: a film to inspire change in education"/>
    <x v="398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x v="4"/>
    <x v="399"/>
    <d v="2016-12-14T12:00:00"/>
    <x v="2"/>
  </r>
  <r>
    <n v="400"/>
    <s v="From Two Sticks - the fight against hunger and malnutrition"/>
    <x v="399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x v="4"/>
    <x v="400"/>
    <d v="2014-05-17T03:30:00"/>
    <x v="3"/>
  </r>
  <r>
    <n v="401"/>
    <s v="Present and Unaccounted For: Black Women in Medicine"/>
    <x v="400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x v="4"/>
    <x v="401"/>
    <d v="2011-08-07T20:12:50"/>
    <x v="7"/>
  </r>
  <r>
    <n v="402"/>
    <s v="DVD Jesus Alive Again: From the Last Supper to the Ascension"/>
    <x v="401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x v="4"/>
    <x v="402"/>
    <d v="2015-11-05T13:56:57"/>
    <x v="4"/>
  </r>
  <r>
    <n v="403"/>
    <s v="MONDO BANANA"/>
    <x v="402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x v="4"/>
    <x v="403"/>
    <d v="2011-08-10T07:08:00"/>
    <x v="7"/>
  </r>
  <r>
    <n v="404"/>
    <s v="The Last One: Unfolding the AIDS MEMORIAL QUILT"/>
    <x v="403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x v="4"/>
    <x v="404"/>
    <d v="2014-02-05T23:04:00"/>
    <x v="3"/>
  </r>
  <r>
    <n v="405"/>
    <s v="The Healing Effect Movie"/>
    <x v="404"/>
    <n v="2820"/>
    <n v="3036"/>
    <n v="108"/>
    <x v="0"/>
    <s v="US"/>
    <s v="USD"/>
    <n v="1394071339"/>
    <n v="1391479339"/>
    <b v="0"/>
    <n v="55"/>
    <b v="1"/>
    <s v="film &amp; video/documentary"/>
    <n v="55.2"/>
    <x v="0"/>
    <x v="4"/>
    <x v="405"/>
    <d v="2014-03-06T02:02:19"/>
    <x v="3"/>
  </r>
  <r>
    <n v="406"/>
    <s v="The Desert River Bends"/>
    <x v="405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x v="4"/>
    <x v="406"/>
    <d v="2011-05-09T05:59:00"/>
    <x v="7"/>
  </r>
  <r>
    <n v="407"/>
    <s v="Haymarket Documentary"/>
    <x v="406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x v="4"/>
    <x v="407"/>
    <d v="2011-11-19T21:54:10"/>
    <x v="7"/>
  </r>
  <r>
    <n v="408"/>
    <s v="Reverence: A Documentary Short on Branded Yarmulkes"/>
    <x v="407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x v="4"/>
    <x v="408"/>
    <d v="2013-11-05T18:39:50"/>
    <x v="5"/>
  </r>
  <r>
    <n v="409"/>
    <s v="The Lost Generation"/>
    <x v="408"/>
    <n v="500"/>
    <n v="684"/>
    <n v="137"/>
    <x v="0"/>
    <s v="GB"/>
    <s v="GBP"/>
    <n v="1469220144"/>
    <n v="1466628144"/>
    <b v="0"/>
    <n v="15"/>
    <b v="1"/>
    <s v="film &amp; video/documentary"/>
    <n v="45.6"/>
    <x v="0"/>
    <x v="4"/>
    <x v="409"/>
    <d v="2016-07-22T20:42:24"/>
    <x v="2"/>
  </r>
  <r>
    <n v="410"/>
    <s v="January's Story - A One Of A Kind Transgender Woman"/>
    <x v="409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x v="4"/>
    <x v="410"/>
    <d v="2015-06-18T23:33:17"/>
    <x v="4"/>
  </r>
  <r>
    <n v="411"/>
    <s v="GO FAR: The Christopher Rush Story (4)"/>
    <x v="410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x v="4"/>
    <x v="411"/>
    <d v="2013-12-22T05:00:00"/>
    <x v="5"/>
  </r>
  <r>
    <n v="412"/>
    <s v="Southern Oregon VS. LNG"/>
    <x v="411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x v="4"/>
    <x v="412"/>
    <d v="2012-07-25T17:49:38"/>
    <x v="6"/>
  </r>
  <r>
    <n v="413"/>
    <s v="Through the Fire: Rebuilding Somalia"/>
    <x v="412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x v="4"/>
    <x v="413"/>
    <d v="2012-07-19T21:03:31"/>
    <x v="6"/>
  </r>
  <r>
    <n v="414"/>
    <s v="thisisstuttering: A Documentary"/>
    <x v="413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x v="4"/>
    <x v="414"/>
    <d v="2013-10-12T01:31:05"/>
    <x v="5"/>
  </r>
  <r>
    <n v="415"/>
    <s v="Ben &amp; Bill Down Under: 2 Canadians Tour America"/>
    <x v="414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x v="4"/>
    <x v="415"/>
    <d v="2014-10-17T12:00:00"/>
    <x v="3"/>
  </r>
  <r>
    <n v="416"/>
    <s v="Fire in the Heart of the City"/>
    <x v="415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x v="4"/>
    <x v="416"/>
    <d v="2014-02-08T09:30:31"/>
    <x v="3"/>
  </r>
  <r>
    <n v="417"/>
    <s v="Cycle of Life"/>
    <x v="416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x v="4"/>
    <x v="417"/>
    <d v="2013-04-08T04:33:00"/>
    <x v="5"/>
  </r>
  <r>
    <n v="418"/>
    <s v="Swim for the Reef"/>
    <x v="417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x v="4"/>
    <x v="418"/>
    <d v="2015-07-23T06:46:37"/>
    <x v="4"/>
  </r>
  <r>
    <n v="419"/>
    <s v="BEYOND LOCAL"/>
    <x v="418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x v="4"/>
    <x v="419"/>
    <d v="2013-06-29T20:13:07"/>
    <x v="5"/>
  </r>
  <r>
    <n v="420"/>
    <s v="PROJECT OLIVE OYL:  10 VOICE-OVER &quot;POPEYE&quot; Demo Series"/>
    <x v="419"/>
    <n v="3300"/>
    <n v="14.5"/>
    <n v="0"/>
    <x v="2"/>
    <s v="US"/>
    <s v="USD"/>
    <n v="1394772031"/>
    <n v="1392183631"/>
    <b v="0"/>
    <n v="3"/>
    <b v="0"/>
    <s v="film &amp; video/animation"/>
    <n v="4.83"/>
    <x v="0"/>
    <x v="5"/>
    <x v="420"/>
    <d v="2014-03-14T04:40:31"/>
    <x v="3"/>
  </r>
  <r>
    <n v="421"/>
    <s v="The monster Inside"/>
    <x v="420"/>
    <n v="15000"/>
    <n v="301"/>
    <n v="2"/>
    <x v="2"/>
    <s v="US"/>
    <s v="USD"/>
    <n v="1440157656"/>
    <n v="1434973656"/>
    <b v="0"/>
    <n v="6"/>
    <b v="0"/>
    <s v="film &amp; video/animation"/>
    <n v="50.17"/>
    <x v="0"/>
    <x v="5"/>
    <x v="421"/>
    <d v="2015-08-21T11:47:36"/>
    <x v="4"/>
  </r>
  <r>
    <n v="422"/>
    <s v="Catsville High the Movie (Anti-Bullying) Teaser Trailer"/>
    <x v="421"/>
    <n v="40000"/>
    <n v="430"/>
    <n v="1"/>
    <x v="2"/>
    <s v="US"/>
    <s v="USD"/>
    <n v="1410416097"/>
    <n v="1407824097"/>
    <b v="0"/>
    <n v="12"/>
    <b v="0"/>
    <s v="film &amp; video/animation"/>
    <n v="35.83"/>
    <x v="0"/>
    <x v="5"/>
    <x v="422"/>
    <d v="2014-09-11T06:14:57"/>
    <x v="3"/>
  </r>
  <r>
    <n v="423"/>
    <s v="The Dark Brotherhood  (from the makers of COPS: Skyrim)"/>
    <x v="422"/>
    <n v="20000"/>
    <n v="153"/>
    <n v="1"/>
    <x v="2"/>
    <s v="US"/>
    <s v="USD"/>
    <n v="1370470430"/>
    <n v="1367878430"/>
    <b v="0"/>
    <n v="13"/>
    <b v="0"/>
    <s v="film &amp; video/animation"/>
    <n v="11.77"/>
    <x v="0"/>
    <x v="5"/>
    <x v="423"/>
    <d v="2013-06-05T22:13:50"/>
    <x v="5"/>
  </r>
  <r>
    <n v="424"/>
    <s v="Drowning -Short animated Film"/>
    <x v="423"/>
    <n v="3000"/>
    <n v="203.9"/>
    <n v="7"/>
    <x v="2"/>
    <s v="US"/>
    <s v="USD"/>
    <n v="1332748899"/>
    <n v="1327568499"/>
    <b v="0"/>
    <n v="5"/>
    <b v="0"/>
    <s v="film &amp; video/animation"/>
    <n v="40.78"/>
    <x v="0"/>
    <x v="5"/>
    <x v="424"/>
    <d v="2012-03-26T08:01:39"/>
    <x v="6"/>
  </r>
  <r>
    <n v="425"/>
    <s v="Patch Bo - Organic toons"/>
    <x v="424"/>
    <n v="50000"/>
    <n v="6"/>
    <n v="0"/>
    <x v="2"/>
    <s v="US"/>
    <s v="USD"/>
    <n v="1448660404"/>
    <n v="1443472804"/>
    <b v="0"/>
    <n v="2"/>
    <b v="0"/>
    <s v="film &amp; video/animation"/>
    <n v="3"/>
    <x v="0"/>
    <x v="5"/>
    <x v="425"/>
    <d v="2015-11-27T21:40:04"/>
    <x v="4"/>
  </r>
  <r>
    <n v="426"/>
    <s v="Dewey Does 110 Animation"/>
    <x v="425"/>
    <n v="10000"/>
    <n v="133"/>
    <n v="1"/>
    <x v="2"/>
    <s v="US"/>
    <s v="USD"/>
    <n v="1456851914"/>
    <n v="1454259914"/>
    <b v="0"/>
    <n v="8"/>
    <b v="0"/>
    <s v="film &amp; video/animation"/>
    <n v="16.63"/>
    <x v="0"/>
    <x v="5"/>
    <x v="426"/>
    <d v="2016-03-01T17:05:14"/>
    <x v="2"/>
  </r>
  <r>
    <n v="427"/>
    <s v="Hard Times Charles Video Book"/>
    <x v="426"/>
    <n v="6500"/>
    <n v="0"/>
    <n v="0"/>
    <x v="2"/>
    <s v="US"/>
    <s v="USD"/>
    <n v="1445540340"/>
    <n v="1444340940"/>
    <b v="0"/>
    <n v="0"/>
    <b v="0"/>
    <s v="film &amp; video/animation"/>
    <n v="0"/>
    <x v="0"/>
    <x v="5"/>
    <x v="427"/>
    <d v="2015-10-22T18:59:00"/>
    <x v="4"/>
  </r>
  <r>
    <n v="428"/>
    <s v="Little Clay Bible - Zacchaeus"/>
    <x v="427"/>
    <n v="12000"/>
    <n v="676"/>
    <n v="6"/>
    <x v="2"/>
    <s v="US"/>
    <s v="USD"/>
    <n v="1402956000"/>
    <n v="1400523845"/>
    <b v="0"/>
    <n v="13"/>
    <b v="0"/>
    <s v="film &amp; video/animation"/>
    <n v="52"/>
    <x v="0"/>
    <x v="5"/>
    <x v="428"/>
    <d v="2014-06-16T22:00:00"/>
    <x v="3"/>
  </r>
  <r>
    <n v="429"/>
    <s v="THE FUTURE"/>
    <x v="428"/>
    <n v="5000"/>
    <n v="0"/>
    <n v="0"/>
    <x v="2"/>
    <s v="US"/>
    <s v="USD"/>
    <n v="1259297940"/>
    <n v="1252964282"/>
    <b v="0"/>
    <n v="0"/>
    <b v="0"/>
    <s v="film &amp; video/animation"/>
    <n v="0"/>
    <x v="0"/>
    <x v="5"/>
    <x v="429"/>
    <d v="2009-11-27T04:59:00"/>
    <x v="10"/>
  </r>
  <r>
    <n v="430"/>
    <s v="&quot;I'll Take You Back&quot; Animated Music Video"/>
    <x v="429"/>
    <n v="1000"/>
    <n v="24"/>
    <n v="2"/>
    <x v="2"/>
    <s v="US"/>
    <s v="USD"/>
    <n v="1378866867"/>
    <n v="1377570867"/>
    <b v="0"/>
    <n v="5"/>
    <b v="0"/>
    <s v="film &amp; video/animation"/>
    <n v="4.8"/>
    <x v="0"/>
    <x v="5"/>
    <x v="430"/>
    <d v="2013-09-11T02:34:27"/>
    <x v="5"/>
  </r>
  <r>
    <n v="431"/>
    <s v="Bump in the road short stop motion animation"/>
    <x v="430"/>
    <n v="3000"/>
    <n v="415"/>
    <n v="14"/>
    <x v="2"/>
    <s v="GB"/>
    <s v="GBP"/>
    <n v="1467752083"/>
    <n v="1465160083"/>
    <b v="0"/>
    <n v="8"/>
    <b v="0"/>
    <s v="film &amp; video/animation"/>
    <n v="51.88"/>
    <x v="0"/>
    <x v="5"/>
    <x v="431"/>
    <d v="2016-07-05T20:54:43"/>
    <x v="2"/>
  </r>
  <r>
    <n v="432"/>
    <s v="The Zombie Next Door"/>
    <x v="431"/>
    <n v="6000"/>
    <n v="570"/>
    <n v="10"/>
    <x v="2"/>
    <s v="US"/>
    <s v="USD"/>
    <n v="1445448381"/>
    <n v="1440264381"/>
    <b v="0"/>
    <n v="8"/>
    <b v="0"/>
    <s v="film &amp; video/animation"/>
    <n v="71.25"/>
    <x v="0"/>
    <x v="5"/>
    <x v="432"/>
    <d v="2015-10-21T17:26:21"/>
    <x v="4"/>
  </r>
  <r>
    <n v="433"/>
    <s v="Le Legend of le Dragon Slayers"/>
    <x v="432"/>
    <n v="3000"/>
    <n v="0"/>
    <n v="0"/>
    <x v="2"/>
    <s v="US"/>
    <s v="USD"/>
    <n v="1444576022"/>
    <n v="1439392022"/>
    <b v="0"/>
    <n v="0"/>
    <b v="0"/>
    <s v="film &amp; video/animation"/>
    <n v="0"/>
    <x v="0"/>
    <x v="5"/>
    <x v="433"/>
    <d v="2015-10-11T15:07:02"/>
    <x v="4"/>
  </r>
  <r>
    <n v="434"/>
    <s v="Trumpy and Viola take to the Big Apple"/>
    <x v="433"/>
    <n v="2500"/>
    <n v="125"/>
    <n v="5"/>
    <x v="2"/>
    <s v="US"/>
    <s v="USD"/>
    <n v="1385931702"/>
    <n v="1383076902"/>
    <b v="0"/>
    <n v="2"/>
    <b v="0"/>
    <s v="film &amp; video/animation"/>
    <n v="62.5"/>
    <x v="0"/>
    <x v="5"/>
    <x v="434"/>
    <d v="2013-12-01T21:01:42"/>
    <x v="5"/>
  </r>
  <r>
    <n v="435"/>
    <s v="Planet Earth Superheroes"/>
    <x v="434"/>
    <n v="110000"/>
    <n v="3"/>
    <n v="0"/>
    <x v="2"/>
    <s v="US"/>
    <s v="USD"/>
    <n v="1379094980"/>
    <n v="1376502980"/>
    <b v="0"/>
    <n v="3"/>
    <b v="0"/>
    <s v="film &amp; video/animation"/>
    <n v="1"/>
    <x v="0"/>
    <x v="5"/>
    <x v="435"/>
    <d v="2013-09-13T17:56:20"/>
    <x v="5"/>
  </r>
  <r>
    <n v="436"/>
    <s v="Blinky"/>
    <x v="435"/>
    <n v="1000"/>
    <n v="0"/>
    <n v="0"/>
    <x v="2"/>
    <s v="US"/>
    <s v="USD"/>
    <n v="1375260113"/>
    <n v="1372668113"/>
    <b v="0"/>
    <n v="0"/>
    <b v="0"/>
    <s v="film &amp; video/animation"/>
    <n v="0"/>
    <x v="0"/>
    <x v="5"/>
    <x v="436"/>
    <d v="2013-07-31T08:41:53"/>
    <x v="5"/>
  </r>
  <r>
    <n v="437"/>
    <s v="&quot;Johny and Jasper&quot; educational series"/>
    <x v="436"/>
    <n v="7000"/>
    <n v="0"/>
    <n v="0"/>
    <x v="2"/>
    <s v="CA"/>
    <s v="CAD"/>
    <n v="1475912326"/>
    <n v="1470728326"/>
    <b v="0"/>
    <n v="0"/>
    <b v="0"/>
    <s v="film &amp; video/animation"/>
    <n v="0"/>
    <x v="0"/>
    <x v="5"/>
    <x v="437"/>
    <d v="2016-10-08T07:38:46"/>
    <x v="2"/>
  </r>
  <r>
    <n v="438"/>
    <s v="In Game: The Animated Series"/>
    <x v="437"/>
    <n v="20000"/>
    <n v="1876"/>
    <n v="9"/>
    <x v="2"/>
    <s v="US"/>
    <s v="USD"/>
    <n v="1447830958"/>
    <n v="1445235358"/>
    <b v="0"/>
    <n v="11"/>
    <b v="0"/>
    <s v="film &amp; video/animation"/>
    <n v="170.55"/>
    <x v="0"/>
    <x v="5"/>
    <x v="438"/>
    <d v="2015-11-18T07:15:58"/>
    <x v="4"/>
  </r>
  <r>
    <n v="439"/>
    <s v="Starting a cartoon series"/>
    <x v="438"/>
    <n v="450"/>
    <n v="0"/>
    <n v="0"/>
    <x v="2"/>
    <s v="US"/>
    <s v="USD"/>
    <n v="1413569818"/>
    <n v="1412705818"/>
    <b v="0"/>
    <n v="0"/>
    <b v="0"/>
    <s v="film &amp; video/animation"/>
    <n v="0"/>
    <x v="0"/>
    <x v="5"/>
    <x v="439"/>
    <d v="2014-10-17T18:16:58"/>
    <x v="3"/>
  </r>
  <r>
    <n v="440"/>
    <s v="Consumed"/>
    <x v="439"/>
    <n v="5000"/>
    <n v="5"/>
    <n v="0"/>
    <x v="2"/>
    <s v="US"/>
    <s v="USD"/>
    <n v="1458859153"/>
    <n v="1456270753"/>
    <b v="0"/>
    <n v="1"/>
    <b v="0"/>
    <s v="film &amp; video/animation"/>
    <n v="5"/>
    <x v="0"/>
    <x v="5"/>
    <x v="440"/>
    <d v="2016-03-24T22:39:13"/>
    <x v="2"/>
  </r>
  <r>
    <n v="441"/>
    <s v="Wolf Squad Lego Stop Motion"/>
    <x v="440"/>
    <n v="400"/>
    <n v="0"/>
    <n v="0"/>
    <x v="2"/>
    <s v="GB"/>
    <s v="GBP"/>
    <n v="1383418996"/>
    <n v="1380826996"/>
    <b v="0"/>
    <n v="0"/>
    <b v="0"/>
    <s v="film &amp; video/animation"/>
    <n v="0"/>
    <x v="0"/>
    <x v="5"/>
    <x v="441"/>
    <d v="2013-11-02T19:03:16"/>
    <x v="5"/>
  </r>
  <r>
    <n v="442"/>
    <s v="The Paranormal Idiot"/>
    <x v="441"/>
    <n v="17000"/>
    <n v="6691"/>
    <n v="39"/>
    <x v="2"/>
    <s v="US"/>
    <s v="USD"/>
    <n v="1424380783"/>
    <n v="1421788783"/>
    <b v="0"/>
    <n v="17"/>
    <b v="0"/>
    <s v="film &amp; video/animation"/>
    <n v="393.59"/>
    <x v="0"/>
    <x v="5"/>
    <x v="442"/>
    <d v="2015-02-19T21:19:43"/>
    <x v="4"/>
  </r>
  <r>
    <n v="443"/>
    <s v="Bad Teddy Studios"/>
    <x v="442"/>
    <n v="10000"/>
    <n v="10"/>
    <n v="0"/>
    <x v="2"/>
    <s v="CA"/>
    <s v="CAD"/>
    <n v="1391991701"/>
    <n v="1389399701"/>
    <b v="0"/>
    <n v="2"/>
    <b v="0"/>
    <s v="film &amp; video/animation"/>
    <n v="5"/>
    <x v="0"/>
    <x v="5"/>
    <x v="443"/>
    <d v="2014-02-10T00:21:41"/>
    <x v="3"/>
  </r>
  <r>
    <n v="444"/>
    <s v="Discovering the Other Woman"/>
    <x v="443"/>
    <n v="1000"/>
    <n v="50"/>
    <n v="5"/>
    <x v="2"/>
    <s v="US"/>
    <s v="USD"/>
    <n v="1329342361"/>
    <n v="1324158361"/>
    <b v="0"/>
    <n v="1"/>
    <b v="0"/>
    <s v="film &amp; video/animation"/>
    <n v="50"/>
    <x v="0"/>
    <x v="5"/>
    <x v="444"/>
    <d v="2012-02-15T21:46:01"/>
    <x v="7"/>
  </r>
  <r>
    <n v="445"/>
    <s v="Shutupsystems.com Innapropriate Cartoon and Comics Dvd set"/>
    <x v="444"/>
    <n v="60000"/>
    <n v="2"/>
    <n v="0"/>
    <x v="2"/>
    <s v="US"/>
    <s v="USD"/>
    <n v="1432195375"/>
    <n v="1430899375"/>
    <b v="0"/>
    <n v="2"/>
    <b v="0"/>
    <s v="film &amp; video/animation"/>
    <n v="1"/>
    <x v="0"/>
    <x v="5"/>
    <x v="445"/>
    <d v="2015-05-21T08:02:55"/>
    <x v="4"/>
  </r>
  <r>
    <n v="446"/>
    <s v="DisChord"/>
    <x v="445"/>
    <n v="10500"/>
    <n v="766"/>
    <n v="7"/>
    <x v="2"/>
    <s v="US"/>
    <s v="USD"/>
    <n v="1425434420"/>
    <n v="1422842420"/>
    <b v="0"/>
    <n v="16"/>
    <b v="0"/>
    <s v="film &amp; video/animation"/>
    <n v="47.88"/>
    <x v="0"/>
    <x v="5"/>
    <x v="446"/>
    <d v="2015-03-04T02:00:20"/>
    <x v="4"/>
  </r>
  <r>
    <n v="447"/>
    <s v="Fat Rich Bastards Animated videos"/>
    <x v="446"/>
    <n v="30000"/>
    <n v="5"/>
    <n v="0"/>
    <x v="2"/>
    <s v="GB"/>
    <s v="GBP"/>
    <n v="1364041163"/>
    <n v="1361884763"/>
    <b v="0"/>
    <n v="1"/>
    <b v="0"/>
    <s v="film &amp; video/animation"/>
    <n v="5"/>
    <x v="0"/>
    <x v="5"/>
    <x v="447"/>
    <d v="2013-03-23T12:19:23"/>
    <x v="5"/>
  </r>
  <r>
    <n v="448"/>
    <s v="The Last Mice"/>
    <x v="447"/>
    <n v="2500"/>
    <n v="82.01"/>
    <n v="3"/>
    <x v="2"/>
    <s v="US"/>
    <s v="USD"/>
    <n v="1400091095"/>
    <n v="1398363095"/>
    <b v="0"/>
    <n v="4"/>
    <b v="0"/>
    <s v="film &amp; video/animation"/>
    <n v="20.5"/>
    <x v="0"/>
    <x v="5"/>
    <x v="448"/>
    <d v="2014-05-14T18:11:35"/>
    <x v="3"/>
  </r>
  <r>
    <n v="449"/>
    <s v="Shell &amp; Paddy"/>
    <x v="448"/>
    <n v="2000"/>
    <n v="45"/>
    <n v="2"/>
    <x v="2"/>
    <s v="GB"/>
    <s v="GBP"/>
    <n v="1382017085"/>
    <n v="1379425085"/>
    <b v="0"/>
    <n v="5"/>
    <b v="0"/>
    <s v="film &amp; video/animation"/>
    <n v="9"/>
    <x v="0"/>
    <x v="5"/>
    <x v="449"/>
    <d v="2013-10-17T13:38:05"/>
    <x v="5"/>
  </r>
  <r>
    <n v="450"/>
    <s v="DreamAfrica"/>
    <x v="449"/>
    <n v="50000"/>
    <n v="396"/>
    <n v="1"/>
    <x v="2"/>
    <s v="US"/>
    <s v="USD"/>
    <n v="1392417800"/>
    <n v="1389825800"/>
    <b v="0"/>
    <n v="7"/>
    <b v="0"/>
    <s v="film &amp; video/animation"/>
    <n v="56.57"/>
    <x v="0"/>
    <x v="5"/>
    <x v="450"/>
    <d v="2014-02-14T22:43:20"/>
    <x v="3"/>
  </r>
  <r>
    <n v="451"/>
    <s v="The Gangbangers"/>
    <x v="450"/>
    <n v="20000"/>
    <n v="0"/>
    <n v="0"/>
    <x v="2"/>
    <s v="US"/>
    <s v="USD"/>
    <n v="1390669791"/>
    <n v="1388077791"/>
    <b v="0"/>
    <n v="0"/>
    <b v="0"/>
    <s v="film &amp; video/animation"/>
    <n v="0"/>
    <x v="0"/>
    <x v="5"/>
    <x v="451"/>
    <d v="2014-01-25T17:09:51"/>
    <x v="5"/>
  </r>
  <r>
    <n v="452"/>
    <s v="Lost in the Shadows"/>
    <x v="451"/>
    <n v="750"/>
    <n v="480"/>
    <n v="64"/>
    <x v="2"/>
    <s v="US"/>
    <s v="USD"/>
    <n v="1431536015"/>
    <n v="1428944015"/>
    <b v="0"/>
    <n v="12"/>
    <b v="0"/>
    <s v="film &amp; video/animation"/>
    <n v="40"/>
    <x v="0"/>
    <x v="5"/>
    <x v="452"/>
    <d v="2015-05-13T16:53:35"/>
    <x v="4"/>
  </r>
  <r>
    <n v="453"/>
    <s v="Jamboni Brothers Pizza Pilot"/>
    <x v="452"/>
    <n v="94875"/>
    <n v="26"/>
    <n v="0"/>
    <x v="2"/>
    <s v="US"/>
    <s v="USD"/>
    <n v="1424375279"/>
    <n v="1422992879"/>
    <b v="0"/>
    <n v="2"/>
    <b v="0"/>
    <s v="film &amp; video/animation"/>
    <n v="13"/>
    <x v="0"/>
    <x v="5"/>
    <x v="453"/>
    <d v="2015-02-19T19:47:59"/>
    <x v="4"/>
  </r>
  <r>
    <n v="454"/>
    <s v="Super Hi-Speed Road Strikers"/>
    <x v="453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x v="5"/>
    <x v="454"/>
    <d v="2014-11-26T13:14:00"/>
    <x v="3"/>
  </r>
  <r>
    <n v="455"/>
    <s v="The FunBunch Cartoon!!!"/>
    <x v="454"/>
    <n v="65000"/>
    <n v="45"/>
    <n v="0"/>
    <x v="2"/>
    <s v="US"/>
    <s v="USD"/>
    <n v="1334622660"/>
    <n v="1330733022"/>
    <b v="0"/>
    <n v="2"/>
    <b v="0"/>
    <s v="film &amp; video/animation"/>
    <n v="22.5"/>
    <x v="0"/>
    <x v="5"/>
    <x v="455"/>
    <d v="2012-04-17T00:31:00"/>
    <x v="6"/>
  </r>
  <r>
    <n v="456"/>
    <s v="Sideways Mohawk vs This Guy ( Comic eBook &amp; Cartoon Movie )"/>
    <x v="455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x v="5"/>
    <x v="456"/>
    <d v="2013-10-22T03:59:00"/>
    <x v="5"/>
  </r>
  <r>
    <n v="457"/>
    <s v="phenix heart 3D animation"/>
    <x v="456"/>
    <n v="20000"/>
    <n v="0"/>
    <n v="0"/>
    <x v="2"/>
    <s v="CA"/>
    <s v="CAD"/>
    <n v="1408213512"/>
    <n v="1405621512"/>
    <b v="0"/>
    <n v="0"/>
    <b v="0"/>
    <s v="film &amp; video/animation"/>
    <n v="0"/>
    <x v="0"/>
    <x v="5"/>
    <x v="457"/>
    <d v="2014-08-16T18:25:12"/>
    <x v="3"/>
  </r>
  <r>
    <n v="458"/>
    <s v="DE_dust2: Hacker's Wrath"/>
    <x v="457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x v="5"/>
    <x v="458"/>
    <d v="2013-05-14T16:47:40"/>
    <x v="5"/>
  </r>
  <r>
    <n v="459"/>
    <s v="Little Lamb Kidz - multi-faith characters in their 1st DVD"/>
    <x v="458"/>
    <n v="39000"/>
    <n v="25"/>
    <n v="0"/>
    <x v="2"/>
    <s v="US"/>
    <s v="USD"/>
    <n v="1321201327"/>
    <n v="1316013727"/>
    <b v="0"/>
    <n v="1"/>
    <b v="0"/>
    <s v="film &amp; video/animation"/>
    <n v="25"/>
    <x v="0"/>
    <x v="5"/>
    <x v="459"/>
    <d v="2011-11-13T16:22:07"/>
    <x v="7"/>
  </r>
  <r>
    <n v="460"/>
    <s v="Darwin's Kiss"/>
    <x v="459"/>
    <n v="8500"/>
    <n v="25"/>
    <n v="0"/>
    <x v="2"/>
    <s v="US"/>
    <s v="USD"/>
    <n v="1401595200"/>
    <n v="1398862875"/>
    <b v="0"/>
    <n v="2"/>
    <b v="0"/>
    <s v="film &amp; video/animation"/>
    <n v="12.5"/>
    <x v="0"/>
    <x v="5"/>
    <x v="460"/>
    <d v="2014-06-01T04:00:00"/>
    <x v="3"/>
  </r>
  <r>
    <n v="461"/>
    <s v="Machinima film project : Open 24/7"/>
    <x v="460"/>
    <n v="550"/>
    <n v="0"/>
    <n v="0"/>
    <x v="2"/>
    <s v="GB"/>
    <s v="GBP"/>
    <n v="1370204367"/>
    <n v="1368476367"/>
    <b v="0"/>
    <n v="0"/>
    <b v="0"/>
    <s v="film &amp; video/animation"/>
    <n v="0"/>
    <x v="0"/>
    <x v="5"/>
    <x v="461"/>
    <d v="2013-06-02T20:19:27"/>
    <x v="5"/>
  </r>
  <r>
    <n v="462"/>
    <s v="THE FORGOTTEN LAND"/>
    <x v="461"/>
    <n v="100000"/>
    <n v="0"/>
    <n v="0"/>
    <x v="2"/>
    <s v="US"/>
    <s v="USD"/>
    <n v="1312945341"/>
    <n v="1307761341"/>
    <b v="0"/>
    <n v="0"/>
    <b v="0"/>
    <s v="film &amp; video/animation"/>
    <n v="0"/>
    <x v="0"/>
    <x v="5"/>
    <x v="462"/>
    <d v="2011-08-10T03:02:21"/>
    <x v="7"/>
  </r>
  <r>
    <n v="463"/>
    <s v="Tuskegee Redtails"/>
    <x v="462"/>
    <n v="55000"/>
    <n v="1250"/>
    <n v="2"/>
    <x v="2"/>
    <s v="US"/>
    <s v="USD"/>
    <n v="1316883753"/>
    <n v="1311699753"/>
    <b v="0"/>
    <n v="11"/>
    <b v="0"/>
    <s v="film &amp; video/animation"/>
    <n v="113.64"/>
    <x v="0"/>
    <x v="5"/>
    <x v="463"/>
    <d v="2011-09-24T17:02:33"/>
    <x v="7"/>
  </r>
  <r>
    <n v="464"/>
    <s v="PokÃ©Movie - A PokÃ©monâ„¢ school project"/>
    <x v="463"/>
    <n v="1010"/>
    <n v="1"/>
    <n v="0"/>
    <x v="2"/>
    <s v="DE"/>
    <s v="EUR"/>
    <n v="1463602935"/>
    <n v="1461874935"/>
    <b v="0"/>
    <n v="1"/>
    <b v="0"/>
    <s v="film &amp; video/animation"/>
    <n v="1"/>
    <x v="0"/>
    <x v="5"/>
    <x v="464"/>
    <d v="2016-05-18T20:22:15"/>
    <x v="2"/>
  </r>
  <r>
    <n v="465"/>
    <s v="&quot;Amp&quot; A Story About a Robot"/>
    <x v="464"/>
    <n v="512"/>
    <n v="138"/>
    <n v="27"/>
    <x v="2"/>
    <s v="US"/>
    <s v="USD"/>
    <n v="1403837574"/>
    <n v="1402455174"/>
    <b v="0"/>
    <n v="8"/>
    <b v="0"/>
    <s v="film &amp; video/animation"/>
    <n v="17.25"/>
    <x v="0"/>
    <x v="5"/>
    <x v="465"/>
    <d v="2014-06-27T02:52:54"/>
    <x v="3"/>
  </r>
  <r>
    <n v="466"/>
    <s v="The Legend Of The Crimson Knight"/>
    <x v="465"/>
    <n v="10000"/>
    <n v="76"/>
    <n v="1"/>
    <x v="2"/>
    <s v="US"/>
    <s v="USD"/>
    <n v="1347057464"/>
    <n v="1344465464"/>
    <b v="0"/>
    <n v="5"/>
    <b v="0"/>
    <s v="film &amp; video/animation"/>
    <n v="15.2"/>
    <x v="0"/>
    <x v="5"/>
    <x v="466"/>
    <d v="2012-09-07T22:37:44"/>
    <x v="6"/>
  </r>
  <r>
    <n v="467"/>
    <s v="&quot;The Kris and Berman Show&quot; Adult Animated Series Pilot"/>
    <x v="466"/>
    <n v="20000"/>
    <n v="4315"/>
    <n v="22"/>
    <x v="2"/>
    <s v="US"/>
    <s v="USD"/>
    <n v="1348849134"/>
    <n v="1344961134"/>
    <b v="0"/>
    <n v="39"/>
    <b v="0"/>
    <s v="film &amp; video/animation"/>
    <n v="110.64"/>
    <x v="0"/>
    <x v="5"/>
    <x v="467"/>
    <d v="2012-09-28T16:18:54"/>
    <x v="6"/>
  </r>
  <r>
    <n v="468"/>
    <s v="Storyville: Return of the Vodou Queen"/>
    <x v="467"/>
    <n v="7500"/>
    <n v="0"/>
    <n v="0"/>
    <x v="2"/>
    <s v="US"/>
    <s v="USD"/>
    <n v="1341978665"/>
    <n v="1336795283"/>
    <b v="0"/>
    <n v="0"/>
    <b v="0"/>
    <s v="film &amp; video/animation"/>
    <n v="0"/>
    <x v="0"/>
    <x v="5"/>
    <x v="468"/>
    <d v="2012-07-11T03:51:05"/>
    <x v="6"/>
  </r>
  <r>
    <n v="469"/>
    <s v="Dreamland PERSONALISED Animated Shorts Film"/>
    <x v="468"/>
    <n v="6000"/>
    <n v="0"/>
    <n v="0"/>
    <x v="2"/>
    <s v="GB"/>
    <s v="GBP"/>
    <n v="1409960724"/>
    <n v="1404776724"/>
    <b v="0"/>
    <n v="0"/>
    <b v="0"/>
    <s v="film &amp; video/animation"/>
    <n v="0"/>
    <x v="0"/>
    <x v="5"/>
    <x v="469"/>
    <d v="2014-09-05T23:45:24"/>
    <x v="3"/>
  </r>
  <r>
    <n v="470"/>
    <s v="Glippets: The Aliens next door -  Animation from Comic Strip"/>
    <x v="469"/>
    <n v="5000"/>
    <n v="51"/>
    <n v="1"/>
    <x v="2"/>
    <s v="US"/>
    <s v="USD"/>
    <n v="1389844800"/>
    <n v="1385524889"/>
    <b v="0"/>
    <n v="2"/>
    <b v="0"/>
    <s v="film &amp; video/animation"/>
    <n v="25.5"/>
    <x v="0"/>
    <x v="5"/>
    <x v="470"/>
    <d v="2014-01-16T04:00:00"/>
    <x v="5"/>
  </r>
  <r>
    <n v="471"/>
    <s v="Red Origins"/>
    <x v="470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x v="5"/>
    <x v="471"/>
    <d v="2014-04-19T16:19:39"/>
    <x v="3"/>
  </r>
  <r>
    <n v="472"/>
    <s v="3D Animation Story of an Ancient Hero: Fly Forward"/>
    <x v="471"/>
    <n v="800"/>
    <n v="141"/>
    <n v="18"/>
    <x v="2"/>
    <s v="US"/>
    <s v="USD"/>
    <n v="1408831718"/>
    <n v="1406239718"/>
    <b v="0"/>
    <n v="5"/>
    <b v="0"/>
    <s v="film &amp; video/animation"/>
    <n v="28.2"/>
    <x v="0"/>
    <x v="5"/>
    <x v="472"/>
    <d v="2014-08-23T22:08:38"/>
    <x v="3"/>
  </r>
  <r>
    <n v="473"/>
    <s v="QUANTUM KIDZ - 3D animated pilot - THE ULTIMATE GOAL"/>
    <x v="472"/>
    <n v="30000"/>
    <n v="861"/>
    <n v="3"/>
    <x v="2"/>
    <s v="US"/>
    <s v="USD"/>
    <n v="1410972319"/>
    <n v="1408380319"/>
    <b v="0"/>
    <n v="14"/>
    <b v="0"/>
    <s v="film &amp; video/animation"/>
    <n v="61.5"/>
    <x v="0"/>
    <x v="5"/>
    <x v="473"/>
    <d v="2014-09-17T16:45:19"/>
    <x v="3"/>
  </r>
  <r>
    <n v="474"/>
    <s v="TAO Mr. Fantastic!!"/>
    <x v="473"/>
    <n v="3300"/>
    <n v="1"/>
    <n v="0"/>
    <x v="2"/>
    <s v="US"/>
    <s v="USD"/>
    <n v="1487318029"/>
    <n v="1484726029"/>
    <b v="0"/>
    <n v="1"/>
    <b v="0"/>
    <s v="film &amp; video/animation"/>
    <n v="1"/>
    <x v="0"/>
    <x v="5"/>
    <x v="474"/>
    <d v="2017-02-17T07:53:49"/>
    <x v="9"/>
  </r>
  <r>
    <n v="475"/>
    <s v="Tropiki-Meet the Tikis animated/cartoon series-Monkey Tiki"/>
    <x v="474"/>
    <n v="2000"/>
    <n v="0"/>
    <n v="0"/>
    <x v="2"/>
    <s v="US"/>
    <s v="USD"/>
    <n v="1430877843"/>
    <n v="1428285843"/>
    <b v="0"/>
    <n v="0"/>
    <b v="0"/>
    <s v="film &amp; video/animation"/>
    <n v="0"/>
    <x v="0"/>
    <x v="5"/>
    <x v="475"/>
    <d v="2015-05-06T02:04:03"/>
    <x v="4"/>
  </r>
  <r>
    <n v="476"/>
    <s v="Sight Word Music Videos"/>
    <x v="475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x v="5"/>
    <x v="476"/>
    <d v="2014-06-03T03:59:00"/>
    <x v="3"/>
  </r>
  <r>
    <n v="477"/>
    <s v="Hymn of Unity"/>
    <x v="476"/>
    <n v="1500"/>
    <n v="0"/>
    <n v="0"/>
    <x v="2"/>
    <s v="US"/>
    <s v="USD"/>
    <n v="1337371334"/>
    <n v="1332187334"/>
    <b v="0"/>
    <n v="0"/>
    <b v="0"/>
    <s v="film &amp; video/animation"/>
    <n v="0"/>
    <x v="0"/>
    <x v="5"/>
    <x v="477"/>
    <d v="2012-05-18T20:02:14"/>
    <x v="6"/>
  </r>
  <r>
    <n v="478"/>
    <s v="BABY HUEY IN A FEATURE FILM /  &quot;LUCKY DUCK&quot;"/>
    <x v="477"/>
    <n v="10000"/>
    <n v="0"/>
    <n v="0"/>
    <x v="2"/>
    <s v="US"/>
    <s v="USD"/>
    <n v="1427921509"/>
    <n v="1425333109"/>
    <b v="0"/>
    <n v="0"/>
    <b v="0"/>
    <s v="film &amp; video/animation"/>
    <n v="0"/>
    <x v="0"/>
    <x v="5"/>
    <x v="478"/>
    <d v="2015-04-01T20:51:49"/>
    <x v="4"/>
  </r>
  <r>
    <n v="479"/>
    <s v="Harvard Math 55A and Stanford Math 51H Animated!"/>
    <x v="478"/>
    <n v="15000"/>
    <n v="4884"/>
    <n v="33"/>
    <x v="2"/>
    <s v="US"/>
    <s v="USD"/>
    <n v="1416566835"/>
    <n v="1411379235"/>
    <b v="0"/>
    <n v="55"/>
    <b v="0"/>
    <s v="film &amp; video/animation"/>
    <n v="88.8"/>
    <x v="0"/>
    <x v="5"/>
    <x v="479"/>
    <d v="2014-11-21T10:47:15"/>
    <x v="3"/>
  </r>
  <r>
    <n v="480"/>
    <s v="The CafÃ©"/>
    <x v="479"/>
    <n v="40000"/>
    <n v="7764"/>
    <n v="19"/>
    <x v="2"/>
    <s v="US"/>
    <s v="USD"/>
    <n v="1376049615"/>
    <n v="1373457615"/>
    <b v="0"/>
    <n v="140"/>
    <b v="0"/>
    <s v="film &amp; video/animation"/>
    <n v="55.46"/>
    <x v="0"/>
    <x v="5"/>
    <x v="480"/>
    <d v="2013-08-09T12:00:15"/>
    <x v="5"/>
  </r>
  <r>
    <n v="481"/>
    <s v="ERA"/>
    <x v="480"/>
    <n v="30000"/>
    <n v="1830"/>
    <n v="6"/>
    <x v="2"/>
    <s v="US"/>
    <s v="USD"/>
    <n v="1349885289"/>
    <n v="1347293289"/>
    <b v="0"/>
    <n v="21"/>
    <b v="0"/>
    <s v="film &amp; video/animation"/>
    <n v="87.14"/>
    <x v="0"/>
    <x v="5"/>
    <x v="481"/>
    <d v="2012-10-10T16:08:09"/>
    <x v="6"/>
  </r>
  <r>
    <n v="482"/>
    <s v="Animated Stand-up Routines Shenanigans"/>
    <x v="481"/>
    <n v="10000"/>
    <n v="10"/>
    <n v="0"/>
    <x v="2"/>
    <s v="US"/>
    <s v="USD"/>
    <n v="1460644440"/>
    <n v="1458336690"/>
    <b v="0"/>
    <n v="1"/>
    <b v="0"/>
    <s v="film &amp; video/animation"/>
    <n v="10"/>
    <x v="0"/>
    <x v="5"/>
    <x v="482"/>
    <d v="2016-04-14T14:34:00"/>
    <x v="2"/>
  </r>
  <r>
    <n v="483"/>
    <s v="Misri Bunch: Names of Allah series 2"/>
    <x v="482"/>
    <n v="15000"/>
    <n v="7530"/>
    <n v="50"/>
    <x v="2"/>
    <s v="GB"/>
    <s v="GBP"/>
    <n v="1359434672"/>
    <n v="1354250672"/>
    <b v="0"/>
    <n v="147"/>
    <b v="0"/>
    <s v="film &amp; video/animation"/>
    <n v="51.22"/>
    <x v="0"/>
    <x v="5"/>
    <x v="483"/>
    <d v="2013-01-29T04:44:32"/>
    <x v="6"/>
  </r>
  <r>
    <n v="484"/>
    <s v="The Diddlys &quot;Steam powered Superheroes&quot;"/>
    <x v="483"/>
    <n v="80000"/>
    <n v="149"/>
    <n v="0"/>
    <x v="2"/>
    <s v="GB"/>
    <s v="GBP"/>
    <n v="1446766372"/>
    <n v="1443220372"/>
    <b v="0"/>
    <n v="11"/>
    <b v="0"/>
    <s v="film &amp; video/animation"/>
    <n v="13.55"/>
    <x v="0"/>
    <x v="5"/>
    <x v="484"/>
    <d v="2015-11-05T23:32:52"/>
    <x v="4"/>
  </r>
  <r>
    <n v="485"/>
    <s v="The Lighthouse and the Lock cartoon - funny stuff for kids."/>
    <x v="484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x v="5"/>
    <x v="485"/>
    <d v="2013-05-17T12:08:19"/>
    <x v="5"/>
  </r>
  <r>
    <n v="486"/>
    <s v="'WORLD FRIENDS' - Changing the way children learn and play !"/>
    <x v="485"/>
    <n v="550000"/>
    <n v="50"/>
    <n v="0"/>
    <x v="2"/>
    <s v="AU"/>
    <s v="AUD"/>
    <n v="1401662239"/>
    <n v="1399070239"/>
    <b v="0"/>
    <n v="1"/>
    <b v="0"/>
    <s v="film &amp; video/animation"/>
    <n v="50"/>
    <x v="0"/>
    <x v="5"/>
    <x v="486"/>
    <d v="2014-06-01T22:37:19"/>
    <x v="3"/>
  </r>
  <r>
    <n v="487"/>
    <s v="The Adventures of Daryl and Straight Man"/>
    <x v="486"/>
    <n v="50000"/>
    <n v="0"/>
    <n v="0"/>
    <x v="2"/>
    <s v="CA"/>
    <s v="CAD"/>
    <n v="1482678994"/>
    <n v="1477491394"/>
    <b v="0"/>
    <n v="0"/>
    <b v="0"/>
    <s v="film &amp; video/animation"/>
    <n v="0"/>
    <x v="0"/>
    <x v="5"/>
    <x v="487"/>
    <d v="2016-12-25T15:16:34"/>
    <x v="2"/>
  </r>
  <r>
    <n v="488"/>
    <s v="City Animals independent cartoon series"/>
    <x v="487"/>
    <n v="12000"/>
    <n v="0"/>
    <n v="0"/>
    <x v="2"/>
    <s v="US"/>
    <s v="USD"/>
    <n v="1483924700"/>
    <n v="1481332700"/>
    <b v="0"/>
    <n v="0"/>
    <b v="0"/>
    <s v="film &amp; video/animation"/>
    <n v="0"/>
    <x v="0"/>
    <x v="5"/>
    <x v="488"/>
    <d v="2017-01-09T01:18:20"/>
    <x v="2"/>
  </r>
  <r>
    <n v="489"/>
    <s v="THE GUINEAS SHOW"/>
    <x v="488"/>
    <n v="74997"/>
    <n v="215"/>
    <n v="0"/>
    <x v="2"/>
    <s v="US"/>
    <s v="USD"/>
    <n v="1325763180"/>
    <n v="1323084816"/>
    <b v="0"/>
    <n v="3"/>
    <b v="0"/>
    <s v="film &amp; video/animation"/>
    <n v="71.67"/>
    <x v="0"/>
    <x v="5"/>
    <x v="489"/>
    <d v="2012-01-05T11:33:00"/>
    <x v="7"/>
  </r>
  <r>
    <n v="490"/>
    <s v="PROJECT IS CANCELLED"/>
    <x v="489"/>
    <n v="1000"/>
    <n v="0"/>
    <n v="0"/>
    <x v="2"/>
    <s v="US"/>
    <s v="USD"/>
    <n v="1345677285"/>
    <n v="1343085285"/>
    <b v="0"/>
    <n v="0"/>
    <b v="0"/>
    <s v="film &amp; video/animation"/>
    <n v="0"/>
    <x v="0"/>
    <x v="5"/>
    <x v="490"/>
    <d v="2012-08-22T23:14:45"/>
    <x v="6"/>
  </r>
  <r>
    <n v="491"/>
    <s v="Guess What? Gus"/>
    <x v="490"/>
    <n v="10000"/>
    <n v="0"/>
    <n v="0"/>
    <x v="2"/>
    <s v="US"/>
    <s v="USD"/>
    <n v="1453937699"/>
    <n v="1451345699"/>
    <b v="0"/>
    <n v="0"/>
    <b v="0"/>
    <s v="film &amp; video/animation"/>
    <n v="0"/>
    <x v="0"/>
    <x v="5"/>
    <x v="491"/>
    <d v="2016-01-27T23:34:59"/>
    <x v="4"/>
  </r>
  <r>
    <n v="492"/>
    <s v="Project: eXelcius - Next Generation Movie"/>
    <x v="491"/>
    <n v="10000000"/>
    <n v="0"/>
    <n v="0"/>
    <x v="2"/>
    <s v="SE"/>
    <s v="SEK"/>
    <n v="1476319830"/>
    <n v="1471135830"/>
    <b v="0"/>
    <n v="0"/>
    <b v="0"/>
    <s v="film &amp; video/animation"/>
    <n v="0"/>
    <x v="0"/>
    <x v="5"/>
    <x v="492"/>
    <d v="2016-10-13T00:50:30"/>
    <x v="2"/>
  </r>
  <r>
    <n v="493"/>
    <s v="Joc Barrera The Chupacabra Hunter"/>
    <x v="492"/>
    <n v="30000"/>
    <n v="0"/>
    <n v="0"/>
    <x v="2"/>
    <s v="GB"/>
    <s v="GBP"/>
    <n v="1432142738"/>
    <n v="1429550738"/>
    <b v="0"/>
    <n v="0"/>
    <b v="0"/>
    <s v="film &amp; video/animation"/>
    <n v="0"/>
    <x v="0"/>
    <x v="5"/>
    <x v="493"/>
    <d v="2015-05-20T17:25:38"/>
    <x v="4"/>
  </r>
  <r>
    <n v="494"/>
    <s v="The Grigori"/>
    <x v="493"/>
    <n v="20000"/>
    <n v="31"/>
    <n v="0"/>
    <x v="2"/>
    <s v="US"/>
    <s v="USD"/>
    <n v="1404356400"/>
    <n v="1402343765"/>
    <b v="0"/>
    <n v="3"/>
    <b v="0"/>
    <s v="film &amp; video/animation"/>
    <n v="10.33"/>
    <x v="0"/>
    <x v="5"/>
    <x v="494"/>
    <d v="2014-07-03T03:00:00"/>
    <x v="3"/>
  </r>
  <r>
    <n v="495"/>
    <s v="Average Heroes pilot"/>
    <x v="494"/>
    <n v="7000"/>
    <n v="0"/>
    <n v="0"/>
    <x v="2"/>
    <s v="US"/>
    <s v="USD"/>
    <n v="1437076305"/>
    <n v="1434484305"/>
    <b v="0"/>
    <n v="0"/>
    <b v="0"/>
    <s v="film &amp; video/animation"/>
    <n v="0"/>
    <x v="0"/>
    <x v="5"/>
    <x v="495"/>
    <d v="2015-07-16T19:51:45"/>
    <x v="4"/>
  </r>
  <r>
    <n v="496"/>
    <s v="Airships and Anatasia: The Movie"/>
    <x v="495"/>
    <n v="60000"/>
    <n v="1"/>
    <n v="0"/>
    <x v="2"/>
    <s v="US"/>
    <s v="USD"/>
    <n v="1392070874"/>
    <n v="1386886874"/>
    <b v="0"/>
    <n v="1"/>
    <b v="0"/>
    <s v="film &amp; video/animation"/>
    <n v="1"/>
    <x v="0"/>
    <x v="5"/>
    <x v="496"/>
    <d v="2014-02-10T22:21:14"/>
    <x v="5"/>
  </r>
  <r>
    <n v="497"/>
    <s v="Galaxy Probe Kids"/>
    <x v="496"/>
    <n v="4480"/>
    <n v="30"/>
    <n v="1"/>
    <x v="2"/>
    <s v="US"/>
    <s v="USD"/>
    <n v="1419483600"/>
    <n v="1414889665"/>
    <b v="0"/>
    <n v="3"/>
    <b v="0"/>
    <s v="film &amp; video/animation"/>
    <n v="10"/>
    <x v="0"/>
    <x v="5"/>
    <x v="497"/>
    <d v="2014-12-25T05:00:00"/>
    <x v="3"/>
  </r>
  <r>
    <n v="498"/>
    <s v="ANGAL TENTARA and The Root of All Evil"/>
    <x v="497"/>
    <n v="65108"/>
    <n v="2994"/>
    <n v="5"/>
    <x v="2"/>
    <s v="US"/>
    <s v="USD"/>
    <n v="1324664249"/>
    <n v="1321035449"/>
    <b v="0"/>
    <n v="22"/>
    <b v="0"/>
    <s v="film &amp; video/animation"/>
    <n v="136.09"/>
    <x v="0"/>
    <x v="5"/>
    <x v="498"/>
    <d v="2011-12-23T18:17:29"/>
    <x v="7"/>
  </r>
  <r>
    <n v="499"/>
    <s v="Broadway Melodies: A Rock &amp; Roll Mystery Musical - Animated Feature Film"/>
    <x v="498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x v="5"/>
    <x v="499"/>
    <d v="2009-10-12T20:59:00"/>
    <x v="10"/>
  </r>
  <r>
    <n v="500"/>
    <s v="Stephen Colbert animated video"/>
    <x v="499"/>
    <n v="6500"/>
    <n v="215"/>
    <n v="3"/>
    <x v="2"/>
    <s v="US"/>
    <s v="USD"/>
    <n v="1273356960"/>
    <n v="1268255751"/>
    <b v="0"/>
    <n v="4"/>
    <b v="0"/>
    <s v="film &amp; video/animation"/>
    <n v="53.75"/>
    <x v="0"/>
    <x v="5"/>
    <x v="500"/>
    <d v="2010-05-08T22:16:00"/>
    <x v="8"/>
  </r>
  <r>
    <n v="501"/>
    <s v="World War 4"/>
    <x v="500"/>
    <n v="10000"/>
    <n v="0"/>
    <n v="0"/>
    <x v="2"/>
    <s v="US"/>
    <s v="USD"/>
    <n v="1310189851"/>
    <n v="1307597851"/>
    <b v="0"/>
    <n v="0"/>
    <b v="0"/>
    <s v="film &amp; video/animation"/>
    <n v="0"/>
    <x v="0"/>
    <x v="5"/>
    <x v="501"/>
    <d v="2011-07-09T05:37:31"/>
    <x v="7"/>
  </r>
  <r>
    <n v="502"/>
    <s v="Strawberry Bowl"/>
    <x v="501"/>
    <n v="20000"/>
    <n v="230"/>
    <n v="1"/>
    <x v="2"/>
    <s v="US"/>
    <s v="USD"/>
    <n v="1332073025"/>
    <n v="1329484625"/>
    <b v="0"/>
    <n v="4"/>
    <b v="0"/>
    <s v="film &amp; video/animation"/>
    <n v="57.5"/>
    <x v="0"/>
    <x v="5"/>
    <x v="502"/>
    <d v="2012-03-18T12:17:05"/>
    <x v="6"/>
  </r>
  <r>
    <n v="503"/>
    <s v="Jimmy There and Back - Documentary Animation"/>
    <x v="502"/>
    <n v="6500"/>
    <n v="114"/>
    <n v="2"/>
    <x v="2"/>
    <s v="GB"/>
    <s v="GBP"/>
    <n v="1421498303"/>
    <n v="1418906303"/>
    <b v="0"/>
    <n v="9"/>
    <b v="0"/>
    <s v="film &amp; video/animation"/>
    <n v="12.67"/>
    <x v="0"/>
    <x v="5"/>
    <x v="503"/>
    <d v="2015-01-17T12:38:23"/>
    <x v="3"/>
  </r>
  <r>
    <n v="504"/>
    <s v="Woodsy Owl Animation: Cartoons That Give A Hoot!"/>
    <x v="503"/>
    <n v="24500"/>
    <n v="335"/>
    <n v="1"/>
    <x v="2"/>
    <s v="US"/>
    <s v="USD"/>
    <n v="1334097387"/>
    <n v="1328916987"/>
    <b v="0"/>
    <n v="5"/>
    <b v="0"/>
    <s v="film &amp; video/animation"/>
    <n v="67"/>
    <x v="0"/>
    <x v="5"/>
    <x v="504"/>
    <d v="2012-04-10T22:36:27"/>
    <x v="6"/>
  </r>
  <r>
    <n v="505"/>
    <s v="MY4FACES THE ANIMATED MOVIE"/>
    <x v="504"/>
    <n v="12000"/>
    <n v="52"/>
    <n v="0"/>
    <x v="2"/>
    <s v="US"/>
    <s v="USD"/>
    <n v="1451010086"/>
    <n v="1447122086"/>
    <b v="0"/>
    <n v="14"/>
    <b v="0"/>
    <s v="film &amp; video/animation"/>
    <n v="3.71"/>
    <x v="0"/>
    <x v="5"/>
    <x v="505"/>
    <d v="2015-12-25T02:21:26"/>
    <x v="4"/>
  </r>
  <r>
    <n v="506"/>
    <s v="Age of Spirit: The Battle in Heaven"/>
    <x v="505"/>
    <n v="200000"/>
    <n v="250"/>
    <n v="0"/>
    <x v="2"/>
    <s v="US"/>
    <s v="USD"/>
    <n v="1376140520"/>
    <n v="1373548520"/>
    <b v="0"/>
    <n v="1"/>
    <b v="0"/>
    <s v="film &amp; video/animation"/>
    <n v="250"/>
    <x v="0"/>
    <x v="5"/>
    <x v="506"/>
    <d v="2013-08-10T13:15:20"/>
    <x v="5"/>
  </r>
  <r>
    <n v="507"/>
    <s v="Code Monkeys"/>
    <x v="506"/>
    <n v="20000"/>
    <n v="640"/>
    <n v="3"/>
    <x v="2"/>
    <s v="US"/>
    <s v="USD"/>
    <n v="1350687657"/>
    <n v="1346799657"/>
    <b v="0"/>
    <n v="10"/>
    <b v="0"/>
    <s v="film &amp; video/animation"/>
    <n v="64"/>
    <x v="0"/>
    <x v="5"/>
    <x v="507"/>
    <d v="2012-10-19T23:00:57"/>
    <x v="6"/>
  </r>
  <r>
    <n v="508"/>
    <s v="Heroes Faith II (Superior Soldier)"/>
    <x v="507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x v="5"/>
    <x v="508"/>
    <d v="2012-05-25T14:14:00"/>
    <x v="6"/>
  </r>
  <r>
    <n v="509"/>
    <s v="Indian in Chelsea - Web Animated series"/>
    <x v="508"/>
    <n v="5000"/>
    <n v="10"/>
    <n v="0"/>
    <x v="2"/>
    <s v="GB"/>
    <s v="GBP"/>
    <n v="1435504170"/>
    <n v="1432912170"/>
    <b v="0"/>
    <n v="1"/>
    <b v="0"/>
    <s v="film &amp; video/animation"/>
    <n v="10"/>
    <x v="0"/>
    <x v="5"/>
    <x v="509"/>
    <d v="2015-06-28T15:09:30"/>
    <x v="4"/>
  </r>
  <r>
    <n v="510"/>
    <s v="TPI Episode 2: Doomsday Dean"/>
    <x v="509"/>
    <n v="14000"/>
    <n v="0"/>
    <n v="0"/>
    <x v="2"/>
    <s v="US"/>
    <s v="USD"/>
    <n v="1456805639"/>
    <n v="1454213639"/>
    <b v="0"/>
    <n v="0"/>
    <b v="0"/>
    <s v="film &amp; video/animation"/>
    <n v="0"/>
    <x v="0"/>
    <x v="5"/>
    <x v="510"/>
    <d v="2016-03-01T04:13:59"/>
    <x v="2"/>
  </r>
  <r>
    <n v="511"/>
    <s v="Stuck On An Eyeland"/>
    <x v="510"/>
    <n v="5000"/>
    <n v="150"/>
    <n v="3"/>
    <x v="2"/>
    <s v="US"/>
    <s v="USD"/>
    <n v="1365228982"/>
    <n v="1362640582"/>
    <b v="0"/>
    <n v="5"/>
    <b v="0"/>
    <s v="film &amp; video/animation"/>
    <n v="30"/>
    <x v="0"/>
    <x v="5"/>
    <x v="511"/>
    <d v="2013-04-06T06:16:22"/>
    <x v="5"/>
  </r>
  <r>
    <n v="512"/>
    <s v="Otherkin The Animated Series"/>
    <x v="511"/>
    <n v="8000"/>
    <n v="11"/>
    <n v="0"/>
    <x v="2"/>
    <s v="US"/>
    <s v="USD"/>
    <n v="1479667727"/>
    <n v="1475776127"/>
    <b v="0"/>
    <n v="2"/>
    <b v="0"/>
    <s v="film &amp; video/animation"/>
    <n v="5.5"/>
    <x v="0"/>
    <x v="5"/>
    <x v="512"/>
    <d v="2016-11-20T18:48:47"/>
    <x v="2"/>
  </r>
  <r>
    <n v="513"/>
    <s v="Paradigm Spiral - The Animated Series"/>
    <x v="512"/>
    <n v="50000"/>
    <n v="6962"/>
    <n v="14"/>
    <x v="2"/>
    <s v="US"/>
    <s v="USD"/>
    <n v="1471244400"/>
    <n v="1467387705"/>
    <b v="0"/>
    <n v="68"/>
    <b v="0"/>
    <s v="film &amp; video/animation"/>
    <n v="102.38"/>
    <x v="0"/>
    <x v="5"/>
    <x v="513"/>
    <d v="2016-08-15T07:00:00"/>
    <x v="2"/>
  </r>
  <r>
    <n v="514"/>
    <s v="I'm Sticking With You."/>
    <x v="513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x v="5"/>
    <x v="514"/>
    <d v="2014-08-09T14:44:07"/>
    <x v="3"/>
  </r>
  <r>
    <n v="515"/>
    <s v="A Tale of Faith - An Animated Short Film"/>
    <x v="514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x v="5"/>
    <x v="515"/>
    <d v="2015-12-29T11:46:41"/>
    <x v="4"/>
  </r>
  <r>
    <n v="516"/>
    <s v="Shipmates"/>
    <x v="515"/>
    <n v="5000"/>
    <n v="0"/>
    <n v="0"/>
    <x v="2"/>
    <s v="GB"/>
    <s v="GBP"/>
    <n v="1432752080"/>
    <n v="1427568080"/>
    <b v="0"/>
    <n v="0"/>
    <b v="0"/>
    <s v="film &amp; video/animation"/>
    <n v="0"/>
    <x v="0"/>
    <x v="5"/>
    <x v="516"/>
    <d v="2015-05-27T18:41:20"/>
    <x v="4"/>
  </r>
  <r>
    <n v="517"/>
    <s v="Honeybee: The Animated Series Trailer"/>
    <x v="516"/>
    <n v="15000"/>
    <n v="205"/>
    <n v="1"/>
    <x v="2"/>
    <s v="US"/>
    <s v="USD"/>
    <n v="1486046761"/>
    <n v="1483454761"/>
    <b v="0"/>
    <n v="3"/>
    <b v="0"/>
    <s v="film &amp; video/animation"/>
    <n v="68.33"/>
    <x v="0"/>
    <x v="5"/>
    <x v="517"/>
    <d v="2017-02-02T14:46:01"/>
    <x v="9"/>
  </r>
  <r>
    <n v="518"/>
    <s v="Somorrah"/>
    <x v="517"/>
    <n v="7175"/>
    <n v="0"/>
    <n v="0"/>
    <x v="2"/>
    <s v="US"/>
    <s v="USD"/>
    <n v="1441550760"/>
    <n v="1438958824"/>
    <b v="0"/>
    <n v="0"/>
    <b v="0"/>
    <s v="film &amp; video/animation"/>
    <n v="0"/>
    <x v="0"/>
    <x v="5"/>
    <x v="518"/>
    <d v="2015-09-06T14:46:00"/>
    <x v="4"/>
  </r>
  <r>
    <n v="519"/>
    <s v="M dot Strange's &quot;I am Nightmare&quot;"/>
    <x v="518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x v="5"/>
    <x v="519"/>
    <d v="2012-12-05T09:23:41"/>
    <x v="6"/>
  </r>
  <r>
    <n v="520"/>
    <s v="Darktales The Play"/>
    <x v="519"/>
    <n v="5000"/>
    <n v="5105"/>
    <n v="102"/>
    <x v="0"/>
    <s v="GB"/>
    <s v="GBP"/>
    <n v="1449766261"/>
    <n v="1447174261"/>
    <b v="0"/>
    <n v="34"/>
    <b v="1"/>
    <s v="theater/plays"/>
    <n v="150.15"/>
    <x v="1"/>
    <x v="6"/>
    <x v="520"/>
    <d v="2015-12-10T16:51:01"/>
    <x v="4"/>
  </r>
  <r>
    <n v="521"/>
    <s v="U.S. Premiere of &quot;dirty butterfly&quot; by debbie tucker green"/>
    <x v="520"/>
    <n v="5000"/>
    <n v="5232"/>
    <n v="105"/>
    <x v="0"/>
    <s v="US"/>
    <s v="USD"/>
    <n v="1477976340"/>
    <n v="1475460819"/>
    <b v="0"/>
    <n v="56"/>
    <b v="1"/>
    <s v="theater/plays"/>
    <n v="93.43"/>
    <x v="1"/>
    <x v="6"/>
    <x v="521"/>
    <d v="2016-11-01T04:59:00"/>
    <x v="2"/>
  </r>
  <r>
    <n v="522"/>
    <s v="COMPASS PLAYERS"/>
    <x v="521"/>
    <n v="3000"/>
    <n v="3440"/>
    <n v="115"/>
    <x v="0"/>
    <s v="US"/>
    <s v="USD"/>
    <n v="1458518325"/>
    <n v="1456793925"/>
    <b v="0"/>
    <n v="31"/>
    <b v="1"/>
    <s v="theater/plays"/>
    <n v="110.97"/>
    <x v="1"/>
    <x v="6"/>
    <x v="522"/>
    <d v="2016-03-20T23:58:45"/>
    <x v="2"/>
  </r>
  <r>
    <n v="523"/>
    <s v="&quot;The Star on My Heart&quot; Original Play Project on Holocaust"/>
    <x v="522"/>
    <n v="5000"/>
    <n v="6030"/>
    <n v="121"/>
    <x v="0"/>
    <s v="US"/>
    <s v="USD"/>
    <n v="1442805076"/>
    <n v="1440213076"/>
    <b v="0"/>
    <n v="84"/>
    <b v="1"/>
    <s v="theater/plays"/>
    <n v="71.790000000000006"/>
    <x v="1"/>
    <x v="6"/>
    <x v="523"/>
    <d v="2015-09-21T03:11:16"/>
    <x v="4"/>
  </r>
  <r>
    <n v="524"/>
    <s v="Zero Down"/>
    <x v="523"/>
    <n v="3500"/>
    <n v="3803.55"/>
    <n v="109"/>
    <x v="0"/>
    <s v="GB"/>
    <s v="GBP"/>
    <n v="1464801169"/>
    <n v="1462209169"/>
    <b v="0"/>
    <n v="130"/>
    <b v="1"/>
    <s v="theater/plays"/>
    <n v="29.26"/>
    <x v="1"/>
    <x v="6"/>
    <x v="524"/>
    <d v="2016-06-01T17:12:49"/>
    <x v="2"/>
  </r>
  <r>
    <n v="525"/>
    <s v="EUPHORIA! A New Play by John Corigliano"/>
    <x v="524"/>
    <n v="12000"/>
    <n v="12000"/>
    <n v="100"/>
    <x v="0"/>
    <s v="US"/>
    <s v="USD"/>
    <n v="1410601041"/>
    <n v="1406713041"/>
    <b v="0"/>
    <n v="12"/>
    <b v="1"/>
    <s v="theater/plays"/>
    <n v="1000"/>
    <x v="1"/>
    <x v="6"/>
    <x v="525"/>
    <d v="2014-09-13T09:37:21"/>
    <x v="3"/>
  </r>
  <r>
    <n v="526"/>
    <s v="Victory by Madicken Malm"/>
    <x v="525"/>
    <n v="1500"/>
    <n v="1710"/>
    <n v="114"/>
    <x v="0"/>
    <s v="GB"/>
    <s v="GBP"/>
    <n v="1438966800"/>
    <n v="1436278344"/>
    <b v="0"/>
    <n v="23"/>
    <b v="1"/>
    <s v="theater/plays"/>
    <n v="74.349999999999994"/>
    <x v="1"/>
    <x v="6"/>
    <x v="526"/>
    <d v="2015-08-07T17:00:00"/>
    <x v="4"/>
  </r>
  <r>
    <n v="527"/>
    <s v="Omega Kids - a new play"/>
    <x v="526"/>
    <n v="10000"/>
    <n v="10085"/>
    <n v="101"/>
    <x v="0"/>
    <s v="US"/>
    <s v="USD"/>
    <n v="1487347500"/>
    <n v="1484715366"/>
    <b v="0"/>
    <n v="158"/>
    <b v="1"/>
    <s v="theater/plays"/>
    <n v="63.83"/>
    <x v="1"/>
    <x v="6"/>
    <x v="527"/>
    <d v="2017-02-17T16:05:00"/>
    <x v="9"/>
  </r>
  <r>
    <n v="528"/>
    <s v="Devastated No Matter What"/>
    <x v="527"/>
    <n v="1150"/>
    <n v="1330"/>
    <n v="116"/>
    <x v="0"/>
    <s v="US"/>
    <s v="USD"/>
    <n v="1434921600"/>
    <n v="1433109907"/>
    <b v="0"/>
    <n v="30"/>
    <b v="1"/>
    <s v="theater/plays"/>
    <n v="44.33"/>
    <x v="1"/>
    <x v="6"/>
    <x v="528"/>
    <d v="2015-06-21T21:20:00"/>
    <x v="4"/>
  </r>
  <r>
    <n v="529"/>
    <s v="Snowglobe Theatre presents: &quot;Much Ado about Nothing&quot;"/>
    <x v="528"/>
    <n v="1200"/>
    <n v="1565"/>
    <n v="130"/>
    <x v="0"/>
    <s v="CA"/>
    <s v="CAD"/>
    <n v="1484110800"/>
    <n v="1482281094"/>
    <b v="0"/>
    <n v="18"/>
    <b v="1"/>
    <s v="theater/plays"/>
    <n v="86.94"/>
    <x v="1"/>
    <x v="6"/>
    <x v="529"/>
    <d v="2017-01-11T05:00:00"/>
    <x v="2"/>
  </r>
  <r>
    <n v="530"/>
    <s v="Corners Grove"/>
    <x v="529"/>
    <n v="3405"/>
    <n v="3670"/>
    <n v="108"/>
    <x v="0"/>
    <s v="US"/>
    <s v="USD"/>
    <n v="1435111200"/>
    <n v="1433254268"/>
    <b v="0"/>
    <n v="29"/>
    <b v="1"/>
    <s v="theater/plays"/>
    <n v="126.55"/>
    <x v="1"/>
    <x v="6"/>
    <x v="530"/>
    <d v="2015-06-24T02:00:00"/>
    <x v="4"/>
  </r>
  <r>
    <n v="531"/>
    <s v="COMPASS PLAYERS presents SYLVIA by A. R. Gurney"/>
    <x v="530"/>
    <n v="4000"/>
    <n v="4000"/>
    <n v="100"/>
    <x v="0"/>
    <s v="US"/>
    <s v="USD"/>
    <n v="1481957940"/>
    <n v="1478050429"/>
    <b v="0"/>
    <n v="31"/>
    <b v="1"/>
    <s v="theater/plays"/>
    <n v="129.03"/>
    <x v="1"/>
    <x v="6"/>
    <x v="531"/>
    <d v="2016-12-17T06:59:00"/>
    <x v="2"/>
  </r>
  <r>
    <n v="532"/>
    <s v="Walken On Sunshine"/>
    <x v="531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x v="6"/>
    <x v="532"/>
    <d v="2016-05-13T00:10:08"/>
    <x v="2"/>
  </r>
  <r>
    <n v="533"/>
    <s v="Foresight"/>
    <x v="532"/>
    <n v="2000"/>
    <n v="2004"/>
    <n v="100"/>
    <x v="0"/>
    <s v="GB"/>
    <s v="GBP"/>
    <n v="1463394365"/>
    <n v="1461320765"/>
    <b v="0"/>
    <n v="17"/>
    <b v="1"/>
    <s v="theater/plays"/>
    <n v="117.88"/>
    <x v="1"/>
    <x v="6"/>
    <x v="533"/>
    <d v="2016-05-16T10:26:05"/>
    <x v="2"/>
  </r>
  <r>
    <n v="534"/>
    <s v="Theatre for restorative justice - help us get to Belgium!"/>
    <x v="533"/>
    <n v="15000"/>
    <n v="15700"/>
    <n v="105"/>
    <x v="0"/>
    <s v="NO"/>
    <s v="NOK"/>
    <n v="1446418800"/>
    <n v="1443036470"/>
    <b v="0"/>
    <n v="48"/>
    <b v="1"/>
    <s v="theater/plays"/>
    <n v="327.08"/>
    <x v="1"/>
    <x v="6"/>
    <x v="534"/>
    <d v="2015-11-01T23:00:00"/>
    <x v="4"/>
  </r>
  <r>
    <n v="535"/>
    <s v="Astronauts of Hartlepool: a Brexit sci-fi for VAULT 2017"/>
    <x v="534"/>
    <n v="2000"/>
    <n v="2050"/>
    <n v="103"/>
    <x v="0"/>
    <s v="GB"/>
    <s v="GBP"/>
    <n v="1483707905"/>
    <n v="1481115905"/>
    <b v="0"/>
    <n v="59"/>
    <b v="1"/>
    <s v="theater/plays"/>
    <n v="34.75"/>
    <x v="1"/>
    <x v="6"/>
    <x v="535"/>
    <d v="2017-01-06T13:05:05"/>
    <x v="2"/>
  </r>
  <r>
    <n v="536"/>
    <s v="Much Further Out Than You Thought @ Edinburgh Fringe 2015"/>
    <x v="535"/>
    <n v="3300"/>
    <n v="3902.5"/>
    <n v="118"/>
    <x v="0"/>
    <s v="GB"/>
    <s v="GBP"/>
    <n v="1438624800"/>
    <n v="1435133807"/>
    <b v="0"/>
    <n v="39"/>
    <b v="1"/>
    <s v="theater/plays"/>
    <n v="100.06"/>
    <x v="1"/>
    <x v="6"/>
    <x v="536"/>
    <d v="2015-08-03T18:00:00"/>
    <x v="4"/>
  </r>
  <r>
    <n v="537"/>
    <s v="Be A Buddy Not A Bully (Anti-Bullying Stage Play TOUR)"/>
    <x v="536"/>
    <n v="2000"/>
    <n v="2410"/>
    <n v="121"/>
    <x v="0"/>
    <s v="US"/>
    <s v="USD"/>
    <n v="1446665191"/>
    <n v="1444069591"/>
    <b v="0"/>
    <n v="59"/>
    <b v="1"/>
    <s v="theater/plays"/>
    <n v="40.85"/>
    <x v="1"/>
    <x v="6"/>
    <x v="537"/>
    <d v="2015-11-04T19:26:31"/>
    <x v="4"/>
  </r>
  <r>
    <n v="538"/>
    <s v="Shakespeare Orange County's HAMLET: Match This!"/>
    <x v="537"/>
    <n v="5000"/>
    <n v="15121"/>
    <n v="302"/>
    <x v="0"/>
    <s v="US"/>
    <s v="USD"/>
    <n v="1463166263"/>
    <n v="1460574263"/>
    <b v="0"/>
    <n v="60"/>
    <b v="1"/>
    <s v="theater/plays"/>
    <n v="252.02"/>
    <x v="1"/>
    <x v="6"/>
    <x v="538"/>
    <d v="2016-05-13T19:04:23"/>
    <x v="2"/>
  </r>
  <r>
    <n v="539"/>
    <s v="&quot;The Tale of The Cockatrice&quot; by Peafrog Puppetry"/>
    <x v="538"/>
    <n v="500"/>
    <n v="503.22"/>
    <n v="101"/>
    <x v="0"/>
    <s v="GB"/>
    <s v="GBP"/>
    <n v="1467681107"/>
    <n v="1465866707"/>
    <b v="0"/>
    <n v="20"/>
    <b v="1"/>
    <s v="theater/plays"/>
    <n v="25.16"/>
    <x v="1"/>
    <x v="6"/>
    <x v="539"/>
    <d v="2016-07-05T01:11:47"/>
    <x v="2"/>
  </r>
  <r>
    <n v="540"/>
    <s v="hap's- Whats the program?"/>
    <x v="539"/>
    <n v="15000"/>
    <n v="1"/>
    <n v="0"/>
    <x v="2"/>
    <s v="US"/>
    <s v="USD"/>
    <n v="1423078606"/>
    <n v="1420486606"/>
    <b v="0"/>
    <n v="1"/>
    <b v="0"/>
    <s v="technology/web"/>
    <n v="1"/>
    <x v="2"/>
    <x v="7"/>
    <x v="540"/>
    <d v="2015-02-04T19:36:46"/>
    <x v="4"/>
  </r>
  <r>
    <n v="541"/>
    <s v="Deviations"/>
    <x v="540"/>
    <n v="4500"/>
    <n v="25"/>
    <n v="1"/>
    <x v="2"/>
    <s v="US"/>
    <s v="USD"/>
    <n v="1446080834"/>
    <n v="1443488834"/>
    <b v="0"/>
    <n v="1"/>
    <b v="0"/>
    <s v="technology/web"/>
    <n v="25"/>
    <x v="2"/>
    <x v="7"/>
    <x v="541"/>
    <d v="2015-10-29T01:07:14"/>
    <x v="4"/>
  </r>
  <r>
    <n v="542"/>
    <s v="Chronicles - History by us, as we tell it, as we share it"/>
    <x v="541"/>
    <n v="250000"/>
    <n v="1"/>
    <n v="0"/>
    <x v="2"/>
    <s v="US"/>
    <s v="USD"/>
    <n v="1462293716"/>
    <n v="1457113316"/>
    <b v="0"/>
    <n v="1"/>
    <b v="0"/>
    <s v="technology/web"/>
    <n v="1"/>
    <x v="2"/>
    <x v="7"/>
    <x v="542"/>
    <d v="2016-05-03T16:41:56"/>
    <x v="2"/>
  </r>
  <r>
    <n v="543"/>
    <s v="Allergy Friendly Restaurant Finder and Review Site"/>
    <x v="542"/>
    <n v="22000"/>
    <n v="70"/>
    <n v="0"/>
    <x v="2"/>
    <s v="AU"/>
    <s v="AUD"/>
    <n v="1414807962"/>
    <n v="1412215962"/>
    <b v="0"/>
    <n v="2"/>
    <b v="0"/>
    <s v="technology/web"/>
    <n v="35"/>
    <x v="2"/>
    <x v="7"/>
    <x v="543"/>
    <d v="2014-11-01T02:12:42"/>
    <x v="3"/>
  </r>
  <r>
    <n v="544"/>
    <s v="Favowear - Shopping for your favorite clothes made simple"/>
    <x v="543"/>
    <n v="500"/>
    <n v="6"/>
    <n v="1"/>
    <x v="2"/>
    <s v="US"/>
    <s v="USD"/>
    <n v="1467647160"/>
    <n v="1465055160"/>
    <b v="0"/>
    <n v="2"/>
    <b v="0"/>
    <s v="technology/web"/>
    <n v="3"/>
    <x v="2"/>
    <x v="7"/>
    <x v="544"/>
    <d v="2016-07-04T15:46:00"/>
    <x v="2"/>
  </r>
  <r>
    <n v="545"/>
    <s v="Speedwapp - The best webdesign tool for Wordpress, Bootstrap"/>
    <x v="544"/>
    <n v="50000"/>
    <n v="13692"/>
    <n v="27"/>
    <x v="2"/>
    <s v="FR"/>
    <s v="EUR"/>
    <n v="1447600389"/>
    <n v="1444140789"/>
    <b v="0"/>
    <n v="34"/>
    <b v="0"/>
    <s v="technology/web"/>
    <n v="402.71"/>
    <x v="2"/>
    <x v="7"/>
    <x v="545"/>
    <d v="2015-11-15T15:13:09"/>
    <x v="4"/>
  </r>
  <r>
    <n v="546"/>
    <s v="Lift Up Missions a Global Christian Online Platform"/>
    <x v="545"/>
    <n v="60000"/>
    <n v="52"/>
    <n v="0"/>
    <x v="2"/>
    <s v="US"/>
    <s v="USD"/>
    <n v="1445097715"/>
    <n v="1441209715"/>
    <b v="0"/>
    <n v="2"/>
    <b v="0"/>
    <s v="technology/web"/>
    <n v="26"/>
    <x v="2"/>
    <x v="7"/>
    <x v="546"/>
    <d v="2015-10-17T16:01:55"/>
    <x v="4"/>
  </r>
  <r>
    <n v="547"/>
    <s v="Secure Email and Document sharing"/>
    <x v="546"/>
    <n v="7500"/>
    <n v="0"/>
    <n v="0"/>
    <x v="2"/>
    <s v="GB"/>
    <s v="GBP"/>
    <n v="1455122564"/>
    <n v="1452530564"/>
    <b v="0"/>
    <n v="0"/>
    <b v="0"/>
    <s v="technology/web"/>
    <n v="0"/>
    <x v="2"/>
    <x v="7"/>
    <x v="547"/>
    <d v="2016-02-10T16:42:44"/>
    <x v="2"/>
  </r>
  <r>
    <n v="548"/>
    <s v="Langwiser - video lessons with native speaking teachers"/>
    <x v="547"/>
    <n v="10000"/>
    <n v="9"/>
    <n v="0"/>
    <x v="2"/>
    <s v="GB"/>
    <s v="GBP"/>
    <n v="1446154848"/>
    <n v="1443562848"/>
    <b v="0"/>
    <n v="1"/>
    <b v="0"/>
    <s v="technology/web"/>
    <n v="9"/>
    <x v="2"/>
    <x v="7"/>
    <x v="548"/>
    <d v="2015-10-29T21:40:48"/>
    <x v="4"/>
  </r>
  <r>
    <n v="549"/>
    <s v="Keyup.in - The gaming community that gives back."/>
    <x v="548"/>
    <n v="2500"/>
    <n v="68"/>
    <n v="3"/>
    <x v="2"/>
    <s v="GB"/>
    <s v="GBP"/>
    <n v="1436368622"/>
    <n v="1433776622"/>
    <b v="0"/>
    <n v="8"/>
    <b v="0"/>
    <s v="technology/web"/>
    <n v="8.5"/>
    <x v="2"/>
    <x v="7"/>
    <x v="549"/>
    <d v="2015-07-08T15:17:02"/>
    <x v="4"/>
  </r>
  <r>
    <n v="550"/>
    <s v="Business &amp; Event Directory in Kingston, Ontario"/>
    <x v="549"/>
    <n v="5000"/>
    <n v="35"/>
    <n v="1"/>
    <x v="2"/>
    <s v="CA"/>
    <s v="CAD"/>
    <n v="1485838800"/>
    <n v="1484756245"/>
    <b v="0"/>
    <n v="4"/>
    <b v="0"/>
    <s v="technology/web"/>
    <n v="8.75"/>
    <x v="2"/>
    <x v="7"/>
    <x v="550"/>
    <d v="2017-01-31T05:00:00"/>
    <x v="9"/>
  </r>
  <r>
    <n v="551"/>
    <s v="ALIBI X Nation - The Digital Black Wall Street"/>
    <x v="550"/>
    <n v="75000"/>
    <n v="3781"/>
    <n v="5"/>
    <x v="2"/>
    <s v="US"/>
    <s v="USD"/>
    <n v="1438451580"/>
    <n v="1434609424"/>
    <b v="0"/>
    <n v="28"/>
    <b v="0"/>
    <s v="technology/web"/>
    <n v="135.04"/>
    <x v="2"/>
    <x v="7"/>
    <x v="551"/>
    <d v="2015-08-01T17:53:00"/>
    <x v="4"/>
  </r>
  <r>
    <n v="552"/>
    <s v="Spinnable Social Media"/>
    <x v="551"/>
    <n v="45000"/>
    <n v="0"/>
    <n v="0"/>
    <x v="2"/>
    <s v="CA"/>
    <s v="CAD"/>
    <n v="1452350896"/>
    <n v="1447166896"/>
    <b v="0"/>
    <n v="0"/>
    <b v="0"/>
    <s v="technology/web"/>
    <n v="0"/>
    <x v="2"/>
    <x v="7"/>
    <x v="552"/>
    <d v="2016-01-09T14:48:16"/>
    <x v="4"/>
  </r>
  <r>
    <n v="553"/>
    <s v="sellorshopusa.com"/>
    <x v="552"/>
    <n v="25000"/>
    <n v="123"/>
    <n v="0"/>
    <x v="2"/>
    <s v="US"/>
    <s v="USD"/>
    <n v="1415988991"/>
    <n v="1413393391"/>
    <b v="0"/>
    <n v="6"/>
    <b v="0"/>
    <s v="technology/web"/>
    <n v="20.5"/>
    <x v="2"/>
    <x v="7"/>
    <x v="553"/>
    <d v="2014-11-14T18:16:31"/>
    <x v="3"/>
  </r>
  <r>
    <n v="554"/>
    <s v="grplife, private social network for non-profit organizations"/>
    <x v="553"/>
    <n v="3870"/>
    <n v="1416"/>
    <n v="37"/>
    <x v="2"/>
    <s v="US"/>
    <s v="USD"/>
    <n v="1413735972"/>
    <n v="1411143972"/>
    <b v="0"/>
    <n v="22"/>
    <b v="0"/>
    <s v="technology/web"/>
    <n v="64.36"/>
    <x v="2"/>
    <x v="7"/>
    <x v="554"/>
    <d v="2014-10-19T16:26:12"/>
    <x v="3"/>
  </r>
  <r>
    <n v="555"/>
    <s v="Marketing campaign for Show-Skill.net website"/>
    <x v="554"/>
    <n v="7500"/>
    <n v="0"/>
    <n v="0"/>
    <x v="2"/>
    <s v="GB"/>
    <s v="GBP"/>
    <n v="1465720143"/>
    <n v="1463128143"/>
    <b v="0"/>
    <n v="0"/>
    <b v="0"/>
    <s v="technology/web"/>
    <n v="0"/>
    <x v="2"/>
    <x v="7"/>
    <x v="555"/>
    <d v="2016-06-12T08:29:03"/>
    <x v="2"/>
  </r>
  <r>
    <n v="556"/>
    <s v="Braille Academy"/>
    <x v="555"/>
    <n v="8000"/>
    <n v="200"/>
    <n v="3"/>
    <x v="2"/>
    <s v="US"/>
    <s v="USD"/>
    <n v="1452112717"/>
    <n v="1449520717"/>
    <b v="0"/>
    <n v="1"/>
    <b v="0"/>
    <s v="technology/web"/>
    <n v="200"/>
    <x v="2"/>
    <x v="7"/>
    <x v="556"/>
    <d v="2016-01-06T20:38:37"/>
    <x v="4"/>
  </r>
  <r>
    <n v="557"/>
    <s v="Interactive Global Domestic Violence Platform"/>
    <x v="556"/>
    <n v="150000"/>
    <n v="1366"/>
    <n v="1"/>
    <x v="2"/>
    <s v="DE"/>
    <s v="EUR"/>
    <n v="1480721803"/>
    <n v="1478126203"/>
    <b v="0"/>
    <n v="20"/>
    <b v="0"/>
    <s v="technology/web"/>
    <n v="68.3"/>
    <x v="2"/>
    <x v="7"/>
    <x v="557"/>
    <d v="2016-12-02T23:36:43"/>
    <x v="2"/>
  </r>
  <r>
    <n v="558"/>
    <s v="Southwest Louisville Online A Local Social Network"/>
    <x v="557"/>
    <n v="750"/>
    <n v="0"/>
    <n v="0"/>
    <x v="2"/>
    <s v="US"/>
    <s v="USD"/>
    <n v="1427227905"/>
    <n v="1424639505"/>
    <b v="0"/>
    <n v="0"/>
    <b v="0"/>
    <s v="technology/web"/>
    <n v="0"/>
    <x v="2"/>
    <x v="7"/>
    <x v="558"/>
    <d v="2015-03-24T20:11:45"/>
    <x v="4"/>
  </r>
  <r>
    <n v="559"/>
    <s v="MADE online media platform for artists and creatives"/>
    <x v="558"/>
    <n v="240000"/>
    <n v="50"/>
    <n v="0"/>
    <x v="2"/>
    <s v="US"/>
    <s v="USD"/>
    <n v="1449989260"/>
    <n v="1447397260"/>
    <b v="0"/>
    <n v="1"/>
    <b v="0"/>
    <s v="technology/web"/>
    <n v="50"/>
    <x v="2"/>
    <x v="7"/>
    <x v="559"/>
    <d v="2015-12-13T06:47:40"/>
    <x v="4"/>
  </r>
  <r>
    <n v="560"/>
    <s v="DOWNLOAD THE INTERNET,...."/>
    <x v="559"/>
    <n v="100000"/>
    <n v="12"/>
    <n v="0"/>
    <x v="2"/>
    <s v="CA"/>
    <s v="CAD"/>
    <n v="1418841045"/>
    <n v="1416249045"/>
    <b v="0"/>
    <n v="3"/>
    <b v="0"/>
    <s v="technology/web"/>
    <n v="4"/>
    <x v="2"/>
    <x v="7"/>
    <x v="560"/>
    <d v="2014-12-17T18:30:45"/>
    <x v="3"/>
  </r>
  <r>
    <n v="561"/>
    <s v="CheckMate Careers"/>
    <x v="560"/>
    <n v="15000"/>
    <n v="55"/>
    <n v="0"/>
    <x v="2"/>
    <s v="US"/>
    <s v="USD"/>
    <n v="1445874513"/>
    <n v="1442850513"/>
    <b v="0"/>
    <n v="2"/>
    <b v="0"/>
    <s v="technology/web"/>
    <n v="27.5"/>
    <x v="2"/>
    <x v="7"/>
    <x v="561"/>
    <d v="2015-10-26T15:48:33"/>
    <x v="4"/>
  </r>
  <r>
    <n v="562"/>
    <s v="International/Domestic Student room platform"/>
    <x v="561"/>
    <n v="50000"/>
    <n v="0"/>
    <n v="0"/>
    <x v="2"/>
    <s v="NL"/>
    <s v="EUR"/>
    <n v="1482052815"/>
    <n v="1479460815"/>
    <b v="0"/>
    <n v="0"/>
    <b v="0"/>
    <s v="technology/web"/>
    <n v="0"/>
    <x v="2"/>
    <x v="7"/>
    <x v="562"/>
    <d v="2016-12-18T09:20:15"/>
    <x v="2"/>
  </r>
  <r>
    <n v="563"/>
    <s v="time-care.com - Helping People Remember The Simple Things"/>
    <x v="562"/>
    <n v="75000"/>
    <n v="68"/>
    <n v="0"/>
    <x v="2"/>
    <s v="AU"/>
    <s v="AUD"/>
    <n v="1424137247"/>
    <n v="1421545247"/>
    <b v="0"/>
    <n v="2"/>
    <b v="0"/>
    <s v="technology/web"/>
    <n v="34"/>
    <x v="2"/>
    <x v="7"/>
    <x v="563"/>
    <d v="2015-02-17T01:40:47"/>
    <x v="4"/>
  </r>
  <r>
    <n v="564"/>
    <s v="TOC TOC TROC"/>
    <x v="563"/>
    <n v="18000"/>
    <n v="1"/>
    <n v="0"/>
    <x v="2"/>
    <s v="FR"/>
    <s v="EUR"/>
    <n v="1457822275"/>
    <n v="1455230275"/>
    <b v="0"/>
    <n v="1"/>
    <b v="0"/>
    <s v="technology/web"/>
    <n v="1"/>
    <x v="2"/>
    <x v="7"/>
    <x v="564"/>
    <d v="2016-03-12T22:37:55"/>
    <x v="2"/>
  </r>
  <r>
    <n v="565"/>
    <s v="EasyLearnings"/>
    <x v="564"/>
    <n v="25000"/>
    <n v="0"/>
    <n v="0"/>
    <x v="2"/>
    <s v="GB"/>
    <s v="GBP"/>
    <n v="1436554249"/>
    <n v="1433962249"/>
    <b v="0"/>
    <n v="0"/>
    <b v="0"/>
    <s v="technology/web"/>
    <n v="0"/>
    <x v="2"/>
    <x v="7"/>
    <x v="565"/>
    <d v="2015-07-10T18:50:49"/>
    <x v="4"/>
  </r>
  <r>
    <n v="566"/>
    <s v="RummageCity.com - Rummage sailing made easy!"/>
    <x v="565"/>
    <n v="5000"/>
    <n v="1"/>
    <n v="0"/>
    <x v="2"/>
    <s v="US"/>
    <s v="USD"/>
    <n v="1468513533"/>
    <n v="1465921533"/>
    <b v="0"/>
    <n v="1"/>
    <b v="0"/>
    <s v="technology/web"/>
    <n v="1"/>
    <x v="2"/>
    <x v="7"/>
    <x v="566"/>
    <d v="2016-07-14T16:25:33"/>
    <x v="2"/>
  </r>
  <r>
    <n v="567"/>
    <s v="UnimeTV - Revolutionizing Anime"/>
    <x v="566"/>
    <n v="10000"/>
    <n v="0"/>
    <n v="0"/>
    <x v="2"/>
    <s v="US"/>
    <s v="USD"/>
    <n v="1420143194"/>
    <n v="1417551194"/>
    <b v="0"/>
    <n v="0"/>
    <b v="0"/>
    <s v="technology/web"/>
    <n v="0"/>
    <x v="2"/>
    <x v="7"/>
    <x v="567"/>
    <d v="2015-01-01T20:13:14"/>
    <x v="3"/>
  </r>
  <r>
    <n v="568"/>
    <s v="Planet Snow Kids - an online global family of snow lovers."/>
    <x v="567"/>
    <n v="24500"/>
    <n v="245"/>
    <n v="1"/>
    <x v="2"/>
    <s v="NZ"/>
    <s v="NZD"/>
    <n v="1452942000"/>
    <n v="1449785223"/>
    <b v="0"/>
    <n v="5"/>
    <b v="0"/>
    <s v="technology/web"/>
    <n v="49"/>
    <x v="2"/>
    <x v="7"/>
    <x v="568"/>
    <d v="2016-01-16T11:00:00"/>
    <x v="4"/>
  </r>
  <r>
    <n v="569"/>
    <s v="Mioti"/>
    <x v="568"/>
    <n v="2500"/>
    <n v="20"/>
    <n v="1"/>
    <x v="2"/>
    <s v="CA"/>
    <s v="CAD"/>
    <n v="1451679612"/>
    <n v="1449087612"/>
    <b v="0"/>
    <n v="1"/>
    <b v="0"/>
    <s v="technology/web"/>
    <n v="20"/>
    <x v="2"/>
    <x v="7"/>
    <x v="569"/>
    <d v="2016-01-01T20:20:12"/>
    <x v="4"/>
  </r>
  <r>
    <n v="570"/>
    <s v="Relaunching in May"/>
    <x v="569"/>
    <n v="85000"/>
    <n v="142"/>
    <n v="0"/>
    <x v="2"/>
    <s v="US"/>
    <s v="USD"/>
    <n v="1455822569"/>
    <n v="1453230569"/>
    <b v="0"/>
    <n v="1"/>
    <b v="0"/>
    <s v="technology/web"/>
    <n v="142"/>
    <x v="2"/>
    <x v="7"/>
    <x v="570"/>
    <d v="2016-02-18T19:09:29"/>
    <x v="2"/>
  </r>
  <r>
    <n v="571"/>
    <s v="Snag-A-Slip"/>
    <x v="570"/>
    <n v="25000"/>
    <n v="106"/>
    <n v="0"/>
    <x v="2"/>
    <s v="US"/>
    <s v="USD"/>
    <n v="1437969540"/>
    <n v="1436297723"/>
    <b v="0"/>
    <n v="2"/>
    <b v="0"/>
    <s v="technology/web"/>
    <n v="53"/>
    <x v="2"/>
    <x v="7"/>
    <x v="571"/>
    <d v="2015-07-27T03:59:00"/>
    <x v="4"/>
  </r>
  <r>
    <n v="572"/>
    <s v="FairwayJockey.com Custom Golf Equipment"/>
    <x v="571"/>
    <n v="2500"/>
    <n v="0"/>
    <n v="0"/>
    <x v="2"/>
    <s v="US"/>
    <s v="USD"/>
    <n v="1446660688"/>
    <n v="1444065088"/>
    <b v="0"/>
    <n v="0"/>
    <b v="0"/>
    <s v="technology/web"/>
    <n v="0"/>
    <x v="2"/>
    <x v="7"/>
    <x v="572"/>
    <d v="2015-11-04T18:11:28"/>
    <x v="4"/>
  </r>
  <r>
    <n v="573"/>
    <s v="Welcome to the Future! &quot;UMEOS&quot; the Internet's You, Me, O.S."/>
    <x v="572"/>
    <n v="88888"/>
    <n v="346"/>
    <n v="0"/>
    <x v="2"/>
    <s v="US"/>
    <s v="USD"/>
    <n v="1421543520"/>
    <n v="1416445931"/>
    <b v="0"/>
    <n v="9"/>
    <b v="0"/>
    <s v="technology/web"/>
    <n v="38.44"/>
    <x v="2"/>
    <x v="7"/>
    <x v="573"/>
    <d v="2015-01-18T01:12:00"/>
    <x v="3"/>
  </r>
  <r>
    <n v="574"/>
    <s v="Unity, A Content Creators Toolkit"/>
    <x v="573"/>
    <n v="11180"/>
    <n v="80"/>
    <n v="1"/>
    <x v="2"/>
    <s v="GB"/>
    <s v="GBP"/>
    <n v="1476873507"/>
    <n v="1474281507"/>
    <b v="0"/>
    <n v="4"/>
    <b v="0"/>
    <s v="technology/web"/>
    <n v="20"/>
    <x v="2"/>
    <x v="7"/>
    <x v="574"/>
    <d v="2016-10-19T10:38:27"/>
    <x v="2"/>
  </r>
  <r>
    <n v="575"/>
    <s v="Uscore - Am PC spielerisch forschen und dafÃ¼r belohnt werden"/>
    <x v="574"/>
    <n v="60000"/>
    <n v="259"/>
    <n v="0"/>
    <x v="2"/>
    <s v="DE"/>
    <s v="EUR"/>
    <n v="1434213443"/>
    <n v="1431621443"/>
    <b v="0"/>
    <n v="4"/>
    <b v="0"/>
    <s v="technology/web"/>
    <n v="64.75"/>
    <x v="2"/>
    <x v="7"/>
    <x v="575"/>
    <d v="2015-06-13T16:37:23"/>
    <x v="4"/>
  </r>
  <r>
    <n v="576"/>
    <s v="Uthtopia"/>
    <x v="575"/>
    <n v="80000"/>
    <n v="1"/>
    <n v="0"/>
    <x v="2"/>
    <s v="US"/>
    <s v="USD"/>
    <n v="1427537952"/>
    <n v="1422357552"/>
    <b v="0"/>
    <n v="1"/>
    <b v="0"/>
    <s v="technology/web"/>
    <n v="1"/>
    <x v="2"/>
    <x v="7"/>
    <x v="576"/>
    <d v="2015-03-28T10:19:12"/>
    <x v="4"/>
  </r>
  <r>
    <n v="577"/>
    <s v="everydayrelay"/>
    <x v="576"/>
    <n v="5000"/>
    <n v="10"/>
    <n v="0"/>
    <x v="2"/>
    <s v="US"/>
    <s v="USD"/>
    <n v="1463753302"/>
    <n v="1458569302"/>
    <b v="0"/>
    <n v="1"/>
    <b v="0"/>
    <s v="technology/web"/>
    <n v="10"/>
    <x v="2"/>
    <x v="7"/>
    <x v="577"/>
    <d v="2016-05-20T14:08:22"/>
    <x v="2"/>
  </r>
  <r>
    <n v="578"/>
    <s v="weBuy Crowdsourced Shopping"/>
    <x v="577"/>
    <n v="125000"/>
    <n v="14"/>
    <n v="0"/>
    <x v="2"/>
    <s v="GB"/>
    <s v="GBP"/>
    <n v="1441633993"/>
    <n v="1439560393"/>
    <b v="0"/>
    <n v="7"/>
    <b v="0"/>
    <s v="technology/web"/>
    <n v="2"/>
    <x v="2"/>
    <x v="7"/>
    <x v="578"/>
    <d v="2015-09-07T13:53:13"/>
    <x v="4"/>
  </r>
  <r>
    <n v="579"/>
    <s v="Course: Learn Cryptography"/>
    <x v="578"/>
    <n v="12000"/>
    <n v="175"/>
    <n v="1"/>
    <x v="2"/>
    <s v="US"/>
    <s v="USD"/>
    <n v="1419539223"/>
    <n v="1416947223"/>
    <b v="0"/>
    <n v="5"/>
    <b v="0"/>
    <s v="technology/web"/>
    <n v="35"/>
    <x v="2"/>
    <x v="7"/>
    <x v="579"/>
    <d v="2014-12-25T20:27:03"/>
    <x v="3"/>
  </r>
  <r>
    <n v="580"/>
    <s v="Talented Minds â­ï¸"/>
    <x v="579"/>
    <n v="3000"/>
    <n v="1"/>
    <n v="0"/>
    <x v="2"/>
    <s v="US"/>
    <s v="USD"/>
    <n v="1474580867"/>
    <n v="1471988867"/>
    <b v="0"/>
    <n v="1"/>
    <b v="0"/>
    <s v="technology/web"/>
    <n v="1"/>
    <x v="2"/>
    <x v="7"/>
    <x v="580"/>
    <d v="2016-09-22T21:47:47"/>
    <x v="2"/>
  </r>
  <r>
    <n v="581"/>
    <s v="A Poets Domain"/>
    <x v="580"/>
    <n v="400"/>
    <n v="0"/>
    <n v="0"/>
    <x v="2"/>
    <s v="US"/>
    <s v="USD"/>
    <n v="1438474704"/>
    <n v="1435882704"/>
    <b v="0"/>
    <n v="0"/>
    <b v="0"/>
    <s v="technology/web"/>
    <n v="0"/>
    <x v="2"/>
    <x v="7"/>
    <x v="581"/>
    <d v="2015-08-02T00:18:24"/>
    <x v="4"/>
  </r>
  <r>
    <n v="582"/>
    <s v="&quot;We the People...&quot;"/>
    <x v="581"/>
    <n v="100000"/>
    <n v="0"/>
    <n v="0"/>
    <x v="2"/>
    <s v="US"/>
    <s v="USD"/>
    <n v="1426442400"/>
    <n v="1424454319"/>
    <b v="0"/>
    <n v="0"/>
    <b v="0"/>
    <s v="technology/web"/>
    <n v="0"/>
    <x v="2"/>
    <x v="7"/>
    <x v="582"/>
    <d v="2015-03-15T18:00:00"/>
    <x v="4"/>
  </r>
  <r>
    <n v="583"/>
    <s v="HackersArchive.com"/>
    <x v="582"/>
    <n v="9000"/>
    <n v="1"/>
    <n v="0"/>
    <x v="2"/>
    <s v="US"/>
    <s v="USD"/>
    <n v="1426800687"/>
    <n v="1424212287"/>
    <b v="0"/>
    <n v="1"/>
    <b v="0"/>
    <s v="technology/web"/>
    <n v="1"/>
    <x v="2"/>
    <x v="7"/>
    <x v="583"/>
    <d v="2015-03-19T21:31:27"/>
    <x v="4"/>
  </r>
  <r>
    <n v="584"/>
    <s v="scriptCall - The Personal Presentation Platform"/>
    <x v="583"/>
    <n v="1000"/>
    <n v="10"/>
    <n v="1"/>
    <x v="2"/>
    <s v="US"/>
    <s v="USD"/>
    <n v="1426522316"/>
    <n v="1423933916"/>
    <b v="0"/>
    <n v="2"/>
    <b v="0"/>
    <s v="technology/web"/>
    <n v="5"/>
    <x v="2"/>
    <x v="7"/>
    <x v="584"/>
    <d v="2015-03-16T16:11:56"/>
    <x v="4"/>
  </r>
  <r>
    <n v="585"/>
    <s v="Link Card"/>
    <x v="584"/>
    <n v="9000"/>
    <n v="0"/>
    <n v="0"/>
    <x v="2"/>
    <s v="GB"/>
    <s v="GBP"/>
    <n v="1448928000"/>
    <n v="1444123377"/>
    <b v="0"/>
    <n v="0"/>
    <b v="0"/>
    <s v="technology/web"/>
    <n v="0"/>
    <x v="2"/>
    <x v="7"/>
    <x v="585"/>
    <d v="2015-12-01T00:00:00"/>
    <x v="4"/>
  </r>
  <r>
    <n v="586"/>
    <s v="Employ College 2K"/>
    <x v="585"/>
    <n v="10000"/>
    <n v="56"/>
    <n v="1"/>
    <x v="2"/>
    <s v="US"/>
    <s v="USD"/>
    <n v="1424032207"/>
    <n v="1421440207"/>
    <b v="0"/>
    <n v="4"/>
    <b v="0"/>
    <s v="technology/web"/>
    <n v="14"/>
    <x v="2"/>
    <x v="7"/>
    <x v="586"/>
    <d v="2015-02-15T20:30:07"/>
    <x v="4"/>
  </r>
  <r>
    <n v="587"/>
    <s v="Waitresses.com"/>
    <x v="586"/>
    <n v="30000"/>
    <n v="2725"/>
    <n v="9"/>
    <x v="2"/>
    <s v="CA"/>
    <s v="CAD"/>
    <n v="1429207833"/>
    <n v="1426615833"/>
    <b v="0"/>
    <n v="7"/>
    <b v="0"/>
    <s v="technology/web"/>
    <n v="389.29"/>
    <x v="2"/>
    <x v="7"/>
    <x v="587"/>
    <d v="2015-04-16T18:10:33"/>
    <x v="4"/>
  </r>
  <r>
    <n v="588"/>
    <s v="TiTraGO! your personal driver"/>
    <x v="587"/>
    <n v="9000"/>
    <n v="301"/>
    <n v="3"/>
    <x v="2"/>
    <s v="IT"/>
    <s v="EUR"/>
    <n v="1479410886"/>
    <n v="1474223286"/>
    <b v="0"/>
    <n v="2"/>
    <b v="0"/>
    <s v="technology/web"/>
    <n v="150.5"/>
    <x v="2"/>
    <x v="7"/>
    <x v="588"/>
    <d v="2016-11-17T19:28:06"/>
    <x v="2"/>
  </r>
  <r>
    <n v="589"/>
    <s v="Get Neighborly"/>
    <x v="588"/>
    <n v="7500"/>
    <n v="1"/>
    <n v="0"/>
    <x v="2"/>
    <s v="US"/>
    <s v="USD"/>
    <n v="1436366699"/>
    <n v="1435070699"/>
    <b v="0"/>
    <n v="1"/>
    <b v="0"/>
    <s v="technology/web"/>
    <n v="1"/>
    <x v="2"/>
    <x v="7"/>
    <x v="589"/>
    <d v="2015-07-08T14:44:59"/>
    <x v="4"/>
  </r>
  <r>
    <n v="590"/>
    <s v="Build a Search Engine and more - Web Engineering Course"/>
    <x v="589"/>
    <n v="5000"/>
    <n v="223"/>
    <n v="4"/>
    <x v="2"/>
    <s v="GB"/>
    <s v="GBP"/>
    <n v="1454936460"/>
    <n v="1452259131"/>
    <b v="0"/>
    <n v="9"/>
    <b v="0"/>
    <s v="technology/web"/>
    <n v="24.78"/>
    <x v="2"/>
    <x v="7"/>
    <x v="590"/>
    <d v="2016-02-08T13:01:00"/>
    <x v="2"/>
  </r>
  <r>
    <n v="591"/>
    <s v="Kid's Connect (Connecting kids with sickness' together)"/>
    <x v="590"/>
    <n v="100000"/>
    <n v="61"/>
    <n v="0"/>
    <x v="2"/>
    <s v="US"/>
    <s v="USD"/>
    <n v="1437570130"/>
    <n v="1434978130"/>
    <b v="0"/>
    <n v="2"/>
    <b v="0"/>
    <s v="technology/web"/>
    <n v="30.5"/>
    <x v="2"/>
    <x v="7"/>
    <x v="591"/>
    <d v="2015-07-22T13:02:10"/>
    <x v="4"/>
  </r>
  <r>
    <n v="592"/>
    <s v="Go Start A Biz"/>
    <x v="591"/>
    <n v="7500"/>
    <n v="250"/>
    <n v="3"/>
    <x v="2"/>
    <s v="US"/>
    <s v="USD"/>
    <n v="1417584860"/>
    <n v="1414992860"/>
    <b v="0"/>
    <n v="1"/>
    <b v="0"/>
    <s v="technology/web"/>
    <n v="250"/>
    <x v="2"/>
    <x v="7"/>
    <x v="592"/>
    <d v="2014-12-03T05:34:20"/>
    <x v="3"/>
  </r>
  <r>
    <n v="593"/>
    <s v="Step-By-Step Guide On How To Stay Secure &amp; Anonymous Online"/>
    <x v="592"/>
    <n v="500"/>
    <n v="115"/>
    <n v="23"/>
    <x v="2"/>
    <s v="GB"/>
    <s v="GBP"/>
    <n v="1428333345"/>
    <n v="1425744945"/>
    <b v="0"/>
    <n v="7"/>
    <b v="0"/>
    <s v="technology/web"/>
    <n v="16.43"/>
    <x v="2"/>
    <x v="7"/>
    <x v="593"/>
    <d v="2015-04-06T15:15:45"/>
    <x v="4"/>
  </r>
  <r>
    <n v="594"/>
    <s v="Unleashed Fitness"/>
    <x v="593"/>
    <n v="25000"/>
    <n v="26"/>
    <n v="0"/>
    <x v="2"/>
    <s v="US"/>
    <s v="USD"/>
    <n v="1460832206"/>
    <n v="1458240206"/>
    <b v="0"/>
    <n v="2"/>
    <b v="0"/>
    <s v="technology/web"/>
    <n v="13"/>
    <x v="2"/>
    <x v="7"/>
    <x v="594"/>
    <d v="2016-04-16T18:43:26"/>
    <x v="2"/>
  </r>
  <r>
    <n v="595"/>
    <s v="MyBestInterest.org"/>
    <x v="594"/>
    <n v="100000"/>
    <n v="426"/>
    <n v="0"/>
    <x v="2"/>
    <s v="US"/>
    <s v="USD"/>
    <n v="1430703638"/>
    <n v="1426815638"/>
    <b v="0"/>
    <n v="8"/>
    <b v="0"/>
    <s v="technology/web"/>
    <n v="53.25"/>
    <x v="2"/>
    <x v="7"/>
    <x v="595"/>
    <d v="2015-05-04T01:40:38"/>
    <x v="4"/>
  </r>
  <r>
    <n v="596"/>
    <s v="DigitaliBook free library"/>
    <x v="595"/>
    <n v="20000"/>
    <n v="6"/>
    <n v="0"/>
    <x v="2"/>
    <s v="US"/>
    <s v="USD"/>
    <n v="1478122292"/>
    <n v="1475530292"/>
    <b v="0"/>
    <n v="2"/>
    <b v="0"/>
    <s v="technology/web"/>
    <n v="3"/>
    <x v="2"/>
    <x v="7"/>
    <x v="596"/>
    <d v="2016-11-02T21:31:32"/>
    <x v="2"/>
  </r>
  <r>
    <n v="597"/>
    <s v="Rolodex: One Contact List to Rule Them All"/>
    <x v="596"/>
    <n v="7500"/>
    <n v="20"/>
    <n v="0"/>
    <x v="2"/>
    <s v="US"/>
    <s v="USD"/>
    <n v="1469980800"/>
    <n v="1466787335"/>
    <b v="0"/>
    <n v="2"/>
    <b v="0"/>
    <s v="technology/web"/>
    <n v="10"/>
    <x v="2"/>
    <x v="7"/>
    <x v="597"/>
    <d v="2016-07-31T16:00:00"/>
    <x v="2"/>
  </r>
  <r>
    <n v="598"/>
    <s v="Goals not creeds"/>
    <x v="597"/>
    <n v="2500"/>
    <n v="850"/>
    <n v="34"/>
    <x v="2"/>
    <s v="US"/>
    <s v="USD"/>
    <n v="1417737781"/>
    <n v="1415145781"/>
    <b v="0"/>
    <n v="7"/>
    <b v="0"/>
    <s v="technology/web"/>
    <n v="121.43"/>
    <x v="2"/>
    <x v="7"/>
    <x v="598"/>
    <d v="2014-12-05T00:03:01"/>
    <x v="3"/>
  </r>
  <r>
    <n v="599"/>
    <s v="Mail 4 Jail"/>
    <x v="598"/>
    <n v="50000"/>
    <n v="31"/>
    <n v="0"/>
    <x v="2"/>
    <s v="US"/>
    <s v="USD"/>
    <n v="1425827760"/>
    <n v="1423769402"/>
    <b v="0"/>
    <n v="2"/>
    <b v="0"/>
    <s v="technology/web"/>
    <n v="15.5"/>
    <x v="2"/>
    <x v="7"/>
    <x v="599"/>
    <d v="2015-03-08T15:16:00"/>
    <x v="4"/>
  </r>
  <r>
    <n v="600"/>
    <s v="Anaheim California here we come but we need your help."/>
    <x v="599"/>
    <n v="5000"/>
    <n v="100"/>
    <n v="2"/>
    <x v="1"/>
    <s v="US"/>
    <s v="USD"/>
    <n v="1431198562"/>
    <n v="1426014562"/>
    <b v="0"/>
    <n v="1"/>
    <b v="0"/>
    <s v="technology/web"/>
    <n v="100"/>
    <x v="2"/>
    <x v="7"/>
    <x v="600"/>
    <d v="2015-05-09T19:09:22"/>
    <x v="4"/>
  </r>
  <r>
    <n v="601"/>
    <s v="Privster.net - Privacy anywhere, whenever for free."/>
    <x v="600"/>
    <n v="10000"/>
    <n v="140"/>
    <n v="1"/>
    <x v="1"/>
    <s v="CA"/>
    <s v="CAD"/>
    <n v="1419626139"/>
    <n v="1417034139"/>
    <b v="0"/>
    <n v="6"/>
    <b v="0"/>
    <s v="technology/web"/>
    <n v="23.33"/>
    <x v="2"/>
    <x v="7"/>
    <x v="601"/>
    <d v="2014-12-26T20:35:39"/>
    <x v="3"/>
  </r>
  <r>
    <n v="602"/>
    <s v="EZDoctor Reports a &quot;CarFax&quot; type report on Doctors."/>
    <x v="601"/>
    <n v="70000"/>
    <n v="0"/>
    <n v="0"/>
    <x v="1"/>
    <s v="US"/>
    <s v="USD"/>
    <n v="1434654215"/>
    <n v="1432062215"/>
    <b v="0"/>
    <n v="0"/>
    <b v="0"/>
    <s v="technology/web"/>
    <n v="0"/>
    <x v="2"/>
    <x v="7"/>
    <x v="602"/>
    <d v="2015-06-18T19:03:35"/>
    <x v="4"/>
  </r>
  <r>
    <n v="603"/>
    <s v="Randompics.net - Make It Fan Owned And Updated! (Canceled)"/>
    <x v="602"/>
    <n v="15000"/>
    <n v="590.02"/>
    <n v="4"/>
    <x v="1"/>
    <s v="US"/>
    <s v="USD"/>
    <n v="1408029623"/>
    <n v="1405437623"/>
    <b v="0"/>
    <n v="13"/>
    <b v="0"/>
    <s v="technology/web"/>
    <n v="45.39"/>
    <x v="2"/>
    <x v="7"/>
    <x v="603"/>
    <d v="2014-08-14T15:20:23"/>
    <x v="3"/>
  </r>
  <r>
    <n v="604"/>
    <s v="Don't Shoot the Messenger Chick (Canceled)"/>
    <x v="603"/>
    <n v="1500"/>
    <n v="0"/>
    <n v="0"/>
    <x v="1"/>
    <s v="US"/>
    <s v="USD"/>
    <n v="1409187056"/>
    <n v="1406595056"/>
    <b v="0"/>
    <n v="0"/>
    <b v="0"/>
    <s v="technology/web"/>
    <n v="0"/>
    <x v="2"/>
    <x v="7"/>
    <x v="604"/>
    <d v="2014-08-28T00:50:56"/>
    <x v="3"/>
  </r>
  <r>
    <n v="605"/>
    <s v="Teach Your Parents iPad (Canceled)"/>
    <x v="604"/>
    <n v="5000"/>
    <n v="131"/>
    <n v="3"/>
    <x v="1"/>
    <s v="US"/>
    <s v="USD"/>
    <n v="1440318908"/>
    <n v="1436430908"/>
    <b v="0"/>
    <n v="8"/>
    <b v="0"/>
    <s v="technology/web"/>
    <n v="16.38"/>
    <x v="2"/>
    <x v="7"/>
    <x v="605"/>
    <d v="2015-08-23T08:35:08"/>
    <x v="4"/>
  </r>
  <r>
    <n v="606"/>
    <s v="All in One Cloud Business Management - Extendix Panel"/>
    <x v="605"/>
    <n v="5000"/>
    <n v="10"/>
    <n v="0"/>
    <x v="1"/>
    <s v="NL"/>
    <s v="EUR"/>
    <n v="1432479600"/>
    <n v="1428507409"/>
    <b v="0"/>
    <n v="1"/>
    <b v="0"/>
    <s v="technology/web"/>
    <n v="10"/>
    <x v="2"/>
    <x v="7"/>
    <x v="606"/>
    <d v="2015-05-24T15:00:00"/>
    <x v="4"/>
  </r>
  <r>
    <n v="607"/>
    <s v="An Online Music Venue Awaits (Canceled)"/>
    <x v="606"/>
    <n v="250"/>
    <n v="0"/>
    <n v="0"/>
    <x v="1"/>
    <s v="US"/>
    <s v="USD"/>
    <n v="1448225336"/>
    <n v="1445629736"/>
    <b v="0"/>
    <n v="0"/>
    <b v="0"/>
    <s v="technology/web"/>
    <n v="0"/>
    <x v="2"/>
    <x v="7"/>
    <x v="607"/>
    <d v="2015-11-22T20:48:56"/>
    <x v="4"/>
  </r>
  <r>
    <n v="608"/>
    <s v="Mise En Abyme Cloud Computers - PC inside a Website"/>
    <x v="607"/>
    <n v="150000"/>
    <n v="1461"/>
    <n v="1"/>
    <x v="1"/>
    <s v="US"/>
    <s v="USD"/>
    <n v="1434405980"/>
    <n v="1431813980"/>
    <b v="0"/>
    <n v="5"/>
    <b v="0"/>
    <s v="technology/web"/>
    <n v="292.2"/>
    <x v="2"/>
    <x v="7"/>
    <x v="608"/>
    <d v="2015-06-15T22:06:20"/>
    <x v="4"/>
  </r>
  <r>
    <n v="609"/>
    <s v="Swap Anything (Canceled)"/>
    <x v="608"/>
    <n v="780"/>
    <n v="5"/>
    <n v="1"/>
    <x v="1"/>
    <s v="GB"/>
    <s v="GBP"/>
    <n v="1448761744"/>
    <n v="1446166144"/>
    <b v="0"/>
    <n v="1"/>
    <b v="0"/>
    <s v="technology/web"/>
    <n v="5"/>
    <x v="2"/>
    <x v="7"/>
    <x v="609"/>
    <d v="2015-11-29T01:49:04"/>
    <x v="4"/>
  </r>
  <r>
    <n v="610"/>
    <s v="UniteChrist (Canceled)"/>
    <x v="609"/>
    <n v="13803"/>
    <n v="0"/>
    <n v="0"/>
    <x v="1"/>
    <s v="US"/>
    <s v="USD"/>
    <n v="1429732586"/>
    <n v="1427140586"/>
    <b v="0"/>
    <n v="0"/>
    <b v="0"/>
    <s v="technology/web"/>
    <n v="0"/>
    <x v="2"/>
    <x v="7"/>
    <x v="610"/>
    <d v="2015-04-22T19:56:26"/>
    <x v="4"/>
  </r>
  <r>
    <n v="611"/>
    <s v="Securivente (Canceled)"/>
    <x v="610"/>
    <n v="80000"/>
    <n v="0"/>
    <n v="0"/>
    <x v="1"/>
    <s v="FR"/>
    <s v="EUR"/>
    <n v="1453210037"/>
    <n v="1448026037"/>
    <b v="0"/>
    <n v="0"/>
    <b v="0"/>
    <s v="technology/web"/>
    <n v="0"/>
    <x v="2"/>
    <x v="7"/>
    <x v="611"/>
    <d v="2016-01-19T13:27:17"/>
    <x v="4"/>
  </r>
  <r>
    <n v="612"/>
    <s v="Web Streaming 2.0 (Canceled)"/>
    <x v="611"/>
    <n v="10000"/>
    <n v="0"/>
    <n v="0"/>
    <x v="1"/>
    <s v="IT"/>
    <s v="EUR"/>
    <n v="1472777146"/>
    <n v="1470185146"/>
    <b v="0"/>
    <n v="0"/>
    <b v="0"/>
    <s v="technology/web"/>
    <n v="0"/>
    <x v="2"/>
    <x v="7"/>
    <x v="612"/>
    <d v="2016-09-02T00:45:46"/>
    <x v="2"/>
  </r>
  <r>
    <n v="613"/>
    <s v="storieChild: technology + art = your child's storybook"/>
    <x v="612"/>
    <n v="60000"/>
    <n v="12818"/>
    <n v="21"/>
    <x v="1"/>
    <s v="US"/>
    <s v="USD"/>
    <n v="1443675540"/>
    <n v="1441022120"/>
    <b v="0"/>
    <n v="121"/>
    <b v="0"/>
    <s v="technology/web"/>
    <n v="105.93"/>
    <x v="2"/>
    <x v="7"/>
    <x v="613"/>
    <d v="2015-10-01T04:59:00"/>
    <x v="4"/>
  </r>
  <r>
    <n v="614"/>
    <s v="Lets Reinvent Our Election Process (Canceled)"/>
    <x v="613"/>
    <n v="10000"/>
    <n v="0"/>
    <n v="0"/>
    <x v="1"/>
    <s v="US"/>
    <s v="USD"/>
    <n v="1466731740"/>
    <n v="1464139740"/>
    <b v="0"/>
    <n v="0"/>
    <b v="0"/>
    <s v="technology/web"/>
    <n v="0"/>
    <x v="2"/>
    <x v="7"/>
    <x v="614"/>
    <d v="2016-06-24T01:29:00"/>
    <x v="2"/>
  </r>
  <r>
    <n v="615"/>
    <s v="PixlDir.com - Simple and fast image hosting. (Canceled)"/>
    <x v="614"/>
    <n v="515"/>
    <n v="0"/>
    <n v="0"/>
    <x v="1"/>
    <s v="NZ"/>
    <s v="NZD"/>
    <n v="1443149759"/>
    <n v="1440557759"/>
    <b v="0"/>
    <n v="0"/>
    <b v="0"/>
    <s v="technology/web"/>
    <n v="0"/>
    <x v="2"/>
    <x v="7"/>
    <x v="615"/>
    <d v="2015-09-25T02:55:59"/>
    <x v="4"/>
  </r>
  <r>
    <n v="616"/>
    <s v="S'time Soirees (Canceled)"/>
    <x v="615"/>
    <n v="5000"/>
    <n v="0"/>
    <n v="0"/>
    <x v="1"/>
    <s v="FR"/>
    <s v="EUR"/>
    <n v="1488013307"/>
    <n v="1485421307"/>
    <b v="0"/>
    <n v="0"/>
    <b v="0"/>
    <s v="technology/web"/>
    <n v="0"/>
    <x v="2"/>
    <x v="7"/>
    <x v="616"/>
    <d v="2017-02-25T09:01:47"/>
    <x v="9"/>
  </r>
  <r>
    <n v="617"/>
    <s v="Get Affordable Website with Premium Hosting and Domain"/>
    <x v="616"/>
    <n v="2000"/>
    <n v="60"/>
    <n v="3"/>
    <x v="1"/>
    <s v="GB"/>
    <s v="GBP"/>
    <n v="1431072843"/>
    <n v="1427184843"/>
    <b v="0"/>
    <n v="3"/>
    <b v="0"/>
    <s v="technology/web"/>
    <n v="20"/>
    <x v="2"/>
    <x v="7"/>
    <x v="617"/>
    <d v="2015-05-08T08:14:03"/>
    <x v="4"/>
  </r>
  <r>
    <n v="618"/>
    <s v="Y2Y Tutors (Canceled)"/>
    <x v="617"/>
    <n v="400"/>
    <n v="0"/>
    <n v="0"/>
    <x v="1"/>
    <s v="US"/>
    <s v="USD"/>
    <n v="1449689203"/>
    <n v="1447097203"/>
    <b v="0"/>
    <n v="0"/>
    <b v="0"/>
    <s v="technology/web"/>
    <n v="0"/>
    <x v="2"/>
    <x v="7"/>
    <x v="618"/>
    <d v="2015-12-09T19:26:43"/>
    <x v="4"/>
  </r>
  <r>
    <n v="619"/>
    <s v="Big Data (Canceled)"/>
    <x v="618"/>
    <n v="2500000"/>
    <n v="1"/>
    <n v="0"/>
    <x v="1"/>
    <s v="US"/>
    <s v="USD"/>
    <n v="1416933390"/>
    <n v="1411745790"/>
    <b v="0"/>
    <n v="1"/>
    <b v="0"/>
    <s v="technology/web"/>
    <n v="1"/>
    <x v="2"/>
    <x v="7"/>
    <x v="619"/>
    <d v="2014-11-25T16:36:30"/>
    <x v="3"/>
  </r>
  <r>
    <n v="620"/>
    <s v="iShopGreen.ca - the green product marketplace (Canceled)"/>
    <x v="619"/>
    <n v="30000"/>
    <n v="300"/>
    <n v="1"/>
    <x v="1"/>
    <s v="CA"/>
    <s v="CAD"/>
    <n v="1408986738"/>
    <n v="1405098738"/>
    <b v="0"/>
    <n v="1"/>
    <b v="0"/>
    <s v="technology/web"/>
    <n v="300"/>
    <x v="2"/>
    <x v="7"/>
    <x v="620"/>
    <d v="2014-08-25T17:12:18"/>
    <x v="3"/>
  </r>
  <r>
    <n v="621"/>
    <s v="We CAN End Police Violence Against Our Dog's (Canceled)"/>
    <x v="620"/>
    <n v="25000"/>
    <n v="261"/>
    <n v="1"/>
    <x v="1"/>
    <s v="US"/>
    <s v="USD"/>
    <n v="1467934937"/>
    <n v="1465342937"/>
    <b v="0"/>
    <n v="3"/>
    <b v="0"/>
    <s v="technology/web"/>
    <n v="87"/>
    <x v="2"/>
    <x v="7"/>
    <x v="621"/>
    <d v="2016-07-07T23:42:17"/>
    <x v="2"/>
  </r>
  <r>
    <n v="622"/>
    <s v="The Animal Shelter Network website (Canceled)"/>
    <x v="621"/>
    <n v="6000"/>
    <n v="341"/>
    <n v="6"/>
    <x v="1"/>
    <s v="US"/>
    <s v="USD"/>
    <n v="1467398138"/>
    <n v="1465670138"/>
    <b v="0"/>
    <n v="9"/>
    <b v="0"/>
    <s v="technology/web"/>
    <n v="37.89"/>
    <x v="2"/>
    <x v="7"/>
    <x v="622"/>
    <d v="2016-07-01T18:35:38"/>
    <x v="2"/>
  </r>
  <r>
    <n v="623"/>
    <s v="WheelWolf - Swap and borrow cars with fellow car lovers."/>
    <x v="622"/>
    <n v="75000"/>
    <n v="0"/>
    <n v="0"/>
    <x v="1"/>
    <s v="AU"/>
    <s v="AUD"/>
    <n v="1432771997"/>
    <n v="1430179997"/>
    <b v="0"/>
    <n v="0"/>
    <b v="0"/>
    <s v="technology/web"/>
    <n v="0"/>
    <x v="2"/>
    <x v="7"/>
    <x v="623"/>
    <d v="2015-05-28T00:13:17"/>
    <x v="4"/>
  </r>
  <r>
    <n v="624"/>
    <s v="NeedSomeLoven.com (Canceled)"/>
    <x v="623"/>
    <n v="5000"/>
    <n v="0"/>
    <n v="0"/>
    <x v="1"/>
    <s v="US"/>
    <s v="USD"/>
    <n v="1431647041"/>
    <n v="1429055041"/>
    <b v="0"/>
    <n v="0"/>
    <b v="0"/>
    <s v="technology/web"/>
    <n v="0"/>
    <x v="2"/>
    <x v="7"/>
    <x v="624"/>
    <d v="2015-05-14T23:44:01"/>
    <x v="4"/>
  </r>
  <r>
    <n v="625"/>
    <s v="SkyRooms.io Virtual Offices (Canceled)"/>
    <x v="624"/>
    <n v="25000"/>
    <n v="0"/>
    <n v="0"/>
    <x v="1"/>
    <s v="CA"/>
    <s v="CAD"/>
    <n v="1490560177"/>
    <n v="1487971777"/>
    <b v="0"/>
    <n v="0"/>
    <b v="0"/>
    <s v="technology/web"/>
    <n v="0"/>
    <x v="2"/>
    <x v="7"/>
    <x v="625"/>
    <d v="2017-03-26T20:29:37"/>
    <x v="9"/>
  </r>
  <r>
    <n v="626"/>
    <s v="The Story of Life - Writing tomorrow's history today"/>
    <x v="625"/>
    <n v="25000"/>
    <n v="4345"/>
    <n v="17"/>
    <x v="1"/>
    <s v="US"/>
    <s v="USD"/>
    <n v="1439644920"/>
    <n v="1436793939"/>
    <b v="0"/>
    <n v="39"/>
    <b v="0"/>
    <s v="technology/web"/>
    <n v="111.41"/>
    <x v="2"/>
    <x v="7"/>
    <x v="626"/>
    <d v="2015-08-15T13:22:00"/>
    <x v="4"/>
  </r>
  <r>
    <n v="627"/>
    <s v="Privileged Zone - Premium Social Network (Canceled)"/>
    <x v="626"/>
    <n v="450000"/>
    <n v="90"/>
    <n v="0"/>
    <x v="1"/>
    <s v="SE"/>
    <s v="SEK"/>
    <n v="1457996400"/>
    <n v="1452842511"/>
    <b v="0"/>
    <n v="1"/>
    <b v="0"/>
    <s v="technology/web"/>
    <n v="90"/>
    <x v="2"/>
    <x v="7"/>
    <x v="627"/>
    <d v="2016-03-14T23:00:00"/>
    <x v="2"/>
  </r>
  <r>
    <n v="628"/>
    <s v="Website for Firearms Education &amp; Sale of Accessories"/>
    <x v="627"/>
    <n v="5000"/>
    <n v="0"/>
    <n v="0"/>
    <x v="1"/>
    <s v="US"/>
    <s v="USD"/>
    <n v="1405269457"/>
    <n v="1402677457"/>
    <b v="0"/>
    <n v="0"/>
    <b v="0"/>
    <s v="technology/web"/>
    <n v="0"/>
    <x v="2"/>
    <x v="7"/>
    <x v="628"/>
    <d v="2014-07-13T16:37:37"/>
    <x v="3"/>
  </r>
  <r>
    <n v="629"/>
    <s v="Smidlink Fun Ids.....search an Id, then message for free!"/>
    <x v="628"/>
    <n v="200000"/>
    <n v="350"/>
    <n v="0"/>
    <x v="1"/>
    <s v="AU"/>
    <s v="AUD"/>
    <n v="1463239108"/>
    <n v="1460647108"/>
    <b v="0"/>
    <n v="3"/>
    <b v="0"/>
    <s v="technology/web"/>
    <n v="116.67"/>
    <x v="2"/>
    <x v="7"/>
    <x v="629"/>
    <d v="2016-05-14T15:18:28"/>
    <x v="2"/>
  </r>
  <r>
    <n v="630"/>
    <s v="Ecosteader (Canceled)"/>
    <x v="629"/>
    <n v="11999"/>
    <n v="10"/>
    <n v="0"/>
    <x v="1"/>
    <s v="US"/>
    <s v="USD"/>
    <n v="1441516200"/>
    <n v="1438959121"/>
    <b v="0"/>
    <n v="1"/>
    <b v="0"/>
    <s v="technology/web"/>
    <n v="10"/>
    <x v="2"/>
    <x v="7"/>
    <x v="630"/>
    <d v="2015-09-06T05:10:00"/>
    <x v="4"/>
  </r>
  <r>
    <n v="631"/>
    <s v="Brevity: A Powerful Online Publishing Software! (Canceled)"/>
    <x v="630"/>
    <n v="50000"/>
    <n v="690"/>
    <n v="1"/>
    <x v="1"/>
    <s v="CA"/>
    <s v="CAD"/>
    <n v="1464460329"/>
    <n v="1461954729"/>
    <b v="0"/>
    <n v="9"/>
    <b v="0"/>
    <s v="technology/web"/>
    <n v="76.67"/>
    <x v="2"/>
    <x v="7"/>
    <x v="631"/>
    <d v="2016-05-28T18:32:09"/>
    <x v="2"/>
  </r>
  <r>
    <n v="632"/>
    <s v="UniWherse.com - Bring students future (Canceled)"/>
    <x v="631"/>
    <n v="20000"/>
    <n v="0"/>
    <n v="0"/>
    <x v="1"/>
    <s v="NL"/>
    <s v="EUR"/>
    <n v="1448470165"/>
    <n v="1445874565"/>
    <b v="0"/>
    <n v="0"/>
    <b v="0"/>
    <s v="technology/web"/>
    <n v="0"/>
    <x v="2"/>
    <x v="7"/>
    <x v="632"/>
    <d v="2015-11-25T16:49:25"/>
    <x v="4"/>
  </r>
  <r>
    <n v="633"/>
    <s v="Uivo-fast,secure emergency contact system for your property"/>
    <x v="632"/>
    <n v="10000"/>
    <n v="1245"/>
    <n v="12"/>
    <x v="1"/>
    <s v="US"/>
    <s v="USD"/>
    <n v="1466204400"/>
    <n v="1463469062"/>
    <b v="0"/>
    <n v="25"/>
    <b v="0"/>
    <s v="technology/web"/>
    <n v="49.8"/>
    <x v="2"/>
    <x v="7"/>
    <x v="633"/>
    <d v="2016-06-17T23:00:00"/>
    <x v="2"/>
  </r>
  <r>
    <n v="634"/>
    <s v="pitchtograndma (Canceled)"/>
    <x v="633"/>
    <n v="5000"/>
    <n v="1"/>
    <n v="0"/>
    <x v="1"/>
    <s v="US"/>
    <s v="USD"/>
    <n v="1424989029"/>
    <n v="1422397029"/>
    <b v="0"/>
    <n v="1"/>
    <b v="0"/>
    <s v="technology/web"/>
    <n v="1"/>
    <x v="2"/>
    <x v="7"/>
    <x v="634"/>
    <d v="2015-02-26T22:17:09"/>
    <x v="4"/>
  </r>
  <r>
    <n v="635"/>
    <s v="Pleero, A Technology Team Building Website (Canceled)"/>
    <x v="634"/>
    <n v="25000"/>
    <n v="2"/>
    <n v="0"/>
    <x v="1"/>
    <s v="US"/>
    <s v="USD"/>
    <n v="1428804762"/>
    <n v="1426212762"/>
    <b v="0"/>
    <n v="1"/>
    <b v="0"/>
    <s v="technology/web"/>
    <n v="2"/>
    <x v="2"/>
    <x v="7"/>
    <x v="635"/>
    <d v="2015-04-12T02:12:42"/>
    <x v="4"/>
  </r>
  <r>
    <n v="636"/>
    <s v="Keto Advice (Canceled)"/>
    <x v="635"/>
    <n v="2000"/>
    <n v="4"/>
    <n v="0"/>
    <x v="1"/>
    <s v="GB"/>
    <s v="GBP"/>
    <n v="1433587620"/>
    <n v="1430996150"/>
    <b v="0"/>
    <n v="1"/>
    <b v="0"/>
    <s v="technology/web"/>
    <n v="4"/>
    <x v="2"/>
    <x v="7"/>
    <x v="636"/>
    <d v="2015-06-06T10:47:00"/>
    <x v="4"/>
  </r>
  <r>
    <n v="637"/>
    <s v="Unique online start up, Art and Technology together (Canceled)"/>
    <x v="636"/>
    <n v="100000"/>
    <n v="0"/>
    <n v="0"/>
    <x v="1"/>
    <s v="GB"/>
    <s v="GBP"/>
    <n v="1488063840"/>
    <n v="1485558318"/>
    <b v="0"/>
    <n v="0"/>
    <b v="0"/>
    <s v="technology/web"/>
    <n v="0"/>
    <x v="2"/>
    <x v="7"/>
    <x v="637"/>
    <d v="2017-02-25T23:04:00"/>
    <x v="9"/>
  </r>
  <r>
    <n v="638"/>
    <s v="W (Canceled)"/>
    <x v="637"/>
    <n v="200000"/>
    <n v="18"/>
    <n v="0"/>
    <x v="1"/>
    <s v="DE"/>
    <s v="EUR"/>
    <n v="1490447662"/>
    <n v="1485267262"/>
    <b v="0"/>
    <n v="6"/>
    <b v="0"/>
    <s v="technology/web"/>
    <n v="3"/>
    <x v="2"/>
    <x v="7"/>
    <x v="638"/>
    <d v="2017-03-25T13:14:22"/>
    <x v="9"/>
  </r>
  <r>
    <n v="639"/>
    <s v="Kids Educational Social Media Site (Canceled)"/>
    <x v="638"/>
    <n v="1000000"/>
    <n v="1"/>
    <n v="0"/>
    <x v="1"/>
    <s v="US"/>
    <s v="USD"/>
    <n v="1413208795"/>
    <n v="1408024795"/>
    <b v="0"/>
    <n v="1"/>
    <b v="0"/>
    <s v="technology/web"/>
    <n v="1"/>
    <x v="2"/>
    <x v="7"/>
    <x v="639"/>
    <d v="2014-10-13T13:59:55"/>
    <x v="3"/>
  </r>
  <r>
    <n v="640"/>
    <s v="Carbon mini bikes / race / MTB / FAT ~ Carbon tow placement"/>
    <x v="639"/>
    <n v="70"/>
    <n v="101"/>
    <n v="144"/>
    <x v="0"/>
    <s v="FR"/>
    <s v="EUR"/>
    <n v="1480028400"/>
    <n v="1478685915"/>
    <b v="0"/>
    <n v="2"/>
    <b v="1"/>
    <s v="technology/wearables"/>
    <n v="50.5"/>
    <x v="2"/>
    <x v="8"/>
    <x v="640"/>
    <d v="2016-11-24T23:00:00"/>
    <x v="2"/>
  </r>
  <r>
    <n v="641"/>
    <s v="Help fund research of dual action compression breast pump"/>
    <x v="640"/>
    <n v="40000"/>
    <n v="47665"/>
    <n v="119"/>
    <x v="0"/>
    <s v="US"/>
    <s v="USD"/>
    <n v="1439473248"/>
    <n v="1436881248"/>
    <b v="0"/>
    <n v="315"/>
    <b v="1"/>
    <s v="technology/wearables"/>
    <n v="151.32"/>
    <x v="2"/>
    <x v="8"/>
    <x v="641"/>
    <d v="2015-08-13T13:40:48"/>
    <x v="4"/>
  </r>
  <r>
    <n v="642"/>
    <s v="Gauss - Redefining Eye Protection for the Digital Age"/>
    <x v="641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x v="8"/>
    <x v="642"/>
    <d v="2015-08-19T15:37:54"/>
    <x v="4"/>
  </r>
  <r>
    <n v="643"/>
    <s v="Phone Silks - The best way to carry your smart phone!"/>
    <x v="642"/>
    <n v="25000"/>
    <n v="26452"/>
    <n v="106"/>
    <x v="0"/>
    <s v="US"/>
    <s v="USD"/>
    <n v="1433085875"/>
    <n v="1428333875"/>
    <b v="0"/>
    <n v="152"/>
    <b v="1"/>
    <s v="technology/wearables"/>
    <n v="174.03"/>
    <x v="2"/>
    <x v="8"/>
    <x v="643"/>
    <d v="2015-05-31T15:24:35"/>
    <x v="4"/>
  </r>
  <r>
    <n v="644"/>
    <s v="Sofft: Blocks Stains &amp; Softens Clothes!"/>
    <x v="643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x v="8"/>
    <x v="644"/>
    <d v="2014-10-29T01:00:00"/>
    <x v="3"/>
  </r>
  <r>
    <n v="645"/>
    <s v="Carbon Fiber Collar Stays"/>
    <x v="644"/>
    <n v="2000"/>
    <n v="5574"/>
    <n v="279"/>
    <x v="0"/>
    <s v="US"/>
    <s v="USD"/>
    <n v="1470962274"/>
    <n v="1468370274"/>
    <b v="0"/>
    <n v="237"/>
    <b v="1"/>
    <s v="technology/wearables"/>
    <n v="23.52"/>
    <x v="2"/>
    <x v="8"/>
    <x v="645"/>
    <d v="2016-08-12T00:37:54"/>
    <x v="2"/>
  </r>
  <r>
    <n v="646"/>
    <s v="Body Armor - The Super Female Police Officer of the Future!!"/>
    <x v="645"/>
    <n v="800"/>
    <n v="1055.01"/>
    <n v="132"/>
    <x v="0"/>
    <s v="US"/>
    <s v="USD"/>
    <n v="1407788867"/>
    <n v="1405196867"/>
    <b v="0"/>
    <n v="27"/>
    <b v="1"/>
    <s v="technology/wearables"/>
    <n v="39.07"/>
    <x v="2"/>
    <x v="8"/>
    <x v="646"/>
    <d v="2014-08-11T20:27:47"/>
    <x v="3"/>
  </r>
  <r>
    <n v="647"/>
    <s v="Silver anti-radiation underwear. Keep body cool in summer"/>
    <x v="646"/>
    <n v="2000"/>
    <n v="2141"/>
    <n v="107"/>
    <x v="0"/>
    <s v="CA"/>
    <s v="CAD"/>
    <n v="1458235549"/>
    <n v="1455647149"/>
    <b v="0"/>
    <n v="17"/>
    <b v="1"/>
    <s v="technology/wearables"/>
    <n v="125.94"/>
    <x v="2"/>
    <x v="8"/>
    <x v="647"/>
    <d v="2016-03-17T17:25:49"/>
    <x v="2"/>
  </r>
  <r>
    <n v="648"/>
    <s v="Audio Jacket"/>
    <x v="647"/>
    <n v="35000"/>
    <n v="44388"/>
    <n v="127"/>
    <x v="0"/>
    <s v="US"/>
    <s v="USD"/>
    <n v="1413304708"/>
    <n v="1410280708"/>
    <b v="0"/>
    <n v="27"/>
    <b v="1"/>
    <s v="technology/wearables"/>
    <n v="1644"/>
    <x v="2"/>
    <x v="8"/>
    <x v="648"/>
    <d v="2014-10-14T16:38:28"/>
    <x v="3"/>
  </r>
  <r>
    <n v="649"/>
    <s v="VIVO Solar Bag"/>
    <x v="648"/>
    <n v="2500"/>
    <n v="3499"/>
    <n v="140"/>
    <x v="0"/>
    <s v="US"/>
    <s v="USD"/>
    <n v="1410904413"/>
    <n v="1409090013"/>
    <b v="0"/>
    <n v="82"/>
    <b v="1"/>
    <s v="technology/wearables"/>
    <n v="42.67"/>
    <x v="2"/>
    <x v="8"/>
    <x v="649"/>
    <d v="2014-09-16T21:53:33"/>
    <x v="3"/>
  </r>
  <r>
    <n v="650"/>
    <s v="Jake Lazarow's Eagle Project"/>
    <x v="649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x v="8"/>
    <x v="650"/>
    <d v="2014-12-19T01:53:04"/>
    <x v="3"/>
  </r>
  <r>
    <n v="651"/>
    <s v="Pacha's Pajamas: Award-Winning Healthy Kids Entertainment!"/>
    <x v="650"/>
    <n v="25000"/>
    <n v="25132"/>
    <n v="101"/>
    <x v="0"/>
    <s v="US"/>
    <s v="USD"/>
    <n v="1418430311"/>
    <n v="1415838311"/>
    <b v="0"/>
    <n v="105"/>
    <b v="1"/>
    <s v="technology/wearables"/>
    <n v="239.35"/>
    <x v="2"/>
    <x v="8"/>
    <x v="651"/>
    <d v="2014-12-13T00:25:11"/>
    <x v="3"/>
  </r>
  <r>
    <n v="652"/>
    <s v="The Zossom Phone Case"/>
    <x v="651"/>
    <n v="3000"/>
    <n v="3014"/>
    <n v="100"/>
    <x v="0"/>
    <s v="US"/>
    <s v="USD"/>
    <n v="1480613650"/>
    <n v="1478018050"/>
    <b v="0"/>
    <n v="28"/>
    <b v="1"/>
    <s v="technology/wearables"/>
    <n v="107.64"/>
    <x v="2"/>
    <x v="8"/>
    <x v="652"/>
    <d v="2016-12-01T17:34:10"/>
    <x v="2"/>
  </r>
  <r>
    <n v="653"/>
    <s v="Wearsafe: Wearable technology on a mission to save lives"/>
    <x v="652"/>
    <n v="75000"/>
    <n v="106084.5"/>
    <n v="141"/>
    <x v="0"/>
    <s v="US"/>
    <s v="USD"/>
    <n v="1440082240"/>
    <n v="1436885440"/>
    <b v="0"/>
    <n v="1107"/>
    <b v="1"/>
    <s v="technology/wearables"/>
    <n v="95.83"/>
    <x v="2"/>
    <x v="8"/>
    <x v="653"/>
    <d v="2015-08-20T14:50:40"/>
    <x v="4"/>
  </r>
  <r>
    <n v="654"/>
    <s v="TRASENSE MOVEMENT: The Smartest Daily Tracker for Under $30"/>
    <x v="653"/>
    <n v="12000"/>
    <n v="32075"/>
    <n v="267"/>
    <x v="0"/>
    <s v="US"/>
    <s v="USD"/>
    <n v="1436396313"/>
    <n v="1433804313"/>
    <b v="0"/>
    <n v="1013"/>
    <b v="1"/>
    <s v="technology/wearables"/>
    <n v="31.66"/>
    <x v="2"/>
    <x v="8"/>
    <x v="654"/>
    <d v="2015-07-08T22:58:33"/>
    <x v="4"/>
  </r>
  <r>
    <n v="655"/>
    <s v="Spark: The Watch That Keeps You Awake"/>
    <x v="654"/>
    <n v="8000"/>
    <n v="11751"/>
    <n v="147"/>
    <x v="0"/>
    <s v="US"/>
    <s v="USD"/>
    <n v="1426197512"/>
    <n v="1423609112"/>
    <b v="0"/>
    <n v="274"/>
    <b v="1"/>
    <s v="technology/wearables"/>
    <n v="42.89"/>
    <x v="2"/>
    <x v="8"/>
    <x v="655"/>
    <d v="2015-03-12T21:58:32"/>
    <x v="4"/>
  </r>
  <r>
    <n v="656"/>
    <s v="Motion Control Camera Camcorder HD Bluetooth Smart Glasses"/>
    <x v="655"/>
    <n v="5000"/>
    <n v="10678"/>
    <n v="214"/>
    <x v="0"/>
    <s v="US"/>
    <s v="USD"/>
    <n v="1460917119"/>
    <n v="1455736719"/>
    <b v="0"/>
    <n v="87"/>
    <b v="1"/>
    <s v="technology/wearables"/>
    <n v="122.74"/>
    <x v="2"/>
    <x v="8"/>
    <x v="656"/>
    <d v="2016-04-17T18:18:39"/>
    <x v="2"/>
  </r>
  <r>
    <n v="657"/>
    <s v="Shine: first App control Laser Light Bluetooth Headphones"/>
    <x v="656"/>
    <n v="15000"/>
    <n v="18855"/>
    <n v="126"/>
    <x v="0"/>
    <s v="US"/>
    <s v="USD"/>
    <n v="1450901872"/>
    <n v="1448309872"/>
    <b v="0"/>
    <n v="99"/>
    <b v="1"/>
    <s v="technology/wearables"/>
    <n v="190.45"/>
    <x v="2"/>
    <x v="8"/>
    <x v="657"/>
    <d v="2015-12-23T20:17:52"/>
    <x v="4"/>
  </r>
  <r>
    <n v="658"/>
    <s v="Neorings secures, mounts, stands, your smartphone and tablet"/>
    <x v="657"/>
    <n v="28888"/>
    <n v="30177"/>
    <n v="104"/>
    <x v="0"/>
    <s v="US"/>
    <s v="USD"/>
    <n v="1437933600"/>
    <n v="1435117889"/>
    <b v="0"/>
    <n v="276"/>
    <b v="1"/>
    <s v="technology/wearables"/>
    <n v="109.34"/>
    <x v="2"/>
    <x v="8"/>
    <x v="658"/>
    <d v="2015-07-26T18:00:00"/>
    <x v="4"/>
  </r>
  <r>
    <n v="659"/>
    <s v="Lulu Watch Designs - Apple Watch"/>
    <x v="658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x v="8"/>
    <x v="659"/>
    <d v="2015-08-23T14:14:55"/>
    <x v="4"/>
  </r>
  <r>
    <n v="660"/>
    <s v="ProfileMyRun:  Run the Right Way, Run the Natural Way"/>
    <x v="659"/>
    <n v="50000"/>
    <n v="1529"/>
    <n v="3"/>
    <x v="2"/>
    <s v="US"/>
    <s v="USD"/>
    <n v="1415558879"/>
    <n v="1412963279"/>
    <b v="0"/>
    <n v="18"/>
    <b v="0"/>
    <s v="technology/wearables"/>
    <n v="84.94"/>
    <x v="2"/>
    <x v="8"/>
    <x v="660"/>
    <d v="2014-11-09T18:47:59"/>
    <x v="3"/>
  </r>
  <r>
    <n v="661"/>
    <s v="AirString"/>
    <x v="660"/>
    <n v="10000"/>
    <n v="95"/>
    <n v="1"/>
    <x v="2"/>
    <s v="US"/>
    <s v="USD"/>
    <n v="1477236559"/>
    <n v="1474644559"/>
    <b v="0"/>
    <n v="9"/>
    <b v="0"/>
    <s v="technology/wearables"/>
    <n v="10.56"/>
    <x v="2"/>
    <x v="8"/>
    <x v="661"/>
    <d v="2016-10-23T15:29:19"/>
    <x v="2"/>
  </r>
  <r>
    <n v="662"/>
    <s v="LW - the cool luminescent band with a watch"/>
    <x v="661"/>
    <n v="39000"/>
    <n v="156"/>
    <n v="0"/>
    <x v="2"/>
    <s v="US"/>
    <s v="USD"/>
    <n v="1421404247"/>
    <n v="1418812247"/>
    <b v="0"/>
    <n v="4"/>
    <b v="0"/>
    <s v="technology/wearables"/>
    <n v="39"/>
    <x v="2"/>
    <x v="8"/>
    <x v="662"/>
    <d v="2015-01-16T10:30:47"/>
    <x v="3"/>
  </r>
  <r>
    <n v="663"/>
    <s v="MouseFighter invisible AIR mouse"/>
    <x v="662"/>
    <n v="200000"/>
    <n v="700"/>
    <n v="0"/>
    <x v="2"/>
    <s v="DK"/>
    <s v="DKK"/>
    <n v="1437250456"/>
    <n v="1434658456"/>
    <b v="0"/>
    <n v="7"/>
    <b v="0"/>
    <s v="technology/wearables"/>
    <n v="100"/>
    <x v="2"/>
    <x v="8"/>
    <x v="663"/>
    <d v="2015-07-18T20:14:16"/>
    <x v="4"/>
  </r>
  <r>
    <n v="664"/>
    <s v="Oregon Babyâ„¢ Diapers"/>
    <x v="663"/>
    <n v="12000"/>
    <n v="904"/>
    <n v="8"/>
    <x v="2"/>
    <s v="US"/>
    <s v="USD"/>
    <n v="1428940775"/>
    <n v="1426348775"/>
    <b v="0"/>
    <n v="29"/>
    <b v="0"/>
    <s v="technology/wearables"/>
    <n v="31.17"/>
    <x v="2"/>
    <x v="8"/>
    <x v="664"/>
    <d v="2015-04-13T15:59:35"/>
    <x v="4"/>
  </r>
  <r>
    <n v="665"/>
    <s v="CulBox , Open Source Wearable Smart Watch for Arduino"/>
    <x v="664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x v="8"/>
    <x v="665"/>
    <d v="2017-01-13T17:04:21"/>
    <x v="2"/>
  </r>
  <r>
    <n v="666"/>
    <s v="Ducky Diapers"/>
    <x v="665"/>
    <n v="200000"/>
    <n v="8"/>
    <n v="0"/>
    <x v="2"/>
    <s v="US"/>
    <s v="USD"/>
    <n v="1408305498"/>
    <n v="1405713498"/>
    <b v="0"/>
    <n v="4"/>
    <b v="0"/>
    <s v="technology/wearables"/>
    <n v="2"/>
    <x v="2"/>
    <x v="8"/>
    <x v="666"/>
    <d v="2014-08-17T19:58:18"/>
    <x v="3"/>
  </r>
  <r>
    <n v="667"/>
    <s v="Ubivade - Vibrating navigation belt"/>
    <x v="666"/>
    <n v="50000"/>
    <n v="5010"/>
    <n v="10"/>
    <x v="2"/>
    <s v="IT"/>
    <s v="EUR"/>
    <n v="1477731463"/>
    <n v="1474275463"/>
    <b v="0"/>
    <n v="28"/>
    <b v="0"/>
    <s v="technology/wearables"/>
    <n v="178.93"/>
    <x v="2"/>
    <x v="8"/>
    <x v="667"/>
    <d v="2016-10-29T08:57:43"/>
    <x v="2"/>
  </r>
  <r>
    <n v="668"/>
    <s v="Iplace itâ„¢ : The Phone Holding RFID Blocking Card Holder"/>
    <x v="667"/>
    <n v="15000"/>
    <n v="684"/>
    <n v="5"/>
    <x v="2"/>
    <s v="US"/>
    <s v="USD"/>
    <n v="1431374222"/>
    <n v="1427486222"/>
    <b v="0"/>
    <n v="25"/>
    <b v="0"/>
    <s v="technology/wearables"/>
    <n v="27.36"/>
    <x v="2"/>
    <x v="8"/>
    <x v="668"/>
    <d v="2015-05-11T19:57:02"/>
    <x v="4"/>
  </r>
  <r>
    <n v="669"/>
    <s v="Christian DiLusso Watches"/>
    <x v="668"/>
    <n v="200000"/>
    <n v="43015"/>
    <n v="22"/>
    <x v="2"/>
    <s v="SE"/>
    <s v="SEK"/>
    <n v="1467817258"/>
    <n v="1465225258"/>
    <b v="0"/>
    <n v="28"/>
    <b v="0"/>
    <s v="technology/wearables"/>
    <n v="1536.25"/>
    <x v="2"/>
    <x v="8"/>
    <x v="669"/>
    <d v="2016-07-06T15:00:58"/>
    <x v="2"/>
  </r>
  <r>
    <n v="670"/>
    <s v="FINCLIP, the easiest way to don/doff your scuba diving fins"/>
    <x v="669"/>
    <n v="90000"/>
    <n v="26349"/>
    <n v="29"/>
    <x v="2"/>
    <s v="IT"/>
    <s v="EUR"/>
    <n v="1466323800"/>
    <n v="1463418120"/>
    <b v="0"/>
    <n v="310"/>
    <b v="0"/>
    <s v="technology/wearables"/>
    <n v="85"/>
    <x v="2"/>
    <x v="8"/>
    <x v="670"/>
    <d v="2016-06-19T08:10:00"/>
    <x v="2"/>
  </r>
  <r>
    <n v="671"/>
    <s v="SmoothEye - Accurately Test Your Alertness and Focus Level"/>
    <x v="670"/>
    <n v="30000"/>
    <n v="11828"/>
    <n v="39"/>
    <x v="2"/>
    <s v="US"/>
    <s v="USD"/>
    <n v="1421208000"/>
    <n v="1418315852"/>
    <b v="0"/>
    <n v="15"/>
    <b v="0"/>
    <s v="technology/wearables"/>
    <n v="788.53"/>
    <x v="2"/>
    <x v="8"/>
    <x v="671"/>
    <d v="2015-01-14T04:00:00"/>
    <x v="3"/>
  </r>
  <r>
    <n v="672"/>
    <s v="youWare  |  A digital ID for the real world"/>
    <x v="671"/>
    <n v="50000"/>
    <n v="10814"/>
    <n v="22"/>
    <x v="2"/>
    <s v="US"/>
    <s v="USD"/>
    <n v="1420088340"/>
    <n v="1417410964"/>
    <b v="0"/>
    <n v="215"/>
    <b v="0"/>
    <s v="technology/wearables"/>
    <n v="50.3"/>
    <x v="2"/>
    <x v="8"/>
    <x v="672"/>
    <d v="2015-01-01T04:59:00"/>
    <x v="3"/>
  </r>
  <r>
    <n v="673"/>
    <s v="HORIZON: LIFE ENHANCED GLASSWARE"/>
    <x v="672"/>
    <n v="100000"/>
    <n v="205"/>
    <n v="0"/>
    <x v="2"/>
    <s v="US"/>
    <s v="USD"/>
    <n v="1409602217"/>
    <n v="1405714217"/>
    <b v="0"/>
    <n v="3"/>
    <b v="0"/>
    <s v="technology/wearables"/>
    <n v="68.33"/>
    <x v="2"/>
    <x v="8"/>
    <x v="673"/>
    <d v="2014-09-01T20:10:17"/>
    <x v="3"/>
  </r>
  <r>
    <n v="674"/>
    <s v="Something To Wear For Hearing Sounds By Feeling Vibrations"/>
    <x v="673"/>
    <n v="50000"/>
    <n v="15"/>
    <n v="0"/>
    <x v="2"/>
    <s v="US"/>
    <s v="USD"/>
    <n v="1407811627"/>
    <n v="1402627627"/>
    <b v="0"/>
    <n v="2"/>
    <b v="0"/>
    <s v="technology/wearables"/>
    <n v="7.5"/>
    <x v="2"/>
    <x v="8"/>
    <x v="674"/>
    <d v="2014-08-12T02:47:07"/>
    <x v="3"/>
  </r>
  <r>
    <n v="675"/>
    <s v="How to Make Innovative Apple Watch Apps with WatchKit"/>
    <x v="674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x v="8"/>
    <x v="675"/>
    <d v="2015-01-01T06:59:00"/>
    <x v="3"/>
  </r>
  <r>
    <n v="676"/>
    <s v="NapTime: the first baby monitor that takes care of parents"/>
    <x v="675"/>
    <n v="100000"/>
    <n v="1471"/>
    <n v="1"/>
    <x v="2"/>
    <s v="CA"/>
    <s v="CAD"/>
    <n v="1423333581"/>
    <n v="1420741581"/>
    <b v="0"/>
    <n v="24"/>
    <b v="0"/>
    <s v="technology/wearables"/>
    <n v="61.29"/>
    <x v="2"/>
    <x v="8"/>
    <x v="676"/>
    <d v="2015-02-07T18:26:21"/>
    <x v="4"/>
  </r>
  <r>
    <n v="677"/>
    <s v="World's first Heated Jacket managed by Smartphone"/>
    <x v="676"/>
    <n v="50000"/>
    <n v="12792"/>
    <n v="26"/>
    <x v="2"/>
    <s v="IT"/>
    <s v="EUR"/>
    <n v="1467106895"/>
    <n v="1463218895"/>
    <b v="0"/>
    <n v="96"/>
    <b v="0"/>
    <s v="technology/wearables"/>
    <n v="133.25"/>
    <x v="2"/>
    <x v="8"/>
    <x v="677"/>
    <d v="2016-06-28T09:41:35"/>
    <x v="2"/>
  </r>
  <r>
    <n v="678"/>
    <s v="World's Smallest Mp3 Player Earpiece Bible - Ohura Project"/>
    <x v="677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x v="8"/>
    <x v="678"/>
    <d v="2016-05-21T09:02:18"/>
    <x v="2"/>
  </r>
  <r>
    <n v="679"/>
    <s v="Monolith Posture Coach"/>
    <x v="678"/>
    <n v="57000"/>
    <n v="8827"/>
    <n v="15"/>
    <x v="2"/>
    <s v="US"/>
    <s v="USD"/>
    <n v="1472920909"/>
    <n v="1467736909"/>
    <b v="0"/>
    <n v="94"/>
    <b v="0"/>
    <s v="technology/wearables"/>
    <n v="93.9"/>
    <x v="2"/>
    <x v="8"/>
    <x v="679"/>
    <d v="2016-09-03T16:41:49"/>
    <x v="2"/>
  </r>
  <r>
    <n v="680"/>
    <s v="PosturePulse: The posture sensor worn on your waist or chair"/>
    <x v="679"/>
    <n v="75000"/>
    <n v="19434"/>
    <n v="26"/>
    <x v="2"/>
    <s v="US"/>
    <s v="USD"/>
    <n v="1410955331"/>
    <n v="1407931331"/>
    <b v="0"/>
    <n v="129"/>
    <b v="0"/>
    <s v="technology/wearables"/>
    <n v="150.65"/>
    <x v="2"/>
    <x v="8"/>
    <x v="680"/>
    <d v="2014-09-17T12:02:11"/>
    <x v="3"/>
  </r>
  <r>
    <n v="681"/>
    <s v="D-Pro Athletic Headband with Carbon Fiber"/>
    <x v="680"/>
    <n v="2500"/>
    <n v="1"/>
    <n v="0"/>
    <x v="2"/>
    <s v="US"/>
    <s v="USD"/>
    <n v="1477509604"/>
    <n v="1474917604"/>
    <b v="0"/>
    <n v="1"/>
    <b v="0"/>
    <s v="technology/wearables"/>
    <n v="1"/>
    <x v="2"/>
    <x v="8"/>
    <x v="681"/>
    <d v="2016-10-26T19:20:04"/>
    <x v="2"/>
  </r>
  <r>
    <n v="682"/>
    <s v="Deception Belt"/>
    <x v="681"/>
    <n v="50000"/>
    <n v="53"/>
    <n v="0"/>
    <x v="2"/>
    <s v="US"/>
    <s v="USD"/>
    <n v="1489512122"/>
    <n v="1486923722"/>
    <b v="0"/>
    <n v="4"/>
    <b v="0"/>
    <s v="technology/wearables"/>
    <n v="13.25"/>
    <x v="2"/>
    <x v="8"/>
    <x v="682"/>
    <d v="2017-03-14T17:22:02"/>
    <x v="9"/>
  </r>
  <r>
    <n v="683"/>
    <s v="Mist Buddy Hydration/Misting Backpack"/>
    <x v="682"/>
    <n v="35000"/>
    <n v="298"/>
    <n v="1"/>
    <x v="2"/>
    <s v="US"/>
    <s v="USD"/>
    <n v="1477949764"/>
    <n v="1474493764"/>
    <b v="0"/>
    <n v="3"/>
    <b v="0"/>
    <s v="technology/wearables"/>
    <n v="99.33"/>
    <x v="2"/>
    <x v="8"/>
    <x v="683"/>
    <d v="2016-10-31T21:36:04"/>
    <x v="2"/>
  </r>
  <r>
    <n v="684"/>
    <s v="Arcus Motion Analyzer | The Versatile Smart Ring"/>
    <x v="683"/>
    <n v="320000"/>
    <n v="23948"/>
    <n v="7"/>
    <x v="2"/>
    <s v="US"/>
    <s v="USD"/>
    <n v="1406257200"/>
    <n v="1403176891"/>
    <b v="0"/>
    <n v="135"/>
    <b v="0"/>
    <s v="technology/wearables"/>
    <n v="177.39"/>
    <x v="2"/>
    <x v="8"/>
    <x v="684"/>
    <d v="2014-07-25T03:00:00"/>
    <x v="3"/>
  </r>
  <r>
    <n v="685"/>
    <s v="Nomadica All purpose backpack with battery"/>
    <x v="684"/>
    <n v="2000"/>
    <n v="553"/>
    <n v="28"/>
    <x v="2"/>
    <s v="US"/>
    <s v="USD"/>
    <n v="1421095672"/>
    <n v="1417207672"/>
    <b v="0"/>
    <n v="10"/>
    <b v="0"/>
    <s v="technology/wearables"/>
    <n v="55.3"/>
    <x v="2"/>
    <x v="8"/>
    <x v="685"/>
    <d v="2015-01-12T20:47:52"/>
    <x v="3"/>
  </r>
  <r>
    <n v="686"/>
    <s v="Vivi di Cuore - Heart Rate Watch"/>
    <x v="685"/>
    <n v="500000"/>
    <n v="0"/>
    <n v="0"/>
    <x v="2"/>
    <s v="IT"/>
    <s v="EUR"/>
    <n v="1438618170"/>
    <n v="1436026170"/>
    <b v="0"/>
    <n v="0"/>
    <b v="0"/>
    <s v="technology/wearables"/>
    <n v="0"/>
    <x v="2"/>
    <x v="8"/>
    <x v="686"/>
    <d v="2015-08-03T16:09:30"/>
    <x v="4"/>
  </r>
  <r>
    <n v="687"/>
    <s v="Power Go: Cargador Solar para Dispositivos MÃ³viles"/>
    <x v="686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x v="8"/>
    <x v="687"/>
    <d v="2017-02-05T18:00:53"/>
    <x v="2"/>
  </r>
  <r>
    <n v="688"/>
    <s v="The Most Advanced Dress Shirt- EVER!!"/>
    <x v="687"/>
    <n v="20000"/>
    <n v="14598"/>
    <n v="73"/>
    <x v="2"/>
    <s v="US"/>
    <s v="USD"/>
    <n v="1444876253"/>
    <n v="1442284253"/>
    <b v="0"/>
    <n v="36"/>
    <b v="0"/>
    <s v="technology/wearables"/>
    <n v="405.5"/>
    <x v="2"/>
    <x v="8"/>
    <x v="688"/>
    <d v="2015-10-15T02:30:53"/>
    <x v="4"/>
  </r>
  <r>
    <n v="689"/>
    <s v="Lifeclock One: The Escape from New York Inspired Smartwatch"/>
    <x v="688"/>
    <n v="200000"/>
    <n v="115297.5"/>
    <n v="58"/>
    <x v="2"/>
    <s v="US"/>
    <s v="USD"/>
    <n v="1481173140"/>
    <n v="1478016097"/>
    <b v="0"/>
    <n v="336"/>
    <b v="0"/>
    <s v="technology/wearables"/>
    <n v="343.15"/>
    <x v="2"/>
    <x v="8"/>
    <x v="689"/>
    <d v="2016-12-08T04:59:00"/>
    <x v="2"/>
  </r>
  <r>
    <n v="690"/>
    <s v="BLOXSHIELD"/>
    <x v="689"/>
    <n v="20000"/>
    <n v="2468"/>
    <n v="12"/>
    <x v="2"/>
    <s v="US"/>
    <s v="USD"/>
    <n v="1473400800"/>
    <n v="1469718841"/>
    <b v="0"/>
    <n v="34"/>
    <b v="0"/>
    <s v="technology/wearables"/>
    <n v="72.59"/>
    <x v="2"/>
    <x v="8"/>
    <x v="690"/>
    <d v="2016-09-09T06:00:00"/>
    <x v="2"/>
  </r>
  <r>
    <n v="691"/>
    <s v="ShapeCase - Colorful Apple Watch Bumpers"/>
    <x v="690"/>
    <n v="50000"/>
    <n v="260"/>
    <n v="1"/>
    <x v="2"/>
    <s v="US"/>
    <s v="USD"/>
    <n v="1435711246"/>
    <n v="1433292046"/>
    <b v="0"/>
    <n v="10"/>
    <b v="0"/>
    <s v="technology/wearables"/>
    <n v="26"/>
    <x v="2"/>
    <x v="8"/>
    <x v="691"/>
    <d v="2015-07-01T00:40:46"/>
    <x v="4"/>
  </r>
  <r>
    <n v="692"/>
    <s v="Signum Indicators by Brighter Indication"/>
    <x v="691"/>
    <n v="20000"/>
    <n v="1306"/>
    <n v="7"/>
    <x v="2"/>
    <s v="GB"/>
    <s v="GBP"/>
    <n v="1482397263"/>
    <n v="1479805263"/>
    <b v="0"/>
    <n v="201"/>
    <b v="0"/>
    <s v="technology/wearables"/>
    <n v="6.5"/>
    <x v="2"/>
    <x v="8"/>
    <x v="692"/>
    <d v="2016-12-22T09:01:03"/>
    <x v="2"/>
  </r>
  <r>
    <n v="693"/>
    <s v="Prana: Wearable for Breathing and Posture"/>
    <x v="692"/>
    <n v="100000"/>
    <n v="35338"/>
    <n v="35"/>
    <x v="2"/>
    <s v="US"/>
    <s v="USD"/>
    <n v="1430421827"/>
    <n v="1427829827"/>
    <b v="0"/>
    <n v="296"/>
    <b v="0"/>
    <s v="technology/wearables"/>
    <n v="119.39"/>
    <x v="2"/>
    <x v="8"/>
    <x v="693"/>
    <d v="2015-04-30T19:23:47"/>
    <x v="4"/>
  </r>
  <r>
    <n v="694"/>
    <s v="Airlock bike helmet"/>
    <x v="693"/>
    <n v="150000"/>
    <n v="590"/>
    <n v="0"/>
    <x v="2"/>
    <s v="US"/>
    <s v="USD"/>
    <n v="1485964559"/>
    <n v="1483372559"/>
    <b v="0"/>
    <n v="7"/>
    <b v="0"/>
    <s v="technology/wearables"/>
    <n v="84.29"/>
    <x v="2"/>
    <x v="8"/>
    <x v="694"/>
    <d v="2017-02-01T15:55:59"/>
    <x v="9"/>
  </r>
  <r>
    <n v="695"/>
    <s v="mini air- personal air conditioner"/>
    <x v="694"/>
    <n v="60000"/>
    <n v="636"/>
    <n v="1"/>
    <x v="2"/>
    <s v="US"/>
    <s v="USD"/>
    <n v="1414758620"/>
    <n v="1412166620"/>
    <b v="0"/>
    <n v="7"/>
    <b v="0"/>
    <s v="technology/wearables"/>
    <n v="90.86"/>
    <x v="2"/>
    <x v="8"/>
    <x v="695"/>
    <d v="2014-10-31T12:30:20"/>
    <x v="3"/>
  </r>
  <r>
    <n v="696"/>
    <s v="trustee"/>
    <x v="695"/>
    <n v="175000"/>
    <n v="1"/>
    <n v="0"/>
    <x v="2"/>
    <s v="NL"/>
    <s v="EUR"/>
    <n v="1406326502"/>
    <n v="1403734502"/>
    <b v="0"/>
    <n v="1"/>
    <b v="0"/>
    <s v="technology/wearables"/>
    <n v="1"/>
    <x v="2"/>
    <x v="8"/>
    <x v="696"/>
    <d v="2014-07-25T22:15:02"/>
    <x v="3"/>
  </r>
  <r>
    <n v="697"/>
    <s v="VR Lens Lab - Prescription Lenses for Virtual Reality HMDs"/>
    <x v="696"/>
    <n v="5000"/>
    <n v="2319"/>
    <n v="46"/>
    <x v="2"/>
    <s v="DE"/>
    <s v="EUR"/>
    <n v="1454502789"/>
    <n v="1453206789"/>
    <b v="0"/>
    <n v="114"/>
    <b v="0"/>
    <s v="technology/wearables"/>
    <n v="20.34"/>
    <x v="2"/>
    <x v="8"/>
    <x v="697"/>
    <d v="2016-02-03T12:33:09"/>
    <x v="2"/>
  </r>
  <r>
    <n v="698"/>
    <s v="3D Xray Vision. State of the Art. Free for Everyone*."/>
    <x v="697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x v="8"/>
    <x v="698"/>
    <d v="2014-09-18T02:00:00"/>
    <x v="3"/>
  </r>
  <r>
    <n v="699"/>
    <s v="TapTap, a touch communication wristband"/>
    <x v="698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x v="8"/>
    <x v="699"/>
    <d v="2013-11-22T16:00:00"/>
    <x v="5"/>
  </r>
  <r>
    <n v="700"/>
    <s v="A-iEasyâ„¢ Smartphone Stand Holder | The End of Busy Hands."/>
    <x v="699"/>
    <n v="15000"/>
    <n v="403"/>
    <n v="3"/>
    <x v="2"/>
    <s v="ES"/>
    <s v="EUR"/>
    <n v="1484065881"/>
    <n v="1481473881"/>
    <b v="0"/>
    <n v="31"/>
    <b v="0"/>
    <s v="technology/wearables"/>
    <n v="13"/>
    <x v="2"/>
    <x v="8"/>
    <x v="700"/>
    <d v="2017-01-10T16:31:21"/>
    <x v="2"/>
  </r>
  <r>
    <n v="701"/>
    <s v="HotBlack: The premium smartwatch that shows your custom data"/>
    <x v="700"/>
    <n v="23000"/>
    <n v="6118"/>
    <n v="27"/>
    <x v="2"/>
    <s v="GB"/>
    <s v="GBP"/>
    <n v="1406130880"/>
    <n v="1403538880"/>
    <b v="0"/>
    <n v="21"/>
    <b v="0"/>
    <s v="technology/wearables"/>
    <n v="291.33"/>
    <x v="2"/>
    <x v="8"/>
    <x v="701"/>
    <d v="2014-07-23T15:54:40"/>
    <x v="3"/>
  </r>
  <r>
    <n v="702"/>
    <s v="Pace...Me | Visual Pace &amp; Interval Trainer | Sports Wearable"/>
    <x v="701"/>
    <n v="15000"/>
    <n v="4622.01"/>
    <n v="31"/>
    <x v="2"/>
    <s v="US"/>
    <s v="USD"/>
    <n v="1480011987"/>
    <n v="1477416387"/>
    <b v="0"/>
    <n v="37"/>
    <b v="0"/>
    <s v="technology/wearables"/>
    <n v="124.92"/>
    <x v="2"/>
    <x v="8"/>
    <x v="702"/>
    <d v="2016-11-24T18:26:27"/>
    <x v="2"/>
  </r>
  <r>
    <n v="703"/>
    <s v="EL TORO SPEEDWRAPS - THE EVOLUTION OF SPORTS TRAINING"/>
    <x v="702"/>
    <n v="15000"/>
    <n v="837"/>
    <n v="6"/>
    <x v="2"/>
    <s v="US"/>
    <s v="USD"/>
    <n v="1485905520"/>
    <n v="1481150949"/>
    <b v="0"/>
    <n v="7"/>
    <b v="0"/>
    <s v="technology/wearables"/>
    <n v="119.57"/>
    <x v="2"/>
    <x v="8"/>
    <x v="703"/>
    <d v="2017-01-31T23:32:00"/>
    <x v="2"/>
  </r>
  <r>
    <n v="704"/>
    <s v="ZNITCH- The Evolution in Helmet Safety"/>
    <x v="703"/>
    <n v="55000"/>
    <n v="481"/>
    <n v="1"/>
    <x v="2"/>
    <s v="CA"/>
    <s v="CAD"/>
    <n v="1487565468"/>
    <n v="1482381468"/>
    <b v="0"/>
    <n v="4"/>
    <b v="0"/>
    <s v="technology/wearables"/>
    <n v="120.25"/>
    <x v="2"/>
    <x v="8"/>
    <x v="704"/>
    <d v="2017-02-20T04:37:48"/>
    <x v="2"/>
  </r>
  <r>
    <n v="705"/>
    <s v="SomnoScope"/>
    <x v="704"/>
    <n v="100000"/>
    <n v="977"/>
    <n v="1"/>
    <x v="2"/>
    <s v="NL"/>
    <s v="EUR"/>
    <n v="1484999278"/>
    <n v="1482407278"/>
    <b v="0"/>
    <n v="5"/>
    <b v="0"/>
    <s v="technology/wearables"/>
    <n v="195.4"/>
    <x v="2"/>
    <x v="8"/>
    <x v="705"/>
    <d v="2017-01-21T11:47:58"/>
    <x v="2"/>
  </r>
  <r>
    <n v="706"/>
    <s v="Driver Alert System"/>
    <x v="705"/>
    <n v="100000"/>
    <n v="0"/>
    <n v="0"/>
    <x v="2"/>
    <s v="ES"/>
    <s v="EUR"/>
    <n v="1481740740"/>
    <n v="1478130783"/>
    <b v="0"/>
    <n v="0"/>
    <b v="0"/>
    <s v="technology/wearables"/>
    <n v="0"/>
    <x v="2"/>
    <x v="8"/>
    <x v="706"/>
    <d v="2016-12-14T18:39:00"/>
    <x v="2"/>
  </r>
  <r>
    <n v="707"/>
    <s v="Hy - hidden wireless earbuds you never have to take off"/>
    <x v="706"/>
    <n v="68000"/>
    <n v="53670.6"/>
    <n v="79"/>
    <x v="2"/>
    <s v="GB"/>
    <s v="GBP"/>
    <n v="1483286127"/>
    <n v="1479830127"/>
    <b v="0"/>
    <n v="456"/>
    <b v="0"/>
    <s v="technology/wearables"/>
    <n v="117.7"/>
    <x v="2"/>
    <x v="8"/>
    <x v="707"/>
    <d v="2017-01-01T15:55:27"/>
    <x v="2"/>
  </r>
  <r>
    <n v="708"/>
    <s v="Glowbelt, The World's First Retractable LED Safety Belt"/>
    <x v="707"/>
    <n v="40000"/>
    <n v="8837"/>
    <n v="22"/>
    <x v="2"/>
    <s v="GB"/>
    <s v="GBP"/>
    <n v="1410616600"/>
    <n v="1405432600"/>
    <b v="0"/>
    <n v="369"/>
    <b v="0"/>
    <s v="technology/wearables"/>
    <n v="23.95"/>
    <x v="2"/>
    <x v="8"/>
    <x v="708"/>
    <d v="2014-09-13T13:56:40"/>
    <x v="3"/>
  </r>
  <r>
    <n v="709"/>
    <s v="lumiglove"/>
    <x v="708"/>
    <n v="15000"/>
    <n v="61"/>
    <n v="0"/>
    <x v="2"/>
    <s v="US"/>
    <s v="USD"/>
    <n v="1417741159"/>
    <n v="1415149159"/>
    <b v="0"/>
    <n v="2"/>
    <b v="0"/>
    <s v="technology/wearables"/>
    <n v="30.5"/>
    <x v="2"/>
    <x v="8"/>
    <x v="709"/>
    <d v="2014-12-05T00:59:19"/>
    <x v="3"/>
  </r>
  <r>
    <n v="710"/>
    <s v="Hate York Shirt 2.0"/>
    <x v="709"/>
    <n v="1200"/>
    <n v="0"/>
    <n v="0"/>
    <x v="2"/>
    <s v="CA"/>
    <s v="CAD"/>
    <n v="1408495440"/>
    <n v="1405640302"/>
    <b v="0"/>
    <n v="0"/>
    <b v="0"/>
    <s v="technology/wearables"/>
    <n v="0"/>
    <x v="2"/>
    <x v="8"/>
    <x v="710"/>
    <d v="2014-08-20T00:44:00"/>
    <x v="3"/>
  </r>
  <r>
    <n v="711"/>
    <s v="Anti Snore Wearable"/>
    <x v="710"/>
    <n v="100000"/>
    <n v="33791"/>
    <n v="34"/>
    <x v="2"/>
    <s v="NL"/>
    <s v="EUR"/>
    <n v="1481716868"/>
    <n v="1478257268"/>
    <b v="0"/>
    <n v="338"/>
    <b v="0"/>
    <s v="technology/wearables"/>
    <n v="99.97"/>
    <x v="2"/>
    <x v="8"/>
    <x v="711"/>
    <d v="2016-12-14T12:01:08"/>
    <x v="2"/>
  </r>
  <r>
    <n v="712"/>
    <s v="Riders Registry &quot;Medical data of active people on a Dog Tag&quot;"/>
    <x v="711"/>
    <n v="48500"/>
    <n v="105"/>
    <n v="0"/>
    <x v="2"/>
    <s v="US"/>
    <s v="USD"/>
    <n v="1455466832"/>
    <n v="1452874832"/>
    <b v="0"/>
    <n v="4"/>
    <b v="0"/>
    <s v="technology/wearables"/>
    <n v="26.25"/>
    <x v="2"/>
    <x v="8"/>
    <x v="712"/>
    <d v="2016-02-14T16:20:32"/>
    <x v="2"/>
  </r>
  <r>
    <n v="713"/>
    <s v="Secure Pet GPS Tracker - Every Moment Matters"/>
    <x v="712"/>
    <n v="25000"/>
    <n v="199"/>
    <n v="1"/>
    <x v="2"/>
    <s v="IT"/>
    <s v="EUR"/>
    <n v="1465130532"/>
    <n v="1462538532"/>
    <b v="0"/>
    <n v="1"/>
    <b v="0"/>
    <s v="technology/wearables"/>
    <n v="199"/>
    <x v="2"/>
    <x v="8"/>
    <x v="713"/>
    <d v="2016-06-05T12:42:12"/>
    <x v="2"/>
  </r>
  <r>
    <n v="714"/>
    <s v="Prep Packs Survival Belt"/>
    <x v="713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x v="8"/>
    <x v="714"/>
    <d v="2017-02-28T18:54:42"/>
    <x v="2"/>
  </r>
  <r>
    <n v="715"/>
    <s v="Mouse^3"/>
    <x v="714"/>
    <n v="27500"/>
    <n v="1389"/>
    <n v="5"/>
    <x v="2"/>
    <s v="US"/>
    <s v="USD"/>
    <n v="1446693040"/>
    <n v="1443233440"/>
    <b v="0"/>
    <n v="12"/>
    <b v="0"/>
    <s v="technology/wearables"/>
    <n v="115.75"/>
    <x v="2"/>
    <x v="8"/>
    <x v="715"/>
    <d v="2015-11-05T03:10:40"/>
    <x v="4"/>
  </r>
  <r>
    <n v="716"/>
    <s v="Pathfinder - Wearable Navigation for the Blind"/>
    <x v="715"/>
    <n v="7000"/>
    <n v="715"/>
    <n v="10"/>
    <x v="2"/>
    <s v="US"/>
    <s v="USD"/>
    <n v="1417392000"/>
    <n v="1414511307"/>
    <b v="0"/>
    <n v="16"/>
    <b v="0"/>
    <s v="technology/wearables"/>
    <n v="44.69"/>
    <x v="2"/>
    <x v="8"/>
    <x v="716"/>
    <d v="2014-12-01T00:00:00"/>
    <x v="3"/>
  </r>
  <r>
    <n v="717"/>
    <s v="cool air belt"/>
    <x v="716"/>
    <n v="100000"/>
    <n v="305"/>
    <n v="0"/>
    <x v="2"/>
    <s v="US"/>
    <s v="USD"/>
    <n v="1409949002"/>
    <n v="1407357002"/>
    <b v="0"/>
    <n v="4"/>
    <b v="0"/>
    <s v="technology/wearables"/>
    <n v="76.25"/>
    <x v="2"/>
    <x v="8"/>
    <x v="717"/>
    <d v="2014-09-05T20:30:02"/>
    <x v="3"/>
  </r>
  <r>
    <n v="718"/>
    <s v="BioToo - Emergency Temporary Tattoos"/>
    <x v="717"/>
    <n v="12000"/>
    <n v="90"/>
    <n v="1"/>
    <x v="2"/>
    <s v="US"/>
    <s v="USD"/>
    <n v="1487397540"/>
    <n v="1484684247"/>
    <b v="0"/>
    <n v="4"/>
    <b v="0"/>
    <s v="technology/wearables"/>
    <n v="22.5"/>
    <x v="2"/>
    <x v="8"/>
    <x v="718"/>
    <d v="2017-02-18T05:59:00"/>
    <x v="9"/>
  </r>
  <r>
    <n v="719"/>
    <s v="Hand Armor Liquid Chalk-Ultimate Sports Chalk Help Patent"/>
    <x v="718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x v="8"/>
    <x v="719"/>
    <d v="2016-02-23T00:57:56"/>
    <x v="2"/>
  </r>
  <r>
    <n v="720"/>
    <s v="Without Utterance: Tales from the Other Side of Language"/>
    <x v="719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x v="9"/>
    <x v="720"/>
    <d v="2012-01-29T15:34:51"/>
    <x v="6"/>
  </r>
  <r>
    <n v="721"/>
    <s v="Celebrating Brit Shalom â€” Now at CelebratingBritShalom.Com"/>
    <x v="720"/>
    <n v="8200"/>
    <n v="10013"/>
    <n v="122"/>
    <x v="0"/>
    <s v="US"/>
    <s v="USD"/>
    <n v="1406900607"/>
    <n v="1403012607"/>
    <b v="0"/>
    <n v="119"/>
    <b v="1"/>
    <s v="publishing/nonfiction"/>
    <n v="84.14"/>
    <x v="3"/>
    <x v="9"/>
    <x v="721"/>
    <d v="2014-08-01T13:43:27"/>
    <x v="3"/>
  </r>
  <r>
    <n v="722"/>
    <s v="The BANGGAI Rescue Project"/>
    <x v="721"/>
    <n v="25000"/>
    <n v="33006"/>
    <n v="132"/>
    <x v="0"/>
    <s v="US"/>
    <s v="USD"/>
    <n v="1333909178"/>
    <n v="1331320778"/>
    <b v="0"/>
    <n v="153"/>
    <b v="1"/>
    <s v="publishing/nonfiction"/>
    <n v="215.73"/>
    <x v="3"/>
    <x v="9"/>
    <x v="722"/>
    <d v="2012-04-08T18:19:38"/>
    <x v="6"/>
  </r>
  <r>
    <n v="723"/>
    <s v="The 2015 Pro Football Beast Book"/>
    <x v="722"/>
    <n v="5000"/>
    <n v="5469"/>
    <n v="109"/>
    <x v="0"/>
    <s v="US"/>
    <s v="USD"/>
    <n v="1438228740"/>
    <n v="1435606549"/>
    <b v="0"/>
    <n v="100"/>
    <b v="1"/>
    <s v="publishing/nonfiction"/>
    <n v="54.69"/>
    <x v="3"/>
    <x v="9"/>
    <x v="723"/>
    <d v="2015-07-30T03:59:00"/>
    <x v="4"/>
  </r>
  <r>
    <n v="724"/>
    <s v="The Adventure Access Guide: How to Walk Across America"/>
    <x v="723"/>
    <n v="7000"/>
    <n v="7383.01"/>
    <n v="105"/>
    <x v="0"/>
    <s v="US"/>
    <s v="USD"/>
    <n v="1309447163"/>
    <n v="1306855163"/>
    <b v="0"/>
    <n v="143"/>
    <b v="1"/>
    <s v="publishing/nonfiction"/>
    <n v="51.63"/>
    <x v="3"/>
    <x v="9"/>
    <x v="724"/>
    <d v="2011-06-30T15:19:23"/>
    <x v="7"/>
  </r>
  <r>
    <n v="725"/>
    <s v="The Year It All Made Sense"/>
    <x v="724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x v="9"/>
    <x v="725"/>
    <d v="2015-12-13T15:01:52"/>
    <x v="4"/>
  </r>
  <r>
    <n v="726"/>
    <s v="60 Days to a Radiating Faith"/>
    <x v="725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x v="9"/>
    <x v="726"/>
    <d v="2013-04-12T01:01:27"/>
    <x v="5"/>
  </r>
  <r>
    <n v="727"/>
    <s v="CHRISTIAN MERCY: Compassion, Proclamation, and Power"/>
    <x v="726"/>
    <n v="3500"/>
    <n v="5443"/>
    <n v="156"/>
    <x v="0"/>
    <s v="US"/>
    <s v="USD"/>
    <n v="1358198400"/>
    <n v="1354580949"/>
    <b v="0"/>
    <n v="149"/>
    <b v="1"/>
    <s v="publishing/nonfiction"/>
    <n v="36.53"/>
    <x v="3"/>
    <x v="9"/>
    <x v="727"/>
    <d v="2013-01-14T21:20:00"/>
    <x v="6"/>
  </r>
  <r>
    <n v="728"/>
    <s v="The Age of the Platform: My Fourth Book"/>
    <x v="727"/>
    <n v="7500"/>
    <n v="7917.45"/>
    <n v="106"/>
    <x v="0"/>
    <s v="US"/>
    <s v="USD"/>
    <n v="1313957157"/>
    <n v="1310069157"/>
    <b v="0"/>
    <n v="130"/>
    <b v="1"/>
    <s v="publishing/nonfiction"/>
    <n v="60.9"/>
    <x v="3"/>
    <x v="9"/>
    <x v="728"/>
    <d v="2011-08-21T20:05:57"/>
    <x v="7"/>
  </r>
  <r>
    <n v="729"/>
    <s v="The Malformation of Health Care"/>
    <x v="728"/>
    <n v="4000"/>
    <n v="5226"/>
    <n v="131"/>
    <x v="0"/>
    <s v="US"/>
    <s v="USD"/>
    <n v="1348028861"/>
    <n v="1342844861"/>
    <b v="0"/>
    <n v="120"/>
    <b v="1"/>
    <s v="publishing/nonfiction"/>
    <n v="43.55"/>
    <x v="3"/>
    <x v="9"/>
    <x v="729"/>
    <d v="2012-09-19T04:27:41"/>
    <x v="6"/>
  </r>
  <r>
    <n v="730"/>
    <s v="Encyclopedia of Surfing"/>
    <x v="729"/>
    <n v="20000"/>
    <n v="26438"/>
    <n v="132"/>
    <x v="0"/>
    <s v="US"/>
    <s v="USD"/>
    <n v="1323280391"/>
    <n v="1320688391"/>
    <b v="0"/>
    <n v="265"/>
    <b v="1"/>
    <s v="publishing/nonfiction"/>
    <n v="99.77"/>
    <x v="3"/>
    <x v="9"/>
    <x v="730"/>
    <d v="2011-12-07T17:53:11"/>
    <x v="7"/>
  </r>
  <r>
    <n v="731"/>
    <s v="Portland Boat Tours:  From Dream to Business"/>
    <x v="730"/>
    <n v="5000"/>
    <n v="6300"/>
    <n v="126"/>
    <x v="0"/>
    <s v="US"/>
    <s v="USD"/>
    <n v="1327212000"/>
    <n v="1322852747"/>
    <b v="0"/>
    <n v="71"/>
    <b v="1"/>
    <s v="publishing/nonfiction"/>
    <n v="88.73"/>
    <x v="3"/>
    <x v="9"/>
    <x v="731"/>
    <d v="2012-01-22T06:00:00"/>
    <x v="7"/>
  </r>
  <r>
    <n v="732"/>
    <s v="Chess puzzles in your pocket: a new eBook"/>
    <x v="731"/>
    <n v="40"/>
    <n v="64"/>
    <n v="160"/>
    <x v="0"/>
    <s v="GB"/>
    <s v="GBP"/>
    <n v="1380449461"/>
    <n v="1375265461"/>
    <b v="0"/>
    <n v="13"/>
    <b v="1"/>
    <s v="publishing/nonfiction"/>
    <n v="4.92"/>
    <x v="3"/>
    <x v="9"/>
    <x v="732"/>
    <d v="2013-09-29T10:11:01"/>
    <x v="5"/>
  </r>
  <r>
    <n v="733"/>
    <s v="Sinatra Cookbook - Recipes for the Ruby framework"/>
    <x v="732"/>
    <n v="2500"/>
    <n v="3012"/>
    <n v="120"/>
    <x v="0"/>
    <s v="GB"/>
    <s v="GBP"/>
    <n v="1387533892"/>
    <n v="1384941892"/>
    <b v="0"/>
    <n v="169"/>
    <b v="1"/>
    <s v="publishing/nonfiction"/>
    <n v="17.82"/>
    <x v="3"/>
    <x v="9"/>
    <x v="733"/>
    <d v="2013-12-20T10:04:52"/>
    <x v="5"/>
  </r>
  <r>
    <n v="734"/>
    <s v="Sideswiped"/>
    <x v="733"/>
    <n v="8500"/>
    <n v="10670"/>
    <n v="126"/>
    <x v="0"/>
    <s v="CA"/>
    <s v="CAD"/>
    <n v="1431147600"/>
    <n v="1428465420"/>
    <b v="0"/>
    <n v="57"/>
    <b v="1"/>
    <s v="publishing/nonfiction"/>
    <n v="187.19"/>
    <x v="3"/>
    <x v="9"/>
    <x v="734"/>
    <d v="2015-05-09T05:00:00"/>
    <x v="4"/>
  </r>
  <r>
    <n v="735"/>
    <s v="TOP FUEL FOR LIFE - Life Lessons from a Crew Chief"/>
    <x v="734"/>
    <n v="47000"/>
    <n v="53771"/>
    <n v="114"/>
    <x v="0"/>
    <s v="US"/>
    <s v="USD"/>
    <n v="1417653540"/>
    <n v="1414975346"/>
    <b v="0"/>
    <n v="229"/>
    <b v="1"/>
    <s v="publishing/nonfiction"/>
    <n v="234.81"/>
    <x v="3"/>
    <x v="9"/>
    <x v="735"/>
    <d v="2014-12-04T00:39:00"/>
    <x v="3"/>
  </r>
  <r>
    <n v="736"/>
    <s v="What Happens in Vegas Stays on YouTube"/>
    <x v="735"/>
    <n v="3600"/>
    <n v="11345"/>
    <n v="315"/>
    <x v="0"/>
    <s v="US"/>
    <s v="USD"/>
    <n v="1385009940"/>
    <n v="1383327440"/>
    <b v="0"/>
    <n v="108"/>
    <b v="1"/>
    <s v="publishing/nonfiction"/>
    <n v="105.05"/>
    <x v="3"/>
    <x v="9"/>
    <x v="736"/>
    <d v="2013-11-21T04:59:00"/>
    <x v="5"/>
  </r>
  <r>
    <n v="737"/>
    <s v="Eat Mendocino: Writing the Book"/>
    <x v="736"/>
    <n v="5000"/>
    <n v="6120"/>
    <n v="122"/>
    <x v="0"/>
    <s v="US"/>
    <s v="USD"/>
    <n v="1392408000"/>
    <n v="1390890987"/>
    <b v="0"/>
    <n v="108"/>
    <b v="1"/>
    <s v="publishing/nonfiction"/>
    <n v="56.67"/>
    <x v="3"/>
    <x v="9"/>
    <x v="737"/>
    <d v="2014-02-14T20:00:00"/>
    <x v="3"/>
  </r>
  <r>
    <n v="738"/>
    <s v="Under the Sour Sun: Hunger through the Eyes of a Child"/>
    <x v="737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x v="9"/>
    <x v="738"/>
    <d v="2014-12-01T04:59:00"/>
    <x v="3"/>
  </r>
  <r>
    <n v="739"/>
    <s v="Brother's Keeper: Lessons Learned in Gaining Access"/>
    <x v="738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x v="9"/>
    <x v="739"/>
    <d v="2014-08-11T12:03:49"/>
    <x v="3"/>
  </r>
  <r>
    <n v="740"/>
    <s v="Gloriously Doomed - Search for Armada Shipwreck in Ireland"/>
    <x v="739"/>
    <n v="3000"/>
    <n v="3222"/>
    <n v="107"/>
    <x v="0"/>
    <s v="US"/>
    <s v="USD"/>
    <n v="1434857482"/>
    <n v="1433647882"/>
    <b v="0"/>
    <n v="19"/>
    <b v="1"/>
    <s v="publishing/nonfiction"/>
    <n v="169.58"/>
    <x v="3"/>
    <x v="9"/>
    <x v="740"/>
    <d v="2015-06-21T03:31:22"/>
    <x v="4"/>
  </r>
  <r>
    <n v="741"/>
    <s v="reVILNA: the vilna ghetto project"/>
    <x v="740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x v="9"/>
    <x v="741"/>
    <d v="2013-06-11T15:33:26"/>
    <x v="5"/>
  </r>
  <r>
    <n v="742"/>
    <s v="&quot;My Life As Julia Roberts, Snapshots Of A LIfe"/>
    <x v="741"/>
    <n v="1400"/>
    <n v="1550"/>
    <n v="111"/>
    <x v="0"/>
    <s v="US"/>
    <s v="USD"/>
    <n v="1395435712"/>
    <n v="1392847312"/>
    <b v="0"/>
    <n v="23"/>
    <b v="1"/>
    <s v="publishing/nonfiction"/>
    <n v="67.39"/>
    <x v="3"/>
    <x v="9"/>
    <x v="742"/>
    <d v="2014-03-21T21:01:52"/>
    <x v="3"/>
  </r>
  <r>
    <n v="743"/>
    <s v="A Tale as Rich as Soil: Preserving Valmont's History"/>
    <x v="742"/>
    <n v="550"/>
    <n v="814"/>
    <n v="148"/>
    <x v="0"/>
    <s v="US"/>
    <s v="USD"/>
    <n v="1334610000"/>
    <n v="1332435685"/>
    <b v="0"/>
    <n v="15"/>
    <b v="1"/>
    <s v="publishing/nonfiction"/>
    <n v="54.27"/>
    <x v="3"/>
    <x v="9"/>
    <x v="743"/>
    <d v="2012-04-16T21:00:00"/>
    <x v="6"/>
  </r>
  <r>
    <n v="744"/>
    <s v="A Revolutionary Leadership Resource Book"/>
    <x v="743"/>
    <n v="5000"/>
    <n v="5116"/>
    <n v="102"/>
    <x v="0"/>
    <s v="US"/>
    <s v="USD"/>
    <n v="1355439503"/>
    <n v="1352847503"/>
    <b v="0"/>
    <n v="62"/>
    <b v="1"/>
    <s v="publishing/nonfiction"/>
    <n v="82.52"/>
    <x v="3"/>
    <x v="9"/>
    <x v="744"/>
    <d v="2012-12-13T22:58:23"/>
    <x v="6"/>
  </r>
  <r>
    <n v="745"/>
    <s v="Help Launch the Most Amazing Online Organizing Guide Ever."/>
    <x v="744"/>
    <n v="2220"/>
    <n v="3976"/>
    <n v="179"/>
    <x v="0"/>
    <s v="US"/>
    <s v="USD"/>
    <n v="1367588645"/>
    <n v="1364996645"/>
    <b v="0"/>
    <n v="74"/>
    <b v="1"/>
    <s v="publishing/nonfiction"/>
    <n v="53.73"/>
    <x v="3"/>
    <x v="9"/>
    <x v="745"/>
    <d v="2013-05-03T13:44:05"/>
    <x v="5"/>
  </r>
  <r>
    <n v="746"/>
    <s v="Attention: People With Body Parts"/>
    <x v="745"/>
    <n v="2987"/>
    <n v="3318"/>
    <n v="111"/>
    <x v="0"/>
    <s v="US"/>
    <s v="USD"/>
    <n v="1348372740"/>
    <n v="1346806909"/>
    <b v="0"/>
    <n v="97"/>
    <b v="1"/>
    <s v="publishing/nonfiction"/>
    <n v="34.21"/>
    <x v="3"/>
    <x v="9"/>
    <x v="746"/>
    <d v="2012-09-23T03:59:00"/>
    <x v="6"/>
  </r>
  <r>
    <n v="747"/>
    <s v="Trash is Treasure"/>
    <x v="746"/>
    <n v="7000"/>
    <n v="7003"/>
    <n v="100"/>
    <x v="0"/>
    <s v="NL"/>
    <s v="EUR"/>
    <n v="1421319240"/>
    <n v="1418649019"/>
    <b v="0"/>
    <n v="55"/>
    <b v="1"/>
    <s v="publishing/nonfiction"/>
    <n v="127.33"/>
    <x v="3"/>
    <x v="9"/>
    <x v="747"/>
    <d v="2015-01-15T10:54:00"/>
    <x v="3"/>
  </r>
  <r>
    <n v="748"/>
    <s v="Meditations for the Childbearing Year - a Book"/>
    <x v="747"/>
    <n v="2000"/>
    <n v="2005"/>
    <n v="100"/>
    <x v="0"/>
    <s v="US"/>
    <s v="USD"/>
    <n v="1407701966"/>
    <n v="1405109966"/>
    <b v="0"/>
    <n v="44"/>
    <b v="1"/>
    <s v="publishing/nonfiction"/>
    <n v="45.57"/>
    <x v="3"/>
    <x v="9"/>
    <x v="748"/>
    <d v="2014-08-10T20:19:26"/>
    <x v="3"/>
  </r>
  <r>
    <n v="749"/>
    <s v="chartwellwest.com"/>
    <x v="748"/>
    <n v="10000"/>
    <n v="10556"/>
    <n v="106"/>
    <x v="0"/>
    <s v="US"/>
    <s v="USD"/>
    <n v="1485642930"/>
    <n v="1483050930"/>
    <b v="0"/>
    <n v="110"/>
    <b v="1"/>
    <s v="publishing/nonfiction"/>
    <n v="95.96"/>
    <x v="3"/>
    <x v="9"/>
    <x v="749"/>
    <d v="2017-01-28T22:35:30"/>
    <x v="2"/>
  </r>
  <r>
    <n v="750"/>
    <s v="A book no one should have to write-but everyone should read."/>
    <x v="749"/>
    <n v="4444"/>
    <n v="4559"/>
    <n v="103"/>
    <x v="0"/>
    <s v="US"/>
    <s v="USD"/>
    <n v="1361739872"/>
    <n v="1359147872"/>
    <b v="0"/>
    <n v="59"/>
    <b v="1"/>
    <s v="publishing/nonfiction"/>
    <n v="77.27"/>
    <x v="3"/>
    <x v="9"/>
    <x v="750"/>
    <d v="2013-02-24T21:04:32"/>
    <x v="5"/>
  </r>
  <r>
    <n v="751"/>
    <s v="Surviving the Journey: Letters from the Railroad"/>
    <x v="750"/>
    <n v="3000"/>
    <n v="3555"/>
    <n v="119"/>
    <x v="0"/>
    <s v="US"/>
    <s v="USD"/>
    <n v="1312470475"/>
    <n v="1308496075"/>
    <b v="0"/>
    <n v="62"/>
    <b v="1"/>
    <s v="publishing/nonfiction"/>
    <n v="57.34"/>
    <x v="3"/>
    <x v="9"/>
    <x v="751"/>
    <d v="2011-08-04T15:07:55"/>
    <x v="7"/>
  </r>
  <r>
    <n v="752"/>
    <s v="ELECTRO GIRL raises awareness to remove the fear of Epilepsy"/>
    <x v="751"/>
    <n v="5000"/>
    <n v="5585"/>
    <n v="112"/>
    <x v="0"/>
    <s v="AU"/>
    <s v="AUD"/>
    <n v="1476615600"/>
    <n v="1474884417"/>
    <b v="0"/>
    <n v="105"/>
    <b v="1"/>
    <s v="publishing/nonfiction"/>
    <n v="53.19"/>
    <x v="3"/>
    <x v="9"/>
    <x v="752"/>
    <d v="2016-10-16T11:00:00"/>
    <x v="2"/>
  </r>
  <r>
    <n v="753"/>
    <s v="Dirshuni: Israeli Women Writing Midrash, volume 2"/>
    <x v="752"/>
    <n v="10000"/>
    <n v="12800"/>
    <n v="128"/>
    <x v="0"/>
    <s v="US"/>
    <s v="USD"/>
    <n v="1423922991"/>
    <n v="1421330991"/>
    <b v="0"/>
    <n v="26"/>
    <b v="1"/>
    <s v="publishing/nonfiction"/>
    <n v="492.31"/>
    <x v="3"/>
    <x v="9"/>
    <x v="753"/>
    <d v="2015-02-14T14:09:51"/>
    <x v="4"/>
  </r>
  <r>
    <n v="754"/>
    <s v="In Sickness and in Health- a couples journey through cancer"/>
    <x v="753"/>
    <n v="2000"/>
    <n v="2075"/>
    <n v="104"/>
    <x v="0"/>
    <s v="US"/>
    <s v="USD"/>
    <n v="1357408721"/>
    <n v="1354816721"/>
    <b v="0"/>
    <n v="49"/>
    <b v="1"/>
    <s v="publishing/nonfiction"/>
    <n v="42.35"/>
    <x v="3"/>
    <x v="9"/>
    <x v="754"/>
    <d v="2013-01-05T17:58:41"/>
    <x v="6"/>
  </r>
  <r>
    <n v="755"/>
    <s v="Rumble Yell: Discovering America's Biggest Bike Ride"/>
    <x v="754"/>
    <n v="2500"/>
    <n v="2547.69"/>
    <n v="102"/>
    <x v="0"/>
    <s v="US"/>
    <s v="USD"/>
    <n v="1369010460"/>
    <n v="1366381877"/>
    <b v="0"/>
    <n v="68"/>
    <b v="1"/>
    <s v="publishing/nonfiction"/>
    <n v="37.47"/>
    <x v="3"/>
    <x v="9"/>
    <x v="755"/>
    <d v="2013-05-20T00:41:00"/>
    <x v="5"/>
  </r>
  <r>
    <n v="756"/>
    <s v="Shemdegi Sadguri: photopoetic commentary on Eastern Europe"/>
    <x v="755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x v="9"/>
    <x v="756"/>
    <d v="2011-04-18T17:24:19"/>
    <x v="7"/>
  </r>
  <r>
    <n v="757"/>
    <s v="Celebrating Orlando's Historic Haunts Release"/>
    <x v="756"/>
    <n v="250"/>
    <n v="595"/>
    <n v="238"/>
    <x v="0"/>
    <s v="US"/>
    <s v="USD"/>
    <n v="1354756714"/>
    <n v="1353547114"/>
    <b v="0"/>
    <n v="18"/>
    <b v="1"/>
    <s v="publishing/nonfiction"/>
    <n v="33.06"/>
    <x v="3"/>
    <x v="9"/>
    <x v="757"/>
    <d v="2012-12-06T01:18:34"/>
    <x v="6"/>
  </r>
  <r>
    <n v="758"/>
    <s v="Publish Waiting On Humanity"/>
    <x v="757"/>
    <n v="2500"/>
    <n v="2550"/>
    <n v="102"/>
    <x v="0"/>
    <s v="US"/>
    <s v="USD"/>
    <n v="1286568268"/>
    <n v="1283976268"/>
    <b v="0"/>
    <n v="19"/>
    <b v="1"/>
    <s v="publishing/nonfiction"/>
    <n v="134.21"/>
    <x v="3"/>
    <x v="9"/>
    <x v="758"/>
    <d v="2010-10-08T20:04:28"/>
    <x v="8"/>
  </r>
  <r>
    <n v="759"/>
    <s v="Wild Ruins"/>
    <x v="758"/>
    <n v="5000"/>
    <n v="5096"/>
    <n v="102"/>
    <x v="0"/>
    <s v="GB"/>
    <s v="GBP"/>
    <n v="1404892539"/>
    <n v="1401436539"/>
    <b v="0"/>
    <n v="99"/>
    <b v="1"/>
    <s v="publishing/nonfiction"/>
    <n v="51.47"/>
    <x v="3"/>
    <x v="9"/>
    <x v="759"/>
    <d v="2014-07-09T07:55:39"/>
    <x v="3"/>
  </r>
  <r>
    <n v="760"/>
    <s v="Random Thoughts from a Random Mind"/>
    <x v="759"/>
    <n v="2200"/>
    <n v="0"/>
    <n v="0"/>
    <x v="2"/>
    <s v="US"/>
    <s v="USD"/>
    <n v="1480188013"/>
    <n v="1477592413"/>
    <b v="0"/>
    <n v="0"/>
    <b v="0"/>
    <s v="publishing/fiction"/>
    <n v="0"/>
    <x v="3"/>
    <x v="10"/>
    <x v="760"/>
    <d v="2016-11-26T19:20:13"/>
    <x v="2"/>
  </r>
  <r>
    <n v="761"/>
    <s v="DONE WITH DEATH"/>
    <x v="760"/>
    <n v="5000"/>
    <n v="235"/>
    <n v="5"/>
    <x v="2"/>
    <s v="US"/>
    <s v="USD"/>
    <n v="1391364126"/>
    <n v="1388772126"/>
    <b v="0"/>
    <n v="6"/>
    <b v="0"/>
    <s v="publishing/fiction"/>
    <n v="39.17"/>
    <x v="3"/>
    <x v="10"/>
    <x v="761"/>
    <d v="2014-02-02T18:02:06"/>
    <x v="3"/>
  </r>
  <r>
    <n v="762"/>
    <s v="Where we used to live - eBook (PROJECT 80%)"/>
    <x v="761"/>
    <n v="3500"/>
    <n v="0"/>
    <n v="0"/>
    <x v="2"/>
    <s v="MX"/>
    <s v="MXN"/>
    <n v="1480831200"/>
    <n v="1479328570"/>
    <b v="0"/>
    <n v="0"/>
    <b v="0"/>
    <s v="publishing/fiction"/>
    <n v="0"/>
    <x v="3"/>
    <x v="10"/>
    <x v="762"/>
    <d v="2016-12-04T06:00:00"/>
    <x v="2"/>
  </r>
  <r>
    <n v="763"/>
    <s v="Highland Sabre - A Black Beast Books Project"/>
    <x v="762"/>
    <n v="4290"/>
    <n v="5"/>
    <n v="0"/>
    <x v="2"/>
    <s v="GB"/>
    <s v="GBP"/>
    <n v="1376563408"/>
    <n v="1373971408"/>
    <b v="0"/>
    <n v="1"/>
    <b v="0"/>
    <s v="publishing/fiction"/>
    <n v="5"/>
    <x v="3"/>
    <x v="10"/>
    <x v="763"/>
    <d v="2013-08-15T10:43:28"/>
    <x v="5"/>
  </r>
  <r>
    <n v="764"/>
    <s v="[JOE]KES"/>
    <x v="763"/>
    <n v="5000"/>
    <n v="0"/>
    <n v="0"/>
    <x v="2"/>
    <s v="US"/>
    <s v="USD"/>
    <n v="1441858161"/>
    <n v="1439266161"/>
    <b v="0"/>
    <n v="0"/>
    <b v="0"/>
    <s v="publishing/fiction"/>
    <n v="0"/>
    <x v="3"/>
    <x v="10"/>
    <x v="764"/>
    <d v="2015-09-10T04:09:21"/>
    <x v="4"/>
  </r>
  <r>
    <n v="765"/>
    <s v="Dirty Quiet Money"/>
    <x v="764"/>
    <n v="7000"/>
    <n v="2521"/>
    <n v="36"/>
    <x v="2"/>
    <s v="US"/>
    <s v="USD"/>
    <n v="1413723684"/>
    <n v="1411131684"/>
    <b v="0"/>
    <n v="44"/>
    <b v="0"/>
    <s v="publishing/fiction"/>
    <n v="57.3"/>
    <x v="3"/>
    <x v="10"/>
    <x v="765"/>
    <d v="2014-10-19T13:01:24"/>
    <x v="3"/>
  </r>
  <r>
    <n v="766"/>
    <s v="Memories of Italy &amp; Olive Oil"/>
    <x v="765"/>
    <n v="4000"/>
    <n v="0"/>
    <n v="0"/>
    <x v="2"/>
    <s v="CA"/>
    <s v="CAD"/>
    <n v="1424112483"/>
    <n v="1421520483"/>
    <b v="0"/>
    <n v="0"/>
    <b v="0"/>
    <s v="publishing/fiction"/>
    <n v="0"/>
    <x v="3"/>
    <x v="10"/>
    <x v="766"/>
    <d v="2015-02-16T18:48:03"/>
    <x v="4"/>
  </r>
  <r>
    <n v="767"/>
    <s v="Jury of Peers: A Novel of Online Justice"/>
    <x v="766"/>
    <n v="5000"/>
    <n v="177"/>
    <n v="4"/>
    <x v="2"/>
    <s v="US"/>
    <s v="USD"/>
    <n v="1432178810"/>
    <n v="1429586810"/>
    <b v="0"/>
    <n v="3"/>
    <b v="0"/>
    <s v="publishing/fiction"/>
    <n v="59"/>
    <x v="3"/>
    <x v="10"/>
    <x v="767"/>
    <d v="2015-05-21T03:26:50"/>
    <x v="4"/>
  </r>
  <r>
    <n v="768"/>
    <s v="A dream of becoming an upcoming Author"/>
    <x v="767"/>
    <n v="2500"/>
    <n v="0"/>
    <n v="0"/>
    <x v="2"/>
    <s v="US"/>
    <s v="USD"/>
    <n v="1387169890"/>
    <n v="1384577890"/>
    <b v="0"/>
    <n v="0"/>
    <b v="0"/>
    <s v="publishing/fiction"/>
    <n v="0"/>
    <x v="3"/>
    <x v="10"/>
    <x v="768"/>
    <d v="2013-12-16T04:58:10"/>
    <x v="5"/>
  </r>
  <r>
    <n v="769"/>
    <s v="Sorry I Tripped in Your Yard"/>
    <x v="768"/>
    <n v="4000"/>
    <n v="1656"/>
    <n v="41"/>
    <x v="2"/>
    <s v="US"/>
    <s v="USD"/>
    <n v="1388102094"/>
    <n v="1385510094"/>
    <b v="0"/>
    <n v="52"/>
    <b v="0"/>
    <s v="publishing/fiction"/>
    <n v="31.85"/>
    <x v="3"/>
    <x v="10"/>
    <x v="769"/>
    <d v="2013-12-26T23:54:54"/>
    <x v="5"/>
  </r>
  <r>
    <n v="770"/>
    <s v="Open Door: The Call -- Young Reader's Fiction Book"/>
    <x v="769"/>
    <n v="17500"/>
    <n v="0"/>
    <n v="0"/>
    <x v="2"/>
    <s v="US"/>
    <s v="USD"/>
    <n v="1361750369"/>
    <n v="1358294369"/>
    <b v="0"/>
    <n v="0"/>
    <b v="0"/>
    <s v="publishing/fiction"/>
    <n v="0"/>
    <x v="3"/>
    <x v="10"/>
    <x v="770"/>
    <d v="2013-02-24T23:59:29"/>
    <x v="5"/>
  </r>
  <r>
    <n v="771"/>
    <s v="Donald Trump Presidential Stress Cube"/>
    <x v="770"/>
    <n v="38000"/>
    <n v="10"/>
    <n v="0"/>
    <x v="2"/>
    <s v="US"/>
    <s v="USD"/>
    <n v="1454183202"/>
    <n v="1449863202"/>
    <b v="0"/>
    <n v="1"/>
    <b v="0"/>
    <s v="publishing/fiction"/>
    <n v="10"/>
    <x v="3"/>
    <x v="10"/>
    <x v="771"/>
    <d v="2016-01-30T19:46:42"/>
    <x v="4"/>
  </r>
  <r>
    <n v="772"/>
    <s v="This is NOT the Bible I was taught in Sunday School"/>
    <x v="771"/>
    <n v="1500"/>
    <n v="50"/>
    <n v="3"/>
    <x v="2"/>
    <s v="US"/>
    <s v="USD"/>
    <n v="1257047940"/>
    <n v="1252718519"/>
    <b v="0"/>
    <n v="1"/>
    <b v="0"/>
    <s v="publishing/fiction"/>
    <n v="50"/>
    <x v="3"/>
    <x v="10"/>
    <x v="772"/>
    <d v="2009-11-01T03:59:00"/>
    <x v="10"/>
  </r>
  <r>
    <n v="773"/>
    <s v="Expansion of The Mortis Chronicles"/>
    <x v="772"/>
    <n v="3759"/>
    <n v="32"/>
    <n v="1"/>
    <x v="2"/>
    <s v="GB"/>
    <s v="GBP"/>
    <n v="1431298860"/>
    <n v="1428341985"/>
    <b v="0"/>
    <n v="2"/>
    <b v="0"/>
    <s v="publishing/fiction"/>
    <n v="16"/>
    <x v="3"/>
    <x v="10"/>
    <x v="773"/>
    <d v="2015-05-10T23:01:00"/>
    <x v="4"/>
  </r>
  <r>
    <n v="774"/>
    <s v="Arabella makes her novel Pants On FIre! an audio book!"/>
    <x v="773"/>
    <n v="500"/>
    <n v="351"/>
    <n v="70"/>
    <x v="2"/>
    <s v="US"/>
    <s v="USD"/>
    <n v="1393181018"/>
    <n v="1390589018"/>
    <b v="0"/>
    <n v="9"/>
    <b v="0"/>
    <s v="publishing/fiction"/>
    <n v="39"/>
    <x v="3"/>
    <x v="10"/>
    <x v="774"/>
    <d v="2014-02-23T18:43:38"/>
    <x v="3"/>
  </r>
  <r>
    <n v="775"/>
    <s v="Scorned: A LeKrista Scott, Vampire Hunted Novel"/>
    <x v="774"/>
    <n v="10000"/>
    <n v="170"/>
    <n v="2"/>
    <x v="2"/>
    <s v="US"/>
    <s v="USD"/>
    <n v="1323998795"/>
    <n v="1321406795"/>
    <b v="0"/>
    <n v="5"/>
    <b v="0"/>
    <s v="publishing/fiction"/>
    <n v="34"/>
    <x v="3"/>
    <x v="10"/>
    <x v="775"/>
    <d v="2011-12-16T01:26:35"/>
    <x v="7"/>
  </r>
  <r>
    <n v="776"/>
    <s v="Run Ragged"/>
    <x v="775"/>
    <n v="7000"/>
    <n v="3598"/>
    <n v="51"/>
    <x v="2"/>
    <s v="US"/>
    <s v="USD"/>
    <n v="1444539600"/>
    <n v="1441297645"/>
    <b v="0"/>
    <n v="57"/>
    <b v="0"/>
    <s v="publishing/fiction"/>
    <n v="63.12"/>
    <x v="3"/>
    <x v="10"/>
    <x v="776"/>
    <d v="2015-10-11T05:00:00"/>
    <x v="4"/>
  </r>
  <r>
    <n v="777"/>
    <s v="One Minute Gone: Manhattan Noir: a novel and backstory book"/>
    <x v="776"/>
    <n v="3000"/>
    <n v="21"/>
    <n v="1"/>
    <x v="2"/>
    <s v="US"/>
    <s v="USD"/>
    <n v="1375313577"/>
    <n v="1372721577"/>
    <b v="0"/>
    <n v="3"/>
    <b v="0"/>
    <s v="publishing/fiction"/>
    <n v="7"/>
    <x v="3"/>
    <x v="10"/>
    <x v="777"/>
    <d v="2013-07-31T23:32:57"/>
    <x v="5"/>
  </r>
  <r>
    <n v="778"/>
    <s v="Summers' Love, A Cute and Funny Cinderella Love Story"/>
    <x v="777"/>
    <n v="500"/>
    <n v="2"/>
    <n v="0"/>
    <x v="2"/>
    <s v="US"/>
    <s v="USD"/>
    <n v="1398876680"/>
    <n v="1396284680"/>
    <b v="0"/>
    <n v="1"/>
    <b v="0"/>
    <s v="publishing/fiction"/>
    <n v="2"/>
    <x v="3"/>
    <x v="10"/>
    <x v="778"/>
    <d v="2014-04-30T16:51:20"/>
    <x v="3"/>
  </r>
  <r>
    <n v="779"/>
    <s v="Silenus March: A Novel"/>
    <x v="778"/>
    <n v="15000"/>
    <n v="400"/>
    <n v="3"/>
    <x v="2"/>
    <s v="US"/>
    <s v="USD"/>
    <n v="1287115200"/>
    <n v="1284567905"/>
    <b v="0"/>
    <n v="6"/>
    <b v="0"/>
    <s v="publishing/fiction"/>
    <n v="66.67"/>
    <x v="3"/>
    <x v="10"/>
    <x v="779"/>
    <d v="2010-10-15T04:00:00"/>
    <x v="8"/>
  </r>
  <r>
    <n v="780"/>
    <s v="Wess Meets West - Press Our New Album on CD!"/>
    <x v="779"/>
    <n v="1000"/>
    <n v="1040"/>
    <n v="104"/>
    <x v="0"/>
    <s v="US"/>
    <s v="USD"/>
    <n v="1304439025"/>
    <n v="1301847025"/>
    <b v="0"/>
    <n v="27"/>
    <b v="1"/>
    <s v="music/rock"/>
    <n v="38.520000000000003"/>
    <x v="4"/>
    <x v="11"/>
    <x v="780"/>
    <d v="2011-05-03T16:10:25"/>
    <x v="7"/>
  </r>
  <r>
    <n v="781"/>
    <s v="Touring the United States This July"/>
    <x v="780"/>
    <n v="800"/>
    <n v="1065.23"/>
    <n v="133"/>
    <x v="0"/>
    <s v="US"/>
    <s v="USD"/>
    <n v="1370649674"/>
    <n v="1368057674"/>
    <b v="0"/>
    <n v="25"/>
    <b v="1"/>
    <s v="music/rock"/>
    <n v="42.61"/>
    <x v="4"/>
    <x v="11"/>
    <x v="781"/>
    <d v="2013-06-08T00:01:14"/>
    <x v="5"/>
  </r>
  <r>
    <n v="782"/>
    <s v="Richie Ray finally records a new record!"/>
    <x v="781"/>
    <n v="700"/>
    <n v="700"/>
    <n v="100"/>
    <x v="0"/>
    <s v="US"/>
    <s v="USD"/>
    <n v="1345918302"/>
    <n v="1343326302"/>
    <b v="0"/>
    <n v="14"/>
    <b v="1"/>
    <s v="music/rock"/>
    <n v="50"/>
    <x v="4"/>
    <x v="11"/>
    <x v="782"/>
    <d v="2012-08-25T18:11:42"/>
    <x v="6"/>
  </r>
  <r>
    <n v="783"/>
    <s v="Fund The Red Masque's New Album, &quot;Mythalogue&quot;"/>
    <x v="782"/>
    <n v="1500"/>
    <n v="2222"/>
    <n v="148"/>
    <x v="0"/>
    <s v="US"/>
    <s v="USD"/>
    <n v="1335564000"/>
    <n v="1332182049"/>
    <b v="0"/>
    <n v="35"/>
    <b v="1"/>
    <s v="music/rock"/>
    <n v="63.49"/>
    <x v="4"/>
    <x v="11"/>
    <x v="783"/>
    <d v="2012-04-27T22:00:00"/>
    <x v="6"/>
  </r>
  <r>
    <n v="784"/>
    <s v="STEELcyclopedia - The Titans of Hard Rock"/>
    <x v="783"/>
    <n v="1000"/>
    <n v="1025"/>
    <n v="103"/>
    <x v="0"/>
    <s v="US"/>
    <s v="USD"/>
    <n v="1395023719"/>
    <n v="1391571319"/>
    <b v="0"/>
    <n v="10"/>
    <b v="1"/>
    <s v="music/rock"/>
    <n v="102.5"/>
    <x v="4"/>
    <x v="11"/>
    <x v="784"/>
    <d v="2014-03-17T02:35:19"/>
    <x v="3"/>
  </r>
  <r>
    <n v="785"/>
    <s v="Treedom's NEW album fund!"/>
    <x v="784"/>
    <n v="500"/>
    <n v="903.14"/>
    <n v="181"/>
    <x v="0"/>
    <s v="US"/>
    <s v="USD"/>
    <n v="1362060915"/>
    <n v="1359468915"/>
    <b v="0"/>
    <n v="29"/>
    <b v="1"/>
    <s v="music/rock"/>
    <n v="31.14"/>
    <x v="4"/>
    <x v="11"/>
    <x v="785"/>
    <d v="2013-02-28T14:15:15"/>
    <x v="5"/>
  </r>
  <r>
    <n v="786"/>
    <s v="New Album: BRICK AND MORTAR. New Book: HITLESS WONDER."/>
    <x v="785"/>
    <n v="5000"/>
    <n v="7140"/>
    <n v="143"/>
    <x v="0"/>
    <s v="US"/>
    <s v="USD"/>
    <n v="1336751220"/>
    <n v="1331774434"/>
    <b v="0"/>
    <n v="44"/>
    <b v="1"/>
    <s v="music/rock"/>
    <n v="162.27000000000001"/>
    <x v="4"/>
    <x v="11"/>
    <x v="786"/>
    <d v="2012-05-11T15:47:00"/>
    <x v="6"/>
  </r>
  <r>
    <n v="787"/>
    <s v="Mahayla CD Pressing"/>
    <x v="786"/>
    <n v="1200"/>
    <n v="1370"/>
    <n v="114"/>
    <x v="0"/>
    <s v="US"/>
    <s v="USD"/>
    <n v="1383318226"/>
    <n v="1380726226"/>
    <b v="0"/>
    <n v="17"/>
    <b v="1"/>
    <s v="music/rock"/>
    <n v="80.59"/>
    <x v="4"/>
    <x v="11"/>
    <x v="787"/>
    <d v="2013-11-01T15:03:46"/>
    <x v="5"/>
  </r>
  <r>
    <n v="788"/>
    <s v="HELP UNRB GO ON TOUR!"/>
    <x v="787"/>
    <n v="1000"/>
    <n v="2035.05"/>
    <n v="204"/>
    <x v="0"/>
    <s v="US"/>
    <s v="USD"/>
    <n v="1341633540"/>
    <n v="1338336588"/>
    <b v="0"/>
    <n v="34"/>
    <b v="1"/>
    <s v="music/rock"/>
    <n v="59.85"/>
    <x v="4"/>
    <x v="11"/>
    <x v="788"/>
    <d v="2012-07-07T03:59:00"/>
    <x v="6"/>
  </r>
  <r>
    <n v="789"/>
    <s v="Reluctant Hero's &quot;All As One&quot; EP"/>
    <x v="788"/>
    <n v="1700"/>
    <n v="1860"/>
    <n v="109"/>
    <x v="0"/>
    <s v="US"/>
    <s v="USD"/>
    <n v="1358755140"/>
    <n v="1357187280"/>
    <b v="0"/>
    <n v="14"/>
    <b v="1"/>
    <s v="music/rock"/>
    <n v="132.86000000000001"/>
    <x v="4"/>
    <x v="11"/>
    <x v="789"/>
    <d v="2013-01-21T07:59:00"/>
    <x v="5"/>
  </r>
  <r>
    <n v="790"/>
    <s v="3 Years Hollow is Going On Their First Ever Tour!"/>
    <x v="789"/>
    <n v="10000"/>
    <n v="14437.46"/>
    <n v="144"/>
    <x v="0"/>
    <s v="US"/>
    <s v="USD"/>
    <n v="1359680939"/>
    <n v="1357088939"/>
    <b v="0"/>
    <n v="156"/>
    <b v="1"/>
    <s v="music/rock"/>
    <n v="92.55"/>
    <x v="4"/>
    <x v="11"/>
    <x v="790"/>
    <d v="2013-02-01T01:08:59"/>
    <x v="5"/>
  </r>
  <r>
    <n v="791"/>
    <s v="Brad Hoshaw &amp; the Seven Deadlies - New Studio Album"/>
    <x v="790"/>
    <n v="7500"/>
    <n v="7790"/>
    <n v="104"/>
    <x v="0"/>
    <s v="US"/>
    <s v="USD"/>
    <n v="1384322340"/>
    <n v="1381430646"/>
    <b v="0"/>
    <n v="128"/>
    <b v="1"/>
    <s v="music/rock"/>
    <n v="60.86"/>
    <x v="4"/>
    <x v="11"/>
    <x v="791"/>
    <d v="2013-11-13T05:59:00"/>
    <x v="5"/>
  </r>
  <r>
    <n v="792"/>
    <s v="&quot;Believable Lies&quot; - The Album"/>
    <x v="791"/>
    <n v="2500"/>
    <n v="2511.11"/>
    <n v="100"/>
    <x v="0"/>
    <s v="US"/>
    <s v="USD"/>
    <n v="1383861483"/>
    <n v="1381265883"/>
    <b v="0"/>
    <n v="60"/>
    <b v="1"/>
    <s v="music/rock"/>
    <n v="41.85"/>
    <x v="4"/>
    <x v="11"/>
    <x v="792"/>
    <d v="2013-11-07T21:58:03"/>
    <x v="5"/>
  </r>
  <r>
    <n v="793"/>
    <s v="Dead Tree Duo's first full length album! Let's make it!"/>
    <x v="792"/>
    <n v="2750"/>
    <n v="2826.43"/>
    <n v="103"/>
    <x v="0"/>
    <s v="US"/>
    <s v="USD"/>
    <n v="1372827540"/>
    <n v="1371491244"/>
    <b v="0"/>
    <n v="32"/>
    <b v="1"/>
    <s v="music/rock"/>
    <n v="88.33"/>
    <x v="4"/>
    <x v="11"/>
    <x v="793"/>
    <d v="2013-07-03T04:59:00"/>
    <x v="5"/>
  </r>
  <r>
    <n v="794"/>
    <s v="Begins Again"/>
    <x v="793"/>
    <n v="8000"/>
    <n v="8425"/>
    <n v="105"/>
    <x v="0"/>
    <s v="US"/>
    <s v="USD"/>
    <n v="1315242360"/>
    <n v="1310438737"/>
    <b v="0"/>
    <n v="53"/>
    <b v="1"/>
    <s v="music/rock"/>
    <n v="158.96"/>
    <x v="4"/>
    <x v="11"/>
    <x v="794"/>
    <d v="2011-09-05T17:06:00"/>
    <x v="7"/>
  </r>
  <r>
    <n v="795"/>
    <s v="Jimbo Mathus &amp; The Tri-State Coalition | WHITE BUFFALO"/>
    <x v="794"/>
    <n v="14000"/>
    <n v="15650"/>
    <n v="112"/>
    <x v="0"/>
    <s v="US"/>
    <s v="USD"/>
    <n v="1333774740"/>
    <n v="1330094566"/>
    <b v="0"/>
    <n v="184"/>
    <b v="1"/>
    <s v="music/rock"/>
    <n v="85.05"/>
    <x v="4"/>
    <x v="11"/>
    <x v="795"/>
    <d v="2012-04-07T04:59:00"/>
    <x v="6"/>
  </r>
  <r>
    <n v="796"/>
    <s v="Madrone: New Album for 2013"/>
    <x v="795"/>
    <n v="10000"/>
    <n v="10135"/>
    <n v="101"/>
    <x v="0"/>
    <s v="US"/>
    <s v="USD"/>
    <n v="1379279400"/>
    <n v="1376687485"/>
    <b v="0"/>
    <n v="90"/>
    <b v="1"/>
    <s v="music/rock"/>
    <n v="112.61"/>
    <x v="4"/>
    <x v="11"/>
    <x v="796"/>
    <d v="2013-09-15T21:10:00"/>
    <x v="5"/>
  </r>
  <r>
    <n v="797"/>
    <s v="Lust Control NEW CD!!!"/>
    <x v="796"/>
    <n v="3000"/>
    <n v="3226"/>
    <n v="108"/>
    <x v="0"/>
    <s v="US"/>
    <s v="USD"/>
    <n v="1335672000"/>
    <n v="1332978688"/>
    <b v="0"/>
    <n v="71"/>
    <b v="1"/>
    <s v="music/rock"/>
    <n v="45.44"/>
    <x v="4"/>
    <x v="11"/>
    <x v="797"/>
    <d v="2012-04-29T04:00:00"/>
    <x v="6"/>
  </r>
  <r>
    <n v="798"/>
    <s v="Eric Stuart Band 4 Song EP &quot;Character&quot;"/>
    <x v="797"/>
    <n v="3500"/>
    <n v="4021"/>
    <n v="115"/>
    <x v="0"/>
    <s v="US"/>
    <s v="USD"/>
    <n v="1412086187"/>
    <n v="1409494187"/>
    <b v="0"/>
    <n v="87"/>
    <b v="1"/>
    <s v="music/rock"/>
    <n v="46.22"/>
    <x v="4"/>
    <x v="11"/>
    <x v="798"/>
    <d v="2014-09-30T14:09:47"/>
    <x v="3"/>
  </r>
  <r>
    <n v="799"/>
    <s v="Ryan Caskey's BREAKOUT ALBUM, ready to CHARGE"/>
    <x v="798"/>
    <n v="5000"/>
    <n v="5001"/>
    <n v="100"/>
    <x v="0"/>
    <s v="US"/>
    <s v="USD"/>
    <n v="1335542446"/>
    <n v="1332950446"/>
    <b v="0"/>
    <n v="28"/>
    <b v="1"/>
    <s v="music/rock"/>
    <n v="178.61"/>
    <x v="4"/>
    <x v="11"/>
    <x v="799"/>
    <d v="2012-04-27T16:00:46"/>
    <x v="6"/>
  </r>
  <r>
    <n v="800"/>
    <s v="LF4 WildFire"/>
    <x v="799"/>
    <n v="1500"/>
    <n v="2282"/>
    <n v="152"/>
    <x v="0"/>
    <s v="GB"/>
    <s v="GBP"/>
    <n v="1410431054"/>
    <n v="1407839054"/>
    <b v="0"/>
    <n v="56"/>
    <b v="1"/>
    <s v="music/rock"/>
    <n v="40.75"/>
    <x v="4"/>
    <x v="11"/>
    <x v="800"/>
    <d v="2014-09-11T10:24:14"/>
    <x v="3"/>
  </r>
  <r>
    <n v="801"/>
    <s v="SLUTEVER DO AMERICA TOUR"/>
    <x v="800"/>
    <n v="2000"/>
    <n v="2230.4299999999998"/>
    <n v="112"/>
    <x v="0"/>
    <s v="US"/>
    <s v="USD"/>
    <n v="1309547120"/>
    <n v="1306955120"/>
    <b v="0"/>
    <n v="51"/>
    <b v="1"/>
    <s v="music/rock"/>
    <n v="43.73"/>
    <x v="4"/>
    <x v="11"/>
    <x v="801"/>
    <d v="2011-07-01T19:05:20"/>
    <x v="7"/>
  </r>
  <r>
    <n v="802"/>
    <s v="Vaz Tour/Musical Documentation of Australia and SE Asia"/>
    <x v="801"/>
    <n v="6000"/>
    <n v="6080"/>
    <n v="101"/>
    <x v="0"/>
    <s v="US"/>
    <s v="USD"/>
    <n v="1347854700"/>
    <n v="1343867524"/>
    <b v="0"/>
    <n v="75"/>
    <b v="1"/>
    <s v="music/rock"/>
    <n v="81.069999999999993"/>
    <x v="4"/>
    <x v="11"/>
    <x v="802"/>
    <d v="2012-09-17T04:05:00"/>
    <x v="6"/>
  </r>
  <r>
    <n v="803"/>
    <s v="The Beautiful Refrain's &quot;Page One&quot; Project"/>
    <x v="802"/>
    <n v="2300"/>
    <n v="2835"/>
    <n v="123"/>
    <x v="0"/>
    <s v="US"/>
    <s v="USD"/>
    <n v="1306630800"/>
    <n v="1304376478"/>
    <b v="0"/>
    <n v="38"/>
    <b v="1"/>
    <s v="music/rock"/>
    <n v="74.61"/>
    <x v="4"/>
    <x v="11"/>
    <x v="803"/>
    <d v="2011-05-29T01:00:00"/>
    <x v="7"/>
  </r>
  <r>
    <n v="804"/>
    <s v="City of Sound - A city full of stories untold"/>
    <x v="803"/>
    <n v="5500"/>
    <n v="5500"/>
    <n v="100"/>
    <x v="0"/>
    <s v="US"/>
    <s v="USD"/>
    <n v="1311393540"/>
    <n v="1309919526"/>
    <b v="0"/>
    <n v="18"/>
    <b v="1"/>
    <s v="music/rock"/>
    <n v="305.56"/>
    <x v="4"/>
    <x v="11"/>
    <x v="804"/>
    <d v="2011-07-23T03:59:00"/>
    <x v="7"/>
  </r>
  <r>
    <n v="805"/>
    <s v="Virtual CH - The One-Man-Mixed-Media-Rock-Band Debut"/>
    <x v="804"/>
    <n v="3000"/>
    <n v="3150"/>
    <n v="105"/>
    <x v="0"/>
    <s v="US"/>
    <s v="USD"/>
    <n v="1310857200"/>
    <n v="1306525512"/>
    <b v="0"/>
    <n v="54"/>
    <b v="1"/>
    <s v="music/rock"/>
    <n v="58.33"/>
    <x v="4"/>
    <x v="11"/>
    <x v="805"/>
    <d v="2011-07-16T23:00:00"/>
    <x v="7"/>
  </r>
  <r>
    <n v="806"/>
    <s v="Golden Animals NEW Album!"/>
    <x v="805"/>
    <n v="8000"/>
    <n v="8355"/>
    <n v="104"/>
    <x v="0"/>
    <s v="US"/>
    <s v="USD"/>
    <n v="1315413339"/>
    <n v="1312821339"/>
    <b v="0"/>
    <n v="71"/>
    <b v="1"/>
    <s v="music/rock"/>
    <n v="117.68"/>
    <x v="4"/>
    <x v="11"/>
    <x v="806"/>
    <d v="2011-09-07T16:35:39"/>
    <x v="7"/>
  </r>
  <r>
    <n v="807"/>
    <s v="Sic Vita - New EP Release - 2017"/>
    <x v="806"/>
    <n v="4000"/>
    <n v="4205"/>
    <n v="105"/>
    <x v="0"/>
    <s v="US"/>
    <s v="USD"/>
    <n v="1488333600"/>
    <n v="1485270311"/>
    <b v="0"/>
    <n v="57"/>
    <b v="1"/>
    <s v="music/rock"/>
    <n v="73.77"/>
    <x v="4"/>
    <x v="11"/>
    <x v="807"/>
    <d v="2017-03-01T02:00:00"/>
    <x v="9"/>
  </r>
  <r>
    <n v="808"/>
    <s v="The Micronite Filters | Wizard Blood Vinyl"/>
    <x v="807"/>
    <n v="4500"/>
    <n v="4500"/>
    <n v="100"/>
    <x v="0"/>
    <s v="CA"/>
    <s v="CAD"/>
    <n v="1419224340"/>
    <n v="1416363886"/>
    <b v="0"/>
    <n v="43"/>
    <b v="1"/>
    <s v="music/rock"/>
    <n v="104.65"/>
    <x v="4"/>
    <x v="11"/>
    <x v="808"/>
    <d v="2014-12-22T04:59:00"/>
    <x v="3"/>
  </r>
  <r>
    <n v="809"/>
    <s v="Peter's New Album!!"/>
    <x v="808"/>
    <n v="4000"/>
    <n v="4151"/>
    <n v="104"/>
    <x v="0"/>
    <s v="US"/>
    <s v="USD"/>
    <n v="1390161630"/>
    <n v="1387569630"/>
    <b v="0"/>
    <n v="52"/>
    <b v="1"/>
    <s v="music/rock"/>
    <n v="79.83"/>
    <x v="4"/>
    <x v="11"/>
    <x v="809"/>
    <d v="2014-01-19T20:00:30"/>
    <x v="5"/>
  </r>
  <r>
    <n v="810"/>
    <s v="Help us get our music into the hands of our fans!"/>
    <x v="809"/>
    <n v="1500"/>
    <n v="1575"/>
    <n v="105"/>
    <x v="0"/>
    <s v="US"/>
    <s v="USD"/>
    <n v="1346462462"/>
    <n v="1343870462"/>
    <b v="0"/>
    <n v="27"/>
    <b v="1"/>
    <s v="music/rock"/>
    <n v="58.33"/>
    <x v="4"/>
    <x v="11"/>
    <x v="810"/>
    <d v="2012-09-01T01:21:02"/>
    <x v="6"/>
  </r>
  <r>
    <n v="811"/>
    <s v="Love Water Tour"/>
    <x v="810"/>
    <n v="1000"/>
    <n v="1040"/>
    <n v="104"/>
    <x v="0"/>
    <s v="US"/>
    <s v="USD"/>
    <n v="1373475120"/>
    <n v="1371569202"/>
    <b v="0"/>
    <n v="12"/>
    <b v="1"/>
    <s v="music/rock"/>
    <n v="86.67"/>
    <x v="4"/>
    <x v="11"/>
    <x v="811"/>
    <d v="2013-07-10T16:52:00"/>
    <x v="5"/>
  </r>
  <r>
    <n v="812"/>
    <s v="Don Walrus wants to press a record!!"/>
    <x v="811"/>
    <n v="600"/>
    <n v="911"/>
    <n v="152"/>
    <x v="0"/>
    <s v="US"/>
    <s v="USD"/>
    <n v="1362146280"/>
    <n v="1357604752"/>
    <b v="0"/>
    <n v="33"/>
    <b v="1"/>
    <s v="music/rock"/>
    <n v="27.61"/>
    <x v="4"/>
    <x v="11"/>
    <x v="812"/>
    <d v="2013-03-01T13:58:00"/>
    <x v="5"/>
  </r>
  <r>
    <n v="813"/>
    <s v="Rules of Civility and Decent Behavior"/>
    <x v="812"/>
    <n v="1500"/>
    <n v="2399.94"/>
    <n v="160"/>
    <x v="0"/>
    <s v="US"/>
    <s v="USD"/>
    <n v="1342825365"/>
    <n v="1340233365"/>
    <b v="0"/>
    <n v="96"/>
    <b v="1"/>
    <s v="music/rock"/>
    <n v="25"/>
    <x v="4"/>
    <x v="11"/>
    <x v="813"/>
    <d v="2012-07-20T23:02:45"/>
    <x v="6"/>
  </r>
  <r>
    <n v="814"/>
    <s v="Help Pat The Human Get A Tour Van!"/>
    <x v="813"/>
    <n v="1000"/>
    <n v="1273"/>
    <n v="127"/>
    <x v="0"/>
    <s v="US"/>
    <s v="USD"/>
    <n v="1306865040"/>
    <n v="1305568201"/>
    <b v="0"/>
    <n v="28"/>
    <b v="1"/>
    <s v="music/rock"/>
    <n v="45.46"/>
    <x v="4"/>
    <x v="11"/>
    <x v="814"/>
    <d v="2011-05-31T18:04:00"/>
    <x v="7"/>
  </r>
  <r>
    <n v="815"/>
    <s v="Some Late Help for The Early Reset"/>
    <x v="814"/>
    <n v="4000"/>
    <n v="4280"/>
    <n v="107"/>
    <x v="0"/>
    <s v="US"/>
    <s v="USD"/>
    <n v="1414879303"/>
    <n v="1412287303"/>
    <b v="0"/>
    <n v="43"/>
    <b v="1"/>
    <s v="music/rock"/>
    <n v="99.53"/>
    <x v="4"/>
    <x v="11"/>
    <x v="815"/>
    <d v="2014-11-01T22:01:43"/>
    <x v="3"/>
  </r>
  <r>
    <n v="816"/>
    <s v="Help Friends and Family Release Their Debut Album"/>
    <x v="815"/>
    <n v="7000"/>
    <n v="8058.55"/>
    <n v="115"/>
    <x v="0"/>
    <s v="US"/>
    <s v="USD"/>
    <n v="1365489000"/>
    <n v="1362776043"/>
    <b v="0"/>
    <n v="205"/>
    <b v="1"/>
    <s v="music/rock"/>
    <n v="39.31"/>
    <x v="4"/>
    <x v="11"/>
    <x v="816"/>
    <d v="2013-04-09T06:30:00"/>
    <x v="5"/>
  </r>
  <r>
    <n v="817"/>
    <s v="Dead Fish Handshake - follow up record to Across State Lines"/>
    <x v="816"/>
    <n v="1500"/>
    <n v="2056.66"/>
    <n v="137"/>
    <x v="0"/>
    <s v="US"/>
    <s v="USD"/>
    <n v="1331441940"/>
    <n v="1326810211"/>
    <b v="0"/>
    <n v="23"/>
    <b v="1"/>
    <s v="music/rock"/>
    <n v="89.42"/>
    <x v="4"/>
    <x v="11"/>
    <x v="817"/>
    <d v="2012-03-11T04:59:00"/>
    <x v="6"/>
  </r>
  <r>
    <n v="818"/>
    <s v="Repair Orwell's tour van for a West Coast Tour!"/>
    <x v="817"/>
    <n v="350"/>
    <n v="545"/>
    <n v="156"/>
    <x v="0"/>
    <s v="US"/>
    <s v="USD"/>
    <n v="1344358860"/>
    <n v="1343682681"/>
    <b v="0"/>
    <n v="19"/>
    <b v="1"/>
    <s v="music/rock"/>
    <n v="28.68"/>
    <x v="4"/>
    <x v="11"/>
    <x v="818"/>
    <d v="2012-08-07T17:01:00"/>
    <x v="6"/>
  </r>
  <r>
    <n v="819"/>
    <s v="Winter Tour"/>
    <x v="818"/>
    <n v="400"/>
    <n v="435"/>
    <n v="109"/>
    <x v="0"/>
    <s v="US"/>
    <s v="USD"/>
    <n v="1387601040"/>
    <n v="1386806254"/>
    <b v="0"/>
    <n v="14"/>
    <b v="1"/>
    <s v="music/rock"/>
    <n v="31.07"/>
    <x v="4"/>
    <x v="11"/>
    <x v="819"/>
    <d v="2013-12-21T04:44:00"/>
    <x v="5"/>
  </r>
  <r>
    <n v="820"/>
    <s v="Wyatt Lowe &amp; the Ottomatics Summer 2014 Tour!"/>
    <x v="819"/>
    <n v="2000"/>
    <n v="2681"/>
    <n v="134"/>
    <x v="0"/>
    <s v="US"/>
    <s v="USD"/>
    <n v="1402290000"/>
    <n v="1399666342"/>
    <b v="0"/>
    <n v="38"/>
    <b v="1"/>
    <s v="music/rock"/>
    <n v="70.55"/>
    <x v="4"/>
    <x v="11"/>
    <x v="820"/>
    <d v="2014-06-09T05:00:00"/>
    <x v="3"/>
  </r>
  <r>
    <n v="821"/>
    <s v="&quot;Grey Sky Blues&quot; - Help make Bizness Suit's new album!"/>
    <x v="820"/>
    <n v="17482"/>
    <n v="17482"/>
    <n v="100"/>
    <x v="0"/>
    <s v="US"/>
    <s v="USD"/>
    <n v="1430712060"/>
    <n v="1427753265"/>
    <b v="0"/>
    <n v="78"/>
    <b v="1"/>
    <s v="music/rock"/>
    <n v="224.13"/>
    <x v="4"/>
    <x v="11"/>
    <x v="821"/>
    <d v="2015-05-04T04:01:00"/>
    <x v="4"/>
  </r>
  <r>
    <n v="822"/>
    <s v="Soul Easy - Making music for our friends."/>
    <x v="821"/>
    <n v="3000"/>
    <n v="3575"/>
    <n v="119"/>
    <x v="0"/>
    <s v="US"/>
    <s v="USD"/>
    <n v="1349477050"/>
    <n v="1346885050"/>
    <b v="0"/>
    <n v="69"/>
    <b v="1"/>
    <s v="music/rock"/>
    <n v="51.81"/>
    <x v="4"/>
    <x v="11"/>
    <x v="822"/>
    <d v="2012-10-05T22:44:10"/>
    <x v="6"/>
  </r>
  <r>
    <n v="823"/>
    <s v="Debut Album"/>
    <x v="822"/>
    <n v="800"/>
    <n v="1436"/>
    <n v="180"/>
    <x v="0"/>
    <s v="US"/>
    <s v="USD"/>
    <n v="1427062852"/>
    <n v="1424474452"/>
    <b v="0"/>
    <n v="33"/>
    <b v="1"/>
    <s v="music/rock"/>
    <n v="43.52"/>
    <x v="4"/>
    <x v="11"/>
    <x v="823"/>
    <d v="2015-03-22T22:20:52"/>
    <x v="4"/>
  </r>
  <r>
    <n v="824"/>
    <s v="Hi Ho Silver Oh - The West Coast Tour"/>
    <x v="823"/>
    <n v="1600"/>
    <n v="2150.1"/>
    <n v="134"/>
    <x v="0"/>
    <s v="US"/>
    <s v="USD"/>
    <n v="1271573940"/>
    <n v="1268459318"/>
    <b v="0"/>
    <n v="54"/>
    <b v="1"/>
    <s v="music/rock"/>
    <n v="39.82"/>
    <x v="4"/>
    <x v="11"/>
    <x v="824"/>
    <d v="2010-04-18T06:59:00"/>
    <x v="8"/>
  </r>
  <r>
    <n v="825"/>
    <s v="KILL FREEMAN"/>
    <x v="824"/>
    <n v="12500"/>
    <n v="12554"/>
    <n v="100"/>
    <x v="0"/>
    <s v="US"/>
    <s v="USD"/>
    <n v="1351495284"/>
    <n v="1349335284"/>
    <b v="0"/>
    <n v="99"/>
    <b v="1"/>
    <s v="music/rock"/>
    <n v="126.81"/>
    <x v="4"/>
    <x v="11"/>
    <x v="825"/>
    <d v="2012-10-29T07:21:24"/>
    <x v="6"/>
  </r>
  <r>
    <n v="826"/>
    <s v="Protect The Dream Debut Album"/>
    <x v="825"/>
    <n v="5500"/>
    <n v="5580"/>
    <n v="101"/>
    <x v="0"/>
    <s v="US"/>
    <s v="USD"/>
    <n v="1332719730"/>
    <n v="1330908930"/>
    <b v="0"/>
    <n v="49"/>
    <b v="1"/>
    <s v="music/rock"/>
    <n v="113.88"/>
    <x v="4"/>
    <x v="11"/>
    <x v="826"/>
    <d v="2012-03-25T23:55:30"/>
    <x v="6"/>
  </r>
  <r>
    <n v="827"/>
    <s v="Losing Wings EP Release &amp; Our First Tour"/>
    <x v="826"/>
    <n v="300"/>
    <n v="310"/>
    <n v="103"/>
    <x v="0"/>
    <s v="US"/>
    <s v="USD"/>
    <n v="1329248940"/>
    <n v="1326972107"/>
    <b v="0"/>
    <n v="11"/>
    <b v="1"/>
    <s v="music/rock"/>
    <n v="28.18"/>
    <x v="4"/>
    <x v="11"/>
    <x v="827"/>
    <d v="2012-02-14T19:49:00"/>
    <x v="6"/>
  </r>
  <r>
    <n v="828"/>
    <s v="It's Now or Never for the Icarus Witch Project!"/>
    <x v="827"/>
    <n v="1300"/>
    <n v="1391"/>
    <n v="107"/>
    <x v="0"/>
    <s v="US"/>
    <s v="USD"/>
    <n v="1340641440"/>
    <n v="1339549982"/>
    <b v="0"/>
    <n v="38"/>
    <b v="1"/>
    <s v="music/rock"/>
    <n v="36.61"/>
    <x v="4"/>
    <x v="11"/>
    <x v="828"/>
    <d v="2012-06-25T16:24:00"/>
    <x v="6"/>
  </r>
  <r>
    <n v="829"/>
    <s v="Monk"/>
    <x v="828"/>
    <n v="500"/>
    <n v="520"/>
    <n v="104"/>
    <x v="0"/>
    <s v="GB"/>
    <s v="GBP"/>
    <n v="1468437240"/>
    <n v="1463253240"/>
    <b v="0"/>
    <n v="16"/>
    <b v="1"/>
    <s v="music/rock"/>
    <n v="32.5"/>
    <x v="4"/>
    <x v="11"/>
    <x v="829"/>
    <d v="2016-07-13T19:14:00"/>
    <x v="2"/>
  </r>
  <r>
    <n v="830"/>
    <s v="Dark Disco Club's new album"/>
    <x v="829"/>
    <n v="1800"/>
    <n v="1941"/>
    <n v="108"/>
    <x v="0"/>
    <s v="US"/>
    <s v="USD"/>
    <n v="1363952225"/>
    <n v="1361363825"/>
    <b v="0"/>
    <n v="32"/>
    <b v="1"/>
    <s v="music/rock"/>
    <n v="60.66"/>
    <x v="4"/>
    <x v="11"/>
    <x v="830"/>
    <d v="2013-03-22T11:37:05"/>
    <x v="5"/>
  </r>
  <r>
    <n v="831"/>
    <s v="Let The 7Horse Run!"/>
    <x v="830"/>
    <n v="1500"/>
    <n v="3500"/>
    <n v="233"/>
    <x v="0"/>
    <s v="US"/>
    <s v="USD"/>
    <n v="1335540694"/>
    <n v="1332948694"/>
    <b v="0"/>
    <n v="20"/>
    <b v="1"/>
    <s v="music/rock"/>
    <n v="175"/>
    <x v="4"/>
    <x v="11"/>
    <x v="831"/>
    <d v="2012-04-27T15:31:34"/>
    <x v="6"/>
  </r>
  <r>
    <n v="832"/>
    <s v="OMG! You Can Help Hello Kelly Make Their New Record!"/>
    <x v="831"/>
    <n v="15000"/>
    <n v="15091.06"/>
    <n v="101"/>
    <x v="0"/>
    <s v="US"/>
    <s v="USD"/>
    <n v="1327133580"/>
    <n v="1321978335"/>
    <b v="0"/>
    <n v="154"/>
    <b v="1"/>
    <s v="music/rock"/>
    <n v="97.99"/>
    <x v="4"/>
    <x v="11"/>
    <x v="832"/>
    <d v="2012-01-21T08:13:00"/>
    <x v="7"/>
  </r>
  <r>
    <n v="833"/>
    <s v="Ragman Rolls"/>
    <x v="832"/>
    <n v="6000"/>
    <n v="6100"/>
    <n v="102"/>
    <x v="0"/>
    <s v="US"/>
    <s v="USD"/>
    <n v="1397941475"/>
    <n v="1395349475"/>
    <b v="0"/>
    <n v="41"/>
    <b v="1"/>
    <s v="music/rock"/>
    <n v="148.78"/>
    <x v="4"/>
    <x v="11"/>
    <x v="833"/>
    <d v="2014-04-19T21:04:35"/>
    <x v="3"/>
  </r>
  <r>
    <n v="834"/>
    <s v="VANS Warped Tour or BUST!"/>
    <x v="833"/>
    <n v="5500"/>
    <n v="7206"/>
    <n v="131"/>
    <x v="0"/>
    <s v="US"/>
    <s v="USD"/>
    <n v="1372651140"/>
    <n v="1369770292"/>
    <b v="0"/>
    <n v="75"/>
    <b v="1"/>
    <s v="music/rock"/>
    <n v="96.08"/>
    <x v="4"/>
    <x v="11"/>
    <x v="834"/>
    <d v="2013-07-01T03:59:00"/>
    <x v="5"/>
  </r>
  <r>
    <n v="835"/>
    <s v="Samuel B. Lupowitz &amp; The Ego Band - first album release"/>
    <x v="834"/>
    <n v="2000"/>
    <n v="2345"/>
    <n v="117"/>
    <x v="0"/>
    <s v="US"/>
    <s v="USD"/>
    <n v="1337396400"/>
    <n v="1333709958"/>
    <b v="0"/>
    <n v="40"/>
    <b v="1"/>
    <s v="music/rock"/>
    <n v="58.63"/>
    <x v="4"/>
    <x v="11"/>
    <x v="835"/>
    <d v="2012-05-19T03:00:00"/>
    <x v="6"/>
  </r>
  <r>
    <n v="836"/>
    <s v="DESMADRE Full Album + Press Kit"/>
    <x v="835"/>
    <n v="5000"/>
    <n v="5046.5200000000004"/>
    <n v="101"/>
    <x v="0"/>
    <s v="US"/>
    <s v="USD"/>
    <n v="1381108918"/>
    <n v="1378516918"/>
    <b v="0"/>
    <n v="46"/>
    <b v="1"/>
    <s v="music/rock"/>
    <n v="109.71"/>
    <x v="4"/>
    <x v="11"/>
    <x v="836"/>
    <d v="2013-10-07T01:21:58"/>
    <x v="5"/>
  </r>
  <r>
    <n v="837"/>
    <s v="Take 147 - Nothin' to Lose CD Project"/>
    <x v="836"/>
    <n v="2500"/>
    <n v="3045"/>
    <n v="122"/>
    <x v="0"/>
    <s v="US"/>
    <s v="USD"/>
    <n v="1398988662"/>
    <n v="1396396662"/>
    <b v="0"/>
    <n v="62"/>
    <b v="1"/>
    <s v="music/rock"/>
    <n v="49.11"/>
    <x v="4"/>
    <x v="11"/>
    <x v="837"/>
    <d v="2014-05-01T23:57:42"/>
    <x v="3"/>
  </r>
  <r>
    <n v="838"/>
    <s v="Be a part of The Paper Melody's next chapter: EP and Videos"/>
    <x v="837"/>
    <n v="2000"/>
    <n v="2908"/>
    <n v="145"/>
    <x v="0"/>
    <s v="US"/>
    <s v="USD"/>
    <n v="1326835985"/>
    <n v="1324243985"/>
    <b v="0"/>
    <n v="61"/>
    <b v="1"/>
    <s v="music/rock"/>
    <n v="47.67"/>
    <x v="4"/>
    <x v="11"/>
    <x v="838"/>
    <d v="2012-01-17T21:33:05"/>
    <x v="7"/>
  </r>
  <r>
    <n v="839"/>
    <s v="The Waffle Stompers - We'll Never Die"/>
    <x v="838"/>
    <n v="5000"/>
    <n v="5830.83"/>
    <n v="117"/>
    <x v="0"/>
    <s v="US"/>
    <s v="USD"/>
    <n v="1348337956"/>
    <n v="1345745956"/>
    <b v="0"/>
    <n v="96"/>
    <b v="1"/>
    <s v="music/rock"/>
    <n v="60.74"/>
    <x v="4"/>
    <x v="11"/>
    <x v="839"/>
    <d v="2012-09-22T18:19:16"/>
    <x v="6"/>
  </r>
  <r>
    <n v="840"/>
    <s v="Carl King's New Album: Grand Architects Of The Universe"/>
    <x v="839"/>
    <n v="10000"/>
    <n v="12041.66"/>
    <n v="120"/>
    <x v="0"/>
    <s v="US"/>
    <s v="USD"/>
    <n v="1474694787"/>
    <n v="1472102787"/>
    <b v="0"/>
    <n v="190"/>
    <b v="1"/>
    <s v="music/metal"/>
    <n v="63.38"/>
    <x v="4"/>
    <x v="12"/>
    <x v="840"/>
    <d v="2016-09-24T05:26:27"/>
    <x v="2"/>
  </r>
  <r>
    <n v="841"/>
    <s v="Peering Through The Lens Of Time - Dan Mumm - Studio Album"/>
    <x v="840"/>
    <n v="5000"/>
    <n v="5066"/>
    <n v="101"/>
    <x v="0"/>
    <s v="US"/>
    <s v="USD"/>
    <n v="1415653663"/>
    <n v="1413058063"/>
    <b v="1"/>
    <n v="94"/>
    <b v="1"/>
    <s v="music/metal"/>
    <n v="53.89"/>
    <x v="4"/>
    <x v="12"/>
    <x v="841"/>
    <d v="2014-11-10T21:07:43"/>
    <x v="3"/>
  </r>
  <r>
    <n v="842"/>
    <s v="&quot;Frontiers&quot; A new full-length LP by Ontario's Unsacred Seed"/>
    <x v="841"/>
    <n v="2500"/>
    <n v="2608"/>
    <n v="104"/>
    <x v="0"/>
    <s v="CA"/>
    <s v="CAD"/>
    <n v="1381723140"/>
    <n v="1378735983"/>
    <b v="1"/>
    <n v="39"/>
    <b v="1"/>
    <s v="music/metal"/>
    <n v="66.87"/>
    <x v="4"/>
    <x v="12"/>
    <x v="842"/>
    <d v="2013-10-14T03:59:00"/>
    <x v="5"/>
  </r>
  <r>
    <n v="843"/>
    <s v="The New Album: Dig Deeper"/>
    <x v="842"/>
    <n v="3000"/>
    <n v="8014"/>
    <n v="267"/>
    <x v="0"/>
    <s v="US"/>
    <s v="USD"/>
    <n v="1481184000"/>
    <n v="1479708680"/>
    <b v="0"/>
    <n v="127"/>
    <b v="1"/>
    <s v="music/metal"/>
    <n v="63.1"/>
    <x v="4"/>
    <x v="12"/>
    <x v="843"/>
    <d v="2016-12-08T08:00:00"/>
    <x v="2"/>
  </r>
  <r>
    <n v="844"/>
    <s v="FROSTBURN - Lords of the Trident's new album!"/>
    <x v="843"/>
    <n v="3000"/>
    <n v="5824"/>
    <n v="194"/>
    <x v="0"/>
    <s v="US"/>
    <s v="USD"/>
    <n v="1414817940"/>
    <n v="1411489552"/>
    <b v="1"/>
    <n v="159"/>
    <b v="1"/>
    <s v="music/metal"/>
    <n v="36.630000000000003"/>
    <x v="4"/>
    <x v="12"/>
    <x v="844"/>
    <d v="2014-11-01T04:59:00"/>
    <x v="3"/>
  </r>
  <r>
    <n v="845"/>
    <s v="Shadow and Steel: The new album from Master Sword"/>
    <x v="844"/>
    <n v="5000"/>
    <n v="6019.01"/>
    <n v="120"/>
    <x v="0"/>
    <s v="US"/>
    <s v="USD"/>
    <n v="1473047940"/>
    <n v="1469595396"/>
    <b v="0"/>
    <n v="177"/>
    <b v="1"/>
    <s v="music/metal"/>
    <n v="34.01"/>
    <x v="4"/>
    <x v="12"/>
    <x v="845"/>
    <d v="2016-09-05T03:59:00"/>
    <x v="2"/>
  </r>
  <r>
    <n v="846"/>
    <s v="CURVE: The debut album from Miroist needs awesome merch"/>
    <x v="845"/>
    <n v="1100"/>
    <n v="1342.01"/>
    <n v="122"/>
    <x v="0"/>
    <s v="GB"/>
    <s v="GBP"/>
    <n v="1394460000"/>
    <n v="1393233855"/>
    <b v="0"/>
    <n v="47"/>
    <b v="1"/>
    <s v="music/metal"/>
    <n v="28.55"/>
    <x v="4"/>
    <x v="12"/>
    <x v="846"/>
    <d v="2014-03-10T14:00:00"/>
    <x v="3"/>
  </r>
  <r>
    <n v="847"/>
    <s v="CENTROPYMUSIC"/>
    <x v="846"/>
    <n v="10"/>
    <n v="10"/>
    <n v="100"/>
    <x v="0"/>
    <s v="US"/>
    <s v="USD"/>
    <n v="1436555376"/>
    <n v="1433963376"/>
    <b v="0"/>
    <n v="1"/>
    <b v="1"/>
    <s v="music/metal"/>
    <n v="10"/>
    <x v="4"/>
    <x v="12"/>
    <x v="847"/>
    <d v="2015-07-10T19:09:36"/>
    <x v="4"/>
  </r>
  <r>
    <n v="848"/>
    <s v="God Am"/>
    <x v="847"/>
    <n v="300"/>
    <n v="300"/>
    <n v="100"/>
    <x v="0"/>
    <s v="US"/>
    <s v="USD"/>
    <n v="1429038033"/>
    <n v="1426446033"/>
    <b v="0"/>
    <n v="16"/>
    <b v="1"/>
    <s v="music/metal"/>
    <n v="18.75"/>
    <x v="4"/>
    <x v="12"/>
    <x v="848"/>
    <d v="2015-04-14T19:00:33"/>
    <x v="4"/>
  </r>
  <r>
    <n v="849"/>
    <s v="The Nightingale: A Gothic Fairytale"/>
    <x v="848"/>
    <n v="4000"/>
    <n v="4796"/>
    <n v="120"/>
    <x v="0"/>
    <s v="US"/>
    <s v="USD"/>
    <n v="1426473264"/>
    <n v="1424057664"/>
    <b v="0"/>
    <n v="115"/>
    <b v="1"/>
    <s v="music/metal"/>
    <n v="41.7"/>
    <x v="4"/>
    <x v="12"/>
    <x v="849"/>
    <d v="2015-03-16T02:34:24"/>
    <x v="4"/>
  </r>
  <r>
    <n v="850"/>
    <s v="Yet Further: Sioum's Second Full-Length Album"/>
    <x v="849"/>
    <n v="4000"/>
    <n v="6207"/>
    <n v="155"/>
    <x v="0"/>
    <s v="US"/>
    <s v="USD"/>
    <n v="1461560340"/>
    <n v="1458762717"/>
    <b v="0"/>
    <n v="133"/>
    <b v="1"/>
    <s v="music/metal"/>
    <n v="46.67"/>
    <x v="4"/>
    <x v="12"/>
    <x v="850"/>
    <d v="2016-04-25T04:59:00"/>
    <x v="2"/>
  </r>
  <r>
    <n v="851"/>
    <s v="M.F.Crew, 1er Album &quot;First Ride&quot;"/>
    <x v="850"/>
    <n v="2000"/>
    <n v="2609"/>
    <n v="130"/>
    <x v="0"/>
    <s v="FR"/>
    <s v="EUR"/>
    <n v="1469994300"/>
    <n v="1464815253"/>
    <b v="0"/>
    <n v="70"/>
    <b v="1"/>
    <s v="music/metal"/>
    <n v="37.270000000000003"/>
    <x v="4"/>
    <x v="12"/>
    <x v="851"/>
    <d v="2016-07-31T19:45:00"/>
    <x v="2"/>
  </r>
  <r>
    <n v="852"/>
    <s v="Covers Album - Limited Vinyl Pressing"/>
    <x v="851"/>
    <n v="3500"/>
    <n v="3674"/>
    <n v="105"/>
    <x v="0"/>
    <s v="US"/>
    <s v="USD"/>
    <n v="1477342800"/>
    <n v="1476386395"/>
    <b v="0"/>
    <n v="62"/>
    <b v="1"/>
    <s v="music/metal"/>
    <n v="59.26"/>
    <x v="4"/>
    <x v="12"/>
    <x v="852"/>
    <d v="2016-10-24T21:00:00"/>
    <x v="2"/>
  </r>
  <r>
    <n v="853"/>
    <s v="sloggoth"/>
    <x v="852"/>
    <n v="300"/>
    <n v="300"/>
    <n v="100"/>
    <x v="0"/>
    <s v="US"/>
    <s v="USD"/>
    <n v="1424116709"/>
    <n v="1421524709"/>
    <b v="0"/>
    <n v="10"/>
    <b v="1"/>
    <s v="music/metal"/>
    <n v="30"/>
    <x v="4"/>
    <x v="12"/>
    <x v="853"/>
    <d v="2015-02-16T19:58:29"/>
    <x v="4"/>
  </r>
  <r>
    <n v="854"/>
    <s v="Westfield Massacre - Sophomore Album &amp; Tour"/>
    <x v="853"/>
    <n v="27800"/>
    <n v="32865.300000000003"/>
    <n v="118"/>
    <x v="0"/>
    <s v="US"/>
    <s v="USD"/>
    <n v="1482901546"/>
    <n v="1480309546"/>
    <b v="0"/>
    <n v="499"/>
    <b v="1"/>
    <s v="music/metal"/>
    <n v="65.86"/>
    <x v="4"/>
    <x v="12"/>
    <x v="854"/>
    <d v="2016-12-28T05:05:46"/>
    <x v="2"/>
  </r>
  <r>
    <n v="855"/>
    <s v="AtteroTerra's Sophomore Album - Pray for Apocalypse"/>
    <x v="854"/>
    <n v="1450"/>
    <n v="1500"/>
    <n v="103"/>
    <x v="0"/>
    <s v="US"/>
    <s v="USD"/>
    <n v="1469329217"/>
    <n v="1466737217"/>
    <b v="0"/>
    <n v="47"/>
    <b v="1"/>
    <s v="music/metal"/>
    <n v="31.91"/>
    <x v="4"/>
    <x v="12"/>
    <x v="855"/>
    <d v="2016-07-24T03:00:17"/>
    <x v="2"/>
  </r>
  <r>
    <n v="856"/>
    <s v="POWERHEAD - Wir wollen ins Studio!!!"/>
    <x v="855"/>
    <n v="250"/>
    <n v="545"/>
    <n v="218"/>
    <x v="0"/>
    <s v="DE"/>
    <s v="EUR"/>
    <n v="1477422000"/>
    <n v="1472282956"/>
    <b v="0"/>
    <n v="28"/>
    <b v="1"/>
    <s v="music/metal"/>
    <n v="19.46"/>
    <x v="4"/>
    <x v="12"/>
    <x v="856"/>
    <d v="2016-10-25T19:00:00"/>
    <x v="2"/>
  </r>
  <r>
    <n v="857"/>
    <s v="A Reason To Breathe - DEBUT ALBUM"/>
    <x v="856"/>
    <n v="1200"/>
    <n v="1200"/>
    <n v="100"/>
    <x v="0"/>
    <s v="ES"/>
    <s v="EUR"/>
    <n v="1448463431"/>
    <n v="1444831031"/>
    <b v="0"/>
    <n v="24"/>
    <b v="1"/>
    <s v="music/metal"/>
    <n v="50"/>
    <x v="4"/>
    <x v="12"/>
    <x v="857"/>
    <d v="2015-11-25T14:57:11"/>
    <x v="4"/>
  </r>
  <r>
    <n v="858"/>
    <s v="Gehtika - New Album - A Monster in Mourning"/>
    <x v="857"/>
    <n v="1200"/>
    <n v="1728.07"/>
    <n v="144"/>
    <x v="0"/>
    <s v="GB"/>
    <s v="GBP"/>
    <n v="1429138740"/>
    <n v="1426528418"/>
    <b v="0"/>
    <n v="76"/>
    <b v="1"/>
    <s v="music/metal"/>
    <n v="22.74"/>
    <x v="4"/>
    <x v="12"/>
    <x v="858"/>
    <d v="2015-04-15T22:59:00"/>
    <x v="4"/>
  </r>
  <r>
    <n v="859"/>
    <s v="Rise With Us Campaign"/>
    <x v="858"/>
    <n v="4000"/>
    <n v="4187"/>
    <n v="105"/>
    <x v="0"/>
    <s v="US"/>
    <s v="USD"/>
    <n v="1433376000"/>
    <n v="1430768468"/>
    <b v="0"/>
    <n v="98"/>
    <b v="1"/>
    <s v="music/metal"/>
    <n v="42.72"/>
    <x v="4"/>
    <x v="12"/>
    <x v="859"/>
    <d v="2015-06-04T00:00:00"/>
    <x v="4"/>
  </r>
  <r>
    <n v="860"/>
    <s v="Jazz arrangements of Mozart Horn Concertos #3 &amp; #4"/>
    <x v="859"/>
    <n v="14000"/>
    <n v="2540"/>
    <n v="18"/>
    <x v="2"/>
    <s v="US"/>
    <s v="USD"/>
    <n v="1385123713"/>
    <n v="1382528113"/>
    <b v="0"/>
    <n v="48"/>
    <b v="0"/>
    <s v="music/jazz"/>
    <n v="52.92"/>
    <x v="4"/>
    <x v="13"/>
    <x v="860"/>
    <d v="2013-11-22T12:35:13"/>
    <x v="5"/>
  </r>
  <r>
    <n v="861"/>
    <s v="&quot;In My Own EYE &quot; a cabaret not to be missed"/>
    <x v="860"/>
    <n v="4500"/>
    <n v="101"/>
    <n v="2"/>
    <x v="2"/>
    <s v="US"/>
    <s v="USD"/>
    <n v="1474067404"/>
    <n v="1471475404"/>
    <b v="0"/>
    <n v="2"/>
    <b v="0"/>
    <s v="music/jazz"/>
    <n v="50.5"/>
    <x v="4"/>
    <x v="13"/>
    <x v="861"/>
    <d v="2016-09-16T23:10:04"/>
    <x v="2"/>
  </r>
  <r>
    <n v="862"/>
    <s v="The London Jazz Machine  - Jazz greats musical project"/>
    <x v="861"/>
    <n v="50000"/>
    <n v="170"/>
    <n v="0"/>
    <x v="2"/>
    <s v="GB"/>
    <s v="GBP"/>
    <n v="1384179548"/>
    <n v="1381583948"/>
    <b v="0"/>
    <n v="4"/>
    <b v="0"/>
    <s v="music/jazz"/>
    <n v="42.5"/>
    <x v="4"/>
    <x v="13"/>
    <x v="862"/>
    <d v="2013-11-11T14:19:08"/>
    <x v="5"/>
  </r>
  <r>
    <n v="863"/>
    <s v="Help Fund Jason's Debut Jazz CD &quot;Exodus&quot;"/>
    <x v="862"/>
    <n v="2000"/>
    <n v="90"/>
    <n v="5"/>
    <x v="2"/>
    <s v="US"/>
    <s v="USD"/>
    <n v="1329014966"/>
    <n v="1326422966"/>
    <b v="0"/>
    <n v="5"/>
    <b v="0"/>
    <s v="music/jazz"/>
    <n v="18"/>
    <x v="4"/>
    <x v="13"/>
    <x v="863"/>
    <d v="2012-02-12T02:49:26"/>
    <x v="6"/>
  </r>
  <r>
    <n v="864"/>
    <s v="Help fund an album of LDS songs arranged for jazz piano trio"/>
    <x v="863"/>
    <n v="6500"/>
    <n v="2700"/>
    <n v="42"/>
    <x v="2"/>
    <s v="US"/>
    <s v="USD"/>
    <n v="1381917540"/>
    <n v="1379990038"/>
    <b v="0"/>
    <n v="79"/>
    <b v="0"/>
    <s v="music/jazz"/>
    <n v="34.18"/>
    <x v="4"/>
    <x v="13"/>
    <x v="864"/>
    <d v="2013-10-16T09:59:00"/>
    <x v="5"/>
  </r>
  <r>
    <n v="865"/>
    <s v="&quot;Cigarettes and Sunflowers&quot; first album by &quot;Memphis Lady&quot;"/>
    <x v="864"/>
    <n v="2200"/>
    <n v="45"/>
    <n v="2"/>
    <x v="2"/>
    <s v="US"/>
    <s v="USD"/>
    <n v="1358361197"/>
    <n v="1353177197"/>
    <b v="0"/>
    <n v="2"/>
    <b v="0"/>
    <s v="music/jazz"/>
    <n v="22.5"/>
    <x v="4"/>
    <x v="13"/>
    <x v="865"/>
    <d v="2013-01-16T18:33:17"/>
    <x v="6"/>
  </r>
  <r>
    <n v="866"/>
    <s v="California Dreamin' Tour 2015"/>
    <x v="865"/>
    <n v="3500"/>
    <n v="640"/>
    <n v="18"/>
    <x v="2"/>
    <s v="US"/>
    <s v="USD"/>
    <n v="1425136200"/>
    <n v="1421853518"/>
    <b v="0"/>
    <n v="11"/>
    <b v="0"/>
    <s v="music/jazz"/>
    <n v="58.18"/>
    <x v="4"/>
    <x v="13"/>
    <x v="866"/>
    <d v="2015-02-28T15:10:00"/>
    <x v="4"/>
  </r>
  <r>
    <n v="867"/>
    <s v="Miche Fambro - &quot;Forever Friday&quot; Jazz CD"/>
    <x v="866"/>
    <n v="5000"/>
    <n v="1201"/>
    <n v="24"/>
    <x v="2"/>
    <s v="US"/>
    <s v="USD"/>
    <n v="1259643540"/>
    <n v="1254450706"/>
    <b v="0"/>
    <n v="11"/>
    <b v="0"/>
    <s v="music/jazz"/>
    <n v="109.18"/>
    <x v="4"/>
    <x v="13"/>
    <x v="867"/>
    <d v="2009-12-01T04:59:00"/>
    <x v="10"/>
  </r>
  <r>
    <n v="868"/>
    <s v="TERESA ANN LAMIRAND'S DEBUT ALBUM &quot;MY LIFE UNFOLDING&quot;&quot;"/>
    <x v="867"/>
    <n v="45000"/>
    <n v="50"/>
    <n v="0"/>
    <x v="2"/>
    <s v="US"/>
    <s v="USD"/>
    <n v="1389055198"/>
    <n v="1386463198"/>
    <b v="0"/>
    <n v="1"/>
    <b v="0"/>
    <s v="music/jazz"/>
    <n v="50"/>
    <x v="4"/>
    <x v="13"/>
    <x v="868"/>
    <d v="2014-01-07T00:39:58"/>
    <x v="5"/>
  </r>
  <r>
    <n v="869"/>
    <s v="Live DVD Concert by Twice As Good"/>
    <x v="868"/>
    <n v="8800"/>
    <n v="1040"/>
    <n v="12"/>
    <x v="2"/>
    <s v="US"/>
    <s v="USD"/>
    <n v="1365448657"/>
    <n v="1362860257"/>
    <b v="0"/>
    <n v="3"/>
    <b v="0"/>
    <s v="music/jazz"/>
    <n v="346.67"/>
    <x v="4"/>
    <x v="13"/>
    <x v="869"/>
    <d v="2013-04-08T19:17:37"/>
    <x v="5"/>
  </r>
  <r>
    <n v="870"/>
    <s v="The NELSON RIDDLE SONGBOOK - Nelson Riddle Tribute Orchestra"/>
    <x v="869"/>
    <n v="20000"/>
    <n v="62"/>
    <n v="0"/>
    <x v="2"/>
    <s v="GB"/>
    <s v="GBP"/>
    <n v="1377995523"/>
    <n v="1375403523"/>
    <b v="0"/>
    <n v="5"/>
    <b v="0"/>
    <s v="music/jazz"/>
    <n v="12.4"/>
    <x v="4"/>
    <x v="13"/>
    <x v="870"/>
    <d v="2013-09-01T00:32:03"/>
    <x v="5"/>
  </r>
  <r>
    <n v="871"/>
    <s v="fo/mo/deep heads back into the studio to record their 3rd CD"/>
    <x v="870"/>
    <n v="6000"/>
    <n v="325"/>
    <n v="5"/>
    <x v="2"/>
    <s v="US"/>
    <s v="USD"/>
    <n v="1385735295"/>
    <n v="1383139695"/>
    <b v="0"/>
    <n v="12"/>
    <b v="0"/>
    <s v="music/jazz"/>
    <n v="27.08"/>
    <x v="4"/>
    <x v="13"/>
    <x v="871"/>
    <d v="2013-11-29T14:28:15"/>
    <x v="5"/>
  </r>
  <r>
    <n v="872"/>
    <s v="Songs of Africa Ensemble Goodwill Africa Tour"/>
    <x v="871"/>
    <n v="8000"/>
    <n v="65"/>
    <n v="1"/>
    <x v="2"/>
    <s v="US"/>
    <s v="USD"/>
    <n v="1299786527"/>
    <n v="1295898527"/>
    <b v="0"/>
    <n v="2"/>
    <b v="0"/>
    <s v="music/jazz"/>
    <n v="32.5"/>
    <x v="4"/>
    <x v="13"/>
    <x v="872"/>
    <d v="2011-03-10T19:48:47"/>
    <x v="7"/>
  </r>
  <r>
    <n v="873"/>
    <s v="The Dreamer-An Original Jazz CD"/>
    <x v="872"/>
    <n v="3500"/>
    <n v="45"/>
    <n v="1"/>
    <x v="2"/>
    <s v="US"/>
    <s v="USD"/>
    <n v="1352610040"/>
    <n v="1349150440"/>
    <b v="0"/>
    <n v="5"/>
    <b v="0"/>
    <s v="music/jazz"/>
    <n v="9"/>
    <x v="4"/>
    <x v="13"/>
    <x v="873"/>
    <d v="2012-11-11T05:00:40"/>
    <x v="6"/>
  </r>
  <r>
    <n v="874"/>
    <s v="New Jerry Tachoir Group Recording"/>
    <x v="873"/>
    <n v="3000"/>
    <n v="730"/>
    <n v="24"/>
    <x v="2"/>
    <s v="US"/>
    <s v="USD"/>
    <n v="1367676034"/>
    <n v="1365084034"/>
    <b v="0"/>
    <n v="21"/>
    <b v="0"/>
    <s v="music/jazz"/>
    <n v="34.76"/>
    <x v="4"/>
    <x v="13"/>
    <x v="874"/>
    <d v="2013-05-04T14:00:34"/>
    <x v="5"/>
  </r>
  <r>
    <n v="875"/>
    <s v="Italian Jazz Days 2015, an annual NYS jazzseries since 2009."/>
    <x v="874"/>
    <n v="5000"/>
    <n v="0"/>
    <n v="0"/>
    <x v="2"/>
    <s v="US"/>
    <s v="USD"/>
    <n v="1442856131"/>
    <n v="1441128131"/>
    <b v="0"/>
    <n v="0"/>
    <b v="0"/>
    <s v="music/jazz"/>
    <n v="0"/>
    <x v="4"/>
    <x v="13"/>
    <x v="875"/>
    <d v="2015-09-21T17:22:11"/>
    <x v="4"/>
  </r>
  <r>
    <n v="876"/>
    <s v="Sound Of Dobells"/>
    <x v="875"/>
    <n v="3152"/>
    <n v="1286"/>
    <n v="41"/>
    <x v="2"/>
    <s v="GB"/>
    <s v="GBP"/>
    <n v="1359978927"/>
    <n v="1357127727"/>
    <b v="0"/>
    <n v="45"/>
    <b v="0"/>
    <s v="music/jazz"/>
    <n v="28.58"/>
    <x v="4"/>
    <x v="13"/>
    <x v="876"/>
    <d v="2013-02-04T11:55:27"/>
    <x v="5"/>
  </r>
  <r>
    <n v="877"/>
    <s v="A Saxidentals Music Video!!!"/>
    <x v="876"/>
    <n v="2000"/>
    <n v="1351"/>
    <n v="68"/>
    <x v="2"/>
    <s v="US"/>
    <s v="USD"/>
    <n v="1387479360"/>
    <n v="1384887360"/>
    <b v="0"/>
    <n v="29"/>
    <b v="0"/>
    <s v="music/jazz"/>
    <n v="46.59"/>
    <x v="4"/>
    <x v="13"/>
    <x v="877"/>
    <d v="2013-12-19T18:56:00"/>
    <x v="5"/>
  </r>
  <r>
    <n v="878"/>
    <s v="Justin Cron's Sax Debut Album"/>
    <x v="877"/>
    <n v="5000"/>
    <n v="65"/>
    <n v="1"/>
    <x v="2"/>
    <s v="US"/>
    <s v="USD"/>
    <n v="1293082524"/>
    <n v="1290490524"/>
    <b v="0"/>
    <n v="2"/>
    <b v="0"/>
    <s v="music/jazz"/>
    <n v="32.5"/>
    <x v="4"/>
    <x v="13"/>
    <x v="878"/>
    <d v="2010-12-23T05:35:24"/>
    <x v="8"/>
  </r>
  <r>
    <n v="879"/>
    <s v="Bring jazz legend Peter BrÃ¶tzmann to Minneapolis"/>
    <x v="878"/>
    <n v="2100"/>
    <n v="644"/>
    <n v="31"/>
    <x v="2"/>
    <s v="US"/>
    <s v="USD"/>
    <n v="1338321305"/>
    <n v="1336506905"/>
    <b v="0"/>
    <n v="30"/>
    <b v="0"/>
    <s v="music/jazz"/>
    <n v="21.47"/>
    <x v="4"/>
    <x v="13"/>
    <x v="879"/>
    <d v="2012-05-29T19:55:05"/>
    <x v="6"/>
  </r>
  <r>
    <n v="880"/>
    <s v="Lifelike Figures Vinyl Pressing!"/>
    <x v="879"/>
    <n v="3780"/>
    <n v="113"/>
    <n v="3"/>
    <x v="2"/>
    <s v="US"/>
    <s v="USD"/>
    <n v="1351582938"/>
    <n v="1348731738"/>
    <b v="0"/>
    <n v="8"/>
    <b v="0"/>
    <s v="music/indie rock"/>
    <n v="14.13"/>
    <x v="4"/>
    <x v="14"/>
    <x v="880"/>
    <d v="2012-10-30T07:42:18"/>
    <x v="6"/>
  </r>
  <r>
    <n v="881"/>
    <s v="Funding the new album by Chris Reed and the Anime Raiders"/>
    <x v="880"/>
    <n v="3750"/>
    <n v="30"/>
    <n v="1"/>
    <x v="2"/>
    <s v="US"/>
    <s v="USD"/>
    <n v="1326520886"/>
    <n v="1322632886"/>
    <b v="0"/>
    <n v="1"/>
    <b v="0"/>
    <s v="music/indie rock"/>
    <n v="30"/>
    <x v="4"/>
    <x v="14"/>
    <x v="881"/>
    <d v="2012-01-14T06:01:26"/>
    <x v="7"/>
  </r>
  <r>
    <n v="882"/>
    <s v="The Scotty Karate Vinyl Round-Up (Scotch Bonnet)"/>
    <x v="881"/>
    <n v="1500"/>
    <n v="302"/>
    <n v="20"/>
    <x v="2"/>
    <s v="US"/>
    <s v="USD"/>
    <n v="1315341550"/>
    <n v="1312490350"/>
    <b v="0"/>
    <n v="14"/>
    <b v="0"/>
    <s v="music/indie rock"/>
    <n v="21.57"/>
    <x v="4"/>
    <x v="14"/>
    <x v="882"/>
    <d v="2011-09-06T20:39:10"/>
    <x v="7"/>
  </r>
  <r>
    <n v="883"/>
    <s v="Dana Lawrence Music NEW EP"/>
    <x v="882"/>
    <n v="5000"/>
    <n v="2001"/>
    <n v="40"/>
    <x v="2"/>
    <s v="US"/>
    <s v="USD"/>
    <n v="1456957635"/>
    <n v="1451773635"/>
    <b v="0"/>
    <n v="24"/>
    <b v="0"/>
    <s v="music/indie rock"/>
    <n v="83.38"/>
    <x v="4"/>
    <x v="14"/>
    <x v="883"/>
    <d v="2016-03-02T22:27:15"/>
    <x v="2"/>
  </r>
  <r>
    <n v="884"/>
    <s v="Angwish &quot;I Wanna Be Your Monkey&quot; Music Video"/>
    <x v="883"/>
    <n v="2000"/>
    <n v="20"/>
    <n v="1"/>
    <x v="2"/>
    <s v="US"/>
    <s v="USD"/>
    <n v="1336789860"/>
    <n v="1331666146"/>
    <b v="0"/>
    <n v="2"/>
    <b v="0"/>
    <s v="music/indie rock"/>
    <n v="10"/>
    <x v="4"/>
    <x v="14"/>
    <x v="884"/>
    <d v="2012-05-12T02:31:00"/>
    <x v="6"/>
  </r>
  <r>
    <n v="885"/>
    <s v="Origin - Cobrette Bardole's Sophomore Album!"/>
    <x v="884"/>
    <n v="1000"/>
    <n v="750"/>
    <n v="75"/>
    <x v="2"/>
    <s v="US"/>
    <s v="USD"/>
    <n v="1483137311"/>
    <n v="1481322911"/>
    <b v="0"/>
    <n v="21"/>
    <b v="0"/>
    <s v="music/indie rock"/>
    <n v="35.71"/>
    <x v="4"/>
    <x v="14"/>
    <x v="885"/>
    <d v="2016-12-30T22:35:11"/>
    <x v="2"/>
  </r>
  <r>
    <n v="886"/>
    <s v="Sap Laughter : Merch Fundraiser!"/>
    <x v="885"/>
    <n v="500"/>
    <n v="205"/>
    <n v="41"/>
    <x v="2"/>
    <s v="US"/>
    <s v="USD"/>
    <n v="1473972813"/>
    <n v="1471812813"/>
    <b v="0"/>
    <n v="7"/>
    <b v="0"/>
    <s v="music/indie rock"/>
    <n v="29.29"/>
    <x v="4"/>
    <x v="14"/>
    <x v="886"/>
    <d v="2016-09-15T20:53:33"/>
    <x v="2"/>
  </r>
  <r>
    <n v="887"/>
    <s v="Mortimer Nova new album title Terrible The Fish Has Drowned!"/>
    <x v="886"/>
    <n v="1000"/>
    <n v="0"/>
    <n v="0"/>
    <x v="2"/>
    <s v="US"/>
    <s v="USD"/>
    <n v="1338159655"/>
    <n v="1335567655"/>
    <b v="0"/>
    <n v="0"/>
    <b v="0"/>
    <s v="music/indie rock"/>
    <n v="0"/>
    <x v="4"/>
    <x v="14"/>
    <x v="887"/>
    <d v="2012-05-27T23:00:55"/>
    <x v="6"/>
  </r>
  <r>
    <n v="888"/>
    <s v="Ginger Binge's first album"/>
    <x v="887"/>
    <n v="1000"/>
    <n v="72"/>
    <n v="7"/>
    <x v="2"/>
    <s v="US"/>
    <s v="USD"/>
    <n v="1314856800"/>
    <n v="1311789885"/>
    <b v="0"/>
    <n v="4"/>
    <b v="0"/>
    <s v="music/indie rock"/>
    <n v="18"/>
    <x v="4"/>
    <x v="14"/>
    <x v="888"/>
    <d v="2011-09-01T06:00:00"/>
    <x v="7"/>
  </r>
  <r>
    <n v="889"/>
    <s v="Ryan Harner's Full Length Album - The Wonder of the Sea"/>
    <x v="888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x v="14"/>
    <x v="889"/>
    <d v="2014-10-05T18:49:03"/>
    <x v="3"/>
  </r>
  <r>
    <n v="890"/>
    <s v="Help fund Richard Sosa's &quot;FolkameriqueÃ±o&quot; CD"/>
    <x v="889"/>
    <n v="3000"/>
    <n v="125"/>
    <n v="4"/>
    <x v="2"/>
    <s v="US"/>
    <s v="USD"/>
    <n v="1385055979"/>
    <n v="1382460379"/>
    <b v="0"/>
    <n v="4"/>
    <b v="0"/>
    <s v="music/indie rock"/>
    <n v="31.25"/>
    <x v="4"/>
    <x v="14"/>
    <x v="890"/>
    <d v="2013-11-21T17:46:19"/>
    <x v="5"/>
  </r>
  <r>
    <n v="891"/>
    <s v="Den-Mate: New EP and Tour"/>
    <x v="890"/>
    <n v="8000"/>
    <n v="260"/>
    <n v="3"/>
    <x v="2"/>
    <s v="US"/>
    <s v="USD"/>
    <n v="1408581930"/>
    <n v="1405989930"/>
    <b v="0"/>
    <n v="9"/>
    <b v="0"/>
    <s v="music/indie rock"/>
    <n v="28.89"/>
    <x v="4"/>
    <x v="14"/>
    <x v="891"/>
    <d v="2014-08-21T00:45:30"/>
    <x v="3"/>
  </r>
  <r>
    <n v="892"/>
    <s v="ADCA's debut CD will bring the joys of great chamber music to you!  "/>
    <x v="891"/>
    <n v="6000"/>
    <n v="2445"/>
    <n v="41"/>
    <x v="2"/>
    <s v="US"/>
    <s v="USD"/>
    <n v="1280635200"/>
    <n v="1273121283"/>
    <b v="0"/>
    <n v="17"/>
    <b v="0"/>
    <s v="music/indie rock"/>
    <n v="143.82"/>
    <x v="4"/>
    <x v="14"/>
    <x v="892"/>
    <d v="2010-08-01T04:00:00"/>
    <x v="8"/>
  </r>
  <r>
    <n v="893"/>
    <s v="The Big Band Theory Music Festival"/>
    <x v="892"/>
    <n v="2000"/>
    <n v="200"/>
    <n v="10"/>
    <x v="2"/>
    <s v="US"/>
    <s v="USD"/>
    <n v="1427920363"/>
    <n v="1425331963"/>
    <b v="0"/>
    <n v="5"/>
    <b v="0"/>
    <s v="music/indie rock"/>
    <n v="40"/>
    <x v="4"/>
    <x v="14"/>
    <x v="893"/>
    <d v="2015-04-01T20:32:43"/>
    <x v="4"/>
  </r>
  <r>
    <n v="894"/>
    <s v="Saint Sebastian's Debut Album &amp; Short Film"/>
    <x v="893"/>
    <n v="20000"/>
    <n v="7834"/>
    <n v="39"/>
    <x v="2"/>
    <s v="US"/>
    <s v="USD"/>
    <n v="1465169610"/>
    <n v="1462577610"/>
    <b v="0"/>
    <n v="53"/>
    <b v="0"/>
    <s v="music/indie rock"/>
    <n v="147.81"/>
    <x v="4"/>
    <x v="14"/>
    <x v="894"/>
    <d v="2016-06-05T23:33:30"/>
    <x v="2"/>
  </r>
  <r>
    <n v="895"/>
    <s v="ruKus - the Net-a-thon: Fueling independence in music and art!"/>
    <x v="894"/>
    <n v="8000"/>
    <n v="195"/>
    <n v="2"/>
    <x v="2"/>
    <s v="US"/>
    <s v="USD"/>
    <n v="1287975829"/>
    <n v="1284087829"/>
    <b v="0"/>
    <n v="7"/>
    <b v="0"/>
    <s v="music/indie rock"/>
    <n v="27.86"/>
    <x v="4"/>
    <x v="14"/>
    <x v="895"/>
    <d v="2010-10-25T03:03:49"/>
    <x v="8"/>
  </r>
  <r>
    <n v="896"/>
    <s v="Hardsoul Poets New Album!"/>
    <x v="895"/>
    <n v="8000"/>
    <n v="3200"/>
    <n v="40"/>
    <x v="2"/>
    <s v="US"/>
    <s v="USD"/>
    <n v="1440734400"/>
    <n v="1438549026"/>
    <b v="0"/>
    <n v="72"/>
    <b v="0"/>
    <s v="music/indie rock"/>
    <n v="44.44"/>
    <x v="4"/>
    <x v="14"/>
    <x v="896"/>
    <d v="2015-08-28T04:00:00"/>
    <x v="4"/>
  </r>
  <r>
    <n v="897"/>
    <s v="Park XXVII Album Release"/>
    <x v="896"/>
    <n v="3000"/>
    <n v="0"/>
    <n v="0"/>
    <x v="2"/>
    <s v="US"/>
    <s v="USD"/>
    <n v="1354123908"/>
    <n v="1351528308"/>
    <b v="0"/>
    <n v="0"/>
    <b v="0"/>
    <s v="music/indie rock"/>
    <n v="0"/>
    <x v="4"/>
    <x v="14"/>
    <x v="897"/>
    <d v="2012-11-28T17:31:48"/>
    <x v="6"/>
  </r>
  <r>
    <n v="898"/>
    <s v="Foundations: 12 Songs in 2012"/>
    <x v="897"/>
    <n v="2500"/>
    <n v="70"/>
    <n v="3"/>
    <x v="2"/>
    <s v="US"/>
    <s v="USD"/>
    <n v="1326651110"/>
    <n v="1322763110"/>
    <b v="0"/>
    <n v="2"/>
    <b v="0"/>
    <s v="music/indie rock"/>
    <n v="35"/>
    <x v="4"/>
    <x v="14"/>
    <x v="898"/>
    <d v="2012-01-15T18:11:50"/>
    <x v="7"/>
  </r>
  <r>
    <n v="899"/>
    <s v="Lets get 48/14 pressed!!!"/>
    <x v="898"/>
    <n v="750"/>
    <n v="280"/>
    <n v="37"/>
    <x v="2"/>
    <s v="US"/>
    <s v="USD"/>
    <n v="1306549362"/>
    <n v="1302661362"/>
    <b v="0"/>
    <n v="8"/>
    <b v="0"/>
    <s v="music/indie rock"/>
    <n v="35"/>
    <x v="4"/>
    <x v="14"/>
    <x v="899"/>
    <d v="2011-05-28T02:22:42"/>
    <x v="7"/>
  </r>
  <r>
    <n v="900"/>
    <s v="Project Revive: Protecting the Creative Impulse"/>
    <x v="899"/>
    <n v="5000"/>
    <n v="21"/>
    <n v="0"/>
    <x v="2"/>
    <s v="US"/>
    <s v="USD"/>
    <n v="1459365802"/>
    <n v="1456777402"/>
    <b v="0"/>
    <n v="2"/>
    <b v="0"/>
    <s v="music/jazz"/>
    <n v="10.5"/>
    <x v="4"/>
    <x v="13"/>
    <x v="900"/>
    <d v="2016-03-30T19:23:22"/>
    <x v="2"/>
  </r>
  <r>
    <n v="901"/>
    <s v="Modern Jazz / Soul &quot;All Star&quot; CD Recording Project"/>
    <x v="900"/>
    <n v="6500"/>
    <n v="0"/>
    <n v="0"/>
    <x v="2"/>
    <s v="US"/>
    <s v="USD"/>
    <n v="1276024260"/>
    <n v="1272050914"/>
    <b v="0"/>
    <n v="0"/>
    <b v="0"/>
    <s v="music/jazz"/>
    <n v="0"/>
    <x v="4"/>
    <x v="13"/>
    <x v="901"/>
    <d v="2010-06-08T19:11:00"/>
    <x v="8"/>
  </r>
  <r>
    <n v="902"/>
    <s v="MISTER BROWN"/>
    <x v="901"/>
    <n v="30000"/>
    <n v="90"/>
    <n v="0"/>
    <x v="2"/>
    <s v="US"/>
    <s v="USD"/>
    <n v="1409412600"/>
    <n v="1404947422"/>
    <b v="0"/>
    <n v="3"/>
    <b v="0"/>
    <s v="music/jazz"/>
    <n v="30"/>
    <x v="4"/>
    <x v="13"/>
    <x v="902"/>
    <d v="2014-08-30T15:30:00"/>
    <x v="3"/>
  </r>
  <r>
    <n v="903"/>
    <s v="U City Jazz Festival, St. Louis, MO"/>
    <x v="902"/>
    <n v="5000"/>
    <n v="160"/>
    <n v="3"/>
    <x v="2"/>
    <s v="US"/>
    <s v="USD"/>
    <n v="1348367100"/>
    <n v="1346180780"/>
    <b v="0"/>
    <n v="4"/>
    <b v="0"/>
    <s v="music/jazz"/>
    <n v="40"/>
    <x v="4"/>
    <x v="13"/>
    <x v="903"/>
    <d v="2012-09-23T02:25:00"/>
    <x v="6"/>
  </r>
  <r>
    <n v="904"/>
    <s v="The Woodlands Jazz Fest"/>
    <x v="903"/>
    <n v="50000"/>
    <n v="151"/>
    <n v="0"/>
    <x v="2"/>
    <s v="US"/>
    <s v="USD"/>
    <n v="1451786137"/>
    <n v="1449194137"/>
    <b v="0"/>
    <n v="3"/>
    <b v="0"/>
    <s v="music/jazz"/>
    <n v="50.33"/>
    <x v="4"/>
    <x v="13"/>
    <x v="904"/>
    <d v="2016-01-03T01:55:37"/>
    <x v="4"/>
  </r>
  <r>
    <n v="905"/>
    <s v="Jazz For Everyone!"/>
    <x v="904"/>
    <n v="6500"/>
    <n v="196"/>
    <n v="3"/>
    <x v="2"/>
    <s v="US"/>
    <s v="USD"/>
    <n v="1295847926"/>
    <n v="1290663926"/>
    <b v="0"/>
    <n v="6"/>
    <b v="0"/>
    <s v="music/jazz"/>
    <n v="32.67"/>
    <x v="4"/>
    <x v="13"/>
    <x v="905"/>
    <d v="2011-01-24T05:45:26"/>
    <x v="8"/>
  </r>
  <r>
    <n v="906"/>
    <s v="24th Music Presents Channeling Motown (Live)"/>
    <x v="905"/>
    <n v="15000"/>
    <n v="0"/>
    <n v="0"/>
    <x v="2"/>
    <s v="US"/>
    <s v="USD"/>
    <n v="1394681590"/>
    <n v="1392093190"/>
    <b v="0"/>
    <n v="0"/>
    <b v="0"/>
    <s v="music/jazz"/>
    <n v="0"/>
    <x v="4"/>
    <x v="13"/>
    <x v="906"/>
    <d v="2014-03-13T03:33:10"/>
    <x v="3"/>
  </r>
  <r>
    <n v="907"/>
    <s v="Greg Chambers Saxophone CD"/>
    <x v="906"/>
    <n v="2900"/>
    <n v="0"/>
    <n v="0"/>
    <x v="2"/>
    <s v="US"/>
    <s v="USD"/>
    <n v="1315715823"/>
    <n v="1313123823"/>
    <b v="0"/>
    <n v="0"/>
    <b v="0"/>
    <s v="music/jazz"/>
    <n v="0"/>
    <x v="4"/>
    <x v="13"/>
    <x v="907"/>
    <d v="2011-09-11T04:37:03"/>
    <x v="7"/>
  </r>
  <r>
    <n v="908"/>
    <s v="Help Tony Copeland and get free cd's and mp3's"/>
    <x v="907"/>
    <n v="2500"/>
    <n v="0"/>
    <n v="0"/>
    <x v="2"/>
    <s v="US"/>
    <s v="USD"/>
    <n v="1280206740"/>
    <n v="1276283655"/>
    <b v="0"/>
    <n v="0"/>
    <b v="0"/>
    <s v="music/jazz"/>
    <n v="0"/>
    <x v="4"/>
    <x v="13"/>
    <x v="908"/>
    <d v="2010-07-27T04:59:00"/>
    <x v="8"/>
  </r>
  <r>
    <n v="909"/>
    <s v="Philly Jazz Fest - &quot;Remembering Grover&quot;"/>
    <x v="908"/>
    <n v="16000"/>
    <n v="520"/>
    <n v="3"/>
    <x v="2"/>
    <s v="US"/>
    <s v="USD"/>
    <n v="1343016000"/>
    <n v="1340296440"/>
    <b v="0"/>
    <n v="8"/>
    <b v="0"/>
    <s v="music/jazz"/>
    <n v="65"/>
    <x v="4"/>
    <x v="13"/>
    <x v="909"/>
    <d v="2012-07-23T04:00:00"/>
    <x v="6"/>
  </r>
  <r>
    <n v="910"/>
    <s v="Hattie Bee's Second Album"/>
    <x v="909"/>
    <n v="550"/>
    <n v="123"/>
    <n v="22"/>
    <x v="2"/>
    <s v="GB"/>
    <s v="GBP"/>
    <n v="1488546319"/>
    <n v="1483362319"/>
    <b v="0"/>
    <n v="5"/>
    <b v="0"/>
    <s v="music/jazz"/>
    <n v="24.6"/>
    <x v="4"/>
    <x v="13"/>
    <x v="910"/>
    <d v="2017-03-03T13:05:19"/>
    <x v="9"/>
  </r>
  <r>
    <n v="911"/>
    <s v="Hot Jazz and Latin Luxury in Lima"/>
    <x v="910"/>
    <n v="100000"/>
    <n v="0"/>
    <n v="0"/>
    <x v="2"/>
    <s v="US"/>
    <s v="USD"/>
    <n v="1390522045"/>
    <n v="1388707645"/>
    <b v="0"/>
    <n v="0"/>
    <b v="0"/>
    <s v="music/jazz"/>
    <n v="0"/>
    <x v="4"/>
    <x v="13"/>
    <x v="911"/>
    <d v="2014-01-24T00:07:25"/>
    <x v="3"/>
  </r>
  <r>
    <n v="912"/>
    <s v="Triad a new album by James Murrell"/>
    <x v="911"/>
    <n v="3500"/>
    <n v="30"/>
    <n v="1"/>
    <x v="2"/>
    <s v="US"/>
    <s v="USD"/>
    <n v="1355197047"/>
    <n v="1350009447"/>
    <b v="0"/>
    <n v="2"/>
    <b v="0"/>
    <s v="music/jazz"/>
    <n v="15"/>
    <x v="4"/>
    <x v="13"/>
    <x v="912"/>
    <d v="2012-12-11T03:37:27"/>
    <x v="6"/>
  </r>
  <r>
    <n v="913"/>
    <s v="100% Faith Jazz Gospel CD Recording Project 2012"/>
    <x v="912"/>
    <n v="30000"/>
    <n v="1982"/>
    <n v="7"/>
    <x v="2"/>
    <s v="US"/>
    <s v="USD"/>
    <n v="1336188019"/>
    <n v="1333596019"/>
    <b v="0"/>
    <n v="24"/>
    <b v="0"/>
    <s v="music/jazz"/>
    <n v="82.58"/>
    <x v="4"/>
    <x v="13"/>
    <x v="913"/>
    <d v="2012-05-05T03:20:19"/>
    <x v="6"/>
  </r>
  <r>
    <n v="914"/>
    <s v="Soul Of Man Video Project"/>
    <x v="913"/>
    <n v="1500"/>
    <n v="0"/>
    <n v="0"/>
    <x v="2"/>
    <s v="US"/>
    <s v="USD"/>
    <n v="1345918747"/>
    <n v="1343326747"/>
    <b v="0"/>
    <n v="0"/>
    <b v="0"/>
    <s v="music/jazz"/>
    <n v="0"/>
    <x v="4"/>
    <x v="13"/>
    <x v="914"/>
    <d v="2012-08-25T18:19:07"/>
    <x v="6"/>
  </r>
  <r>
    <n v="915"/>
    <s v="Russ Spiegel's Uncommon Knowledge: The Deep Brooklyn Suite"/>
    <x v="914"/>
    <n v="6500"/>
    <n v="375"/>
    <n v="6"/>
    <x v="2"/>
    <s v="US"/>
    <s v="USD"/>
    <n v="1330577940"/>
    <n v="1327853914"/>
    <b v="0"/>
    <n v="9"/>
    <b v="0"/>
    <s v="music/jazz"/>
    <n v="41.67"/>
    <x v="4"/>
    <x v="13"/>
    <x v="915"/>
    <d v="2012-03-01T04:59:00"/>
    <x v="6"/>
  </r>
  <r>
    <n v="916"/>
    <s v="JMood Records &quot;New&quot; Roberto Magris Sextet New Recording Project 2010 "/>
    <x v="915"/>
    <n v="3300"/>
    <n v="0"/>
    <n v="0"/>
    <x v="2"/>
    <s v="US"/>
    <s v="USD"/>
    <n v="1287723600"/>
    <n v="1284409734"/>
    <b v="0"/>
    <n v="0"/>
    <b v="0"/>
    <s v="music/jazz"/>
    <n v="0"/>
    <x v="4"/>
    <x v="13"/>
    <x v="916"/>
    <d v="2010-10-22T05:00:00"/>
    <x v="8"/>
  </r>
  <r>
    <n v="917"/>
    <s v="Heads Up! / Vai com Tudo! - Music &amp; Sports Education for All"/>
    <x v="916"/>
    <n v="5000"/>
    <n v="30"/>
    <n v="1"/>
    <x v="2"/>
    <s v="US"/>
    <s v="USD"/>
    <n v="1405305000"/>
    <n v="1402612730"/>
    <b v="0"/>
    <n v="1"/>
    <b v="0"/>
    <s v="music/jazz"/>
    <n v="30"/>
    <x v="4"/>
    <x v="13"/>
    <x v="917"/>
    <d v="2014-07-14T02:30:00"/>
    <x v="3"/>
  </r>
  <r>
    <n v="918"/>
    <s v="A fine blend of jazz, electronica, rock and spoken word"/>
    <x v="917"/>
    <n v="3900"/>
    <n v="196"/>
    <n v="5"/>
    <x v="2"/>
    <s v="GB"/>
    <s v="GBP"/>
    <n v="1417474761"/>
    <n v="1414879161"/>
    <b v="0"/>
    <n v="10"/>
    <b v="0"/>
    <s v="music/jazz"/>
    <n v="19.600000000000001"/>
    <x v="4"/>
    <x v="13"/>
    <x v="918"/>
    <d v="2014-12-01T22:59:21"/>
    <x v="3"/>
  </r>
  <r>
    <n v="919"/>
    <s v="Jazz CD:  Out of The Blue"/>
    <x v="918"/>
    <n v="20000"/>
    <n v="100"/>
    <n v="1"/>
    <x v="2"/>
    <s v="US"/>
    <s v="USD"/>
    <n v="1355930645"/>
    <n v="1352906645"/>
    <b v="0"/>
    <n v="1"/>
    <b v="0"/>
    <s v="music/jazz"/>
    <n v="100"/>
    <x v="4"/>
    <x v="13"/>
    <x v="919"/>
    <d v="2012-12-19T15:24:05"/>
    <x v="6"/>
  </r>
  <r>
    <n v="920"/>
    <s v="MIAMI JAZZ PROJECT: TEST OF TIME RECORDING"/>
    <x v="919"/>
    <n v="5500"/>
    <n v="0"/>
    <n v="0"/>
    <x v="2"/>
    <s v="US"/>
    <s v="USD"/>
    <n v="1384448822"/>
    <n v="1381853222"/>
    <b v="0"/>
    <n v="0"/>
    <b v="0"/>
    <s v="music/jazz"/>
    <n v="0"/>
    <x v="4"/>
    <x v="13"/>
    <x v="920"/>
    <d v="2013-11-14T17:07:02"/>
    <x v="5"/>
  </r>
  <r>
    <n v="921"/>
    <s v="&quot;Reflections Of Brownie&quot; a new tribute to Clifford Brown"/>
    <x v="920"/>
    <n v="15000"/>
    <n v="4635"/>
    <n v="31"/>
    <x v="2"/>
    <s v="US"/>
    <s v="USD"/>
    <n v="1323666376"/>
    <n v="1320033976"/>
    <b v="0"/>
    <n v="20"/>
    <b v="0"/>
    <s v="music/jazz"/>
    <n v="231.75"/>
    <x v="4"/>
    <x v="13"/>
    <x v="921"/>
    <d v="2011-12-12T05:06:16"/>
    <x v="7"/>
  </r>
  <r>
    <n v="922"/>
    <s v="THE JOEY MORANT PROJECT:   JAZZIFIED R'nB"/>
    <x v="921"/>
    <n v="27000"/>
    <n v="5680"/>
    <n v="21"/>
    <x v="2"/>
    <s v="US"/>
    <s v="USD"/>
    <n v="1412167393"/>
    <n v="1409143393"/>
    <b v="0"/>
    <n v="30"/>
    <b v="0"/>
    <s v="music/jazz"/>
    <n v="189.33"/>
    <x v="4"/>
    <x v="13"/>
    <x v="922"/>
    <d v="2014-10-01T12:43:13"/>
    <x v="3"/>
  </r>
  <r>
    <n v="923"/>
    <s v="First Solo Album - Siempre Filiberto"/>
    <x v="922"/>
    <n v="15000"/>
    <n v="330"/>
    <n v="2"/>
    <x v="2"/>
    <s v="US"/>
    <s v="USD"/>
    <n v="1416614523"/>
    <n v="1414018923"/>
    <b v="0"/>
    <n v="6"/>
    <b v="0"/>
    <s v="music/jazz"/>
    <n v="55"/>
    <x v="4"/>
    <x v="13"/>
    <x v="923"/>
    <d v="2014-11-22T00:02:03"/>
    <x v="3"/>
  </r>
  <r>
    <n v="924"/>
    <s v="Africa Brass Master Class for youth"/>
    <x v="923"/>
    <n v="3000"/>
    <n v="327"/>
    <n v="11"/>
    <x v="2"/>
    <s v="US"/>
    <s v="USD"/>
    <n v="1360795069"/>
    <n v="1358203069"/>
    <b v="0"/>
    <n v="15"/>
    <b v="0"/>
    <s v="music/jazz"/>
    <n v="21.8"/>
    <x v="4"/>
    <x v="13"/>
    <x v="924"/>
    <d v="2013-02-13T22:37:49"/>
    <x v="5"/>
  </r>
  <r>
    <n v="925"/>
    <s v="&quot;Never Let Me Go&quot; CD Recording Project"/>
    <x v="924"/>
    <n v="6000"/>
    <n v="160"/>
    <n v="3"/>
    <x v="2"/>
    <s v="US"/>
    <s v="USD"/>
    <n v="1385590111"/>
    <n v="1382994511"/>
    <b v="0"/>
    <n v="5"/>
    <b v="0"/>
    <s v="music/jazz"/>
    <n v="32"/>
    <x v="4"/>
    <x v="13"/>
    <x v="925"/>
    <d v="2013-11-27T22:08:31"/>
    <x v="5"/>
  </r>
  <r>
    <n v="926"/>
    <s v="Cosmolingo is a multimedia band inspiring to create a cinematic musical theater!!!!! "/>
    <x v="925"/>
    <n v="7000"/>
    <n v="0"/>
    <n v="0"/>
    <x v="2"/>
    <s v="US"/>
    <s v="USD"/>
    <n v="1278628800"/>
    <n v="1276043330"/>
    <b v="0"/>
    <n v="0"/>
    <b v="0"/>
    <s v="music/jazz"/>
    <n v="0"/>
    <x v="4"/>
    <x v="13"/>
    <x v="926"/>
    <d v="2010-07-08T22:40:00"/>
    <x v="8"/>
  </r>
  <r>
    <n v="927"/>
    <s v="JETRO DA SILVA FUNK PROJECT"/>
    <x v="926"/>
    <n v="20000"/>
    <n v="0"/>
    <n v="0"/>
    <x v="2"/>
    <s v="US"/>
    <s v="USD"/>
    <n v="1337024695"/>
    <n v="1334432695"/>
    <b v="0"/>
    <n v="0"/>
    <b v="0"/>
    <s v="music/jazz"/>
    <n v="0"/>
    <x v="4"/>
    <x v="13"/>
    <x v="927"/>
    <d v="2012-05-14T19:44:55"/>
    <x v="6"/>
  </r>
  <r>
    <n v="928"/>
    <s v="In a Jazzy Motown"/>
    <x v="927"/>
    <n v="14500"/>
    <n v="1575"/>
    <n v="11"/>
    <x v="2"/>
    <s v="US"/>
    <s v="USD"/>
    <n v="1353196800"/>
    <n v="1348864913"/>
    <b v="0"/>
    <n v="28"/>
    <b v="0"/>
    <s v="music/jazz"/>
    <n v="56.25"/>
    <x v="4"/>
    <x v="13"/>
    <x v="928"/>
    <d v="2012-11-18T00:00:00"/>
    <x v="6"/>
  </r>
  <r>
    <n v="929"/>
    <s v="EXPERIMENTAL JAZZ STUDIO RECORDING"/>
    <x v="928"/>
    <n v="500"/>
    <n v="0"/>
    <n v="0"/>
    <x v="2"/>
    <s v="US"/>
    <s v="USD"/>
    <n v="1333946569"/>
    <n v="1331358169"/>
    <b v="0"/>
    <n v="0"/>
    <b v="0"/>
    <s v="music/jazz"/>
    <n v="0"/>
    <x v="4"/>
    <x v="13"/>
    <x v="929"/>
    <d v="2012-04-09T04:42:49"/>
    <x v="6"/>
  </r>
  <r>
    <n v="930"/>
    <s v="The Nico Blues Recorded A Full-Length Album! Now Let's Master It!"/>
    <x v="929"/>
    <n v="900"/>
    <n v="345"/>
    <n v="38"/>
    <x v="2"/>
    <s v="US"/>
    <s v="USD"/>
    <n v="1277501520"/>
    <n v="1273874306"/>
    <b v="0"/>
    <n v="5"/>
    <b v="0"/>
    <s v="music/jazz"/>
    <n v="69"/>
    <x v="4"/>
    <x v="13"/>
    <x v="930"/>
    <d v="2010-06-25T21:32:00"/>
    <x v="8"/>
  </r>
  <r>
    <n v="931"/>
    <s v="First jazz album for Multidirectional, Now printing time!"/>
    <x v="930"/>
    <n v="2000"/>
    <n v="131"/>
    <n v="7"/>
    <x v="2"/>
    <s v="GB"/>
    <s v="GBP"/>
    <n v="1395007200"/>
    <n v="1392021502"/>
    <b v="0"/>
    <n v="7"/>
    <b v="0"/>
    <s v="music/jazz"/>
    <n v="18.71"/>
    <x v="4"/>
    <x v="13"/>
    <x v="931"/>
    <d v="2014-03-16T22:00:00"/>
    <x v="3"/>
  </r>
  <r>
    <n v="932"/>
    <s v="Mandy Harvey Christmas Album"/>
    <x v="931"/>
    <n v="9500"/>
    <n v="1381"/>
    <n v="15"/>
    <x v="2"/>
    <s v="US"/>
    <s v="USD"/>
    <n v="1363990545"/>
    <n v="1360106145"/>
    <b v="0"/>
    <n v="30"/>
    <b v="0"/>
    <s v="music/jazz"/>
    <n v="46.03"/>
    <x v="4"/>
    <x v="13"/>
    <x v="932"/>
    <d v="2013-03-22T22:15:45"/>
    <x v="5"/>
  </r>
  <r>
    <n v="933"/>
    <s v="An album of 10 &quot;jazz art songs&quot; by Matthew John Mortimer"/>
    <x v="932"/>
    <n v="2000"/>
    <n v="120"/>
    <n v="6"/>
    <x v="2"/>
    <s v="US"/>
    <s v="USD"/>
    <n v="1399867409"/>
    <n v="1394683409"/>
    <b v="0"/>
    <n v="2"/>
    <b v="0"/>
    <s v="music/jazz"/>
    <n v="60"/>
    <x v="4"/>
    <x v="13"/>
    <x v="933"/>
    <d v="2014-05-12T04:03:29"/>
    <x v="3"/>
  </r>
  <r>
    <n v="934"/>
    <s v="Kyle Krysa debut EP Ground Effect"/>
    <x v="933"/>
    <n v="5000"/>
    <n v="1520"/>
    <n v="30"/>
    <x v="2"/>
    <s v="CA"/>
    <s v="CAD"/>
    <n v="1399183200"/>
    <n v="1396633284"/>
    <b v="0"/>
    <n v="30"/>
    <b v="0"/>
    <s v="music/jazz"/>
    <n v="50.67"/>
    <x v="4"/>
    <x v="13"/>
    <x v="934"/>
    <d v="2014-05-04T06:00:00"/>
    <x v="3"/>
  </r>
  <r>
    <n v="935"/>
    <s v="The Art of You Too"/>
    <x v="934"/>
    <n v="3500"/>
    <n v="50"/>
    <n v="1"/>
    <x v="2"/>
    <s v="US"/>
    <s v="USD"/>
    <n v="1454054429"/>
    <n v="1451462429"/>
    <b v="0"/>
    <n v="2"/>
    <b v="0"/>
    <s v="music/jazz"/>
    <n v="25"/>
    <x v="4"/>
    <x v="13"/>
    <x v="935"/>
    <d v="2016-01-29T08:00:29"/>
    <x v="4"/>
  </r>
  <r>
    <n v="936"/>
    <s v="Jazz Singer, Marti Mendenhall Live Concert Recording"/>
    <x v="935"/>
    <n v="1400"/>
    <n v="0"/>
    <n v="0"/>
    <x v="2"/>
    <s v="US"/>
    <s v="USD"/>
    <n v="1326916800"/>
    <n v="1323131689"/>
    <b v="0"/>
    <n v="0"/>
    <b v="0"/>
    <s v="music/jazz"/>
    <n v="0"/>
    <x v="4"/>
    <x v="13"/>
    <x v="936"/>
    <d v="2012-01-18T20:00:00"/>
    <x v="7"/>
  </r>
  <r>
    <n v="937"/>
    <s v="&quot;Antoine Roney Trio&quot; at Cuba's Havana Jazz Festival 2013"/>
    <x v="936"/>
    <n v="3500"/>
    <n v="40"/>
    <n v="1"/>
    <x v="2"/>
    <s v="US"/>
    <s v="USD"/>
    <n v="1383509357"/>
    <n v="1380913757"/>
    <b v="0"/>
    <n v="2"/>
    <b v="0"/>
    <s v="music/jazz"/>
    <n v="20"/>
    <x v="4"/>
    <x v="13"/>
    <x v="937"/>
    <d v="2013-11-03T20:09:17"/>
    <x v="5"/>
  </r>
  <r>
    <n v="938"/>
    <s v="Celebrating American Jazz &amp; Soul Music"/>
    <x v="937"/>
    <n v="7000"/>
    <n v="25"/>
    <n v="0"/>
    <x v="2"/>
    <s v="US"/>
    <s v="USD"/>
    <n v="1346585448"/>
    <n v="1343993448"/>
    <b v="0"/>
    <n v="1"/>
    <b v="0"/>
    <s v="music/jazz"/>
    <n v="25"/>
    <x v="4"/>
    <x v="13"/>
    <x v="938"/>
    <d v="2012-09-02T11:30:48"/>
    <x v="6"/>
  </r>
  <r>
    <n v="939"/>
    <s v="Takeshi Asai French Trio - a lingua franca to break barriers"/>
    <x v="938"/>
    <n v="2750"/>
    <n v="40"/>
    <n v="1"/>
    <x v="2"/>
    <s v="US"/>
    <s v="USD"/>
    <n v="1372622280"/>
    <n v="1369246738"/>
    <b v="0"/>
    <n v="2"/>
    <b v="0"/>
    <s v="music/jazz"/>
    <n v="20"/>
    <x v="4"/>
    <x v="13"/>
    <x v="939"/>
    <d v="2013-06-30T19:58:00"/>
    <x v="5"/>
  </r>
  <r>
    <n v="940"/>
    <s v="The LUMIC Band by Cope4Golf creates a scientific golf swing."/>
    <x v="939"/>
    <n v="9000"/>
    <n v="1544"/>
    <n v="17"/>
    <x v="2"/>
    <s v="US"/>
    <s v="USD"/>
    <n v="1439251926"/>
    <n v="1435363926"/>
    <b v="0"/>
    <n v="14"/>
    <b v="0"/>
    <s v="technology/wearables"/>
    <n v="110.29"/>
    <x v="2"/>
    <x v="8"/>
    <x v="940"/>
    <d v="2015-08-11T00:12:06"/>
    <x v="4"/>
  </r>
  <r>
    <n v="941"/>
    <s v="Snoremedy - The answer to a more restful night's sleep"/>
    <x v="940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x v="8"/>
    <x v="941"/>
    <d v="2017-02-10T02:19:05"/>
    <x v="9"/>
  </r>
  <r>
    <n v="942"/>
    <s v="Head Mounted Display Adapter for the dscvr VR Viewer"/>
    <x v="941"/>
    <n v="7500"/>
    <n v="668"/>
    <n v="9"/>
    <x v="2"/>
    <s v="US"/>
    <s v="USD"/>
    <n v="1455826460"/>
    <n v="1452716060"/>
    <b v="0"/>
    <n v="16"/>
    <b v="0"/>
    <s v="technology/wearables"/>
    <n v="41.75"/>
    <x v="2"/>
    <x v="8"/>
    <x v="942"/>
    <d v="2016-02-18T20:14:20"/>
    <x v="2"/>
  </r>
  <r>
    <n v="943"/>
    <s v="SleepMode"/>
    <x v="942"/>
    <n v="3000"/>
    <n v="289"/>
    <n v="10"/>
    <x v="2"/>
    <s v="US"/>
    <s v="USD"/>
    <n v="1480438905"/>
    <n v="1477843305"/>
    <b v="0"/>
    <n v="12"/>
    <b v="0"/>
    <s v="technology/wearables"/>
    <n v="24.08"/>
    <x v="2"/>
    <x v="8"/>
    <x v="943"/>
    <d v="2016-11-29T17:01:45"/>
    <x v="2"/>
  </r>
  <r>
    <n v="944"/>
    <s v="RoamingTails, The Connected Pet Tag"/>
    <x v="943"/>
    <n v="50000"/>
    <n v="6663"/>
    <n v="13"/>
    <x v="2"/>
    <s v="US"/>
    <s v="USD"/>
    <n v="1460988000"/>
    <n v="1458050450"/>
    <b v="0"/>
    <n v="96"/>
    <b v="0"/>
    <s v="technology/wearables"/>
    <n v="69.41"/>
    <x v="2"/>
    <x v="8"/>
    <x v="944"/>
    <d v="2016-04-18T14:00:00"/>
    <x v="2"/>
  </r>
  <r>
    <n v="945"/>
    <s v="CT BAND"/>
    <x v="944"/>
    <n v="100000"/>
    <n v="2484"/>
    <n v="2"/>
    <x v="2"/>
    <s v="FR"/>
    <s v="EUR"/>
    <n v="1487462340"/>
    <n v="1482958626"/>
    <b v="0"/>
    <n v="16"/>
    <b v="0"/>
    <s v="technology/wearables"/>
    <n v="155.25"/>
    <x v="2"/>
    <x v="8"/>
    <x v="945"/>
    <d v="2017-02-18T23:59:00"/>
    <x v="2"/>
  </r>
  <r>
    <n v="946"/>
    <s v="OmniTrade Apron"/>
    <x v="945"/>
    <n v="15000"/>
    <n v="286"/>
    <n v="2"/>
    <x v="2"/>
    <s v="US"/>
    <s v="USD"/>
    <n v="1473444048"/>
    <n v="1470852048"/>
    <b v="0"/>
    <n v="5"/>
    <b v="0"/>
    <s v="technology/wearables"/>
    <n v="57.2"/>
    <x v="2"/>
    <x v="8"/>
    <x v="946"/>
    <d v="2016-09-09T18:00:48"/>
    <x v="2"/>
  </r>
  <r>
    <n v="947"/>
    <s v="PAKPOWER, The CCP Pack"/>
    <x v="946"/>
    <n v="850"/>
    <n v="0"/>
    <n v="0"/>
    <x v="2"/>
    <s v="US"/>
    <s v="USD"/>
    <n v="1467312306"/>
    <n v="1462128306"/>
    <b v="0"/>
    <n v="0"/>
    <b v="0"/>
    <s v="technology/wearables"/>
    <n v="0"/>
    <x v="2"/>
    <x v="8"/>
    <x v="947"/>
    <d v="2016-06-30T18:45:06"/>
    <x v="2"/>
  </r>
  <r>
    <n v="948"/>
    <s v="Led Shirt - WiFi Controlled"/>
    <x v="947"/>
    <n v="4000"/>
    <n v="480"/>
    <n v="12"/>
    <x v="2"/>
    <s v="NL"/>
    <s v="EUR"/>
    <n v="1457812364"/>
    <n v="1455220364"/>
    <b v="0"/>
    <n v="8"/>
    <b v="0"/>
    <s v="technology/wearables"/>
    <n v="60"/>
    <x v="2"/>
    <x v="8"/>
    <x v="948"/>
    <d v="2016-03-12T19:52:44"/>
    <x v="2"/>
  </r>
  <r>
    <n v="949"/>
    <s v="INBED"/>
    <x v="948"/>
    <n v="20000"/>
    <n v="273"/>
    <n v="1"/>
    <x v="2"/>
    <s v="DE"/>
    <s v="EUR"/>
    <n v="1456016576"/>
    <n v="1450832576"/>
    <b v="0"/>
    <n v="7"/>
    <b v="0"/>
    <s v="technology/wearables"/>
    <n v="39"/>
    <x v="2"/>
    <x v="8"/>
    <x v="949"/>
    <d v="2016-02-21T01:02:56"/>
    <x v="4"/>
  </r>
  <r>
    <n v="950"/>
    <s v="EZC Smartlight"/>
    <x v="949"/>
    <n v="5000"/>
    <n v="1402"/>
    <n v="28"/>
    <x v="2"/>
    <s v="CA"/>
    <s v="CAD"/>
    <n v="1453053661"/>
    <n v="1450461661"/>
    <b v="0"/>
    <n v="24"/>
    <b v="0"/>
    <s v="technology/wearables"/>
    <n v="58.42"/>
    <x v="2"/>
    <x v="8"/>
    <x v="950"/>
    <d v="2016-01-17T18:01:01"/>
    <x v="4"/>
  </r>
  <r>
    <n v="951"/>
    <s v="Smart Harness"/>
    <x v="950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x v="8"/>
    <x v="951"/>
    <d v="2016-06-04T15:41:12"/>
    <x v="2"/>
  </r>
  <r>
    <n v="952"/>
    <s v="Audionoggin - Join the Earvolution"/>
    <x v="951"/>
    <n v="49000"/>
    <n v="19572"/>
    <n v="40"/>
    <x v="2"/>
    <s v="US"/>
    <s v="USD"/>
    <n v="1479483812"/>
    <n v="1476888212"/>
    <b v="0"/>
    <n v="196"/>
    <b v="0"/>
    <s v="technology/wearables"/>
    <n v="99.86"/>
    <x v="2"/>
    <x v="8"/>
    <x v="952"/>
    <d v="2016-11-18T15:43:32"/>
    <x v="2"/>
  </r>
  <r>
    <n v="953"/>
    <s v="IRring - The Remote Control That fits on Your Finger"/>
    <x v="952"/>
    <n v="15000"/>
    <n v="126"/>
    <n v="1"/>
    <x v="2"/>
    <s v="US"/>
    <s v="USD"/>
    <n v="1422158199"/>
    <n v="1419566199"/>
    <b v="0"/>
    <n v="5"/>
    <b v="0"/>
    <s v="technology/wearables"/>
    <n v="25.2"/>
    <x v="2"/>
    <x v="8"/>
    <x v="953"/>
    <d v="2015-01-25T03:56:39"/>
    <x v="3"/>
  </r>
  <r>
    <n v="954"/>
    <s v="A Wearable Twisting iPhone Case w/ Built in Selfie Extender"/>
    <x v="953"/>
    <n v="15000"/>
    <n v="6511"/>
    <n v="43"/>
    <x v="2"/>
    <s v="US"/>
    <s v="USD"/>
    <n v="1440100839"/>
    <n v="1436472039"/>
    <b v="0"/>
    <n v="73"/>
    <b v="0"/>
    <s v="technology/wearables"/>
    <n v="89.19"/>
    <x v="2"/>
    <x v="8"/>
    <x v="954"/>
    <d v="2015-08-20T20:00:39"/>
    <x v="4"/>
  </r>
  <r>
    <n v="955"/>
    <s v="PAXIEâ„¢: The most advanced GPS enabled child safety wearable"/>
    <x v="954"/>
    <n v="300000"/>
    <n v="16984"/>
    <n v="6"/>
    <x v="2"/>
    <s v="US"/>
    <s v="USD"/>
    <n v="1473750300"/>
    <n v="1470294300"/>
    <b v="0"/>
    <n v="93"/>
    <b v="0"/>
    <s v="technology/wearables"/>
    <n v="182.62"/>
    <x v="2"/>
    <x v="8"/>
    <x v="955"/>
    <d v="2016-09-13T07:05:00"/>
    <x v="2"/>
  </r>
  <r>
    <n v="956"/>
    <s v="SemiYours"/>
    <x v="955"/>
    <n v="50000"/>
    <n v="861"/>
    <n v="2"/>
    <x v="2"/>
    <s v="US"/>
    <s v="USD"/>
    <n v="1430081759"/>
    <n v="1424901359"/>
    <b v="0"/>
    <n v="17"/>
    <b v="0"/>
    <s v="technology/wearables"/>
    <n v="50.65"/>
    <x v="2"/>
    <x v="8"/>
    <x v="956"/>
    <d v="2015-04-26T20:55:59"/>
    <x v="4"/>
  </r>
  <r>
    <n v="957"/>
    <s v="DUALBAND, the Leather NFC Smart Watch Band"/>
    <x v="956"/>
    <n v="12000"/>
    <n v="233"/>
    <n v="2"/>
    <x v="2"/>
    <s v="US"/>
    <s v="USD"/>
    <n v="1479392133"/>
    <n v="1476710133"/>
    <b v="0"/>
    <n v="7"/>
    <b v="0"/>
    <s v="technology/wearables"/>
    <n v="33.29"/>
    <x v="2"/>
    <x v="8"/>
    <x v="957"/>
    <d v="2016-11-17T14:15:33"/>
    <x v="2"/>
  </r>
  <r>
    <n v="958"/>
    <s v="BigBands XL for Apple Watch: Big Long Bands for Large Wrists"/>
    <x v="957"/>
    <n v="7777"/>
    <n v="881"/>
    <n v="11"/>
    <x v="2"/>
    <s v="US"/>
    <s v="USD"/>
    <n v="1428641940"/>
    <n v="1426792563"/>
    <b v="0"/>
    <n v="17"/>
    <b v="0"/>
    <s v="technology/wearables"/>
    <n v="51.82"/>
    <x v="2"/>
    <x v="8"/>
    <x v="958"/>
    <d v="2015-04-10T04:59:00"/>
    <x v="4"/>
  </r>
  <r>
    <n v="959"/>
    <s v="The Pi Watch - A Programmable, Open Source Smartwatch!"/>
    <x v="958"/>
    <n v="50000"/>
    <n v="19430"/>
    <n v="39"/>
    <x v="2"/>
    <s v="US"/>
    <s v="USD"/>
    <n v="1421640665"/>
    <n v="1419048665"/>
    <b v="0"/>
    <n v="171"/>
    <b v="0"/>
    <s v="technology/wearables"/>
    <n v="113.63"/>
    <x v="2"/>
    <x v="8"/>
    <x v="959"/>
    <d v="2015-01-19T04:11:05"/>
    <x v="3"/>
  </r>
  <r>
    <n v="960"/>
    <s v="Kai - Turn any pair of Glasses into Smart Glasses!"/>
    <x v="959"/>
    <n v="55650"/>
    <n v="25655"/>
    <n v="46"/>
    <x v="2"/>
    <s v="US"/>
    <s v="USD"/>
    <n v="1489500155"/>
    <n v="1485874955"/>
    <b v="0"/>
    <n v="188"/>
    <b v="0"/>
    <s v="technology/wearables"/>
    <n v="136.46"/>
    <x v="2"/>
    <x v="8"/>
    <x v="960"/>
    <d v="2017-03-14T14:02:35"/>
    <x v="9"/>
  </r>
  <r>
    <n v="961"/>
    <s v="The first personal trainer and diet coach for your dog!"/>
    <x v="960"/>
    <n v="95000"/>
    <n v="40079"/>
    <n v="42"/>
    <x v="2"/>
    <s v="US"/>
    <s v="USD"/>
    <n v="1487617200"/>
    <n v="1483634335"/>
    <b v="0"/>
    <n v="110"/>
    <b v="0"/>
    <s v="technology/wearables"/>
    <n v="364.35"/>
    <x v="2"/>
    <x v="8"/>
    <x v="961"/>
    <d v="2017-02-20T19:00:00"/>
    <x v="9"/>
  </r>
  <r>
    <n v="962"/>
    <s v="i-Davit: Hands Free System for iPad/Tablets/Devices"/>
    <x v="961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x v="8"/>
    <x v="962"/>
    <d v="2016-02-11T17:05:53"/>
    <x v="2"/>
  </r>
  <r>
    <n v="963"/>
    <s v="The Ultimate Learning Center"/>
    <x v="962"/>
    <n v="35000"/>
    <n v="377"/>
    <n v="1"/>
    <x v="2"/>
    <s v="US"/>
    <s v="USD"/>
    <n v="1476717319"/>
    <n v="1473693319"/>
    <b v="0"/>
    <n v="9"/>
    <b v="0"/>
    <s v="technology/wearables"/>
    <n v="41.89"/>
    <x v="2"/>
    <x v="8"/>
    <x v="963"/>
    <d v="2016-10-17T15:15:19"/>
    <x v="2"/>
  </r>
  <r>
    <n v="964"/>
    <s v="GoMote: a remote control for your smartphone"/>
    <x v="963"/>
    <n v="110000"/>
    <n v="879"/>
    <n v="1"/>
    <x v="2"/>
    <s v="CA"/>
    <s v="CAD"/>
    <n v="1441119919"/>
    <n v="1437663919"/>
    <b v="0"/>
    <n v="29"/>
    <b v="0"/>
    <s v="technology/wearables"/>
    <n v="30.31"/>
    <x v="2"/>
    <x v="8"/>
    <x v="964"/>
    <d v="2015-09-01T15:05:19"/>
    <x v="4"/>
  </r>
  <r>
    <n v="965"/>
    <s v="Palms Free Cell Phone Harness Holds Iphone Galaxy S Go Pro"/>
    <x v="964"/>
    <n v="25000"/>
    <n v="298"/>
    <n v="1"/>
    <x v="2"/>
    <s v="US"/>
    <s v="USD"/>
    <n v="1477454340"/>
    <n v="1474676646"/>
    <b v="0"/>
    <n v="6"/>
    <b v="0"/>
    <s v="technology/wearables"/>
    <n v="49.67"/>
    <x v="2"/>
    <x v="8"/>
    <x v="965"/>
    <d v="2016-10-26T03:59:00"/>
    <x v="2"/>
  </r>
  <r>
    <n v="966"/>
    <s v="ICE SHIRT; Running, Multi-Sport, Cycling, Athletic Wear"/>
    <x v="965"/>
    <n v="12000"/>
    <n v="1776"/>
    <n v="15"/>
    <x v="2"/>
    <s v="US"/>
    <s v="USD"/>
    <n v="1475766932"/>
    <n v="1473174932"/>
    <b v="0"/>
    <n v="30"/>
    <b v="0"/>
    <s v="technology/wearables"/>
    <n v="59.2"/>
    <x v="2"/>
    <x v="8"/>
    <x v="966"/>
    <d v="2016-10-06T15:15:32"/>
    <x v="2"/>
  </r>
  <r>
    <n v="967"/>
    <s v="Better Beanie"/>
    <x v="966"/>
    <n v="20000"/>
    <n v="3562"/>
    <n v="18"/>
    <x v="2"/>
    <s v="US"/>
    <s v="USD"/>
    <n v="1461301574"/>
    <n v="1456121174"/>
    <b v="0"/>
    <n v="81"/>
    <b v="0"/>
    <s v="technology/wearables"/>
    <n v="43.98"/>
    <x v="2"/>
    <x v="8"/>
    <x v="967"/>
    <d v="2016-04-22T05:06:14"/>
    <x v="2"/>
  </r>
  <r>
    <n v="968"/>
    <s v="Master Le Cosplay's: Avengers 2 Hulk Buster V2.0 Build"/>
    <x v="967"/>
    <n v="8000"/>
    <n v="106"/>
    <n v="1"/>
    <x v="2"/>
    <s v="US"/>
    <s v="USD"/>
    <n v="1408134034"/>
    <n v="1405542034"/>
    <b v="0"/>
    <n v="4"/>
    <b v="0"/>
    <s v="technology/wearables"/>
    <n v="26.5"/>
    <x v="2"/>
    <x v="8"/>
    <x v="968"/>
    <d v="2014-08-15T20:20:34"/>
    <x v="3"/>
  </r>
  <r>
    <n v="969"/>
    <s v="Make 100 | Geek &amp; Chic: Smart Safety Jewelry."/>
    <x v="968"/>
    <n v="30000"/>
    <n v="14000"/>
    <n v="47"/>
    <x v="2"/>
    <s v="MX"/>
    <s v="MXN"/>
    <n v="1486624607"/>
    <n v="1483773407"/>
    <b v="0"/>
    <n v="11"/>
    <b v="0"/>
    <s v="technology/wearables"/>
    <n v="1272.73"/>
    <x v="2"/>
    <x v="8"/>
    <x v="969"/>
    <d v="2017-02-09T07:16:47"/>
    <x v="9"/>
  </r>
  <r>
    <n v="970"/>
    <s v="The World's Smartest Modular WiFi + Bluetooth Wearable Ring"/>
    <x v="969"/>
    <n v="5000"/>
    <n v="2296"/>
    <n v="46"/>
    <x v="2"/>
    <s v="CA"/>
    <s v="CAD"/>
    <n v="1485147540"/>
    <n v="1481951853"/>
    <b v="0"/>
    <n v="14"/>
    <b v="0"/>
    <s v="technology/wearables"/>
    <n v="164"/>
    <x v="2"/>
    <x v="8"/>
    <x v="970"/>
    <d v="2017-01-23T04:59:00"/>
    <x v="2"/>
  </r>
  <r>
    <n v="971"/>
    <s v="The Worlds First Smart Laser Collar for Cats. Lazer Kitty"/>
    <x v="970"/>
    <n v="100000"/>
    <n v="226"/>
    <n v="0"/>
    <x v="2"/>
    <s v="US"/>
    <s v="USD"/>
    <n v="1433178060"/>
    <n v="1429290060"/>
    <b v="0"/>
    <n v="5"/>
    <b v="0"/>
    <s v="technology/wearables"/>
    <n v="45.2"/>
    <x v="2"/>
    <x v="8"/>
    <x v="971"/>
    <d v="2015-06-01T17:01:00"/>
    <x v="4"/>
  </r>
  <r>
    <n v="972"/>
    <s v="Android &amp; iPhone Magnetic Headphone and Earbud Cables!"/>
    <x v="971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x v="8"/>
    <x v="972"/>
    <d v="2014-09-04T06:59:00"/>
    <x v="3"/>
  </r>
  <r>
    <n v="973"/>
    <s v="The Worlds First Fitness Shirt with Resistance the RS-1."/>
    <x v="972"/>
    <n v="20000"/>
    <n v="411"/>
    <n v="2"/>
    <x v="2"/>
    <s v="US"/>
    <s v="USD"/>
    <n v="1447032093"/>
    <n v="1441844493"/>
    <b v="0"/>
    <n v="8"/>
    <b v="0"/>
    <s v="technology/wearables"/>
    <n v="51.38"/>
    <x v="2"/>
    <x v="8"/>
    <x v="973"/>
    <d v="2015-11-09T01:21:33"/>
    <x v="4"/>
  </r>
  <r>
    <n v="974"/>
    <s v="KneeJack"/>
    <x v="973"/>
    <n v="50000"/>
    <n v="280"/>
    <n v="1"/>
    <x v="2"/>
    <s v="US"/>
    <s v="USD"/>
    <n v="1458925156"/>
    <n v="1456336756"/>
    <b v="0"/>
    <n v="3"/>
    <b v="0"/>
    <s v="technology/wearables"/>
    <n v="93.33"/>
    <x v="2"/>
    <x v="8"/>
    <x v="974"/>
    <d v="2016-03-25T16:59:16"/>
    <x v="2"/>
  </r>
  <r>
    <n v="975"/>
    <s v="Garstin Luxury Stainless Steel Case for the Apple Watch"/>
    <x v="974"/>
    <n v="100000"/>
    <n v="2607"/>
    <n v="3"/>
    <x v="2"/>
    <s v="US"/>
    <s v="USD"/>
    <n v="1467132185"/>
    <n v="1461948185"/>
    <b v="0"/>
    <n v="24"/>
    <b v="0"/>
    <s v="technology/wearables"/>
    <n v="108.63"/>
    <x v="2"/>
    <x v="8"/>
    <x v="975"/>
    <d v="2016-06-28T16:43:05"/>
    <x v="2"/>
  </r>
  <r>
    <n v="976"/>
    <s v="Cinnamon II The Ultimate Retro Smartwatch"/>
    <x v="975"/>
    <n v="150000"/>
    <n v="2889"/>
    <n v="2"/>
    <x v="2"/>
    <s v="AU"/>
    <s v="AUD"/>
    <n v="1439515497"/>
    <n v="1435627497"/>
    <b v="0"/>
    <n v="18"/>
    <b v="0"/>
    <s v="technology/wearables"/>
    <n v="160.5"/>
    <x v="2"/>
    <x v="8"/>
    <x v="976"/>
    <d v="2015-08-14T01:24:57"/>
    <x v="4"/>
  </r>
  <r>
    <n v="977"/>
    <s v="S2SA - Sport to Strap Adapter for Samsung Gear S2 Sport (3G)"/>
    <x v="976"/>
    <n v="2700"/>
    <n v="909"/>
    <n v="34"/>
    <x v="2"/>
    <s v="AT"/>
    <s v="EUR"/>
    <n v="1456094197"/>
    <n v="1453502197"/>
    <b v="0"/>
    <n v="12"/>
    <b v="0"/>
    <s v="technology/wearables"/>
    <n v="75.75"/>
    <x v="2"/>
    <x v="8"/>
    <x v="977"/>
    <d v="2016-02-21T22:36:37"/>
    <x v="2"/>
  </r>
  <r>
    <n v="978"/>
    <s v="hidn tempo - a wearable stress coach"/>
    <x v="977"/>
    <n v="172889"/>
    <n v="97273"/>
    <n v="56"/>
    <x v="2"/>
    <s v="SE"/>
    <s v="SEK"/>
    <n v="1456385101"/>
    <n v="1453793101"/>
    <b v="0"/>
    <n v="123"/>
    <b v="0"/>
    <s v="technology/wearables"/>
    <n v="790.84"/>
    <x v="2"/>
    <x v="8"/>
    <x v="978"/>
    <d v="2016-02-25T07:25:01"/>
    <x v="2"/>
  </r>
  <r>
    <n v="979"/>
    <s v="Trequant - First Wearable for Tremors"/>
    <x v="978"/>
    <n v="35000"/>
    <n v="28986.16"/>
    <n v="83"/>
    <x v="2"/>
    <s v="US"/>
    <s v="USD"/>
    <n v="1466449140"/>
    <n v="1463392828"/>
    <b v="0"/>
    <n v="96"/>
    <b v="0"/>
    <s v="technology/wearables"/>
    <n v="301.94"/>
    <x v="2"/>
    <x v="8"/>
    <x v="979"/>
    <d v="2016-06-20T18:59:00"/>
    <x v="2"/>
  </r>
  <r>
    <n v="980"/>
    <s v="Jayster Wallet - Find your stuff using Bluetooth Technology."/>
    <x v="979"/>
    <n v="10000"/>
    <n v="1486"/>
    <n v="15"/>
    <x v="2"/>
    <s v="US"/>
    <s v="USD"/>
    <n v="1417387322"/>
    <n v="1413495722"/>
    <b v="0"/>
    <n v="31"/>
    <b v="0"/>
    <s v="technology/wearables"/>
    <n v="47.94"/>
    <x v="2"/>
    <x v="8"/>
    <x v="980"/>
    <d v="2014-11-30T22:42:02"/>
    <x v="3"/>
  </r>
  <r>
    <n v="981"/>
    <s v="Tabla AEIOU One Handed Two Handed Keyboard Development Kit"/>
    <x v="980"/>
    <n v="88888"/>
    <n v="11"/>
    <n v="0"/>
    <x v="2"/>
    <s v="US"/>
    <s v="USD"/>
    <n v="1407624222"/>
    <n v="1405032222"/>
    <b v="0"/>
    <n v="4"/>
    <b v="0"/>
    <s v="technology/wearables"/>
    <n v="2.75"/>
    <x v="2"/>
    <x v="8"/>
    <x v="981"/>
    <d v="2014-08-09T22:43:42"/>
    <x v="3"/>
  </r>
  <r>
    <n v="982"/>
    <s v="Smart 2-in-1 I-PHONE HANDLE/WALLETtm"/>
    <x v="981"/>
    <n v="17500"/>
    <n v="3"/>
    <n v="0"/>
    <x v="2"/>
    <s v="US"/>
    <s v="USD"/>
    <n v="1475431486"/>
    <n v="1472839486"/>
    <b v="0"/>
    <n v="3"/>
    <b v="0"/>
    <s v="technology/wearables"/>
    <n v="1"/>
    <x v="2"/>
    <x v="8"/>
    <x v="982"/>
    <d v="2016-10-02T18:04:46"/>
    <x v="2"/>
  </r>
  <r>
    <n v="983"/>
    <s v="Wendu: Control your Climate, Wear the Future"/>
    <x v="982"/>
    <n v="104219"/>
    <n v="30751"/>
    <n v="30"/>
    <x v="2"/>
    <s v="ES"/>
    <s v="EUR"/>
    <n v="1471985640"/>
    <n v="1469289685"/>
    <b v="0"/>
    <n v="179"/>
    <b v="0"/>
    <s v="technology/wearables"/>
    <n v="171.79"/>
    <x v="2"/>
    <x v="8"/>
    <x v="983"/>
    <d v="2016-08-23T20:54:00"/>
    <x v="2"/>
  </r>
  <r>
    <n v="984"/>
    <s v="Buy beauty &amp; hair products 24/7 from a vending machine."/>
    <x v="983"/>
    <n v="10000"/>
    <n v="106"/>
    <n v="1"/>
    <x v="2"/>
    <s v="US"/>
    <s v="USD"/>
    <n v="1427507208"/>
    <n v="1424918808"/>
    <b v="0"/>
    <n v="3"/>
    <b v="0"/>
    <s v="technology/wearables"/>
    <n v="35.33"/>
    <x v="2"/>
    <x v="8"/>
    <x v="984"/>
    <d v="2015-03-28T01:46:48"/>
    <x v="4"/>
  </r>
  <r>
    <n v="985"/>
    <s v="Cardiglow : Fitness Tracker and Biofeedback Device"/>
    <x v="984"/>
    <n v="30000"/>
    <n v="1888"/>
    <n v="6"/>
    <x v="2"/>
    <s v="DE"/>
    <s v="EUR"/>
    <n v="1451602800"/>
    <n v="1449011610"/>
    <b v="0"/>
    <n v="23"/>
    <b v="0"/>
    <s v="technology/wearables"/>
    <n v="82.09"/>
    <x v="2"/>
    <x v="8"/>
    <x v="985"/>
    <d v="2015-12-31T23:00:00"/>
    <x v="4"/>
  </r>
  <r>
    <n v="986"/>
    <s v="EMBER wear Ski and Snow Sport Heated Gloves and Mittens"/>
    <x v="985"/>
    <n v="20000"/>
    <n v="2550"/>
    <n v="13"/>
    <x v="2"/>
    <s v="GB"/>
    <s v="GBP"/>
    <n v="1452384000"/>
    <n v="1447698300"/>
    <b v="0"/>
    <n v="23"/>
    <b v="0"/>
    <s v="technology/wearables"/>
    <n v="110.87"/>
    <x v="2"/>
    <x v="8"/>
    <x v="986"/>
    <d v="2016-01-10T00:00:00"/>
    <x v="4"/>
  </r>
  <r>
    <n v="987"/>
    <s v="Kidswatcher"/>
    <x v="986"/>
    <n v="50000"/>
    <n v="6610"/>
    <n v="13"/>
    <x v="2"/>
    <s v="NL"/>
    <s v="EUR"/>
    <n v="1403507050"/>
    <n v="1400051050"/>
    <b v="0"/>
    <n v="41"/>
    <b v="0"/>
    <s v="technology/wearables"/>
    <n v="161.22"/>
    <x v="2"/>
    <x v="8"/>
    <x v="987"/>
    <d v="2014-06-23T07:04:10"/>
    <x v="3"/>
  </r>
  <r>
    <n v="988"/>
    <s v="The first Earphones Cover in eco-leather and Made in Italy"/>
    <x v="987"/>
    <n v="5000"/>
    <n v="0"/>
    <n v="0"/>
    <x v="2"/>
    <s v="IT"/>
    <s v="EUR"/>
    <n v="1475310825"/>
    <n v="1472718825"/>
    <b v="0"/>
    <n v="0"/>
    <b v="0"/>
    <s v="technology/wearables"/>
    <n v="0"/>
    <x v="2"/>
    <x v="8"/>
    <x v="988"/>
    <d v="2016-10-01T08:33:45"/>
    <x v="2"/>
  </r>
  <r>
    <n v="989"/>
    <s v="Power Rope"/>
    <x v="988"/>
    <n v="10000"/>
    <n v="1677"/>
    <n v="17"/>
    <x v="2"/>
    <s v="US"/>
    <s v="USD"/>
    <n v="1475101495"/>
    <n v="1472509495"/>
    <b v="0"/>
    <n v="32"/>
    <b v="0"/>
    <s v="technology/wearables"/>
    <n v="52.41"/>
    <x v="2"/>
    <x v="8"/>
    <x v="989"/>
    <d v="2016-09-28T22:24:55"/>
    <x v="2"/>
  </r>
  <r>
    <n v="990"/>
    <s v="The HotSeat child safety carseat with temperature alarm"/>
    <x v="989"/>
    <n v="25000"/>
    <n v="26"/>
    <n v="0"/>
    <x v="2"/>
    <s v="US"/>
    <s v="USD"/>
    <n v="1409770164"/>
    <n v="1407178164"/>
    <b v="0"/>
    <n v="2"/>
    <b v="0"/>
    <s v="technology/wearables"/>
    <n v="13"/>
    <x v="2"/>
    <x v="8"/>
    <x v="990"/>
    <d v="2014-09-03T18:49:24"/>
    <x v="3"/>
  </r>
  <r>
    <n v="991"/>
    <s v="Russell &amp; Sons Watches"/>
    <x v="990"/>
    <n v="5000"/>
    <n v="212"/>
    <n v="4"/>
    <x v="2"/>
    <s v="GB"/>
    <s v="GBP"/>
    <n v="1468349460"/>
    <n v="1466186988"/>
    <b v="0"/>
    <n v="7"/>
    <b v="0"/>
    <s v="technology/wearables"/>
    <n v="30.29"/>
    <x v="2"/>
    <x v="8"/>
    <x v="991"/>
    <d v="2016-07-12T18:51:00"/>
    <x v="2"/>
  </r>
  <r>
    <n v="992"/>
    <s v="WairConditioning"/>
    <x v="991"/>
    <n v="100000"/>
    <n v="467"/>
    <n v="0"/>
    <x v="2"/>
    <s v="US"/>
    <s v="USD"/>
    <n v="1462655519"/>
    <n v="1457475119"/>
    <b v="0"/>
    <n v="4"/>
    <b v="0"/>
    <s v="technology/wearables"/>
    <n v="116.75"/>
    <x v="2"/>
    <x v="8"/>
    <x v="992"/>
    <d v="2016-05-07T21:11:59"/>
    <x v="2"/>
  </r>
  <r>
    <n v="993"/>
    <s v="iLumaware Shield TL - Radar technology for bicycle"/>
    <x v="992"/>
    <n v="70000"/>
    <n v="17561"/>
    <n v="25"/>
    <x v="2"/>
    <s v="US"/>
    <s v="USD"/>
    <n v="1478926800"/>
    <n v="1476054568"/>
    <b v="0"/>
    <n v="196"/>
    <b v="0"/>
    <s v="technology/wearables"/>
    <n v="89.6"/>
    <x v="2"/>
    <x v="8"/>
    <x v="993"/>
    <d v="2016-11-12T05:00:00"/>
    <x v="2"/>
  </r>
  <r>
    <n v="994"/>
    <s v="Intelligent Leather Jacket. Heat. Communicate. Recharge."/>
    <x v="993"/>
    <n v="200000"/>
    <n v="4669"/>
    <n v="2"/>
    <x v="2"/>
    <s v="US"/>
    <s v="USD"/>
    <n v="1417388340"/>
    <n v="1412835530"/>
    <b v="0"/>
    <n v="11"/>
    <b v="0"/>
    <s v="technology/wearables"/>
    <n v="424.45"/>
    <x v="2"/>
    <x v="8"/>
    <x v="994"/>
    <d v="2014-11-30T22:59:00"/>
    <x v="3"/>
  </r>
  <r>
    <n v="995"/>
    <s v="DAZLN: NFC Nails that Light Up Holiday Parties!"/>
    <x v="994"/>
    <n v="10000"/>
    <n v="726"/>
    <n v="7"/>
    <x v="2"/>
    <s v="US"/>
    <s v="USD"/>
    <n v="1417276800"/>
    <n v="1415140480"/>
    <b v="0"/>
    <n v="9"/>
    <b v="0"/>
    <s v="technology/wearables"/>
    <n v="80.67"/>
    <x v="2"/>
    <x v="8"/>
    <x v="995"/>
    <d v="2014-11-29T16:00:00"/>
    <x v="3"/>
  </r>
  <r>
    <n v="996"/>
    <s v="Social behavior in technical communities"/>
    <x v="995"/>
    <n v="4000"/>
    <n v="65"/>
    <n v="2"/>
    <x v="2"/>
    <s v="US"/>
    <s v="USD"/>
    <n v="1406474820"/>
    <n v="1403902060"/>
    <b v="0"/>
    <n v="5"/>
    <b v="0"/>
    <s v="technology/wearables"/>
    <n v="13"/>
    <x v="2"/>
    <x v="8"/>
    <x v="996"/>
    <d v="2014-07-27T15:27:00"/>
    <x v="3"/>
  </r>
  <r>
    <n v="997"/>
    <s v="iPhanny"/>
    <x v="996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x v="8"/>
    <x v="997"/>
    <d v="2014-11-28T03:28:17"/>
    <x v="3"/>
  </r>
  <r>
    <n v="998"/>
    <s v="Ollinfit: The Wearable Personal Trainer"/>
    <x v="997"/>
    <n v="60000"/>
    <n v="35135"/>
    <n v="59"/>
    <x v="2"/>
    <s v="CA"/>
    <s v="CAD"/>
    <n v="1447909401"/>
    <n v="1444017801"/>
    <b v="0"/>
    <n v="229"/>
    <b v="0"/>
    <s v="technology/wearables"/>
    <n v="153.43"/>
    <x v="2"/>
    <x v="8"/>
    <x v="998"/>
    <d v="2015-11-19T05:03:21"/>
    <x v="4"/>
  </r>
  <r>
    <n v="999"/>
    <s v="Avid Watch: Multi-Sport Smart Watch with Activity Tracking"/>
    <x v="998"/>
    <n v="150000"/>
    <n v="11683"/>
    <n v="8"/>
    <x v="2"/>
    <s v="CA"/>
    <s v="CAD"/>
    <n v="1415865720"/>
    <n v="1413270690"/>
    <b v="0"/>
    <n v="40"/>
    <b v="0"/>
    <s v="technology/wearables"/>
    <n v="292.08"/>
    <x v="2"/>
    <x v="8"/>
    <x v="999"/>
    <d v="2014-11-13T08:02:00"/>
    <x v="3"/>
  </r>
  <r>
    <n v="1000"/>
    <s v="Ristola Plongeur/UTC 300 Meter COSC/ISO Diver (Canceled)"/>
    <x v="999"/>
    <n v="894700"/>
    <n v="19824"/>
    <n v="2"/>
    <x v="1"/>
    <s v="US"/>
    <s v="USD"/>
    <n v="1489537560"/>
    <n v="1484357160"/>
    <b v="0"/>
    <n v="6"/>
    <b v="0"/>
    <s v="technology/wearables"/>
    <n v="3304"/>
    <x v="2"/>
    <x v="8"/>
    <x v="1000"/>
    <d v="2017-03-15T00:26:00"/>
    <x v="9"/>
  </r>
  <r>
    <n v="1001"/>
    <s v="LED sports clothing for running cycling and walking, we make (Canceled)"/>
    <x v="1000"/>
    <n v="5000"/>
    <n v="5200"/>
    <n v="104"/>
    <x v="1"/>
    <s v="GB"/>
    <s v="GBP"/>
    <n v="1485796613"/>
    <n v="1481908613"/>
    <b v="0"/>
    <n v="4"/>
    <b v="0"/>
    <s v="technology/wearables"/>
    <n v="1300"/>
    <x v="2"/>
    <x v="8"/>
    <x v="1001"/>
    <d v="2017-01-30T17:16:53"/>
    <x v="2"/>
  </r>
  <r>
    <n v="1002"/>
    <s v="Lokett: Customizable Smartphone Memory Necklace (Canceled)"/>
    <x v="1001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x v="8"/>
    <x v="1002"/>
    <d v="2015-12-17T05:59:00"/>
    <x v="4"/>
  </r>
  <r>
    <n v="1003"/>
    <s v="Fashion loves Technology: Lamour, the connected heating shoe (Canceled)"/>
    <x v="1002"/>
    <n v="20000"/>
    <n v="3211"/>
    <n v="16"/>
    <x v="1"/>
    <s v="FR"/>
    <s v="EUR"/>
    <n v="1489680061"/>
    <n v="1487091661"/>
    <b v="0"/>
    <n v="15"/>
    <b v="0"/>
    <s v="technology/wearables"/>
    <n v="214.07"/>
    <x v="2"/>
    <x v="8"/>
    <x v="1003"/>
    <d v="2017-03-16T16:01:01"/>
    <x v="9"/>
  </r>
  <r>
    <n v="1004"/>
    <s v="AllerGuarder: Bluetooth wristband helps food-allergy kids"/>
    <x v="1003"/>
    <n v="25000"/>
    <n v="20552"/>
    <n v="82"/>
    <x v="1"/>
    <s v="US"/>
    <s v="USD"/>
    <n v="1455814827"/>
    <n v="1453222827"/>
    <b v="0"/>
    <n v="95"/>
    <b v="0"/>
    <s v="technology/wearables"/>
    <n v="216.34"/>
    <x v="2"/>
    <x v="8"/>
    <x v="1004"/>
    <d v="2016-02-18T17:00:27"/>
    <x v="2"/>
  </r>
  <r>
    <n v="1005"/>
    <s v="Forcite Alpine - World's First smart helmet for snow sports"/>
    <x v="1004"/>
    <n v="200000"/>
    <n v="150102"/>
    <n v="75"/>
    <x v="1"/>
    <s v="US"/>
    <s v="USD"/>
    <n v="1446217183"/>
    <n v="1443538783"/>
    <b v="0"/>
    <n v="161"/>
    <b v="0"/>
    <s v="technology/wearables"/>
    <n v="932.31"/>
    <x v="2"/>
    <x v="8"/>
    <x v="1005"/>
    <d v="2015-10-30T14:59:43"/>
    <x v="4"/>
  </r>
  <r>
    <n v="1006"/>
    <s v="SnuG Watchbands for Moto360 smartwatch (Canceled)"/>
    <x v="1005"/>
    <n v="4000"/>
    <n v="234"/>
    <n v="6"/>
    <x v="1"/>
    <s v="US"/>
    <s v="USD"/>
    <n v="1418368260"/>
    <n v="1417654672"/>
    <b v="0"/>
    <n v="8"/>
    <b v="0"/>
    <s v="technology/wearables"/>
    <n v="29.25"/>
    <x v="2"/>
    <x v="8"/>
    <x v="1006"/>
    <d v="2014-12-12T07:11:00"/>
    <x v="3"/>
  </r>
  <r>
    <n v="1007"/>
    <s v="SMART Knee Sleeve that Recommends Rest (Canceled)"/>
    <x v="1006"/>
    <n v="30000"/>
    <n v="13296"/>
    <n v="44"/>
    <x v="1"/>
    <s v="US"/>
    <s v="USD"/>
    <n v="1481727623"/>
    <n v="1478095223"/>
    <b v="0"/>
    <n v="76"/>
    <b v="0"/>
    <s v="technology/wearables"/>
    <n v="174.95"/>
    <x v="2"/>
    <x v="8"/>
    <x v="1007"/>
    <d v="2016-12-14T15:00:23"/>
    <x v="2"/>
  </r>
  <r>
    <n v="1008"/>
    <s v="Miclop - Tu cabina profesional portÃ¡til (Canceled)"/>
    <x v="1007"/>
    <n v="93500"/>
    <n v="250"/>
    <n v="0"/>
    <x v="1"/>
    <s v="MX"/>
    <s v="MXN"/>
    <n v="1482953115"/>
    <n v="1480361115"/>
    <b v="0"/>
    <n v="1"/>
    <b v="0"/>
    <s v="technology/wearables"/>
    <n v="250"/>
    <x v="2"/>
    <x v="8"/>
    <x v="1008"/>
    <d v="2016-12-28T19:25:15"/>
    <x v="2"/>
  </r>
  <r>
    <n v="1009"/>
    <s v="R-CON: Run Faster, Run Longer (Canceled)"/>
    <x v="1008"/>
    <n v="50000"/>
    <n v="6565"/>
    <n v="13"/>
    <x v="1"/>
    <s v="US"/>
    <s v="USD"/>
    <n v="1466346646"/>
    <n v="1463754646"/>
    <b v="0"/>
    <n v="101"/>
    <b v="0"/>
    <s v="technology/wearables"/>
    <n v="65"/>
    <x v="2"/>
    <x v="8"/>
    <x v="1009"/>
    <d v="2016-06-19T14:30:46"/>
    <x v="2"/>
  </r>
  <r>
    <n v="1010"/>
    <s v="RISTMATEÂ®, smartphone wrist dock and much more. (Canceled)"/>
    <x v="1009"/>
    <n v="115250"/>
    <n v="220"/>
    <n v="0"/>
    <x v="1"/>
    <s v="US"/>
    <s v="USD"/>
    <n v="1473044340"/>
    <n v="1468180462"/>
    <b v="0"/>
    <n v="4"/>
    <b v="0"/>
    <s v="technology/wearables"/>
    <n v="55"/>
    <x v="2"/>
    <x v="8"/>
    <x v="1010"/>
    <d v="2016-09-05T02:59:00"/>
    <x v="2"/>
  </r>
  <r>
    <n v="1011"/>
    <s v="StreetskatePRO's  Knee, Shin, &amp; Ankle pad compression sleeve"/>
    <x v="1010"/>
    <n v="20000"/>
    <n v="75"/>
    <n v="0"/>
    <x v="1"/>
    <s v="US"/>
    <s v="USD"/>
    <n v="1418938395"/>
    <n v="1415050395"/>
    <b v="0"/>
    <n v="1"/>
    <b v="0"/>
    <s v="technology/wearables"/>
    <n v="75"/>
    <x v="2"/>
    <x v="8"/>
    <x v="1011"/>
    <d v="2014-12-18T21:33:15"/>
    <x v="3"/>
  </r>
  <r>
    <n v="1012"/>
    <s v="HALLAM new york SMART JACKET 2.0 for TRAVEL with 29 FUNCTION (Canceled)"/>
    <x v="1011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x v="8"/>
    <x v="1012"/>
    <d v="2017-01-24T10:34:12"/>
    <x v="2"/>
  </r>
  <r>
    <n v="1013"/>
    <s v="Versa Prima: The First Portable And Wearable LED Strip"/>
    <x v="1012"/>
    <n v="25000"/>
    <n v="8632"/>
    <n v="35"/>
    <x v="1"/>
    <s v="US"/>
    <s v="USD"/>
    <n v="1451419200"/>
    <n v="1449000056"/>
    <b v="0"/>
    <n v="90"/>
    <b v="0"/>
    <s v="technology/wearables"/>
    <n v="95.91"/>
    <x v="2"/>
    <x v="8"/>
    <x v="1013"/>
    <d v="2015-12-29T20:00:00"/>
    <x v="4"/>
  </r>
  <r>
    <n v="1014"/>
    <s v="CHEMION: The World's First Smart Glasses (Canceled)"/>
    <x v="1013"/>
    <n v="10000"/>
    <n v="3060"/>
    <n v="31"/>
    <x v="1"/>
    <s v="US"/>
    <s v="USD"/>
    <n v="1420070615"/>
    <n v="1415750615"/>
    <b v="0"/>
    <n v="16"/>
    <b v="0"/>
    <s v="technology/wearables"/>
    <n v="191.25"/>
    <x v="2"/>
    <x v="8"/>
    <x v="1014"/>
    <d v="2015-01-01T00:03:35"/>
    <x v="3"/>
  </r>
  <r>
    <n v="1015"/>
    <s v="SKIN - Wearable music remote control for your mobile phone"/>
    <x v="1014"/>
    <n v="9000"/>
    <n v="240"/>
    <n v="3"/>
    <x v="1"/>
    <s v="CH"/>
    <s v="CHF"/>
    <n v="1448489095"/>
    <n v="1445893495"/>
    <b v="0"/>
    <n v="6"/>
    <b v="0"/>
    <s v="technology/wearables"/>
    <n v="40"/>
    <x v="2"/>
    <x v="8"/>
    <x v="1015"/>
    <d v="2015-11-25T22:04:55"/>
    <x v="4"/>
  </r>
  <r>
    <n v="1016"/>
    <s v="YEPZONâ„¢ FREEDOM: A Personal Safety Alarm w/Global Locator"/>
    <x v="1015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x v="8"/>
    <x v="1016"/>
    <d v="2016-04-07T01:34:16"/>
    <x v="2"/>
  </r>
  <r>
    <n v="1017"/>
    <s v="Elbee: Wireless in-ear headphones with smart features"/>
    <x v="1016"/>
    <n v="250000"/>
    <n v="57197"/>
    <n v="23"/>
    <x v="1"/>
    <s v="US"/>
    <s v="USD"/>
    <n v="1448125935"/>
    <n v="1444666335"/>
    <b v="0"/>
    <n v="355"/>
    <b v="0"/>
    <s v="technology/wearables"/>
    <n v="161.12"/>
    <x v="2"/>
    <x v="8"/>
    <x v="1017"/>
    <d v="2015-11-21T17:12:15"/>
    <x v="4"/>
  </r>
  <r>
    <n v="1018"/>
    <s v="Owl (Canceled)"/>
    <x v="1017"/>
    <n v="20000"/>
    <n v="621"/>
    <n v="3"/>
    <x v="1"/>
    <s v="US"/>
    <s v="USD"/>
    <n v="1468496933"/>
    <n v="1465904933"/>
    <b v="0"/>
    <n v="7"/>
    <b v="0"/>
    <s v="technology/wearables"/>
    <n v="88.71"/>
    <x v="2"/>
    <x v="8"/>
    <x v="1018"/>
    <d v="2016-07-14T11:48:53"/>
    <x v="2"/>
  </r>
  <r>
    <n v="1019"/>
    <s v="Tempi - The Smart Way to Monitor Temperature and Humidity"/>
    <x v="1018"/>
    <n v="45000"/>
    <n v="21300"/>
    <n v="47"/>
    <x v="1"/>
    <s v="US"/>
    <s v="USD"/>
    <n v="1423092149"/>
    <n v="1420500149"/>
    <b v="0"/>
    <n v="400"/>
    <b v="0"/>
    <s v="technology/wearables"/>
    <n v="53.25"/>
    <x v="2"/>
    <x v="8"/>
    <x v="1019"/>
    <d v="2015-02-04T23:22:29"/>
    <x v="4"/>
  </r>
  <r>
    <n v="1020"/>
    <s v="Sleepwreck - Disasterpiece EP (Jump Drives!)"/>
    <x v="1019"/>
    <n v="1550"/>
    <n v="3186"/>
    <n v="206"/>
    <x v="0"/>
    <s v="CA"/>
    <s v="CAD"/>
    <n v="1433206020"/>
    <n v="1430617209"/>
    <b v="0"/>
    <n v="30"/>
    <b v="1"/>
    <s v="music/electronic music"/>
    <n v="106.2"/>
    <x v="4"/>
    <x v="15"/>
    <x v="1020"/>
    <d v="2015-06-02T00:47:00"/>
    <x v="4"/>
  </r>
  <r>
    <n v="1021"/>
    <s v="Rick and Morty Album &amp; Music Video"/>
    <x v="1020"/>
    <n v="3000"/>
    <n v="10554.11"/>
    <n v="352"/>
    <x v="0"/>
    <s v="US"/>
    <s v="USD"/>
    <n v="1445054400"/>
    <n v="1443074571"/>
    <b v="1"/>
    <n v="478"/>
    <b v="1"/>
    <s v="music/electronic music"/>
    <n v="22.08"/>
    <x v="4"/>
    <x v="15"/>
    <x v="1021"/>
    <d v="2015-10-17T04:00:00"/>
    <x v="4"/>
  </r>
  <r>
    <n v="1022"/>
    <s v="Sammy Bananas - Bootlegs Vol. 2!!"/>
    <x v="1021"/>
    <n v="2000"/>
    <n v="2298"/>
    <n v="115"/>
    <x v="0"/>
    <s v="US"/>
    <s v="USD"/>
    <n v="1431876677"/>
    <n v="1429284677"/>
    <b v="1"/>
    <n v="74"/>
    <b v="1"/>
    <s v="music/electronic music"/>
    <n v="31.05"/>
    <x v="4"/>
    <x v="15"/>
    <x v="1022"/>
    <d v="2015-05-17T15:31:17"/>
    <x v="4"/>
  </r>
  <r>
    <n v="1023"/>
    <s v="'Pathfinder' - a High Five Spaceship album"/>
    <x v="1022"/>
    <n v="2000"/>
    <n v="4743"/>
    <n v="237"/>
    <x v="0"/>
    <s v="GB"/>
    <s v="GBP"/>
    <n v="1434837861"/>
    <n v="1432245861"/>
    <b v="0"/>
    <n v="131"/>
    <b v="1"/>
    <s v="music/electronic music"/>
    <n v="36.21"/>
    <x v="4"/>
    <x v="15"/>
    <x v="1023"/>
    <d v="2015-06-20T22:04:21"/>
    <x v="4"/>
  </r>
  <r>
    <n v="1024"/>
    <s v="The Last Art Fact Album Ever"/>
    <x v="1023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x v="15"/>
    <x v="1024"/>
    <d v="2016-01-31T13:56:03"/>
    <x v="2"/>
  </r>
  <r>
    <n v="1025"/>
    <s v="[NUREN] The New Renaissance"/>
    <x v="1024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x v="15"/>
    <x v="1025"/>
    <d v="2015-03-16T19:00:37"/>
    <x v="4"/>
  </r>
  <r>
    <n v="1026"/>
    <s v="Changing Stations; London Underground Album Project"/>
    <x v="1025"/>
    <n v="7000"/>
    <n v="7000.58"/>
    <n v="100"/>
    <x v="0"/>
    <s v="GB"/>
    <s v="GBP"/>
    <n v="1459414016"/>
    <n v="1456480016"/>
    <b v="1"/>
    <n v="122"/>
    <b v="1"/>
    <s v="music/electronic music"/>
    <n v="57.38"/>
    <x v="4"/>
    <x v="15"/>
    <x v="1026"/>
    <d v="2016-03-31T08:46:56"/>
    <x v="2"/>
  </r>
  <r>
    <n v="1027"/>
    <s v="The Seshen - Let's Take This Show on the Road!"/>
    <x v="1026"/>
    <n v="7501"/>
    <n v="7733"/>
    <n v="103"/>
    <x v="0"/>
    <s v="US"/>
    <s v="USD"/>
    <n v="1414025347"/>
    <n v="1411433347"/>
    <b v="1"/>
    <n v="111"/>
    <b v="1"/>
    <s v="music/electronic music"/>
    <n v="69.67"/>
    <x v="4"/>
    <x v="15"/>
    <x v="1027"/>
    <d v="2014-10-23T00:49:07"/>
    <x v="3"/>
  </r>
  <r>
    <n v="1028"/>
    <s v="BRAND NEW GUYVER ALBUM &quot;Alien on Earth&quot; + Extras"/>
    <x v="1027"/>
    <n v="10000"/>
    <n v="11727"/>
    <n v="117"/>
    <x v="0"/>
    <s v="GB"/>
    <s v="GBP"/>
    <n v="1488830400"/>
    <n v="1484924605"/>
    <b v="1"/>
    <n v="255"/>
    <b v="1"/>
    <s v="music/electronic music"/>
    <n v="45.99"/>
    <x v="4"/>
    <x v="15"/>
    <x v="1028"/>
    <d v="2017-03-06T20:00:00"/>
    <x v="9"/>
  </r>
  <r>
    <n v="1029"/>
    <s v="StrobeHouse presents Valborg 2015"/>
    <x v="1028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x v="15"/>
    <x v="1029"/>
    <d v="2015-04-04T21:59:00"/>
    <x v="4"/>
  </r>
  <r>
    <n v="1030"/>
    <s v="The Gothsicles - I FEEL SICLE"/>
    <x v="1029"/>
    <n v="2000"/>
    <n v="6842"/>
    <n v="342"/>
    <x v="0"/>
    <s v="US"/>
    <s v="USD"/>
    <n v="1473680149"/>
    <n v="1472470549"/>
    <b v="0"/>
    <n v="159"/>
    <b v="1"/>
    <s v="music/electronic music"/>
    <n v="43.03"/>
    <x v="4"/>
    <x v="15"/>
    <x v="1030"/>
    <d v="2016-09-12T11:35:49"/>
    <x v="2"/>
  </r>
  <r>
    <n v="1031"/>
    <s v="Liquid Diet's Double Life"/>
    <x v="1030"/>
    <n v="10000"/>
    <n v="10740"/>
    <n v="107"/>
    <x v="0"/>
    <s v="US"/>
    <s v="USD"/>
    <n v="1450290010"/>
    <n v="1447698010"/>
    <b v="0"/>
    <n v="99"/>
    <b v="1"/>
    <s v="music/electronic music"/>
    <n v="108.48"/>
    <x v="4"/>
    <x v="15"/>
    <x v="1031"/>
    <d v="2015-12-16T18:20:10"/>
    <x v="4"/>
  </r>
  <r>
    <n v="1032"/>
    <s v="Phantom Ship / Coastal (Album Preorder)"/>
    <x v="1031"/>
    <n v="5400"/>
    <n v="5858.84"/>
    <n v="108"/>
    <x v="0"/>
    <s v="US"/>
    <s v="USD"/>
    <n v="1466697625"/>
    <n v="1464105625"/>
    <b v="0"/>
    <n v="96"/>
    <b v="1"/>
    <s v="music/electronic music"/>
    <n v="61.03"/>
    <x v="4"/>
    <x v="15"/>
    <x v="1032"/>
    <d v="2016-06-23T16:00:25"/>
    <x v="2"/>
  </r>
  <r>
    <n v="1033"/>
    <s v="Daughter Vision remix album on limited vinyl, cassette &amp; CD"/>
    <x v="1032"/>
    <n v="1328"/>
    <n v="1366"/>
    <n v="103"/>
    <x v="0"/>
    <s v="GB"/>
    <s v="GBP"/>
    <n v="1481564080"/>
    <n v="1479144880"/>
    <b v="0"/>
    <n v="27"/>
    <b v="1"/>
    <s v="music/electronic music"/>
    <n v="50.59"/>
    <x v="4"/>
    <x v="15"/>
    <x v="1033"/>
    <d v="2016-12-12T17:34:40"/>
    <x v="2"/>
  </r>
  <r>
    <n v="1034"/>
    <s v="American Pixels - a Game Music Tribute Album by Mazedude"/>
    <x v="1033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x v="15"/>
    <x v="1034"/>
    <d v="2016-08-05T03:59:00"/>
    <x v="2"/>
  </r>
  <r>
    <n v="1035"/>
    <s v="Sharaz &quot;Project Nintendo&quot; Collector Edition 2x12&quot; Vinyl"/>
    <x v="1034"/>
    <n v="4600"/>
    <n v="4952"/>
    <n v="108"/>
    <x v="0"/>
    <s v="US"/>
    <s v="USD"/>
    <n v="1423668220"/>
    <n v="1421076220"/>
    <b v="0"/>
    <n v="76"/>
    <b v="1"/>
    <s v="music/electronic music"/>
    <n v="65.16"/>
    <x v="4"/>
    <x v="15"/>
    <x v="1035"/>
    <d v="2015-02-11T15:23:40"/>
    <x v="4"/>
  </r>
  <r>
    <n v="1036"/>
    <s v="Bring Kyrstyn's Album to Life!"/>
    <x v="1035"/>
    <n v="4500"/>
    <n v="5056.22"/>
    <n v="112"/>
    <x v="0"/>
    <s v="US"/>
    <s v="USD"/>
    <n v="1357545600"/>
    <n v="1354790790"/>
    <b v="0"/>
    <n v="211"/>
    <b v="1"/>
    <s v="music/electronic music"/>
    <n v="23.96"/>
    <x v="4"/>
    <x v="15"/>
    <x v="1036"/>
    <d v="2013-01-07T08:00:00"/>
    <x v="6"/>
  </r>
  <r>
    <n v="1037"/>
    <s v="Lemonymous 10th Anniversary Album Re-Release"/>
    <x v="1036"/>
    <n v="1000"/>
    <n v="1021"/>
    <n v="102"/>
    <x v="0"/>
    <s v="US"/>
    <s v="USD"/>
    <n v="1431925200"/>
    <n v="1429991062"/>
    <b v="0"/>
    <n v="21"/>
    <b v="1"/>
    <s v="music/electronic music"/>
    <n v="48.62"/>
    <x v="4"/>
    <x v="15"/>
    <x v="1037"/>
    <d v="2015-05-18T05:00:00"/>
    <x v="4"/>
  </r>
  <r>
    <n v="1038"/>
    <s v="Last of the Lost Boys: New Music from Matthew Blake"/>
    <x v="1037"/>
    <n v="1500"/>
    <n v="2180"/>
    <n v="145"/>
    <x v="0"/>
    <s v="US"/>
    <s v="USD"/>
    <n v="1458362023"/>
    <n v="1455773623"/>
    <b v="0"/>
    <n v="61"/>
    <b v="1"/>
    <s v="music/electronic music"/>
    <n v="35.74"/>
    <x v="4"/>
    <x v="15"/>
    <x v="1038"/>
    <d v="2016-03-19T04:33:43"/>
    <x v="2"/>
  </r>
  <r>
    <n v="1039"/>
    <s v="Becoming Rainbow: A Music, Art &amp; Virtual Reality Experience"/>
    <x v="1038"/>
    <n v="500"/>
    <n v="641"/>
    <n v="128"/>
    <x v="0"/>
    <s v="US"/>
    <s v="USD"/>
    <n v="1481615940"/>
    <n v="1479436646"/>
    <b v="0"/>
    <n v="30"/>
    <b v="1"/>
    <s v="music/electronic music"/>
    <n v="21.37"/>
    <x v="4"/>
    <x v="15"/>
    <x v="1039"/>
    <d v="2016-12-13T07:59:00"/>
    <x v="2"/>
  </r>
  <r>
    <n v="1040"/>
    <s v="Broadcasts to Promote Human Freedom in South Florida"/>
    <x v="1039"/>
    <n v="85000"/>
    <n v="250"/>
    <n v="0"/>
    <x v="1"/>
    <s v="US"/>
    <s v="USD"/>
    <n v="1472317209"/>
    <n v="1469725209"/>
    <b v="0"/>
    <n v="1"/>
    <b v="0"/>
    <s v="journalism/audio"/>
    <n v="250"/>
    <x v="5"/>
    <x v="16"/>
    <x v="1040"/>
    <d v="2016-08-27T17:00:09"/>
    <x v="2"/>
  </r>
  <r>
    <n v="1041"/>
    <s v="Industry Success Project (Canceled)"/>
    <x v="1040"/>
    <n v="50"/>
    <n v="0"/>
    <n v="0"/>
    <x v="1"/>
    <s v="US"/>
    <s v="USD"/>
    <n v="1406769992"/>
    <n v="1405041992"/>
    <b v="0"/>
    <n v="0"/>
    <b v="0"/>
    <s v="journalism/audio"/>
    <n v="0"/>
    <x v="5"/>
    <x v="16"/>
    <x v="1041"/>
    <d v="2014-07-31T01:26:32"/>
    <x v="3"/>
  </r>
  <r>
    <n v="1042"/>
    <s v="Ben's Top 5 podcast (Canceled)"/>
    <x v="1041"/>
    <n v="650"/>
    <n v="10"/>
    <n v="2"/>
    <x v="1"/>
    <s v="US"/>
    <s v="USD"/>
    <n v="1410516000"/>
    <n v="1406824948"/>
    <b v="0"/>
    <n v="1"/>
    <b v="0"/>
    <s v="journalism/audio"/>
    <n v="10"/>
    <x v="5"/>
    <x v="16"/>
    <x v="1042"/>
    <d v="2014-09-12T10:00:00"/>
    <x v="3"/>
  </r>
  <r>
    <n v="1043"/>
    <s v="Printing TONE Audio 10th Anniversary Edition! (Canceled)"/>
    <x v="1042"/>
    <n v="100000"/>
    <n v="8537"/>
    <n v="9"/>
    <x v="1"/>
    <s v="US"/>
    <s v="USD"/>
    <n v="1432101855"/>
    <n v="1429509855"/>
    <b v="0"/>
    <n v="292"/>
    <b v="0"/>
    <s v="journalism/audio"/>
    <n v="29.24"/>
    <x v="5"/>
    <x v="16"/>
    <x v="1043"/>
    <d v="2015-05-20T06:04:15"/>
    <x v="4"/>
  </r>
  <r>
    <n v="1044"/>
    <s v="Podcast for fun! (Canceled)"/>
    <x v="1043"/>
    <n v="7000"/>
    <n v="6"/>
    <n v="0"/>
    <x v="1"/>
    <s v="US"/>
    <s v="USD"/>
    <n v="1425587220"/>
    <n v="1420668801"/>
    <b v="0"/>
    <n v="2"/>
    <b v="0"/>
    <s v="journalism/audio"/>
    <n v="3"/>
    <x v="5"/>
    <x v="16"/>
    <x v="1044"/>
    <d v="2015-03-05T20:27:00"/>
    <x v="4"/>
  </r>
  <r>
    <n v="1045"/>
    <s v="In Case Of Emergency (Canceled)"/>
    <x v="1044"/>
    <n v="10000"/>
    <n v="266"/>
    <n v="3"/>
    <x v="1"/>
    <s v="US"/>
    <s v="USD"/>
    <n v="1408827550"/>
    <n v="1406235550"/>
    <b v="0"/>
    <n v="8"/>
    <b v="0"/>
    <s v="journalism/audio"/>
    <n v="33.25"/>
    <x v="5"/>
    <x v="16"/>
    <x v="1045"/>
    <d v="2014-08-23T20:59:10"/>
    <x v="3"/>
  </r>
  <r>
    <n v="1046"/>
    <s v="All Things Horses Podcast (Canceled)"/>
    <x v="1045"/>
    <n v="3000"/>
    <n v="0"/>
    <n v="0"/>
    <x v="1"/>
    <s v="DE"/>
    <s v="EUR"/>
    <n v="1451161560"/>
    <n v="1447273560"/>
    <b v="0"/>
    <n v="0"/>
    <b v="0"/>
    <s v="journalism/audio"/>
    <n v="0"/>
    <x v="5"/>
    <x v="16"/>
    <x v="1046"/>
    <d v="2015-12-26T20:26:00"/>
    <x v="4"/>
  </r>
  <r>
    <n v="1047"/>
    <s v="Start a New Podcast (Canceled)"/>
    <x v="1046"/>
    <n v="2000"/>
    <n v="1"/>
    <n v="0"/>
    <x v="1"/>
    <s v="US"/>
    <s v="USD"/>
    <n v="1415219915"/>
    <n v="1412624315"/>
    <b v="0"/>
    <n v="1"/>
    <b v="0"/>
    <s v="journalism/audio"/>
    <n v="1"/>
    <x v="5"/>
    <x v="16"/>
    <x v="1047"/>
    <d v="2014-11-05T20:38:35"/>
    <x v="3"/>
  </r>
  <r>
    <n v="1048"/>
    <s v="#MYLifeMatters Radio Show &amp; Podcast (Canceled)"/>
    <x v="1047"/>
    <n v="15000"/>
    <n v="212"/>
    <n v="1"/>
    <x v="1"/>
    <s v="US"/>
    <s v="USD"/>
    <n v="1474766189"/>
    <n v="1471310189"/>
    <b v="0"/>
    <n v="4"/>
    <b v="0"/>
    <s v="journalism/audio"/>
    <n v="53"/>
    <x v="5"/>
    <x v="16"/>
    <x v="1048"/>
    <d v="2016-09-25T01:16:29"/>
    <x v="2"/>
  </r>
  <r>
    <n v="1049"/>
    <s v="J1 (Canceled)"/>
    <x v="1048"/>
    <n v="12000"/>
    <n v="0"/>
    <n v="0"/>
    <x v="1"/>
    <s v="US"/>
    <s v="USD"/>
    <n v="1455272445"/>
    <n v="1452680445"/>
    <b v="0"/>
    <n v="0"/>
    <b v="0"/>
    <s v="journalism/audio"/>
    <n v="0"/>
    <x v="5"/>
    <x v="16"/>
    <x v="1049"/>
    <d v="2016-02-12T10:20:45"/>
    <x v="2"/>
  </r>
  <r>
    <n v="1050"/>
    <s v="The (Secular) Barbershop Podcast (Canceled)"/>
    <x v="1049"/>
    <n v="2500"/>
    <n v="0"/>
    <n v="0"/>
    <x v="1"/>
    <s v="US"/>
    <s v="USD"/>
    <n v="1442257677"/>
    <n v="1439665677"/>
    <b v="0"/>
    <n v="0"/>
    <b v="0"/>
    <s v="journalism/audio"/>
    <n v="0"/>
    <x v="5"/>
    <x v="16"/>
    <x v="1050"/>
    <d v="2015-09-14T19:07:57"/>
    <x v="4"/>
  </r>
  <r>
    <n v="1051"/>
    <s v="Now You Know Podcast (Canceled)"/>
    <x v="1050"/>
    <n v="500"/>
    <n v="0"/>
    <n v="0"/>
    <x v="1"/>
    <s v="US"/>
    <s v="USD"/>
    <n v="1409098825"/>
    <n v="1406679625"/>
    <b v="0"/>
    <n v="0"/>
    <b v="0"/>
    <s v="journalism/audio"/>
    <n v="0"/>
    <x v="5"/>
    <x v="16"/>
    <x v="1051"/>
    <d v="2014-08-27T00:20:25"/>
    <x v="3"/>
  </r>
  <r>
    <n v="1052"/>
    <s v="Big Daddy's Long Ass Road Trip To W.S.O.P. 2016! Podcasts!"/>
    <x v="1051"/>
    <n v="4336"/>
    <n v="0"/>
    <n v="0"/>
    <x v="1"/>
    <s v="US"/>
    <s v="USD"/>
    <n v="1465243740"/>
    <n v="1461438495"/>
    <b v="0"/>
    <n v="0"/>
    <b v="0"/>
    <s v="journalism/audio"/>
    <n v="0"/>
    <x v="5"/>
    <x v="16"/>
    <x v="1052"/>
    <d v="2016-06-06T20:09:00"/>
    <x v="2"/>
  </r>
  <r>
    <n v="1053"/>
    <s v="A day in the life of...(podcast) (Canceled)"/>
    <x v="1052"/>
    <n v="1500"/>
    <n v="15"/>
    <n v="1"/>
    <x v="1"/>
    <s v="US"/>
    <s v="USD"/>
    <n v="1488773332"/>
    <n v="1486613332"/>
    <b v="0"/>
    <n v="1"/>
    <b v="0"/>
    <s v="journalism/audio"/>
    <n v="15"/>
    <x v="5"/>
    <x v="16"/>
    <x v="1053"/>
    <d v="2017-03-06T04:08:52"/>
    <x v="9"/>
  </r>
  <r>
    <n v="1054"/>
    <s v="Michale Graves &quot;The Voice of Liberty&quot; WVNJ RADIO 1160 AM"/>
    <x v="1053"/>
    <n v="2500"/>
    <n v="0"/>
    <n v="0"/>
    <x v="1"/>
    <s v="US"/>
    <s v="USD"/>
    <n v="1407708000"/>
    <n v="1405110399"/>
    <b v="0"/>
    <n v="0"/>
    <b v="0"/>
    <s v="journalism/audio"/>
    <n v="0"/>
    <x v="5"/>
    <x v="16"/>
    <x v="1054"/>
    <d v="2014-08-10T22:00:00"/>
    <x v="3"/>
  </r>
  <r>
    <n v="1055"/>
    <s v="The Smile High Podcast Club Season 3 (Canceled)"/>
    <x v="1054"/>
    <n v="3500"/>
    <n v="0"/>
    <n v="0"/>
    <x v="1"/>
    <s v="US"/>
    <s v="USD"/>
    <n v="1457394545"/>
    <n v="1454802545"/>
    <b v="0"/>
    <n v="0"/>
    <b v="0"/>
    <s v="journalism/audio"/>
    <n v="0"/>
    <x v="5"/>
    <x v="16"/>
    <x v="1055"/>
    <d v="2016-03-07T23:49:05"/>
    <x v="2"/>
  </r>
  <r>
    <n v="1056"/>
    <s v="Suburban Disorder Podcast (Canceled)"/>
    <x v="1055"/>
    <n v="10000"/>
    <n v="0"/>
    <n v="0"/>
    <x v="1"/>
    <s v="US"/>
    <s v="USD"/>
    <n v="1429892177"/>
    <n v="1424711777"/>
    <b v="0"/>
    <n v="0"/>
    <b v="0"/>
    <s v="journalism/audio"/>
    <n v="0"/>
    <x v="5"/>
    <x v="16"/>
    <x v="1056"/>
    <d v="2015-04-24T16:16:17"/>
    <x v="4"/>
  </r>
  <r>
    <n v="1057"/>
    <s v="Support Independent Media (Canceled)"/>
    <x v="1056"/>
    <n v="10000"/>
    <n v="0"/>
    <n v="0"/>
    <x v="1"/>
    <s v="US"/>
    <s v="USD"/>
    <n v="1480888483"/>
    <n v="1478292883"/>
    <b v="0"/>
    <n v="0"/>
    <b v="0"/>
    <s v="journalism/audio"/>
    <n v="0"/>
    <x v="5"/>
    <x v="16"/>
    <x v="1057"/>
    <d v="2016-12-04T21:54:43"/>
    <x v="2"/>
  </r>
  <r>
    <n v="1058"/>
    <s v="The Body Politic Radio (Canceled)"/>
    <x v="1057"/>
    <n v="40000"/>
    <n v="0"/>
    <n v="0"/>
    <x v="1"/>
    <s v="US"/>
    <s v="USD"/>
    <n v="1427328000"/>
    <n v="1423777043"/>
    <b v="0"/>
    <n v="0"/>
    <b v="0"/>
    <s v="journalism/audio"/>
    <n v="0"/>
    <x v="5"/>
    <x v="16"/>
    <x v="1058"/>
    <d v="2015-03-26T00:00:00"/>
    <x v="4"/>
  </r>
  <r>
    <n v="1059"/>
    <s v="Voice Over Artist (Canceled)"/>
    <x v="1058"/>
    <n v="1100"/>
    <n v="0"/>
    <n v="0"/>
    <x v="1"/>
    <s v="US"/>
    <s v="USD"/>
    <n v="1426269456"/>
    <n v="1423681056"/>
    <b v="0"/>
    <n v="0"/>
    <b v="0"/>
    <s v="journalism/audio"/>
    <n v="0"/>
    <x v="5"/>
    <x v="16"/>
    <x v="1059"/>
    <d v="2015-03-13T17:57:36"/>
    <x v="4"/>
  </r>
  <r>
    <n v="1060"/>
    <s v="Reality  Check (Canceled)"/>
    <x v="1059"/>
    <n v="5000"/>
    <n v="50"/>
    <n v="1"/>
    <x v="1"/>
    <s v="US"/>
    <s v="USD"/>
    <n v="1429134893"/>
    <n v="1426542893"/>
    <b v="0"/>
    <n v="1"/>
    <b v="0"/>
    <s v="journalism/audio"/>
    <n v="50"/>
    <x v="5"/>
    <x v="16"/>
    <x v="1060"/>
    <d v="2015-04-15T21:54:53"/>
    <x v="4"/>
  </r>
  <r>
    <n v="1061"/>
    <s v="Chat Box 23 (Canceled)"/>
    <x v="1060"/>
    <n v="4000"/>
    <n v="0"/>
    <n v="0"/>
    <x v="1"/>
    <s v="US"/>
    <s v="USD"/>
    <n v="1462150800"/>
    <n v="1456987108"/>
    <b v="0"/>
    <n v="0"/>
    <b v="0"/>
    <s v="journalism/audio"/>
    <n v="0"/>
    <x v="5"/>
    <x v="16"/>
    <x v="1061"/>
    <d v="2016-05-02T01:00:00"/>
    <x v="2"/>
  </r>
  <r>
    <n v="1062"/>
    <s v="RETURNING AT A LATER DATE"/>
    <x v="1061"/>
    <n v="199"/>
    <n v="190"/>
    <n v="95"/>
    <x v="1"/>
    <s v="US"/>
    <s v="USD"/>
    <n v="1468351341"/>
    <n v="1467746541"/>
    <b v="0"/>
    <n v="4"/>
    <b v="0"/>
    <s v="journalism/audio"/>
    <n v="47.5"/>
    <x v="5"/>
    <x v="16"/>
    <x v="1062"/>
    <d v="2016-07-12T19:22:21"/>
    <x v="2"/>
  </r>
  <r>
    <n v="1063"/>
    <s v="Final Benghazi Report on audio â€“ New results may shock you!"/>
    <x v="1062"/>
    <n v="1000"/>
    <n v="0"/>
    <n v="0"/>
    <x v="1"/>
    <s v="US"/>
    <s v="USD"/>
    <n v="1472604262"/>
    <n v="1470012262"/>
    <b v="0"/>
    <n v="0"/>
    <b v="0"/>
    <s v="journalism/audio"/>
    <n v="0"/>
    <x v="5"/>
    <x v="16"/>
    <x v="1063"/>
    <d v="2016-08-31T00:44:22"/>
    <x v="2"/>
  </r>
  <r>
    <n v="1064"/>
    <s v="Vineyard Valley - A Social Winemaking Game!"/>
    <x v="1063"/>
    <n v="90000"/>
    <n v="8077"/>
    <n v="9"/>
    <x v="2"/>
    <s v="US"/>
    <s v="USD"/>
    <n v="1373174903"/>
    <n v="1369286903"/>
    <b v="0"/>
    <n v="123"/>
    <b v="0"/>
    <s v="games/video games"/>
    <n v="65.67"/>
    <x v="6"/>
    <x v="17"/>
    <x v="1064"/>
    <d v="2013-07-07T05:28:23"/>
    <x v="5"/>
  </r>
  <r>
    <n v="1065"/>
    <s v="Diggers Fall tactical multiplayer pc shooter"/>
    <x v="1064"/>
    <n v="3000"/>
    <n v="81"/>
    <n v="3"/>
    <x v="2"/>
    <s v="AU"/>
    <s v="AUD"/>
    <n v="1392800922"/>
    <n v="1390381722"/>
    <b v="0"/>
    <n v="5"/>
    <b v="0"/>
    <s v="games/video games"/>
    <n v="16.2"/>
    <x v="6"/>
    <x v="17"/>
    <x v="1065"/>
    <d v="2014-02-19T09:08:42"/>
    <x v="3"/>
  </r>
  <r>
    <n v="1066"/>
    <s v="So I'm A Dark Lord"/>
    <x v="1065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x v="17"/>
    <x v="1066"/>
    <d v="2013-08-04T23:06:22"/>
    <x v="5"/>
  </r>
  <r>
    <n v="1067"/>
    <s v="Fate Fighters - The Ultimate Decision Maker"/>
    <x v="1066"/>
    <n v="500"/>
    <n v="130"/>
    <n v="26"/>
    <x v="2"/>
    <s v="US"/>
    <s v="USD"/>
    <n v="1387657931"/>
    <n v="1385065931"/>
    <b v="0"/>
    <n v="10"/>
    <b v="0"/>
    <s v="games/video games"/>
    <n v="13"/>
    <x v="6"/>
    <x v="17"/>
    <x v="1067"/>
    <d v="2013-12-21T20:32:11"/>
    <x v="5"/>
  </r>
  <r>
    <n v="1068"/>
    <s v="The Quest To Save Hip Hop"/>
    <x v="1067"/>
    <n v="30000"/>
    <n v="45"/>
    <n v="0"/>
    <x v="2"/>
    <s v="US"/>
    <s v="USD"/>
    <n v="1460274864"/>
    <n v="1457686464"/>
    <b v="0"/>
    <n v="4"/>
    <b v="0"/>
    <s v="games/video games"/>
    <n v="11.25"/>
    <x v="6"/>
    <x v="17"/>
    <x v="1068"/>
    <d v="2016-04-10T07:54:24"/>
    <x v="2"/>
  </r>
  <r>
    <n v="1069"/>
    <s v="Until The End (PC, Mac, and Linux)"/>
    <x v="1068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x v="17"/>
    <x v="1069"/>
    <d v="2013-11-26T06:30:59"/>
    <x v="5"/>
  </r>
  <r>
    <n v="1070"/>
    <s v="Prez Games: Do You Have What it Takes to Win the Presidency?"/>
    <x v="1069"/>
    <n v="10000"/>
    <n v="70"/>
    <n v="1"/>
    <x v="2"/>
    <s v="US"/>
    <s v="USD"/>
    <n v="1349050622"/>
    <n v="1347322622"/>
    <b v="0"/>
    <n v="2"/>
    <b v="0"/>
    <s v="games/video games"/>
    <n v="35"/>
    <x v="6"/>
    <x v="17"/>
    <x v="1070"/>
    <d v="2012-10-01T00:17:02"/>
    <x v="6"/>
  </r>
  <r>
    <n v="1071"/>
    <s v="DJ's Bane"/>
    <x v="1070"/>
    <n v="100"/>
    <n v="0"/>
    <n v="0"/>
    <x v="2"/>
    <s v="NO"/>
    <s v="NOK"/>
    <n v="1447787093"/>
    <n v="1445191493"/>
    <b v="0"/>
    <n v="0"/>
    <b v="0"/>
    <s v="games/video games"/>
    <n v="0"/>
    <x v="6"/>
    <x v="17"/>
    <x v="1071"/>
    <d v="2015-11-17T19:04:53"/>
    <x v="4"/>
  </r>
  <r>
    <n v="1072"/>
    <s v="World Defense : Tower Defense"/>
    <x v="1071"/>
    <n v="75000"/>
    <n v="51"/>
    <n v="0"/>
    <x v="2"/>
    <s v="US"/>
    <s v="USD"/>
    <n v="1391630297"/>
    <n v="1389038297"/>
    <b v="0"/>
    <n v="4"/>
    <b v="0"/>
    <s v="games/video games"/>
    <n v="12.75"/>
    <x v="6"/>
    <x v="17"/>
    <x v="1072"/>
    <d v="2014-02-05T19:58:17"/>
    <x v="3"/>
  </r>
  <r>
    <n v="1073"/>
    <s v="Rainbow Ball to the Iphone"/>
    <x v="1072"/>
    <n v="750"/>
    <n v="10"/>
    <n v="1"/>
    <x v="2"/>
    <s v="US"/>
    <s v="USD"/>
    <n v="1318806541"/>
    <n v="1316214541"/>
    <b v="0"/>
    <n v="1"/>
    <b v="0"/>
    <s v="games/video games"/>
    <n v="10"/>
    <x v="6"/>
    <x v="17"/>
    <x v="1073"/>
    <d v="2011-10-16T23:09:01"/>
    <x v="7"/>
  </r>
  <r>
    <n v="1074"/>
    <s v="Kingdom Espionage"/>
    <x v="1073"/>
    <n v="54000"/>
    <n v="3407"/>
    <n v="6"/>
    <x v="2"/>
    <s v="US"/>
    <s v="USD"/>
    <n v="1388808545"/>
    <n v="1386216545"/>
    <b v="0"/>
    <n v="30"/>
    <b v="0"/>
    <s v="games/video games"/>
    <n v="113.57"/>
    <x v="6"/>
    <x v="17"/>
    <x v="1074"/>
    <d v="2014-01-04T04:09:05"/>
    <x v="5"/>
  </r>
  <r>
    <n v="1075"/>
    <s v="Towers Of The Apocalypse"/>
    <x v="1074"/>
    <n v="1000"/>
    <n v="45"/>
    <n v="5"/>
    <x v="2"/>
    <s v="US"/>
    <s v="USD"/>
    <n v="1336340516"/>
    <n v="1333748516"/>
    <b v="0"/>
    <n v="3"/>
    <b v="0"/>
    <s v="games/video games"/>
    <n v="15"/>
    <x v="6"/>
    <x v="17"/>
    <x v="1075"/>
    <d v="2012-05-06T21:41:56"/>
    <x v="6"/>
  </r>
  <r>
    <n v="1076"/>
    <s v="Kaptain Brawe 2: A Space Travesty"/>
    <x v="1075"/>
    <n v="75000"/>
    <n v="47074"/>
    <n v="63"/>
    <x v="2"/>
    <s v="US"/>
    <s v="USD"/>
    <n v="1410426250"/>
    <n v="1405674250"/>
    <b v="0"/>
    <n v="975"/>
    <b v="0"/>
    <s v="games/video games"/>
    <n v="48.28"/>
    <x v="6"/>
    <x v="17"/>
    <x v="1076"/>
    <d v="2014-09-11T09:04:10"/>
    <x v="3"/>
  </r>
  <r>
    <n v="1077"/>
    <s v="Legends of Callasia [Demo Available NOW!]"/>
    <x v="1076"/>
    <n v="25000"/>
    <n v="7344"/>
    <n v="29"/>
    <x v="2"/>
    <s v="US"/>
    <s v="USD"/>
    <n v="1452744011"/>
    <n v="1450152011"/>
    <b v="0"/>
    <n v="167"/>
    <b v="0"/>
    <s v="games/video games"/>
    <n v="43.98"/>
    <x v="6"/>
    <x v="17"/>
    <x v="1077"/>
    <d v="2016-01-14T04:00:11"/>
    <x v="4"/>
  </r>
  <r>
    <n v="1078"/>
    <s v="New iPad/iPhone game development software needed"/>
    <x v="1077"/>
    <n v="600"/>
    <n v="45"/>
    <n v="8"/>
    <x v="2"/>
    <s v="US"/>
    <s v="USD"/>
    <n v="1311309721"/>
    <n v="1307421721"/>
    <b v="0"/>
    <n v="5"/>
    <b v="0"/>
    <s v="games/video games"/>
    <n v="9"/>
    <x v="6"/>
    <x v="17"/>
    <x v="1078"/>
    <d v="2011-07-22T04:42:01"/>
    <x v="7"/>
  </r>
  <r>
    <n v="1079"/>
    <s v="Sirius Online, an indie Space MMO"/>
    <x v="1078"/>
    <n v="26000"/>
    <n v="678"/>
    <n v="3"/>
    <x v="2"/>
    <s v="DE"/>
    <s v="EUR"/>
    <n v="1463232936"/>
    <n v="1461072936"/>
    <b v="0"/>
    <n v="18"/>
    <b v="0"/>
    <s v="games/video games"/>
    <n v="37.67"/>
    <x v="6"/>
    <x v="17"/>
    <x v="1079"/>
    <d v="2016-05-14T13:35:36"/>
    <x v="2"/>
  </r>
  <r>
    <n v="1080"/>
    <s v="Skullforge: The Hunt"/>
    <x v="1079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x v="17"/>
    <x v="1080"/>
    <d v="2014-05-11T03:18:53"/>
    <x v="3"/>
  </r>
  <r>
    <n v="1081"/>
    <s v="The Creature"/>
    <x v="1080"/>
    <n v="68000"/>
    <n v="12"/>
    <n v="0"/>
    <x v="2"/>
    <s v="US"/>
    <s v="USD"/>
    <n v="1422483292"/>
    <n v="1419891292"/>
    <b v="0"/>
    <n v="4"/>
    <b v="0"/>
    <s v="games/video games"/>
    <n v="3"/>
    <x v="6"/>
    <x v="17"/>
    <x v="1081"/>
    <d v="2015-01-28T22:14:52"/>
    <x v="3"/>
  </r>
  <r>
    <n v="1082"/>
    <s v="T-Fighter: Code Name M - Mobile Edition"/>
    <x v="1081"/>
    <n v="10000"/>
    <n v="56"/>
    <n v="1"/>
    <x v="2"/>
    <s v="US"/>
    <s v="USD"/>
    <n v="1344635088"/>
    <n v="1342043088"/>
    <b v="0"/>
    <n v="3"/>
    <b v="0"/>
    <s v="games/video games"/>
    <n v="18.670000000000002"/>
    <x v="6"/>
    <x v="17"/>
    <x v="1082"/>
    <d v="2012-08-10T21:44:48"/>
    <x v="6"/>
  </r>
  <r>
    <n v="1083"/>
    <s v="Video Game Store That Can Beat Out Any Other"/>
    <x v="1082"/>
    <n v="50000"/>
    <n v="410"/>
    <n v="1"/>
    <x v="2"/>
    <s v="CA"/>
    <s v="CAD"/>
    <n v="1406994583"/>
    <n v="1401810583"/>
    <b v="0"/>
    <n v="1"/>
    <b v="0"/>
    <s v="games/video games"/>
    <n v="410"/>
    <x v="6"/>
    <x v="17"/>
    <x v="1083"/>
    <d v="2014-08-02T15:49:43"/>
    <x v="3"/>
  </r>
  <r>
    <n v="1084"/>
    <s v="My own channel"/>
    <x v="1083"/>
    <n v="550"/>
    <n v="0"/>
    <n v="0"/>
    <x v="2"/>
    <s v="US"/>
    <s v="USD"/>
    <n v="1407534804"/>
    <n v="1404942804"/>
    <b v="0"/>
    <n v="0"/>
    <b v="0"/>
    <s v="games/video games"/>
    <n v="0"/>
    <x v="6"/>
    <x v="17"/>
    <x v="1084"/>
    <d v="2014-08-08T21:53:24"/>
    <x v="3"/>
  </r>
  <r>
    <n v="1085"/>
    <s v="Sun Dryd Studios"/>
    <x v="1084"/>
    <n v="30000"/>
    <n v="1026"/>
    <n v="3"/>
    <x v="2"/>
    <s v="CA"/>
    <s v="CAD"/>
    <n v="1457967975"/>
    <n v="1455379575"/>
    <b v="0"/>
    <n v="9"/>
    <b v="0"/>
    <s v="games/video games"/>
    <n v="114"/>
    <x v="6"/>
    <x v="17"/>
    <x v="1085"/>
    <d v="2016-03-14T15:06:15"/>
    <x v="2"/>
  </r>
  <r>
    <n v="1086"/>
    <s v="Cyber Universe Online"/>
    <x v="1085"/>
    <n v="18000"/>
    <n v="15"/>
    <n v="0"/>
    <x v="2"/>
    <s v="US"/>
    <s v="USD"/>
    <n v="1408913291"/>
    <n v="1406321291"/>
    <b v="0"/>
    <n v="2"/>
    <b v="0"/>
    <s v="games/video games"/>
    <n v="7.5"/>
    <x v="6"/>
    <x v="17"/>
    <x v="1086"/>
    <d v="2014-08-24T20:48:11"/>
    <x v="3"/>
  </r>
  <r>
    <n v="1087"/>
    <s v="Idle Gamers"/>
    <x v="1086"/>
    <n v="1100"/>
    <n v="0"/>
    <n v="0"/>
    <x v="2"/>
    <s v="US"/>
    <s v="USD"/>
    <n v="1402852087"/>
    <n v="1400260087"/>
    <b v="0"/>
    <n v="0"/>
    <b v="0"/>
    <s v="games/video games"/>
    <n v="0"/>
    <x v="6"/>
    <x v="17"/>
    <x v="1087"/>
    <d v="2014-06-15T17:08:07"/>
    <x v="3"/>
  </r>
  <r>
    <n v="1088"/>
    <s v="Still Alive"/>
    <x v="1087"/>
    <n v="45000"/>
    <n v="6382.34"/>
    <n v="14"/>
    <x v="2"/>
    <s v="US"/>
    <s v="USD"/>
    <n v="1398366667"/>
    <n v="1395774667"/>
    <b v="0"/>
    <n v="147"/>
    <b v="0"/>
    <s v="games/video games"/>
    <n v="43.42"/>
    <x v="6"/>
    <x v="17"/>
    <x v="1088"/>
    <d v="2014-04-24T19:11:07"/>
    <x v="3"/>
  </r>
  <r>
    <n v="1089"/>
    <s v="Farabel"/>
    <x v="1088"/>
    <n v="15000"/>
    <n v="1174"/>
    <n v="8"/>
    <x v="2"/>
    <s v="FR"/>
    <s v="EUR"/>
    <n v="1435293175"/>
    <n v="1432701175"/>
    <b v="0"/>
    <n v="49"/>
    <b v="0"/>
    <s v="games/video games"/>
    <n v="23.96"/>
    <x v="6"/>
    <x v="17"/>
    <x v="1089"/>
    <d v="2015-06-26T04:32:55"/>
    <x v="4"/>
  </r>
  <r>
    <n v="1090"/>
    <s v="Help Jumpy Punch Prosper!!"/>
    <x v="1089"/>
    <n v="12999"/>
    <n v="5"/>
    <n v="0"/>
    <x v="2"/>
    <s v="AU"/>
    <s v="AUD"/>
    <n v="1432873653"/>
    <n v="1430281653"/>
    <b v="0"/>
    <n v="1"/>
    <b v="0"/>
    <s v="games/video games"/>
    <n v="5"/>
    <x v="6"/>
    <x v="17"/>
    <x v="1090"/>
    <d v="2015-05-29T04:27:33"/>
    <x v="4"/>
  </r>
  <r>
    <n v="1091"/>
    <s v="London Revolution - Open World RPG Minecraft Server"/>
    <x v="1090"/>
    <n v="200"/>
    <n v="25"/>
    <n v="13"/>
    <x v="2"/>
    <s v="GB"/>
    <s v="GBP"/>
    <n v="1460313672"/>
    <n v="1457725272"/>
    <b v="0"/>
    <n v="2"/>
    <b v="0"/>
    <s v="games/video games"/>
    <n v="12.5"/>
    <x v="6"/>
    <x v="17"/>
    <x v="1091"/>
    <d v="2016-04-10T18:41:12"/>
    <x v="2"/>
  </r>
  <r>
    <n v="1092"/>
    <s v="toggleme. - the next phenom in mobile gaming"/>
    <x v="1091"/>
    <n v="2000"/>
    <n v="21"/>
    <n v="1"/>
    <x v="2"/>
    <s v="US"/>
    <s v="USD"/>
    <n v="1357432638"/>
    <n v="1354840638"/>
    <b v="0"/>
    <n v="7"/>
    <b v="0"/>
    <s v="games/video games"/>
    <n v="3"/>
    <x v="6"/>
    <x v="17"/>
    <x v="1092"/>
    <d v="2013-01-06T00:37:18"/>
    <x v="6"/>
  </r>
  <r>
    <n v="1093"/>
    <s v="Help get &quot;Don't Look&quot; on Steam Greenlight!"/>
    <x v="1092"/>
    <n v="300"/>
    <n v="42.25"/>
    <n v="14"/>
    <x v="2"/>
    <s v="CA"/>
    <s v="CAD"/>
    <n v="1455232937"/>
    <n v="1453936937"/>
    <b v="0"/>
    <n v="4"/>
    <b v="0"/>
    <s v="games/video games"/>
    <n v="10.56"/>
    <x v="6"/>
    <x v="17"/>
    <x v="1093"/>
    <d v="2016-02-11T23:22:17"/>
    <x v="2"/>
  </r>
  <r>
    <n v="1094"/>
    <s v="Sprocket Junkie"/>
    <x v="1093"/>
    <n v="18000"/>
    <n v="3294.01"/>
    <n v="18"/>
    <x v="2"/>
    <s v="US"/>
    <s v="USD"/>
    <n v="1318180033"/>
    <n v="1315588033"/>
    <b v="0"/>
    <n v="27"/>
    <b v="0"/>
    <s v="games/video games"/>
    <n v="122"/>
    <x v="6"/>
    <x v="17"/>
    <x v="1094"/>
    <d v="2011-10-09T17:07:13"/>
    <x v="7"/>
  </r>
  <r>
    <n v="1095"/>
    <s v="Project Snowstorm"/>
    <x v="1094"/>
    <n v="500000"/>
    <n v="25174"/>
    <n v="5"/>
    <x v="2"/>
    <s v="US"/>
    <s v="USD"/>
    <n v="1377867220"/>
    <n v="1375275220"/>
    <b v="0"/>
    <n v="94"/>
    <b v="0"/>
    <s v="games/video games"/>
    <n v="267.81"/>
    <x v="6"/>
    <x v="17"/>
    <x v="1095"/>
    <d v="2013-08-30T12:53:40"/>
    <x v="5"/>
  </r>
  <r>
    <n v="1096"/>
    <s v="Bugspeed Collider: Fast-Paced Platform Brawler (1â€“4 Players)"/>
    <x v="1095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x v="17"/>
    <x v="1096"/>
    <d v="2014-10-04T03:30:00"/>
    <x v="3"/>
  </r>
  <r>
    <n v="1097"/>
    <s v="Rabbly"/>
    <x v="1096"/>
    <n v="100000"/>
    <n v="47"/>
    <n v="0"/>
    <x v="2"/>
    <s v="US"/>
    <s v="USD"/>
    <n v="1393786877"/>
    <n v="1390330877"/>
    <b v="0"/>
    <n v="7"/>
    <b v="0"/>
    <s v="games/video games"/>
    <n v="6.71"/>
    <x v="6"/>
    <x v="17"/>
    <x v="1097"/>
    <d v="2014-03-02T19:01:17"/>
    <x v="3"/>
  </r>
  <r>
    <n v="1098"/>
    <s v="Kick, Punch... Fireball"/>
    <x v="1097"/>
    <n v="25000"/>
    <n v="1803"/>
    <n v="7"/>
    <x v="2"/>
    <s v="US"/>
    <s v="USD"/>
    <n v="1397413095"/>
    <n v="1394821095"/>
    <b v="0"/>
    <n v="22"/>
    <b v="0"/>
    <s v="games/video games"/>
    <n v="81.95"/>
    <x v="6"/>
    <x v="17"/>
    <x v="1098"/>
    <d v="2014-04-13T18:18:15"/>
    <x v="3"/>
  </r>
  <r>
    <n v="1099"/>
    <s v="Xeno - A Sci-Fi FPS"/>
    <x v="1098"/>
    <n v="5000"/>
    <n v="25"/>
    <n v="1"/>
    <x v="2"/>
    <s v="GB"/>
    <s v="GBP"/>
    <n v="1431547468"/>
    <n v="1428955468"/>
    <b v="0"/>
    <n v="1"/>
    <b v="0"/>
    <s v="games/video games"/>
    <n v="25"/>
    <x v="6"/>
    <x v="17"/>
    <x v="1099"/>
    <d v="2015-05-13T20:04:28"/>
    <x v="4"/>
  </r>
  <r>
    <n v="1100"/>
    <s v="Aeldengald Saga Book I"/>
    <x v="1099"/>
    <n v="4000"/>
    <n v="100"/>
    <n v="3"/>
    <x v="2"/>
    <s v="DE"/>
    <s v="EUR"/>
    <n v="1455417571"/>
    <n v="1452825571"/>
    <b v="0"/>
    <n v="10"/>
    <b v="0"/>
    <s v="games/video games"/>
    <n v="10"/>
    <x v="6"/>
    <x v="17"/>
    <x v="1100"/>
    <d v="2016-02-14T02:39:31"/>
    <x v="2"/>
  </r>
  <r>
    <n v="1101"/>
    <s v="Strain Wars"/>
    <x v="1100"/>
    <n v="100000"/>
    <n v="41"/>
    <n v="0"/>
    <x v="2"/>
    <s v="US"/>
    <s v="USD"/>
    <n v="1468519920"/>
    <n v="1466188338"/>
    <b v="0"/>
    <n v="6"/>
    <b v="0"/>
    <s v="games/video games"/>
    <n v="6.83"/>
    <x v="6"/>
    <x v="17"/>
    <x v="1101"/>
    <d v="2016-07-14T18:12:00"/>
    <x v="2"/>
  </r>
  <r>
    <n v="1102"/>
    <s v="Runers"/>
    <x v="1101"/>
    <n v="8000"/>
    <n v="425"/>
    <n v="5"/>
    <x v="2"/>
    <s v="US"/>
    <s v="USD"/>
    <n v="1386568740"/>
    <n v="1383095125"/>
    <b v="0"/>
    <n v="24"/>
    <b v="0"/>
    <s v="games/video games"/>
    <n v="17.71"/>
    <x v="6"/>
    <x v="17"/>
    <x v="1102"/>
    <d v="2013-12-09T05:59:00"/>
    <x v="5"/>
  </r>
  <r>
    <n v="1103"/>
    <s v="The Morgue"/>
    <x v="1102"/>
    <n v="15000"/>
    <n v="243"/>
    <n v="2"/>
    <x v="2"/>
    <s v="US"/>
    <s v="USD"/>
    <n v="1466227190"/>
    <n v="1461043190"/>
    <b v="0"/>
    <n v="15"/>
    <b v="0"/>
    <s v="games/video games"/>
    <n v="16.2"/>
    <x v="6"/>
    <x v="17"/>
    <x v="1103"/>
    <d v="2016-06-18T05:19:50"/>
    <x v="2"/>
  </r>
  <r>
    <n v="1104"/>
    <s v="Street Heroes - A Facebook Beat 'em Up"/>
    <x v="1103"/>
    <n v="60000"/>
    <n v="2971"/>
    <n v="5"/>
    <x v="2"/>
    <s v="GB"/>
    <s v="GBP"/>
    <n v="1402480221"/>
    <n v="1399888221"/>
    <b v="0"/>
    <n v="37"/>
    <b v="0"/>
    <s v="games/video games"/>
    <n v="80.3"/>
    <x v="6"/>
    <x v="17"/>
    <x v="1104"/>
    <d v="2014-06-11T09:50:21"/>
    <x v="3"/>
  </r>
  <r>
    <n v="1105"/>
    <s v="Nightmare Zombies"/>
    <x v="1104"/>
    <n v="900000"/>
    <n v="1431"/>
    <n v="0"/>
    <x v="2"/>
    <s v="US"/>
    <s v="USD"/>
    <n v="1395627327"/>
    <n v="1393038927"/>
    <b v="0"/>
    <n v="20"/>
    <b v="0"/>
    <s v="games/video games"/>
    <n v="71.55"/>
    <x v="6"/>
    <x v="17"/>
    <x v="1105"/>
    <d v="2014-03-24T02:15:27"/>
    <x v="3"/>
  </r>
  <r>
    <n v="1106"/>
    <s v="Backyard Zombies"/>
    <x v="1105"/>
    <n v="400"/>
    <n v="165"/>
    <n v="41"/>
    <x v="2"/>
    <s v="US"/>
    <s v="USD"/>
    <n v="1333557975"/>
    <n v="1330969575"/>
    <b v="0"/>
    <n v="7"/>
    <b v="0"/>
    <s v="games/video games"/>
    <n v="23.57"/>
    <x v="6"/>
    <x v="17"/>
    <x v="1106"/>
    <d v="2012-04-04T16:46:15"/>
    <x v="6"/>
  </r>
  <r>
    <n v="1107"/>
    <s v="The kidcade is the next big thing in the home entertainment"/>
    <x v="1106"/>
    <n v="10000"/>
    <n v="0"/>
    <n v="0"/>
    <x v="2"/>
    <s v="US"/>
    <s v="USD"/>
    <n v="1406148024"/>
    <n v="1403556024"/>
    <b v="0"/>
    <n v="0"/>
    <b v="0"/>
    <s v="games/video games"/>
    <n v="0"/>
    <x v="6"/>
    <x v="17"/>
    <x v="1107"/>
    <d v="2014-07-23T20:40:24"/>
    <x v="3"/>
  </r>
  <r>
    <n v="1108"/>
    <s v="Urbania: Create the future"/>
    <x v="1107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x v="17"/>
    <x v="1108"/>
    <d v="2012-04-13T14:17:15"/>
    <x v="6"/>
  </r>
  <r>
    <n v="1109"/>
    <s v="1985 Video Game Museum/Arcade/Game Lounge/Event Center"/>
    <x v="1108"/>
    <n v="10000"/>
    <n v="45"/>
    <n v="0"/>
    <x v="2"/>
    <s v="US"/>
    <s v="USD"/>
    <n v="1479495790"/>
    <n v="1476900190"/>
    <b v="0"/>
    <n v="3"/>
    <b v="0"/>
    <s v="games/video games"/>
    <n v="15"/>
    <x v="6"/>
    <x v="17"/>
    <x v="1109"/>
    <d v="2016-11-18T19:03:10"/>
    <x v="2"/>
  </r>
  <r>
    <n v="1110"/>
    <s v="PSI - Role Playing Game"/>
    <x v="1109"/>
    <n v="50000"/>
    <n v="255"/>
    <n v="1"/>
    <x v="2"/>
    <s v="US"/>
    <s v="USD"/>
    <n v="1354919022"/>
    <n v="1352327022"/>
    <b v="0"/>
    <n v="11"/>
    <b v="0"/>
    <s v="games/video games"/>
    <n v="23.18"/>
    <x v="6"/>
    <x v="17"/>
    <x v="1110"/>
    <d v="2012-12-07T22:23:42"/>
    <x v="6"/>
  </r>
  <r>
    <n v="1111"/>
    <s v="Funding HyperLight Studios"/>
    <x v="1110"/>
    <n v="2500"/>
    <n v="1"/>
    <n v="0"/>
    <x v="2"/>
    <s v="US"/>
    <s v="USD"/>
    <n v="1452228790"/>
    <n v="1449636790"/>
    <b v="0"/>
    <n v="1"/>
    <b v="0"/>
    <s v="games/video games"/>
    <n v="1"/>
    <x v="6"/>
    <x v="17"/>
    <x v="1111"/>
    <d v="2016-01-08T04:53:10"/>
    <x v="4"/>
  </r>
  <r>
    <n v="1112"/>
    <s v="Johnny Rocketfingers: Violent Point &amp; Click Adventure!"/>
    <x v="1111"/>
    <n v="88000"/>
    <n v="31272.92"/>
    <n v="36"/>
    <x v="2"/>
    <s v="US"/>
    <s v="USD"/>
    <n v="1421656200"/>
    <n v="1416507211"/>
    <b v="0"/>
    <n v="312"/>
    <b v="0"/>
    <s v="games/video games"/>
    <n v="100.23"/>
    <x v="6"/>
    <x v="17"/>
    <x v="1112"/>
    <d v="2015-01-19T08:30:00"/>
    <x v="3"/>
  </r>
  <r>
    <n v="1113"/>
    <s v="A YouTube Gaming Channel"/>
    <x v="1112"/>
    <n v="1000"/>
    <n v="5"/>
    <n v="1"/>
    <x v="2"/>
    <s v="GB"/>
    <s v="GBP"/>
    <n v="1408058820"/>
    <n v="1405466820"/>
    <b v="0"/>
    <n v="1"/>
    <b v="0"/>
    <s v="games/video games"/>
    <n v="5"/>
    <x v="6"/>
    <x v="17"/>
    <x v="1113"/>
    <d v="2014-08-14T23:27:00"/>
    <x v="3"/>
  </r>
  <r>
    <n v="1114"/>
    <s v="TeleRide"/>
    <x v="1113"/>
    <n v="6000"/>
    <n v="10"/>
    <n v="0"/>
    <x v="2"/>
    <s v="GB"/>
    <s v="GBP"/>
    <n v="1381306687"/>
    <n v="1378714687"/>
    <b v="0"/>
    <n v="3"/>
    <b v="0"/>
    <s v="games/video games"/>
    <n v="3.33"/>
    <x v="6"/>
    <x v="17"/>
    <x v="1114"/>
    <d v="2013-10-09T08:18:07"/>
    <x v="5"/>
  </r>
  <r>
    <n v="1115"/>
    <s v="Before You Sleep - A Survival Social Video Game"/>
    <x v="1114"/>
    <n v="40000"/>
    <n v="53"/>
    <n v="0"/>
    <x v="2"/>
    <s v="US"/>
    <s v="USD"/>
    <n v="1459352495"/>
    <n v="1456764095"/>
    <b v="0"/>
    <n v="4"/>
    <b v="0"/>
    <s v="games/video games"/>
    <n v="13.25"/>
    <x v="6"/>
    <x v="17"/>
    <x v="1115"/>
    <d v="2016-03-30T15:41:35"/>
    <x v="2"/>
  </r>
  <r>
    <n v="1116"/>
    <s v="Quest Remnants of Chaos"/>
    <x v="1115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x v="17"/>
    <x v="1116"/>
    <d v="2012-06-09T20:20:08"/>
    <x v="6"/>
  </r>
  <r>
    <n v="1117"/>
    <s v="Medieval Village"/>
    <x v="1116"/>
    <n v="1000"/>
    <n v="83"/>
    <n v="8"/>
    <x v="2"/>
    <s v="DE"/>
    <s v="EUR"/>
    <n v="1451053313"/>
    <n v="1448461313"/>
    <b v="0"/>
    <n v="8"/>
    <b v="0"/>
    <s v="games/video games"/>
    <n v="10.38"/>
    <x v="6"/>
    <x v="17"/>
    <x v="1117"/>
    <d v="2015-12-25T14:21:53"/>
    <x v="4"/>
  </r>
  <r>
    <n v="1118"/>
    <s v="Battle-Buddy â€“ Bringing gamers together"/>
    <x v="1117"/>
    <n v="4500"/>
    <n v="109"/>
    <n v="2"/>
    <x v="2"/>
    <s v="AU"/>
    <s v="AUD"/>
    <n v="1396666779"/>
    <n v="1394078379"/>
    <b v="0"/>
    <n v="3"/>
    <b v="0"/>
    <s v="games/video games"/>
    <n v="36.33"/>
    <x v="6"/>
    <x v="17"/>
    <x v="1118"/>
    <d v="2014-04-05T02:59:39"/>
    <x v="3"/>
  </r>
  <r>
    <n v="1119"/>
    <s v="Island of Paws - A Dog and Cat RPG Game    0==]=====&gt;"/>
    <x v="1118"/>
    <n v="2100"/>
    <n v="5"/>
    <n v="0"/>
    <x v="2"/>
    <s v="US"/>
    <s v="USD"/>
    <n v="1396810864"/>
    <n v="1395687664"/>
    <b v="0"/>
    <n v="1"/>
    <b v="0"/>
    <s v="games/video games"/>
    <n v="5"/>
    <x v="6"/>
    <x v="17"/>
    <x v="1119"/>
    <d v="2014-04-06T19:01:04"/>
    <x v="3"/>
  </r>
  <r>
    <n v="1120"/>
    <s v="PlanEt Ninjahwah"/>
    <x v="1119"/>
    <n v="25000"/>
    <n v="0"/>
    <n v="0"/>
    <x v="2"/>
    <s v="US"/>
    <s v="USD"/>
    <n v="1319835400"/>
    <n v="1315947400"/>
    <b v="0"/>
    <n v="0"/>
    <b v="0"/>
    <s v="games/video games"/>
    <n v="0"/>
    <x v="6"/>
    <x v="17"/>
    <x v="1120"/>
    <d v="2011-10-28T20:56:40"/>
    <x v="7"/>
  </r>
  <r>
    <n v="1121"/>
    <s v="Pwincess"/>
    <x v="1120"/>
    <n v="250000"/>
    <n v="29"/>
    <n v="0"/>
    <x v="2"/>
    <s v="US"/>
    <s v="USD"/>
    <n v="1457904316"/>
    <n v="1455315916"/>
    <b v="0"/>
    <n v="5"/>
    <b v="0"/>
    <s v="games/video games"/>
    <n v="5.8"/>
    <x v="6"/>
    <x v="17"/>
    <x v="1121"/>
    <d v="2016-03-13T21:25:16"/>
    <x v="2"/>
  </r>
  <r>
    <n v="1122"/>
    <s v="Funny Monsters (Mobile Game)"/>
    <x v="1121"/>
    <n v="3200"/>
    <n v="0"/>
    <n v="0"/>
    <x v="2"/>
    <s v="GB"/>
    <s v="GBP"/>
    <n v="1369932825"/>
    <n v="1368723225"/>
    <b v="0"/>
    <n v="0"/>
    <b v="0"/>
    <s v="games/video games"/>
    <n v="0"/>
    <x v="6"/>
    <x v="17"/>
    <x v="1122"/>
    <d v="2013-05-30T16:53:45"/>
    <x v="5"/>
  </r>
  <r>
    <n v="1123"/>
    <s v="Droplets"/>
    <x v="1122"/>
    <n v="5000"/>
    <n v="11"/>
    <n v="0"/>
    <x v="2"/>
    <s v="US"/>
    <s v="USD"/>
    <n v="1397910848"/>
    <n v="1395318848"/>
    <b v="0"/>
    <n v="3"/>
    <b v="0"/>
    <s v="games/video games"/>
    <n v="3.67"/>
    <x v="6"/>
    <x v="17"/>
    <x v="1123"/>
    <d v="2014-04-19T12:34:08"/>
    <x v="3"/>
  </r>
  <r>
    <n v="1124"/>
    <s v="Disaster Defender:Save lives in a game and in the Real World"/>
    <x v="1123"/>
    <n v="90000"/>
    <n v="425"/>
    <n v="0"/>
    <x v="2"/>
    <s v="US"/>
    <s v="USD"/>
    <n v="1430409651"/>
    <n v="1427817651"/>
    <b v="0"/>
    <n v="7"/>
    <b v="0"/>
    <s v="games/mobile games"/>
    <n v="60.71"/>
    <x v="6"/>
    <x v="18"/>
    <x v="1124"/>
    <d v="2015-04-30T16:00:51"/>
    <x v="4"/>
  </r>
  <r>
    <n v="1125"/>
    <s v="Ultimate Supremacy"/>
    <x v="1124"/>
    <n v="3000"/>
    <n v="0"/>
    <n v="0"/>
    <x v="2"/>
    <s v="GB"/>
    <s v="GBP"/>
    <n v="1443193130"/>
    <n v="1438009130"/>
    <b v="0"/>
    <n v="0"/>
    <b v="0"/>
    <s v="games/mobile games"/>
    <n v="0"/>
    <x v="6"/>
    <x v="18"/>
    <x v="1125"/>
    <d v="2015-09-25T14:58:50"/>
    <x v="4"/>
  </r>
  <r>
    <n v="1126"/>
    <s v="GAMING TO LEARN"/>
    <x v="1125"/>
    <n v="2000"/>
    <n v="10"/>
    <n v="1"/>
    <x v="2"/>
    <s v="US"/>
    <s v="USD"/>
    <n v="1468482694"/>
    <n v="1465890694"/>
    <b v="0"/>
    <n v="2"/>
    <b v="0"/>
    <s v="games/mobile games"/>
    <n v="5"/>
    <x v="6"/>
    <x v="18"/>
    <x v="1126"/>
    <d v="2016-07-14T07:51:34"/>
    <x v="2"/>
  </r>
  <r>
    <n v="1127"/>
    <s v="ABRAcaPOCUS!!"/>
    <x v="1126"/>
    <n v="35000"/>
    <n v="585"/>
    <n v="2"/>
    <x v="2"/>
    <s v="US"/>
    <s v="USD"/>
    <n v="1416000600"/>
    <n v="1413318600"/>
    <b v="0"/>
    <n v="23"/>
    <b v="0"/>
    <s v="games/mobile games"/>
    <n v="25.43"/>
    <x v="6"/>
    <x v="18"/>
    <x v="1127"/>
    <d v="2014-11-14T21:30:00"/>
    <x v="3"/>
  </r>
  <r>
    <n v="1128"/>
    <s v="Flying Turds"/>
    <x v="1127"/>
    <n v="1000"/>
    <n v="1"/>
    <n v="0"/>
    <x v="2"/>
    <s v="GB"/>
    <s v="GBP"/>
    <n v="1407425717"/>
    <n v="1404833717"/>
    <b v="0"/>
    <n v="1"/>
    <b v="0"/>
    <s v="games/mobile games"/>
    <n v="1"/>
    <x v="6"/>
    <x v="18"/>
    <x v="1128"/>
    <d v="2014-08-07T15:35:17"/>
    <x v="3"/>
  </r>
  <r>
    <n v="1129"/>
    <s v="Angry words with Friends"/>
    <x v="1128"/>
    <n v="20000"/>
    <n v="21"/>
    <n v="0"/>
    <x v="2"/>
    <s v="US"/>
    <s v="USD"/>
    <n v="1465107693"/>
    <n v="1462515693"/>
    <b v="0"/>
    <n v="2"/>
    <b v="0"/>
    <s v="games/mobile games"/>
    <n v="10.5"/>
    <x v="6"/>
    <x v="18"/>
    <x v="1129"/>
    <d v="2016-06-05T06:21:33"/>
    <x v="2"/>
  </r>
  <r>
    <n v="1130"/>
    <s v="Terror Interceptor Mobile Video Game"/>
    <x v="1129"/>
    <n v="5000"/>
    <n v="11"/>
    <n v="0"/>
    <x v="2"/>
    <s v="US"/>
    <s v="USD"/>
    <n v="1416963300"/>
    <n v="1411775700"/>
    <b v="0"/>
    <n v="3"/>
    <b v="0"/>
    <s v="games/mobile games"/>
    <n v="3.67"/>
    <x v="6"/>
    <x v="18"/>
    <x v="1130"/>
    <d v="2014-11-26T00:55:00"/>
    <x v="3"/>
  </r>
  <r>
    <n v="1131"/>
    <s v="Hot Potato - The App"/>
    <x v="1130"/>
    <n v="40000"/>
    <n v="0"/>
    <n v="0"/>
    <x v="2"/>
    <s v="AU"/>
    <s v="AUD"/>
    <n v="1450993668"/>
    <n v="1448401668"/>
    <b v="0"/>
    <n v="0"/>
    <b v="0"/>
    <s v="games/mobile games"/>
    <n v="0"/>
    <x v="6"/>
    <x v="18"/>
    <x v="1131"/>
    <d v="2015-12-24T21:47:48"/>
    <x v="4"/>
  </r>
  <r>
    <n v="1132"/>
    <s v="One"/>
    <x v="1131"/>
    <n v="10000"/>
    <n v="1438"/>
    <n v="14"/>
    <x v="2"/>
    <s v="CA"/>
    <s v="CAD"/>
    <n v="1483238771"/>
    <n v="1480646771"/>
    <b v="0"/>
    <n v="13"/>
    <b v="0"/>
    <s v="games/mobile games"/>
    <n v="110.62"/>
    <x v="6"/>
    <x v="18"/>
    <x v="1132"/>
    <d v="2017-01-01T02:46:11"/>
    <x v="2"/>
  </r>
  <r>
    <n v="1133"/>
    <s v="Ping"/>
    <x v="1132"/>
    <n v="3000"/>
    <n v="20"/>
    <n v="1"/>
    <x v="2"/>
    <s v="GB"/>
    <s v="GBP"/>
    <n v="1406799981"/>
    <n v="1404207981"/>
    <b v="0"/>
    <n v="1"/>
    <b v="0"/>
    <s v="games/mobile games"/>
    <n v="20"/>
    <x v="6"/>
    <x v="18"/>
    <x v="1133"/>
    <d v="2014-07-31T09:46:21"/>
    <x v="3"/>
  </r>
  <r>
    <n v="1134"/>
    <s v="New Mario Bro's style game!"/>
    <x v="1133"/>
    <n v="25000"/>
    <n v="1"/>
    <n v="0"/>
    <x v="2"/>
    <s v="AU"/>
    <s v="AUD"/>
    <n v="1417235580"/>
    <n v="1416034228"/>
    <b v="0"/>
    <n v="1"/>
    <b v="0"/>
    <s v="games/mobile games"/>
    <n v="1"/>
    <x v="6"/>
    <x v="18"/>
    <x v="1134"/>
    <d v="2014-11-29T04:33:00"/>
    <x v="3"/>
  </r>
  <r>
    <n v="1135"/>
    <s v="Trumperama"/>
    <x v="1134"/>
    <n v="1000"/>
    <n v="50"/>
    <n v="5"/>
    <x v="2"/>
    <s v="DE"/>
    <s v="EUR"/>
    <n v="1470527094"/>
    <n v="1467935094"/>
    <b v="0"/>
    <n v="1"/>
    <b v="0"/>
    <s v="games/mobile games"/>
    <n v="50"/>
    <x v="6"/>
    <x v="18"/>
    <x v="1135"/>
    <d v="2016-08-06T23:44:54"/>
    <x v="2"/>
  </r>
  <r>
    <n v="1136"/>
    <s v="OneLifeMen - Jeu d' Aventure smartphone en Voxel Art"/>
    <x v="1135"/>
    <n v="4190"/>
    <n v="270"/>
    <n v="6"/>
    <x v="2"/>
    <s v="FR"/>
    <s v="EUR"/>
    <n v="1450541229"/>
    <n v="1447949229"/>
    <b v="0"/>
    <n v="6"/>
    <b v="0"/>
    <s v="games/mobile games"/>
    <n v="45"/>
    <x v="6"/>
    <x v="18"/>
    <x v="1136"/>
    <d v="2015-12-19T16:07:09"/>
    <x v="4"/>
  </r>
  <r>
    <n v="1137"/>
    <s v="Nodiatis RPG: Steam, Android, &amp; iOS Clients"/>
    <x v="1136"/>
    <n v="25000"/>
    <n v="9875"/>
    <n v="40"/>
    <x v="2"/>
    <s v="US"/>
    <s v="USD"/>
    <n v="1461440421"/>
    <n v="1458848421"/>
    <b v="0"/>
    <n v="39"/>
    <b v="0"/>
    <s v="games/mobile games"/>
    <n v="253.21"/>
    <x v="6"/>
    <x v="18"/>
    <x v="1137"/>
    <d v="2016-04-23T19:40:21"/>
    <x v="2"/>
  </r>
  <r>
    <n v="1138"/>
    <s v="Slayers of The Dead AR- build your ultimate Zombie Fort"/>
    <x v="1137"/>
    <n v="35000"/>
    <n v="125"/>
    <n v="0"/>
    <x v="2"/>
    <s v="US"/>
    <s v="USD"/>
    <n v="1485035131"/>
    <n v="1483307131"/>
    <b v="0"/>
    <n v="4"/>
    <b v="0"/>
    <s v="games/mobile games"/>
    <n v="31.25"/>
    <x v="6"/>
    <x v="18"/>
    <x v="1138"/>
    <d v="2017-01-21T21:45:31"/>
    <x v="9"/>
  </r>
  <r>
    <n v="1139"/>
    <s v="Soulwalker"/>
    <x v="1138"/>
    <n v="8000"/>
    <n v="5"/>
    <n v="0"/>
    <x v="2"/>
    <s v="US"/>
    <s v="USD"/>
    <n v="1420100426"/>
    <n v="1417508426"/>
    <b v="0"/>
    <n v="1"/>
    <b v="0"/>
    <s v="games/mobile games"/>
    <n v="5"/>
    <x v="6"/>
    <x v="18"/>
    <x v="1139"/>
    <d v="2015-01-01T08:20:26"/>
    <x v="3"/>
  </r>
  <r>
    <n v="1140"/>
    <s v="Medieval Empire by Bear Games"/>
    <x v="1139"/>
    <n v="5000"/>
    <n v="0"/>
    <n v="0"/>
    <x v="2"/>
    <s v="GB"/>
    <s v="GBP"/>
    <n v="1438859121"/>
    <n v="1436267121"/>
    <b v="0"/>
    <n v="0"/>
    <b v="0"/>
    <s v="games/mobile games"/>
    <n v="0"/>
    <x v="6"/>
    <x v="18"/>
    <x v="1140"/>
    <d v="2015-08-06T11:05:21"/>
    <x v="4"/>
  </r>
  <r>
    <n v="1141"/>
    <s v="Arena Z - Zombie Survival"/>
    <x v="1140"/>
    <n v="500"/>
    <n v="0"/>
    <n v="0"/>
    <x v="2"/>
    <s v="DE"/>
    <s v="EUR"/>
    <n v="1436460450"/>
    <n v="1433868450"/>
    <b v="0"/>
    <n v="0"/>
    <b v="0"/>
    <s v="games/mobile games"/>
    <n v="0"/>
    <x v="6"/>
    <x v="18"/>
    <x v="1141"/>
    <d v="2015-07-09T16:47:30"/>
    <x v="4"/>
  </r>
  <r>
    <n v="1142"/>
    <s v="3E Community, a company driven by YOU!"/>
    <x v="1141"/>
    <n v="4000"/>
    <n v="0"/>
    <n v="0"/>
    <x v="2"/>
    <s v="US"/>
    <s v="USD"/>
    <n v="1424131727"/>
    <n v="1421539727"/>
    <b v="0"/>
    <n v="0"/>
    <b v="0"/>
    <s v="games/mobile games"/>
    <n v="0"/>
    <x v="6"/>
    <x v="18"/>
    <x v="1142"/>
    <d v="2015-02-17T00:08:47"/>
    <x v="4"/>
  </r>
  <r>
    <n v="1143"/>
    <s v="Convergence: Rift Wars"/>
    <x v="1142"/>
    <n v="45000"/>
    <n v="186"/>
    <n v="0"/>
    <x v="2"/>
    <s v="US"/>
    <s v="USD"/>
    <n v="1450327126"/>
    <n v="1447735126"/>
    <b v="0"/>
    <n v="8"/>
    <b v="0"/>
    <s v="games/mobile games"/>
    <n v="23.25"/>
    <x v="6"/>
    <x v="18"/>
    <x v="1143"/>
    <d v="2015-12-17T04:38:46"/>
    <x v="4"/>
  </r>
  <r>
    <n v="1144"/>
    <s v="We Need Your Help to Finish Our BBQ Food Truck"/>
    <x v="1143"/>
    <n v="9300"/>
    <n v="0"/>
    <n v="0"/>
    <x v="2"/>
    <s v="US"/>
    <s v="USD"/>
    <n v="1430281320"/>
    <n v="1427689320"/>
    <b v="0"/>
    <n v="0"/>
    <b v="0"/>
    <s v="food/food trucks"/>
    <n v="0"/>
    <x v="7"/>
    <x v="19"/>
    <x v="1144"/>
    <d v="2015-04-29T04:22:00"/>
    <x v="4"/>
  </r>
  <r>
    <n v="1145"/>
    <s v="A FORK IN THE ROAD food truck"/>
    <x v="1144"/>
    <n v="80000"/>
    <n v="100"/>
    <n v="0"/>
    <x v="2"/>
    <s v="US"/>
    <s v="USD"/>
    <n v="1412272592"/>
    <n v="1407088592"/>
    <b v="0"/>
    <n v="1"/>
    <b v="0"/>
    <s v="food/food trucks"/>
    <n v="100"/>
    <x v="7"/>
    <x v="19"/>
    <x v="1145"/>
    <d v="2014-10-02T17:56:32"/>
    <x v="3"/>
  </r>
  <r>
    <n v="1146"/>
    <s v="Sleepy PIg Barbecue: Auburn's First BBQ Food Truck"/>
    <x v="1145"/>
    <n v="6000"/>
    <n v="530"/>
    <n v="9"/>
    <x v="2"/>
    <s v="US"/>
    <s v="USD"/>
    <n v="1399071173"/>
    <n v="1395787973"/>
    <b v="0"/>
    <n v="12"/>
    <b v="0"/>
    <s v="food/food trucks"/>
    <n v="44.17"/>
    <x v="7"/>
    <x v="19"/>
    <x v="1146"/>
    <d v="2014-05-02T22:52:53"/>
    <x v="3"/>
  </r>
  <r>
    <n v="1147"/>
    <s v="baked pugtato"/>
    <x v="1146"/>
    <n v="25000"/>
    <n v="0"/>
    <n v="0"/>
    <x v="2"/>
    <s v="CA"/>
    <s v="CAD"/>
    <n v="1413760783"/>
    <n v="1408576783"/>
    <b v="0"/>
    <n v="0"/>
    <b v="0"/>
    <s v="food/food trucks"/>
    <n v="0"/>
    <x v="7"/>
    <x v="19"/>
    <x v="1147"/>
    <d v="2014-10-19T23:19:43"/>
    <x v="3"/>
  </r>
  <r>
    <n v="1148"/>
    <s v="Warren's / Adilyn's Rollin' Bistro"/>
    <x v="1147"/>
    <n v="15000"/>
    <n v="73"/>
    <n v="0"/>
    <x v="2"/>
    <s v="US"/>
    <s v="USD"/>
    <n v="1480568781"/>
    <n v="1477973181"/>
    <b v="0"/>
    <n v="3"/>
    <b v="0"/>
    <s v="food/food trucks"/>
    <n v="24.33"/>
    <x v="7"/>
    <x v="19"/>
    <x v="1148"/>
    <d v="2016-12-01T05:06:21"/>
    <x v="2"/>
  </r>
  <r>
    <n v="1149"/>
    <s v="The Floridian Food Truck"/>
    <x v="1148"/>
    <n v="50000"/>
    <n v="75"/>
    <n v="0"/>
    <x v="2"/>
    <s v="US"/>
    <s v="USD"/>
    <n v="1466096566"/>
    <n v="1463504566"/>
    <b v="0"/>
    <n v="2"/>
    <b v="0"/>
    <s v="food/food trucks"/>
    <n v="37.5"/>
    <x v="7"/>
    <x v="19"/>
    <x v="1149"/>
    <d v="2016-06-16T17:02:46"/>
    <x v="2"/>
  </r>
  <r>
    <n v="1150"/>
    <s v="Chef Po's Food Truck"/>
    <x v="1149"/>
    <n v="2500"/>
    <n v="252"/>
    <n v="10"/>
    <x v="2"/>
    <s v="US"/>
    <s v="USD"/>
    <n v="1452293675"/>
    <n v="1447109675"/>
    <b v="0"/>
    <n v="6"/>
    <b v="0"/>
    <s v="food/food trucks"/>
    <n v="42"/>
    <x v="7"/>
    <x v="19"/>
    <x v="1150"/>
    <d v="2016-01-08T22:54:35"/>
    <x v="4"/>
  </r>
  <r>
    <n v="1151"/>
    <s v="Blaze'n Pontiac Grill"/>
    <x v="1150"/>
    <n v="25000"/>
    <n v="0"/>
    <n v="0"/>
    <x v="2"/>
    <s v="US"/>
    <s v="USD"/>
    <n v="1441592863"/>
    <n v="1439000863"/>
    <b v="0"/>
    <n v="0"/>
    <b v="0"/>
    <s v="food/food trucks"/>
    <n v="0"/>
    <x v="7"/>
    <x v="19"/>
    <x v="1151"/>
    <d v="2015-09-07T02:27:43"/>
    <x v="4"/>
  </r>
  <r>
    <n v="1152"/>
    <s v="Peruvian King Food Truck"/>
    <x v="1151"/>
    <n v="16000"/>
    <n v="911"/>
    <n v="6"/>
    <x v="2"/>
    <s v="US"/>
    <s v="USD"/>
    <n v="1431709312"/>
    <n v="1429117312"/>
    <b v="0"/>
    <n v="15"/>
    <b v="0"/>
    <s v="food/food trucks"/>
    <n v="60.73"/>
    <x v="7"/>
    <x v="19"/>
    <x v="1152"/>
    <d v="2015-05-15T17:01:52"/>
    <x v="4"/>
  </r>
  <r>
    <n v="1153"/>
    <s v="The Cold Spot Mobile Trailer"/>
    <x v="1152"/>
    <n v="8000"/>
    <n v="50"/>
    <n v="1"/>
    <x v="2"/>
    <s v="US"/>
    <s v="USD"/>
    <n v="1434647305"/>
    <n v="1432055305"/>
    <b v="0"/>
    <n v="1"/>
    <b v="0"/>
    <s v="food/food trucks"/>
    <n v="50"/>
    <x v="7"/>
    <x v="19"/>
    <x v="1153"/>
    <d v="2015-06-18T17:08:25"/>
    <x v="4"/>
  </r>
  <r>
    <n v="1154"/>
    <s v="Food Truck Funding"/>
    <x v="1153"/>
    <n v="5000"/>
    <n v="325"/>
    <n v="7"/>
    <x v="2"/>
    <s v="US"/>
    <s v="USD"/>
    <n v="1441507006"/>
    <n v="1438915006"/>
    <b v="0"/>
    <n v="3"/>
    <b v="0"/>
    <s v="food/food trucks"/>
    <n v="108.33"/>
    <x v="7"/>
    <x v="19"/>
    <x v="1154"/>
    <d v="2015-09-06T02:36:46"/>
    <x v="4"/>
  </r>
  <r>
    <n v="1155"/>
    <s v="Mobile Coffee Cart with a Purpose"/>
    <x v="1154"/>
    <n v="25000"/>
    <n v="188"/>
    <n v="1"/>
    <x v="2"/>
    <s v="US"/>
    <s v="USD"/>
    <n v="1408040408"/>
    <n v="1405448408"/>
    <b v="0"/>
    <n v="8"/>
    <b v="0"/>
    <s v="food/food trucks"/>
    <n v="23.5"/>
    <x v="7"/>
    <x v="19"/>
    <x v="1155"/>
    <d v="2014-08-14T18:20:08"/>
    <x v="3"/>
  </r>
  <r>
    <n v="1156"/>
    <s v="Harley Hawg Dogs, Inc"/>
    <x v="1155"/>
    <n v="6500"/>
    <n v="0"/>
    <n v="0"/>
    <x v="2"/>
    <s v="US"/>
    <s v="USD"/>
    <n v="1424742162"/>
    <n v="1422150162"/>
    <b v="0"/>
    <n v="0"/>
    <b v="0"/>
    <s v="food/food trucks"/>
    <n v="0"/>
    <x v="7"/>
    <x v="19"/>
    <x v="1156"/>
    <d v="2015-02-24T01:42:42"/>
    <x v="4"/>
  </r>
  <r>
    <n v="1157"/>
    <s v="BIGFOOT BBQ - Flavors As Big As Sasquatch Himself"/>
    <x v="1156"/>
    <n v="10000"/>
    <n v="151"/>
    <n v="2"/>
    <x v="2"/>
    <s v="US"/>
    <s v="USD"/>
    <n v="1417795480"/>
    <n v="1412607880"/>
    <b v="0"/>
    <n v="3"/>
    <b v="0"/>
    <s v="food/food trucks"/>
    <n v="50.33"/>
    <x v="7"/>
    <x v="19"/>
    <x v="1157"/>
    <d v="2014-12-05T16:04:40"/>
    <x v="3"/>
  </r>
  <r>
    <n v="1158"/>
    <s v="Help me build my Tiny House Cupcake Bakery - Phase 1"/>
    <x v="1157"/>
    <n v="7500"/>
    <n v="35"/>
    <n v="0"/>
    <x v="2"/>
    <s v="US"/>
    <s v="USD"/>
    <n v="1418091128"/>
    <n v="1415499128"/>
    <b v="0"/>
    <n v="3"/>
    <b v="0"/>
    <s v="food/food trucks"/>
    <n v="11.67"/>
    <x v="7"/>
    <x v="19"/>
    <x v="1158"/>
    <d v="2014-12-09T02:12:08"/>
    <x v="3"/>
  </r>
  <r>
    <n v="1159"/>
    <s v="Skewed Up Food Truck"/>
    <x v="1158"/>
    <n v="6750"/>
    <n v="0"/>
    <n v="0"/>
    <x v="2"/>
    <s v="US"/>
    <s v="USD"/>
    <n v="1435679100"/>
    <n v="1433006765"/>
    <b v="0"/>
    <n v="0"/>
    <b v="0"/>
    <s v="food/food trucks"/>
    <n v="0"/>
    <x v="7"/>
    <x v="19"/>
    <x v="1159"/>
    <d v="2015-06-30T15:45:00"/>
    <x v="4"/>
  </r>
  <r>
    <n v="1160"/>
    <s v="Harvest Grub Eatery...Mobile Eatery...Fresh Seasonal Grub!"/>
    <x v="1159"/>
    <n v="30000"/>
    <n v="1155"/>
    <n v="4"/>
    <x v="2"/>
    <s v="US"/>
    <s v="USD"/>
    <n v="1427510586"/>
    <n v="1424922186"/>
    <b v="0"/>
    <n v="19"/>
    <b v="0"/>
    <s v="food/food trucks"/>
    <n v="60.79"/>
    <x v="7"/>
    <x v="19"/>
    <x v="1160"/>
    <d v="2015-03-28T02:43:06"/>
    <x v="4"/>
  </r>
  <r>
    <n v="1161"/>
    <s v="Pyros Brick Oven Pizza in a Food Truck."/>
    <x v="1160"/>
    <n v="18000"/>
    <n v="0"/>
    <n v="0"/>
    <x v="2"/>
    <s v="US"/>
    <s v="USD"/>
    <n v="1432047989"/>
    <n v="1430233589"/>
    <b v="0"/>
    <n v="0"/>
    <b v="0"/>
    <s v="food/food trucks"/>
    <n v="0"/>
    <x v="7"/>
    <x v="19"/>
    <x v="1161"/>
    <d v="2015-05-19T15:06:29"/>
    <x v="4"/>
  </r>
  <r>
    <n v="1162"/>
    <s v="Super Natural Kooking"/>
    <x v="1161"/>
    <n v="60000"/>
    <n v="35"/>
    <n v="0"/>
    <x v="2"/>
    <s v="US"/>
    <s v="USD"/>
    <n v="1411662264"/>
    <n v="1408983864"/>
    <b v="0"/>
    <n v="2"/>
    <b v="0"/>
    <s v="food/food trucks"/>
    <n v="17.5"/>
    <x v="7"/>
    <x v="19"/>
    <x v="1162"/>
    <d v="2014-09-25T16:24:24"/>
    <x v="3"/>
  </r>
  <r>
    <n v="1163"/>
    <s v="When I become awesome, I will cater an event for you!!"/>
    <x v="1162"/>
    <n v="5200"/>
    <n v="0"/>
    <n v="0"/>
    <x v="2"/>
    <s v="US"/>
    <s v="USD"/>
    <n v="1407604920"/>
    <n v="1405012920"/>
    <b v="0"/>
    <n v="0"/>
    <b v="0"/>
    <s v="food/food trucks"/>
    <n v="0"/>
    <x v="7"/>
    <x v="19"/>
    <x v="1163"/>
    <d v="2014-08-09T17:22:00"/>
    <x v="3"/>
  </r>
  <r>
    <n v="1164"/>
    <s v="Bayou Classic BBQ"/>
    <x v="1163"/>
    <n v="10000"/>
    <n v="0"/>
    <n v="0"/>
    <x v="2"/>
    <s v="US"/>
    <s v="USD"/>
    <n v="1466270582"/>
    <n v="1463678582"/>
    <b v="0"/>
    <n v="0"/>
    <b v="0"/>
    <s v="food/food trucks"/>
    <n v="0"/>
    <x v="7"/>
    <x v="19"/>
    <x v="1164"/>
    <d v="2016-06-18T17:23:02"/>
    <x v="2"/>
  </r>
  <r>
    <n v="1165"/>
    <s v="Cupcake Wars Winners: Dreamy Creations Cupcake Truck"/>
    <x v="1164"/>
    <n v="10000"/>
    <n v="2070.5"/>
    <n v="21"/>
    <x v="2"/>
    <s v="US"/>
    <s v="USD"/>
    <n v="1404623330"/>
    <n v="1401685730"/>
    <b v="0"/>
    <n v="25"/>
    <b v="0"/>
    <s v="food/food trucks"/>
    <n v="82.82"/>
    <x v="7"/>
    <x v="19"/>
    <x v="1165"/>
    <d v="2014-07-06T05:08:50"/>
    <x v="3"/>
  </r>
  <r>
    <n v="1166"/>
    <s v="Fire On High: Organic Food Truck on a Mission"/>
    <x v="1165"/>
    <n v="15000"/>
    <n v="2871"/>
    <n v="19"/>
    <x v="2"/>
    <s v="US"/>
    <s v="USD"/>
    <n v="1435291200"/>
    <n v="1432640342"/>
    <b v="0"/>
    <n v="8"/>
    <b v="0"/>
    <s v="food/food trucks"/>
    <n v="358.88"/>
    <x v="7"/>
    <x v="19"/>
    <x v="1166"/>
    <d v="2015-06-26T04:00:00"/>
    <x v="4"/>
  </r>
  <r>
    <n v="1167"/>
    <s v="Empanada Express Food Truck"/>
    <x v="1166"/>
    <n v="60000"/>
    <n v="979"/>
    <n v="2"/>
    <x v="2"/>
    <s v="US"/>
    <s v="USD"/>
    <n v="1410543495"/>
    <n v="1407865095"/>
    <b v="0"/>
    <n v="16"/>
    <b v="0"/>
    <s v="food/food trucks"/>
    <n v="61.19"/>
    <x v="7"/>
    <x v="19"/>
    <x v="1167"/>
    <d v="2014-09-12T17:38:15"/>
    <x v="3"/>
  </r>
  <r>
    <n v="1168"/>
    <s v="SiMpLy FreSH fOoD TrUck"/>
    <x v="1167"/>
    <n v="18000"/>
    <n v="1020"/>
    <n v="6"/>
    <x v="2"/>
    <s v="US"/>
    <s v="USD"/>
    <n v="1474507065"/>
    <n v="1471915065"/>
    <b v="0"/>
    <n v="3"/>
    <b v="0"/>
    <s v="food/food trucks"/>
    <n v="340"/>
    <x v="7"/>
    <x v="19"/>
    <x v="1168"/>
    <d v="2016-09-22T01:17:45"/>
    <x v="2"/>
  </r>
  <r>
    <n v="1169"/>
    <s v="FREE Shuttle Service in Downtown Los Angeles"/>
    <x v="1168"/>
    <n v="10000"/>
    <n v="17"/>
    <n v="0"/>
    <x v="2"/>
    <s v="US"/>
    <s v="USD"/>
    <n v="1424593763"/>
    <n v="1422001763"/>
    <b v="0"/>
    <n v="3"/>
    <b v="0"/>
    <s v="food/food trucks"/>
    <n v="5.67"/>
    <x v="7"/>
    <x v="19"/>
    <x v="1169"/>
    <d v="2015-02-22T08:29:23"/>
    <x v="4"/>
  </r>
  <r>
    <n v="1170"/>
    <s v="Its A Rib Thing"/>
    <x v="1169"/>
    <n v="25000"/>
    <n v="100"/>
    <n v="0"/>
    <x v="2"/>
    <s v="GB"/>
    <s v="GBP"/>
    <n v="1433021171"/>
    <n v="1430429171"/>
    <b v="0"/>
    <n v="2"/>
    <b v="0"/>
    <s v="food/food trucks"/>
    <n v="50"/>
    <x v="7"/>
    <x v="19"/>
    <x v="1170"/>
    <d v="2015-05-30T21:26:11"/>
    <x v="4"/>
  </r>
  <r>
    <n v="1171"/>
    <s v="The Mean Green Purple Machine"/>
    <x v="1170"/>
    <n v="25000"/>
    <n v="25"/>
    <n v="0"/>
    <x v="2"/>
    <s v="US"/>
    <s v="USD"/>
    <n v="1415909927"/>
    <n v="1414351127"/>
    <b v="0"/>
    <n v="1"/>
    <b v="0"/>
    <s v="food/food trucks"/>
    <n v="25"/>
    <x v="7"/>
    <x v="19"/>
    <x v="1171"/>
    <d v="2014-11-13T20:18:47"/>
    <x v="3"/>
  </r>
  <r>
    <n v="1172"/>
    <s v="let your dayz take you to the dogs."/>
    <x v="1171"/>
    <n v="9000"/>
    <n v="0"/>
    <n v="0"/>
    <x v="2"/>
    <s v="US"/>
    <s v="USD"/>
    <n v="1408551752"/>
    <n v="1405959752"/>
    <b v="0"/>
    <n v="0"/>
    <b v="0"/>
    <s v="food/food trucks"/>
    <n v="0"/>
    <x v="7"/>
    <x v="19"/>
    <x v="1172"/>
    <d v="2014-08-20T16:22:32"/>
    <x v="3"/>
  </r>
  <r>
    <n v="1173"/>
    <s v="Notorious P.I.G. Food Truck will bring gangsta food to YOU!!"/>
    <x v="1172"/>
    <n v="125000"/>
    <n v="30"/>
    <n v="0"/>
    <x v="2"/>
    <s v="US"/>
    <s v="USD"/>
    <n v="1438576057"/>
    <n v="1435552057"/>
    <b v="0"/>
    <n v="1"/>
    <b v="0"/>
    <s v="food/food trucks"/>
    <n v="30"/>
    <x v="7"/>
    <x v="19"/>
    <x v="1173"/>
    <d v="2015-08-03T04:27:37"/>
    <x v="4"/>
  </r>
  <r>
    <n v="1174"/>
    <s v="Give The Black Burro a Stable Stable"/>
    <x v="1173"/>
    <n v="15000"/>
    <n v="886"/>
    <n v="6"/>
    <x v="2"/>
    <s v="US"/>
    <s v="USD"/>
    <n v="1462738327"/>
    <n v="1460146327"/>
    <b v="0"/>
    <n v="19"/>
    <b v="0"/>
    <s v="food/food trucks"/>
    <n v="46.63"/>
    <x v="7"/>
    <x v="19"/>
    <x v="1174"/>
    <d v="2016-05-08T20:12:07"/>
    <x v="2"/>
  </r>
  <r>
    <n v="1175"/>
    <s v="Bad To The Cone Food Service ATX"/>
    <x v="1174"/>
    <n v="20000"/>
    <n v="585"/>
    <n v="3"/>
    <x v="2"/>
    <s v="US"/>
    <s v="USD"/>
    <n v="1436981339"/>
    <n v="1434389339"/>
    <b v="0"/>
    <n v="9"/>
    <b v="0"/>
    <s v="food/food trucks"/>
    <n v="65"/>
    <x v="7"/>
    <x v="19"/>
    <x v="1175"/>
    <d v="2015-07-15T17:28:59"/>
    <x v="4"/>
  </r>
  <r>
    <n v="1176"/>
    <s v="Mirlin's Sushi"/>
    <x v="1175"/>
    <n v="175000"/>
    <n v="10"/>
    <n v="0"/>
    <x v="2"/>
    <s v="AU"/>
    <s v="AUD"/>
    <n v="1488805200"/>
    <n v="1484094498"/>
    <b v="0"/>
    <n v="1"/>
    <b v="0"/>
    <s v="food/food trucks"/>
    <n v="10"/>
    <x v="7"/>
    <x v="19"/>
    <x v="1176"/>
    <d v="2017-03-06T13:00:00"/>
    <x v="9"/>
  </r>
  <r>
    <n v="1177"/>
    <s v="Funnel Cakes come to the UK!"/>
    <x v="1176"/>
    <n v="6000"/>
    <n v="0"/>
    <n v="0"/>
    <x v="2"/>
    <s v="GB"/>
    <s v="GBP"/>
    <n v="1413388296"/>
    <n v="1410796296"/>
    <b v="0"/>
    <n v="0"/>
    <b v="0"/>
    <s v="food/food trucks"/>
    <n v="0"/>
    <x v="7"/>
    <x v="19"/>
    <x v="1177"/>
    <d v="2014-10-15T15:51:36"/>
    <x v="3"/>
  </r>
  <r>
    <n v="1178"/>
    <s v="Thella's, food, tacos, burritos, health"/>
    <x v="1177"/>
    <n v="75000"/>
    <n v="5"/>
    <n v="0"/>
    <x v="2"/>
    <s v="US"/>
    <s v="USD"/>
    <n v="1408225452"/>
    <n v="1405633452"/>
    <b v="0"/>
    <n v="1"/>
    <b v="0"/>
    <s v="food/food trucks"/>
    <n v="5"/>
    <x v="7"/>
    <x v="19"/>
    <x v="1178"/>
    <d v="2014-08-16T21:44:12"/>
    <x v="3"/>
  </r>
  <r>
    <n v="1179"/>
    <s v="El Camion Roja"/>
    <x v="1178"/>
    <n v="60000"/>
    <n v="3200"/>
    <n v="5"/>
    <x v="2"/>
    <s v="CA"/>
    <s v="CAD"/>
    <n v="1446052627"/>
    <n v="1443460627"/>
    <b v="0"/>
    <n v="5"/>
    <b v="0"/>
    <s v="food/food trucks"/>
    <n v="640"/>
    <x v="7"/>
    <x v="19"/>
    <x v="1179"/>
    <d v="2015-10-28T17:17:07"/>
    <x v="4"/>
  </r>
  <r>
    <n v="1180"/>
    <s v="Hogzilla S.O.W. (Squeals On Wheels) A Veteran Owned Company"/>
    <x v="1179"/>
    <n v="50000"/>
    <n v="5875"/>
    <n v="12"/>
    <x v="2"/>
    <s v="US"/>
    <s v="USD"/>
    <n v="1403983314"/>
    <n v="1400786514"/>
    <b v="0"/>
    <n v="85"/>
    <b v="0"/>
    <s v="food/food trucks"/>
    <n v="69.12"/>
    <x v="7"/>
    <x v="19"/>
    <x v="1180"/>
    <d v="2014-06-28T19:21:54"/>
    <x v="3"/>
  </r>
  <r>
    <n v="1181"/>
    <s v="Gringo Loco Tacos Food Truck"/>
    <x v="1180"/>
    <n v="50000"/>
    <n v="4"/>
    <n v="0"/>
    <x v="2"/>
    <s v="US"/>
    <s v="USD"/>
    <n v="1425197321"/>
    <n v="1422605321"/>
    <b v="0"/>
    <n v="3"/>
    <b v="0"/>
    <s v="food/food trucks"/>
    <n v="1.33"/>
    <x v="7"/>
    <x v="19"/>
    <x v="1181"/>
    <d v="2015-03-01T08:08:41"/>
    <x v="4"/>
  </r>
  <r>
    <n v="1182"/>
    <s v="J &amp; D Rolling Smoke BBQ expansion"/>
    <x v="1181"/>
    <n v="1000"/>
    <n v="42"/>
    <n v="4"/>
    <x v="2"/>
    <s v="US"/>
    <s v="USD"/>
    <n v="1484239320"/>
    <n v="1482609088"/>
    <b v="0"/>
    <n v="4"/>
    <b v="0"/>
    <s v="food/food trucks"/>
    <n v="10.5"/>
    <x v="7"/>
    <x v="19"/>
    <x v="1182"/>
    <d v="2017-01-12T16:42:00"/>
    <x v="2"/>
  </r>
  <r>
    <n v="1183"/>
    <s v="Freshie's Donuts Food Trailer"/>
    <x v="1182"/>
    <n v="2500"/>
    <n v="100"/>
    <n v="4"/>
    <x v="2"/>
    <s v="US"/>
    <s v="USD"/>
    <n v="1478059140"/>
    <n v="1476391223"/>
    <b v="0"/>
    <n v="3"/>
    <b v="0"/>
    <s v="food/food trucks"/>
    <n v="33.33"/>
    <x v="7"/>
    <x v="19"/>
    <x v="1183"/>
    <d v="2016-11-02T03:59:00"/>
    <x v="2"/>
  </r>
  <r>
    <n v="1184"/>
    <s v="2016/2017 Cyclocross Album"/>
    <x v="1183"/>
    <n v="22000"/>
    <n v="23086"/>
    <n v="105"/>
    <x v="0"/>
    <s v="GB"/>
    <s v="GBP"/>
    <n v="1486391011"/>
    <n v="1483712611"/>
    <b v="0"/>
    <n v="375"/>
    <b v="1"/>
    <s v="photography/photobooks"/>
    <n v="61.56"/>
    <x v="8"/>
    <x v="20"/>
    <x v="1184"/>
    <d v="2017-02-06T14:23:31"/>
    <x v="9"/>
  </r>
  <r>
    <n v="1185"/>
    <s v="Katrina  Reflections"/>
    <x v="1184"/>
    <n v="12500"/>
    <n v="13180"/>
    <n v="105"/>
    <x v="0"/>
    <s v="US"/>
    <s v="USD"/>
    <n v="1433736000"/>
    <n v="1430945149"/>
    <b v="0"/>
    <n v="111"/>
    <b v="1"/>
    <s v="photography/photobooks"/>
    <n v="118.74"/>
    <x v="8"/>
    <x v="20"/>
    <x v="1185"/>
    <d v="2015-06-08T04:00:00"/>
    <x v="4"/>
  </r>
  <r>
    <n v="1186"/>
    <s v="Children of Zanskar. Happiness is not in things, itâ€™s in us."/>
    <x v="1185"/>
    <n v="7500"/>
    <n v="8005"/>
    <n v="107"/>
    <x v="0"/>
    <s v="GB"/>
    <s v="GBP"/>
    <n v="1433198520"/>
    <n v="1430340195"/>
    <b v="0"/>
    <n v="123"/>
    <b v="1"/>
    <s v="photography/photobooks"/>
    <n v="65.08"/>
    <x v="8"/>
    <x v="20"/>
    <x v="1186"/>
    <d v="2015-06-01T22:42:00"/>
    <x v="4"/>
  </r>
  <r>
    <n v="1187"/>
    <s v="&quot;SUNDANCERS: The Men of Utah&quot;"/>
    <x v="1186"/>
    <n v="8750"/>
    <n v="9111"/>
    <n v="104"/>
    <x v="0"/>
    <s v="US"/>
    <s v="USD"/>
    <n v="1431885600"/>
    <n v="1429133323"/>
    <b v="0"/>
    <n v="70"/>
    <b v="1"/>
    <s v="photography/photobooks"/>
    <n v="130.16"/>
    <x v="8"/>
    <x v="20"/>
    <x v="1187"/>
    <d v="2015-05-17T18:00:00"/>
    <x v="4"/>
  </r>
  <r>
    <n v="1188"/>
    <s v="Because Dance."/>
    <x v="1187"/>
    <n v="2000"/>
    <n v="3211"/>
    <n v="161"/>
    <x v="0"/>
    <s v="CA"/>
    <s v="CAD"/>
    <n v="1482943740"/>
    <n v="1481129340"/>
    <b v="0"/>
    <n v="85"/>
    <b v="1"/>
    <s v="photography/photobooks"/>
    <n v="37.78"/>
    <x v="8"/>
    <x v="20"/>
    <x v="1188"/>
    <d v="2016-12-28T16:49:00"/>
    <x v="2"/>
  </r>
  <r>
    <n v="1189"/>
    <s v="Road Ramblers"/>
    <x v="1188"/>
    <n v="9000"/>
    <n v="9700"/>
    <n v="108"/>
    <x v="0"/>
    <s v="US"/>
    <s v="USD"/>
    <n v="1467242995"/>
    <n v="1465428595"/>
    <b v="0"/>
    <n v="86"/>
    <b v="1"/>
    <s v="photography/photobooks"/>
    <n v="112.79"/>
    <x v="8"/>
    <x v="20"/>
    <x v="1189"/>
    <d v="2016-06-29T23:29:55"/>
    <x v="2"/>
  </r>
  <r>
    <n v="1190"/>
    <s v="The Reality Of Chronic Illness - The Book"/>
    <x v="1189"/>
    <n v="500"/>
    <n v="675"/>
    <n v="135"/>
    <x v="0"/>
    <s v="US"/>
    <s v="USD"/>
    <n v="1409500725"/>
    <n v="1406908725"/>
    <b v="0"/>
    <n v="13"/>
    <b v="1"/>
    <s v="photography/photobooks"/>
    <n v="51.92"/>
    <x v="8"/>
    <x v="20"/>
    <x v="1190"/>
    <d v="2014-08-31T15:58:45"/>
    <x v="3"/>
  </r>
  <r>
    <n v="1191"/>
    <s v="Good Morning Japan"/>
    <x v="1190"/>
    <n v="2700"/>
    <n v="2945"/>
    <n v="109"/>
    <x v="0"/>
    <s v="US"/>
    <s v="USD"/>
    <n v="1458480560"/>
    <n v="1455892160"/>
    <b v="0"/>
    <n v="33"/>
    <b v="1"/>
    <s v="photography/photobooks"/>
    <n v="89.24"/>
    <x v="8"/>
    <x v="20"/>
    <x v="1191"/>
    <d v="2016-03-20T13:29:20"/>
    <x v="2"/>
  </r>
  <r>
    <n v="1192"/>
    <s v="Other Worlds - A Make 100 Project"/>
    <x v="1191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x v="20"/>
    <x v="1192"/>
    <d v="2017-02-11T12:09:38"/>
    <x v="9"/>
  </r>
  <r>
    <n v="1193"/>
    <s v="KAREN  KUEHN - MAVERICK CAMERA - The Photographs &amp; Stories"/>
    <x v="1192"/>
    <n v="21000"/>
    <n v="21831"/>
    <n v="104"/>
    <x v="0"/>
    <s v="US"/>
    <s v="USD"/>
    <n v="1460223453"/>
    <n v="1455043053"/>
    <b v="0"/>
    <n v="273"/>
    <b v="1"/>
    <s v="photography/photobooks"/>
    <n v="79.97"/>
    <x v="8"/>
    <x v="20"/>
    <x v="1193"/>
    <d v="2016-04-09T17:37:33"/>
    <x v="2"/>
  </r>
  <r>
    <n v="1194"/>
    <s v="Atlantic Light: The West Coast of Ireland in Photographs"/>
    <x v="1193"/>
    <n v="12500"/>
    <n v="40280"/>
    <n v="322"/>
    <x v="0"/>
    <s v="IE"/>
    <s v="EUR"/>
    <n v="1428493379"/>
    <n v="1425901379"/>
    <b v="0"/>
    <n v="714"/>
    <b v="1"/>
    <s v="photography/photobooks"/>
    <n v="56.41"/>
    <x v="8"/>
    <x v="20"/>
    <x v="1194"/>
    <d v="2015-04-08T11:42:59"/>
    <x v="4"/>
  </r>
  <r>
    <n v="1195"/>
    <s v="CALAMITA/Ã€ project"/>
    <x v="1194"/>
    <n v="10000"/>
    <n v="13500"/>
    <n v="135"/>
    <x v="0"/>
    <s v="IT"/>
    <s v="EUR"/>
    <n v="1450602000"/>
    <n v="1445415653"/>
    <b v="0"/>
    <n v="170"/>
    <b v="1"/>
    <s v="photography/photobooks"/>
    <n v="79.41"/>
    <x v="8"/>
    <x v="20"/>
    <x v="1195"/>
    <d v="2015-12-20T09:00:00"/>
    <x v="4"/>
  </r>
  <r>
    <n v="1196"/>
    <s v="NAKED IBIZA - A Large Scale Photography Book by Dylan Rosser"/>
    <x v="1195"/>
    <n v="14500"/>
    <n v="39137"/>
    <n v="270"/>
    <x v="0"/>
    <s v="GB"/>
    <s v="GBP"/>
    <n v="1450467539"/>
    <n v="1447875539"/>
    <b v="0"/>
    <n v="512"/>
    <b v="1"/>
    <s v="photography/photobooks"/>
    <n v="76.44"/>
    <x v="8"/>
    <x v="20"/>
    <x v="1196"/>
    <d v="2015-12-18T19:38:59"/>
    <x v="4"/>
  </r>
  <r>
    <n v="1197"/>
    <s v="Brewtography Project: Discovering Colorado Breweries"/>
    <x v="1196"/>
    <n v="15000"/>
    <n v="37994"/>
    <n v="253"/>
    <x v="0"/>
    <s v="US"/>
    <s v="USD"/>
    <n v="1465797540"/>
    <n v="1463155034"/>
    <b v="0"/>
    <n v="314"/>
    <b v="1"/>
    <s v="photography/photobooks"/>
    <n v="121"/>
    <x v="8"/>
    <x v="20"/>
    <x v="1197"/>
    <d v="2016-06-13T05:59:00"/>
    <x v="2"/>
  </r>
  <r>
    <n v="1198"/>
    <s v="The White Desert: Wildlife &amp; Antarctica photobook"/>
    <x v="1197"/>
    <n v="3500"/>
    <n v="9121"/>
    <n v="261"/>
    <x v="0"/>
    <s v="US"/>
    <s v="USD"/>
    <n v="1451530800"/>
    <n v="1448463086"/>
    <b v="0"/>
    <n v="167"/>
    <b v="1"/>
    <s v="photography/photobooks"/>
    <n v="54.62"/>
    <x v="8"/>
    <x v="20"/>
    <x v="1198"/>
    <d v="2015-12-31T03:00:00"/>
    <x v="4"/>
  </r>
  <r>
    <n v="1199"/>
    <s v="The portrait of the forgotten: Syrian refugees in Jordan"/>
    <x v="1198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x v="20"/>
    <x v="1199"/>
    <d v="2015-07-08T18:30:00"/>
    <x v="4"/>
  </r>
  <r>
    <n v="1200"/>
    <s v="Modern Nomads"/>
    <x v="1199"/>
    <n v="4800"/>
    <n v="6029"/>
    <n v="126"/>
    <x v="0"/>
    <s v="US"/>
    <s v="USD"/>
    <n v="1429183656"/>
    <n v="1427369256"/>
    <b v="0"/>
    <n v="103"/>
    <b v="1"/>
    <s v="photography/photobooks"/>
    <n v="58.53"/>
    <x v="8"/>
    <x v="20"/>
    <x v="1200"/>
    <d v="2015-04-16T11:27:36"/>
    <x v="4"/>
  </r>
  <r>
    <n v="1201"/>
    <s v="Invisible People of Belarus"/>
    <x v="1200"/>
    <n v="6000"/>
    <n v="6146.27"/>
    <n v="102"/>
    <x v="0"/>
    <s v="GB"/>
    <s v="GBP"/>
    <n v="1468593246"/>
    <n v="1466001246"/>
    <b v="0"/>
    <n v="111"/>
    <b v="1"/>
    <s v="photography/photobooks"/>
    <n v="55.37"/>
    <x v="8"/>
    <x v="20"/>
    <x v="1201"/>
    <d v="2016-07-15T14:34:06"/>
    <x v="2"/>
  </r>
  <r>
    <n v="1202"/>
    <s v="&quot;Angus O'Callaghan. Melbourne.&quot; 1968 - 1971"/>
    <x v="1201"/>
    <n v="25000"/>
    <n v="49811"/>
    <n v="199"/>
    <x v="0"/>
    <s v="AU"/>
    <s v="AUD"/>
    <n v="1435388154"/>
    <n v="1432796154"/>
    <b v="0"/>
    <n v="271"/>
    <b v="1"/>
    <s v="photography/photobooks"/>
    <n v="183.8"/>
    <x v="8"/>
    <x v="20"/>
    <x v="1202"/>
    <d v="2015-06-27T06:55:54"/>
    <x v="4"/>
  </r>
  <r>
    <n v="1203"/>
    <s v="reAPPEARANCES   a limited edition photography book"/>
    <x v="1202"/>
    <n v="16300"/>
    <n v="16700"/>
    <n v="102"/>
    <x v="0"/>
    <s v="US"/>
    <s v="USD"/>
    <n v="1433083527"/>
    <n v="1430491527"/>
    <b v="0"/>
    <n v="101"/>
    <b v="1"/>
    <s v="photography/photobooks"/>
    <n v="165.35"/>
    <x v="8"/>
    <x v="20"/>
    <x v="1203"/>
    <d v="2015-05-31T14:45:27"/>
    <x v="4"/>
  </r>
  <r>
    <n v="1204"/>
    <s v="Miles From Los Angeles - A Photo Book of the Western U.S."/>
    <x v="1203"/>
    <n v="13000"/>
    <n v="13383"/>
    <n v="103"/>
    <x v="0"/>
    <s v="US"/>
    <s v="USD"/>
    <n v="1449205200"/>
    <n v="1445363833"/>
    <b v="0"/>
    <n v="57"/>
    <b v="1"/>
    <s v="photography/photobooks"/>
    <n v="234.79"/>
    <x v="8"/>
    <x v="20"/>
    <x v="1204"/>
    <d v="2015-12-04T05:00:00"/>
    <x v="4"/>
  </r>
  <r>
    <n v="1205"/>
    <s v="Afro-Iran:Â The Unknown Minority"/>
    <x v="1204"/>
    <n v="13000"/>
    <n v="13112"/>
    <n v="101"/>
    <x v="0"/>
    <s v="DE"/>
    <s v="EUR"/>
    <n v="1434197351"/>
    <n v="1431605351"/>
    <b v="0"/>
    <n v="62"/>
    <b v="1"/>
    <s v="photography/photobooks"/>
    <n v="211.48"/>
    <x v="8"/>
    <x v="20"/>
    <x v="1205"/>
    <d v="2015-06-13T12:09:11"/>
    <x v="4"/>
  </r>
  <r>
    <n v="1206"/>
    <s v="Until I Gush Forth / Limited Edition Zine by Esthaem"/>
    <x v="1205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x v="20"/>
    <x v="1206"/>
    <d v="2017-03-11T13:29:00"/>
    <x v="9"/>
  </r>
  <r>
    <n v="1207"/>
    <s v="ITALIANA"/>
    <x v="1206"/>
    <n v="16700"/>
    <n v="17396"/>
    <n v="104"/>
    <x v="0"/>
    <s v="IT"/>
    <s v="EUR"/>
    <n v="1459418400"/>
    <n v="1456827573"/>
    <b v="0"/>
    <n v="141"/>
    <b v="1"/>
    <s v="photography/photobooks"/>
    <n v="123.38"/>
    <x v="8"/>
    <x v="20"/>
    <x v="1207"/>
    <d v="2016-03-31T10:00:00"/>
    <x v="2"/>
  </r>
  <r>
    <n v="1208"/>
    <s v="Into The Great White Sands"/>
    <x v="1207"/>
    <n v="10000"/>
    <n v="15530"/>
    <n v="155"/>
    <x v="0"/>
    <s v="US"/>
    <s v="USD"/>
    <n v="1458835264"/>
    <n v="1456246864"/>
    <b v="0"/>
    <n v="75"/>
    <b v="1"/>
    <s v="photography/photobooks"/>
    <n v="207.07"/>
    <x v="8"/>
    <x v="20"/>
    <x v="1208"/>
    <d v="2016-03-24T16:01:04"/>
    <x v="2"/>
  </r>
  <r>
    <n v="1209"/>
    <s v="Israel: An Inspiring Photographic Journey (Photobook)"/>
    <x v="1208"/>
    <n v="6000"/>
    <n v="6360"/>
    <n v="106"/>
    <x v="0"/>
    <s v="US"/>
    <s v="USD"/>
    <n v="1488053905"/>
    <n v="1485461905"/>
    <b v="0"/>
    <n v="46"/>
    <b v="1"/>
    <s v="photography/photobooks"/>
    <n v="138.26"/>
    <x v="8"/>
    <x v="20"/>
    <x v="1209"/>
    <d v="2017-02-25T20:18:25"/>
    <x v="9"/>
  </r>
  <r>
    <n v="1210"/>
    <s v="Det Andra GÃ¶teborg"/>
    <x v="1209"/>
    <n v="20000"/>
    <n v="50863"/>
    <n v="254"/>
    <x v="0"/>
    <s v="SE"/>
    <s v="SEK"/>
    <n v="1433106000"/>
    <n v="1431124572"/>
    <b v="0"/>
    <n v="103"/>
    <b v="1"/>
    <s v="photography/photobooks"/>
    <n v="493.82"/>
    <x v="8"/>
    <x v="20"/>
    <x v="1210"/>
    <d v="2015-05-31T21:00:00"/>
    <x v="4"/>
  </r>
  <r>
    <n v="1211"/>
    <s v="500 Views of Japan"/>
    <x v="1210"/>
    <n v="1000"/>
    <n v="1011"/>
    <n v="101"/>
    <x v="0"/>
    <s v="CA"/>
    <s v="CAD"/>
    <n v="1465505261"/>
    <n v="1464209261"/>
    <b v="0"/>
    <n v="6"/>
    <b v="1"/>
    <s v="photography/photobooks"/>
    <n v="168.5"/>
    <x v="8"/>
    <x v="20"/>
    <x v="1211"/>
    <d v="2016-06-09T20:47:41"/>
    <x v="2"/>
  </r>
  <r>
    <n v="1212"/>
    <s v="Faces of Yoga: A Coffee Table Photo Book"/>
    <x v="1211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x v="20"/>
    <x v="1212"/>
    <d v="2015-11-27T01:00:00"/>
    <x v="4"/>
  </r>
  <r>
    <n v="1213"/>
    <s v="Iceland Impressions: photographs by Iwona and Adam Balcy"/>
    <x v="1212"/>
    <n v="6500"/>
    <n v="6645"/>
    <n v="102"/>
    <x v="0"/>
    <s v="GB"/>
    <s v="GBP"/>
    <n v="1485886100"/>
    <n v="1482862100"/>
    <b v="0"/>
    <n v="108"/>
    <b v="1"/>
    <s v="photography/photobooks"/>
    <n v="61.53"/>
    <x v="8"/>
    <x v="20"/>
    <x v="1213"/>
    <d v="2017-01-31T18:08:20"/>
    <x v="2"/>
  </r>
  <r>
    <n v="1214"/>
    <s v="Framed Himalaya: Lachen Valley (Campaign Part - 2)"/>
    <x v="1213"/>
    <n v="2000"/>
    <n v="2636"/>
    <n v="132"/>
    <x v="0"/>
    <s v="US"/>
    <s v="USD"/>
    <n v="1433880605"/>
    <n v="1428696605"/>
    <b v="0"/>
    <n v="25"/>
    <b v="1"/>
    <s v="photography/photobooks"/>
    <n v="105.44"/>
    <x v="8"/>
    <x v="20"/>
    <x v="1214"/>
    <d v="2015-06-09T20:10:05"/>
    <x v="4"/>
  </r>
  <r>
    <n v="1215"/>
    <s v="ShootTokyo: The Book"/>
    <x v="1214"/>
    <n v="5000"/>
    <n v="39304.01"/>
    <n v="786"/>
    <x v="0"/>
    <s v="US"/>
    <s v="USD"/>
    <n v="1401487756"/>
    <n v="1398895756"/>
    <b v="0"/>
    <n v="549"/>
    <b v="1"/>
    <s v="photography/photobooks"/>
    <n v="71.59"/>
    <x v="8"/>
    <x v="20"/>
    <x v="1215"/>
    <d v="2014-05-30T22:09:16"/>
    <x v="3"/>
  </r>
  <r>
    <n v="1216"/>
    <s v="In Training: a book of Bonsai photographs"/>
    <x v="1215"/>
    <n v="14000"/>
    <n v="20398"/>
    <n v="146"/>
    <x v="0"/>
    <s v="US"/>
    <s v="USD"/>
    <n v="1443826980"/>
    <n v="1441032457"/>
    <b v="0"/>
    <n v="222"/>
    <b v="1"/>
    <s v="photography/photobooks"/>
    <n v="91.88"/>
    <x v="8"/>
    <x v="20"/>
    <x v="1216"/>
    <d v="2015-10-02T23:03:00"/>
    <x v="4"/>
  </r>
  <r>
    <n v="1217"/>
    <s v="Either Limits or Contradictions-A Photo Book in three parts"/>
    <x v="1216"/>
    <n v="26500"/>
    <n v="27189"/>
    <n v="103"/>
    <x v="0"/>
    <s v="US"/>
    <s v="USD"/>
    <n v="1468524340"/>
    <n v="1465932340"/>
    <b v="0"/>
    <n v="183"/>
    <b v="1"/>
    <s v="photography/photobooks"/>
    <n v="148.57"/>
    <x v="8"/>
    <x v="20"/>
    <x v="1217"/>
    <d v="2016-07-14T19:25:40"/>
    <x v="2"/>
  </r>
  <r>
    <n v="1218"/>
    <s v="The Alaska Range"/>
    <x v="1217"/>
    <n v="9000"/>
    <n v="15505"/>
    <n v="172"/>
    <x v="0"/>
    <s v="US"/>
    <s v="USD"/>
    <n v="1446346800"/>
    <n v="1443714800"/>
    <b v="0"/>
    <n v="89"/>
    <b v="1"/>
    <s v="photography/photobooks"/>
    <n v="174.21"/>
    <x v="8"/>
    <x v="20"/>
    <x v="1218"/>
    <d v="2015-11-01T03:00:00"/>
    <x v="4"/>
  </r>
  <r>
    <n v="1219"/>
    <s v="The Box"/>
    <x v="1218"/>
    <n v="16350"/>
    <n v="26024"/>
    <n v="159"/>
    <x v="0"/>
    <s v="US"/>
    <s v="USD"/>
    <n v="1476961513"/>
    <n v="1474369513"/>
    <b v="0"/>
    <n v="253"/>
    <b v="1"/>
    <s v="photography/photobooks"/>
    <n v="102.86"/>
    <x v="8"/>
    <x v="20"/>
    <x v="1219"/>
    <d v="2016-10-20T11:05:13"/>
    <x v="2"/>
  </r>
  <r>
    <n v="1220"/>
    <s v="All The People"/>
    <x v="1219"/>
    <n v="15000"/>
    <n v="15565"/>
    <n v="104"/>
    <x v="0"/>
    <s v="DE"/>
    <s v="EUR"/>
    <n v="1440515112"/>
    <n v="1437923112"/>
    <b v="0"/>
    <n v="140"/>
    <b v="1"/>
    <s v="photography/photobooks"/>
    <n v="111.18"/>
    <x v="8"/>
    <x v="20"/>
    <x v="1220"/>
    <d v="2015-08-25T15:05:12"/>
    <x v="4"/>
  </r>
  <r>
    <n v="1221"/>
    <s v="Oh When The Blues - Oldham Athletic Photography Book"/>
    <x v="1220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x v="20"/>
    <x v="1221"/>
    <d v="2016-12-04T00:00:00"/>
    <x v="2"/>
  </r>
  <r>
    <n v="1222"/>
    <s v="Project Pilgrim"/>
    <x v="1221"/>
    <n v="4000"/>
    <n v="11215"/>
    <n v="280"/>
    <x v="0"/>
    <s v="CA"/>
    <s v="CAD"/>
    <n v="1459483200"/>
    <n v="1456852647"/>
    <b v="0"/>
    <n v="138"/>
    <b v="1"/>
    <s v="photography/photobooks"/>
    <n v="81.27"/>
    <x v="8"/>
    <x v="20"/>
    <x v="1222"/>
    <d v="2016-04-01T04:00:00"/>
    <x v="2"/>
  </r>
  <r>
    <n v="1223"/>
    <s v="YOSEMITE PEOPLE"/>
    <x v="1222"/>
    <n v="19800"/>
    <n v="22197"/>
    <n v="112"/>
    <x v="0"/>
    <s v="US"/>
    <s v="USD"/>
    <n v="1478754909"/>
    <n v="1476159309"/>
    <b v="0"/>
    <n v="191"/>
    <b v="1"/>
    <s v="photography/photobooks"/>
    <n v="116.21"/>
    <x v="8"/>
    <x v="20"/>
    <x v="1223"/>
    <d v="2016-11-10T05:15:09"/>
    <x v="2"/>
  </r>
  <r>
    <n v="1224"/>
    <s v="&quot;I Dreamed Last Night&quot; Album (Canceled)"/>
    <x v="1223"/>
    <n v="15000"/>
    <n v="1060"/>
    <n v="7"/>
    <x v="1"/>
    <s v="US"/>
    <s v="USD"/>
    <n v="1402060302"/>
    <n v="1396876302"/>
    <b v="0"/>
    <n v="18"/>
    <b v="0"/>
    <s v="music/world music"/>
    <n v="58.89"/>
    <x v="4"/>
    <x v="21"/>
    <x v="1224"/>
    <d v="2014-06-06T13:11:42"/>
    <x v="3"/>
  </r>
  <r>
    <n v="1225"/>
    <s v="Cesar Chavez's First Music Album (Canceled)"/>
    <x v="1224"/>
    <n v="3000"/>
    <n v="132"/>
    <n v="4"/>
    <x v="1"/>
    <s v="US"/>
    <s v="USD"/>
    <n v="1382478278"/>
    <n v="1377294278"/>
    <b v="0"/>
    <n v="3"/>
    <b v="0"/>
    <s v="music/world music"/>
    <n v="44"/>
    <x v="4"/>
    <x v="21"/>
    <x v="1225"/>
    <d v="2013-10-22T21:44:38"/>
    <x v="5"/>
  </r>
  <r>
    <n v="1226"/>
    <s v="Pavlo is Filming  a PBS Concert Special (Canceled)"/>
    <x v="1225"/>
    <n v="50000"/>
    <n v="1937"/>
    <n v="4"/>
    <x v="1"/>
    <s v="US"/>
    <s v="USD"/>
    <n v="1398042000"/>
    <n v="1395089981"/>
    <b v="0"/>
    <n v="40"/>
    <b v="0"/>
    <s v="music/world music"/>
    <n v="48.43"/>
    <x v="4"/>
    <x v="21"/>
    <x v="1226"/>
    <d v="2014-04-21T01:00:00"/>
    <x v="3"/>
  </r>
  <r>
    <n v="1227"/>
    <s v="Beast of the Beats VIII Webster Hall, NY (Nov 6-9 2014)"/>
    <x v="1226"/>
    <n v="2000"/>
    <n v="0"/>
    <n v="0"/>
    <x v="1"/>
    <s v="US"/>
    <s v="USD"/>
    <n v="1407394800"/>
    <n v="1404770616"/>
    <b v="0"/>
    <n v="0"/>
    <b v="0"/>
    <s v="music/world music"/>
    <n v="0"/>
    <x v="4"/>
    <x v="21"/>
    <x v="1227"/>
    <d v="2014-08-07T07:00:00"/>
    <x v="3"/>
  </r>
  <r>
    <n v="1228"/>
    <s v="World artist Kat Maguire's debut CD entitled &quot;Gypsy&quot;"/>
    <x v="1227"/>
    <n v="5000"/>
    <n v="1465"/>
    <n v="29"/>
    <x v="1"/>
    <s v="US"/>
    <s v="USD"/>
    <n v="1317231008"/>
    <n v="1312047008"/>
    <b v="0"/>
    <n v="24"/>
    <b v="0"/>
    <s v="music/world music"/>
    <n v="61.04"/>
    <x v="4"/>
    <x v="21"/>
    <x v="1228"/>
    <d v="2011-09-28T17:30:08"/>
    <x v="7"/>
  </r>
  <r>
    <n v="1229"/>
    <s v="Agni Varsha - opera by Vanraj Bhatia - world premiere"/>
    <x v="1228"/>
    <n v="2750"/>
    <n v="25"/>
    <n v="1"/>
    <x v="1"/>
    <s v="US"/>
    <s v="USD"/>
    <n v="1334592000"/>
    <n v="1331982127"/>
    <b v="0"/>
    <n v="1"/>
    <b v="0"/>
    <s v="music/world music"/>
    <n v="25"/>
    <x v="4"/>
    <x v="21"/>
    <x v="1229"/>
    <d v="2012-04-16T16:00:00"/>
    <x v="6"/>
  </r>
  <r>
    <n v="1230"/>
    <s v="A Tribute to DC Talk:  Live Concert &amp; DVD (Canceled)"/>
    <x v="1229"/>
    <n v="500000"/>
    <n v="0"/>
    <n v="0"/>
    <x v="1"/>
    <s v="US"/>
    <s v="USD"/>
    <n v="1298589630"/>
    <n v="1295997630"/>
    <b v="0"/>
    <n v="0"/>
    <b v="0"/>
    <s v="music/world music"/>
    <n v="0"/>
    <x v="4"/>
    <x v="21"/>
    <x v="1230"/>
    <d v="2011-02-24T23:20:30"/>
    <x v="7"/>
  </r>
  <r>
    <n v="1231"/>
    <s v="Villapalooza - Little Village Music Festival (Canceled)"/>
    <x v="1230"/>
    <n v="5000"/>
    <n v="0"/>
    <n v="0"/>
    <x v="1"/>
    <s v="US"/>
    <s v="USD"/>
    <n v="1440723600"/>
    <n v="1436394968"/>
    <b v="0"/>
    <n v="0"/>
    <b v="0"/>
    <s v="music/world music"/>
    <n v="0"/>
    <x v="4"/>
    <x v="21"/>
    <x v="1231"/>
    <d v="2015-08-28T01:00:00"/>
    <x v="4"/>
  </r>
  <r>
    <n v="1232"/>
    <s v="A very effective CD-Book for the Bilingual Pre-Kinder Class!"/>
    <x v="1231"/>
    <n v="5000"/>
    <n v="40"/>
    <n v="1"/>
    <x v="1"/>
    <s v="US"/>
    <s v="USD"/>
    <n v="1381090870"/>
    <n v="1377030070"/>
    <b v="0"/>
    <n v="1"/>
    <b v="0"/>
    <s v="music/world music"/>
    <n v="40"/>
    <x v="4"/>
    <x v="21"/>
    <x v="1232"/>
    <d v="2013-10-06T20:21:10"/>
    <x v="5"/>
  </r>
  <r>
    <n v="1233"/>
    <s v="Shakulute (Shakuhachi mouthpiece for Alto Flute) (Canceled)"/>
    <x v="1232"/>
    <n v="1000"/>
    <n v="116"/>
    <n v="12"/>
    <x v="1"/>
    <s v="US"/>
    <s v="USD"/>
    <n v="1329864374"/>
    <n v="1328049974"/>
    <b v="0"/>
    <n v="6"/>
    <b v="0"/>
    <s v="music/world music"/>
    <n v="19.329999999999998"/>
    <x v="4"/>
    <x v="21"/>
    <x v="1233"/>
    <d v="2012-02-21T22:46:14"/>
    <x v="6"/>
  </r>
  <r>
    <n v="1234"/>
    <s v="Lionstar International Tour 2015 (Canceled)"/>
    <x v="1233"/>
    <n v="50000"/>
    <n v="0"/>
    <n v="0"/>
    <x v="1"/>
    <s v="GB"/>
    <s v="GBP"/>
    <n v="1422903342"/>
    <n v="1420311342"/>
    <b v="0"/>
    <n v="0"/>
    <b v="0"/>
    <s v="music/world music"/>
    <n v="0"/>
    <x v="4"/>
    <x v="21"/>
    <x v="1234"/>
    <d v="2015-02-02T18:55:42"/>
    <x v="4"/>
  </r>
  <r>
    <n v="1235"/>
    <s v="Afternoon of Shakuhachi and Koto Music - CD Project"/>
    <x v="1234"/>
    <n v="7534"/>
    <n v="210"/>
    <n v="3"/>
    <x v="1"/>
    <s v="US"/>
    <s v="USD"/>
    <n v="1387077299"/>
    <n v="1383621299"/>
    <b v="0"/>
    <n v="6"/>
    <b v="0"/>
    <s v="music/world music"/>
    <n v="35"/>
    <x v="4"/>
    <x v="21"/>
    <x v="1235"/>
    <d v="2013-12-15T03:14:59"/>
    <x v="5"/>
  </r>
  <r>
    <n v="1236"/>
    <s v="&quot;Volando&quot; CD Release (Canceled)"/>
    <x v="1235"/>
    <n v="2500"/>
    <n v="0"/>
    <n v="0"/>
    <x v="1"/>
    <s v="US"/>
    <s v="USD"/>
    <n v="1343491200"/>
    <n v="1342801164"/>
    <b v="0"/>
    <n v="0"/>
    <b v="0"/>
    <s v="music/world music"/>
    <n v="0"/>
    <x v="4"/>
    <x v="21"/>
    <x v="1236"/>
    <d v="2012-07-28T16:00:00"/>
    <x v="6"/>
  </r>
  <r>
    <n v="1237"/>
    <s v="John Grover touches the world (Canceled)"/>
    <x v="1236"/>
    <n v="25000"/>
    <n v="0"/>
    <n v="0"/>
    <x v="1"/>
    <s v="US"/>
    <s v="USD"/>
    <n v="1345790865"/>
    <n v="1344062865"/>
    <b v="0"/>
    <n v="0"/>
    <b v="0"/>
    <s v="music/world music"/>
    <n v="0"/>
    <x v="4"/>
    <x v="21"/>
    <x v="1237"/>
    <d v="2012-08-24T06:47:45"/>
    <x v="6"/>
  </r>
  <r>
    <n v="1238"/>
    <s v="Life Music-Healing through Song (Canceled)"/>
    <x v="1237"/>
    <n v="1000"/>
    <n v="178"/>
    <n v="18"/>
    <x v="1"/>
    <s v="US"/>
    <s v="USD"/>
    <n v="1312641536"/>
    <n v="1310049536"/>
    <b v="0"/>
    <n v="3"/>
    <b v="0"/>
    <s v="music/world music"/>
    <n v="59.33"/>
    <x v="4"/>
    <x v="21"/>
    <x v="1238"/>
    <d v="2011-08-06T14:38:56"/>
    <x v="7"/>
  </r>
  <r>
    <n v="1239"/>
    <s v="Help Calmenco! finance new CD and Tour (Canceled)"/>
    <x v="1238"/>
    <n v="2500"/>
    <n v="0"/>
    <n v="0"/>
    <x v="1"/>
    <s v="US"/>
    <s v="USD"/>
    <n v="1325804767"/>
    <n v="1323212767"/>
    <b v="0"/>
    <n v="0"/>
    <b v="0"/>
    <s v="music/world music"/>
    <n v="0"/>
    <x v="4"/>
    <x v="21"/>
    <x v="1239"/>
    <d v="2012-01-05T23:06:07"/>
    <x v="7"/>
  </r>
  <r>
    <n v="1240"/>
    <s v="Message of Peace, Love &amp; Unity (Canceled)"/>
    <x v="1239"/>
    <n v="8000"/>
    <n v="241"/>
    <n v="3"/>
    <x v="1"/>
    <s v="US"/>
    <s v="USD"/>
    <n v="1373665860"/>
    <n v="1368579457"/>
    <b v="0"/>
    <n v="8"/>
    <b v="0"/>
    <s v="music/world music"/>
    <n v="30.13"/>
    <x v="4"/>
    <x v="21"/>
    <x v="1240"/>
    <d v="2013-07-12T21:51:00"/>
    <x v="5"/>
  </r>
  <r>
    <n v="1241"/>
    <s v="Create The World's Music Shack for students! (education!)"/>
    <x v="1240"/>
    <n v="5000"/>
    <n v="2537"/>
    <n v="51"/>
    <x v="1"/>
    <s v="US"/>
    <s v="USD"/>
    <n v="1414994340"/>
    <n v="1413057980"/>
    <b v="0"/>
    <n v="34"/>
    <b v="0"/>
    <s v="music/world music"/>
    <n v="74.62"/>
    <x v="4"/>
    <x v="21"/>
    <x v="1241"/>
    <d v="2014-11-03T05:59:00"/>
    <x v="3"/>
  </r>
  <r>
    <n v="1242"/>
    <s v="Add your voice to Cellphonia 9/11 (Canceled)"/>
    <x v="1241"/>
    <n v="911"/>
    <n v="5"/>
    <n v="1"/>
    <x v="1"/>
    <s v="US"/>
    <s v="USD"/>
    <n v="1315747080"/>
    <n v="1314417502"/>
    <b v="0"/>
    <n v="1"/>
    <b v="0"/>
    <s v="music/world music"/>
    <n v="5"/>
    <x v="4"/>
    <x v="21"/>
    <x v="1242"/>
    <d v="2011-09-11T13:18:00"/>
    <x v="7"/>
  </r>
  <r>
    <n v="1243"/>
    <s v="Letâ€™s Keep the San Jose Mexican Heritage Festival Alive!"/>
    <x v="1242"/>
    <n v="12000"/>
    <n v="1691"/>
    <n v="14"/>
    <x v="1"/>
    <s v="US"/>
    <s v="USD"/>
    <n v="1310158800"/>
    <n v="1304888771"/>
    <b v="0"/>
    <n v="38"/>
    <b v="0"/>
    <s v="music/world music"/>
    <n v="44.5"/>
    <x v="4"/>
    <x v="21"/>
    <x v="1243"/>
    <d v="2011-07-08T21:00:00"/>
    <x v="7"/>
  </r>
  <r>
    <n v="1244"/>
    <s v="Theatrum Mundi releasing debut album &quot;Eyes of the Realm.&quot;"/>
    <x v="1243"/>
    <n v="2000"/>
    <n v="2076"/>
    <n v="104"/>
    <x v="0"/>
    <s v="US"/>
    <s v="USD"/>
    <n v="1366664400"/>
    <n v="1363981723"/>
    <b v="1"/>
    <n v="45"/>
    <b v="1"/>
    <s v="music/rock"/>
    <n v="46.13"/>
    <x v="4"/>
    <x v="11"/>
    <x v="1244"/>
    <d v="2013-04-22T21:00:00"/>
    <x v="5"/>
  </r>
  <r>
    <n v="1245"/>
    <s v="Help Smokey Folk Create Our First Album &amp; Music Video"/>
    <x v="1244"/>
    <n v="2000"/>
    <n v="2405"/>
    <n v="120"/>
    <x v="0"/>
    <s v="US"/>
    <s v="USD"/>
    <n v="1402755834"/>
    <n v="1400163834"/>
    <b v="1"/>
    <n v="17"/>
    <b v="1"/>
    <s v="music/rock"/>
    <n v="141.47"/>
    <x v="4"/>
    <x v="11"/>
    <x v="1245"/>
    <d v="2014-06-14T14:23:54"/>
    <x v="3"/>
  </r>
  <r>
    <n v="1246"/>
    <s v="Candy Warpop &quot;Smilef**ker&quot; Music Video"/>
    <x v="1245"/>
    <n v="2000"/>
    <n v="2340"/>
    <n v="117"/>
    <x v="0"/>
    <s v="US"/>
    <s v="USD"/>
    <n v="1323136949"/>
    <n v="1319245349"/>
    <b v="1"/>
    <n v="31"/>
    <b v="1"/>
    <s v="music/rock"/>
    <n v="75.48"/>
    <x v="4"/>
    <x v="11"/>
    <x v="1246"/>
    <d v="2011-12-06T02:02:29"/>
    <x v="7"/>
  </r>
  <r>
    <n v="1247"/>
    <s v="BRAIN DEAD to record debut EP with SLAYER producer!"/>
    <x v="1246"/>
    <n v="3500"/>
    <n v="4275"/>
    <n v="122"/>
    <x v="0"/>
    <s v="US"/>
    <s v="USD"/>
    <n v="1367823655"/>
    <n v="1365231655"/>
    <b v="1"/>
    <n v="50"/>
    <b v="1"/>
    <s v="music/rock"/>
    <n v="85.5"/>
    <x v="4"/>
    <x v="11"/>
    <x v="1247"/>
    <d v="2013-05-06T07:00:55"/>
    <x v="5"/>
  </r>
  <r>
    <n v="1248"/>
    <s v="The Vandies // Full length album!"/>
    <x v="1247"/>
    <n v="2500"/>
    <n v="3791"/>
    <n v="152"/>
    <x v="0"/>
    <s v="US"/>
    <s v="USD"/>
    <n v="1402642740"/>
    <n v="1399563953"/>
    <b v="1"/>
    <n v="59"/>
    <b v="1"/>
    <s v="music/rock"/>
    <n v="64.25"/>
    <x v="4"/>
    <x v="11"/>
    <x v="1248"/>
    <d v="2014-06-13T06:59:00"/>
    <x v="3"/>
  </r>
  <r>
    <n v="1249"/>
    <s v="Matt Stansberry &amp; The Romance - Debut EP"/>
    <x v="1248"/>
    <n v="5000"/>
    <n v="5222"/>
    <n v="104"/>
    <x v="0"/>
    <s v="US"/>
    <s v="USD"/>
    <n v="1341683211"/>
    <n v="1339091211"/>
    <b v="1"/>
    <n v="81"/>
    <b v="1"/>
    <s v="music/rock"/>
    <n v="64.47"/>
    <x v="4"/>
    <x v="11"/>
    <x v="1249"/>
    <d v="2012-07-07T17:46:51"/>
    <x v="6"/>
  </r>
  <r>
    <n v="1250"/>
    <s v="Willy Porter - Human Kindness"/>
    <x v="1249"/>
    <n v="30000"/>
    <n v="60046"/>
    <n v="200"/>
    <x v="0"/>
    <s v="US"/>
    <s v="USD"/>
    <n v="1410017131"/>
    <n v="1406129131"/>
    <b v="1"/>
    <n v="508"/>
    <b v="1"/>
    <s v="music/rock"/>
    <n v="118.2"/>
    <x v="4"/>
    <x v="11"/>
    <x v="1250"/>
    <d v="2014-09-06T15:25:31"/>
    <x v="3"/>
  </r>
  <r>
    <n v="1251"/>
    <s v="Jack Oblivian Harlan t Bobo Limes european tour"/>
    <x v="1250"/>
    <n v="6000"/>
    <n v="6108"/>
    <n v="102"/>
    <x v="0"/>
    <s v="US"/>
    <s v="USD"/>
    <n v="1316979167"/>
    <n v="1311795167"/>
    <b v="1"/>
    <n v="74"/>
    <b v="1"/>
    <s v="music/rock"/>
    <n v="82.54"/>
    <x v="4"/>
    <x v="11"/>
    <x v="1251"/>
    <d v="2011-09-25T19:32:47"/>
    <x v="7"/>
  </r>
  <r>
    <n v="1252"/>
    <s v="Remaster and Re-release &quot;Reality vs the Optimist&quot; on vinyl."/>
    <x v="1251"/>
    <n v="3500"/>
    <n v="4818"/>
    <n v="138"/>
    <x v="0"/>
    <s v="US"/>
    <s v="USD"/>
    <n v="1382658169"/>
    <n v="1380238969"/>
    <b v="1"/>
    <n v="141"/>
    <b v="1"/>
    <s v="music/rock"/>
    <n v="34.17"/>
    <x v="4"/>
    <x v="11"/>
    <x v="1252"/>
    <d v="2013-10-24T23:42:49"/>
    <x v="5"/>
  </r>
  <r>
    <n v="1253"/>
    <s v="Suburban Legends: New Album"/>
    <x v="1252"/>
    <n v="10"/>
    <n v="30383.32"/>
    <n v="303833"/>
    <x v="0"/>
    <s v="US"/>
    <s v="USD"/>
    <n v="1409770107"/>
    <n v="1407178107"/>
    <b v="1"/>
    <n v="711"/>
    <b v="1"/>
    <s v="music/rock"/>
    <n v="42.73"/>
    <x v="4"/>
    <x v="11"/>
    <x v="1253"/>
    <d v="2014-09-03T18:48:27"/>
    <x v="3"/>
  </r>
  <r>
    <n v="1254"/>
    <s v="Album4"/>
    <x v="1253"/>
    <n v="6700"/>
    <n v="13323"/>
    <n v="199"/>
    <x v="0"/>
    <s v="US"/>
    <s v="USD"/>
    <n v="1293857940"/>
    <n v="1288968886"/>
    <b v="1"/>
    <n v="141"/>
    <b v="1"/>
    <s v="music/rock"/>
    <n v="94.49"/>
    <x v="4"/>
    <x v="11"/>
    <x v="1254"/>
    <d v="2011-01-01T04:59:00"/>
    <x v="8"/>
  </r>
  <r>
    <n v="1255"/>
    <s v="The Space Bards Present Their First Album, &quot;Neon Milk&quot;!"/>
    <x v="1254"/>
    <n v="3000"/>
    <n v="6071"/>
    <n v="202"/>
    <x v="0"/>
    <s v="US"/>
    <s v="USD"/>
    <n v="1385932652"/>
    <n v="1383337052"/>
    <b v="1"/>
    <n v="109"/>
    <b v="1"/>
    <s v="music/rock"/>
    <n v="55.7"/>
    <x v="4"/>
    <x v="11"/>
    <x v="1255"/>
    <d v="2013-12-01T21:17:32"/>
    <x v="5"/>
  </r>
  <r>
    <n v="1256"/>
    <s v="DylanCarlson Wonders from the House of Albion lp/cd/dvd/book"/>
    <x v="1255"/>
    <n v="30000"/>
    <n v="35389.129999999997"/>
    <n v="118"/>
    <x v="0"/>
    <s v="US"/>
    <s v="USD"/>
    <n v="1329084231"/>
    <n v="1326492231"/>
    <b v="1"/>
    <n v="361"/>
    <b v="1"/>
    <s v="music/rock"/>
    <n v="98.03"/>
    <x v="4"/>
    <x v="11"/>
    <x v="1256"/>
    <d v="2012-02-12T22:03:51"/>
    <x v="6"/>
  </r>
  <r>
    <n v="1257"/>
    <s v="Three Lobed Recordings 10th ann 4xLP set (Sonic Youth, SCG+)"/>
    <x v="1256"/>
    <n v="5500"/>
    <n v="16210"/>
    <n v="295"/>
    <x v="0"/>
    <s v="US"/>
    <s v="USD"/>
    <n v="1301792590"/>
    <n v="1297562590"/>
    <b v="1"/>
    <n v="176"/>
    <b v="1"/>
    <s v="music/rock"/>
    <n v="92.1"/>
    <x v="4"/>
    <x v="11"/>
    <x v="1257"/>
    <d v="2011-04-03T01:03:10"/>
    <x v="7"/>
  </r>
  <r>
    <n v="1258"/>
    <s v="Mustard Plug New Record!"/>
    <x v="1257"/>
    <n v="12000"/>
    <n v="25577.56"/>
    <n v="213"/>
    <x v="0"/>
    <s v="US"/>
    <s v="USD"/>
    <n v="1377960012"/>
    <n v="1375368012"/>
    <b v="1"/>
    <n v="670"/>
    <b v="1"/>
    <s v="music/rock"/>
    <n v="38.18"/>
    <x v="4"/>
    <x v="11"/>
    <x v="1258"/>
    <d v="2013-08-31T14:40:12"/>
    <x v="5"/>
  </r>
  <r>
    <n v="1259"/>
    <s v="Help Falling From One complete their CD!!!"/>
    <x v="1258"/>
    <n v="2500"/>
    <n v="2606"/>
    <n v="104"/>
    <x v="0"/>
    <s v="US"/>
    <s v="USD"/>
    <n v="1402286340"/>
    <n v="1399504664"/>
    <b v="1"/>
    <n v="96"/>
    <b v="1"/>
    <s v="music/rock"/>
    <n v="27.15"/>
    <x v="4"/>
    <x v="11"/>
    <x v="1259"/>
    <d v="2014-06-09T03:59:00"/>
    <x v="3"/>
  </r>
  <r>
    <n v="1260"/>
    <s v="Cub Country &quot;Repeat Until Death&quot; master and vinyl production"/>
    <x v="1259"/>
    <n v="3300"/>
    <n v="3751"/>
    <n v="114"/>
    <x v="0"/>
    <s v="US"/>
    <s v="USD"/>
    <n v="1393445620"/>
    <n v="1390853620"/>
    <b v="1"/>
    <n v="74"/>
    <b v="1"/>
    <s v="music/rock"/>
    <n v="50.69"/>
    <x v="4"/>
    <x v="11"/>
    <x v="1260"/>
    <d v="2014-02-26T20:13:40"/>
    <x v="3"/>
  </r>
  <r>
    <n v="1261"/>
    <s v="The Puget EP's Vinyl Release"/>
    <x v="1260"/>
    <n v="2000"/>
    <n v="2025"/>
    <n v="101"/>
    <x v="0"/>
    <s v="US"/>
    <s v="USD"/>
    <n v="1390983227"/>
    <n v="1388391227"/>
    <b v="1"/>
    <n v="52"/>
    <b v="1"/>
    <s v="music/rock"/>
    <n v="38.94"/>
    <x v="4"/>
    <x v="11"/>
    <x v="1261"/>
    <d v="2014-01-29T08:13:47"/>
    <x v="5"/>
  </r>
  <r>
    <n v="1262"/>
    <s v="WPG Drummer Boy's band &quot;Bold as Lions&quot; Releases debut album!"/>
    <x v="1261"/>
    <n v="6500"/>
    <n v="8152"/>
    <n v="125"/>
    <x v="0"/>
    <s v="CA"/>
    <s v="CAD"/>
    <n v="1392574692"/>
    <n v="1389982692"/>
    <b v="1"/>
    <n v="105"/>
    <b v="1"/>
    <s v="music/rock"/>
    <n v="77.64"/>
    <x v="4"/>
    <x v="11"/>
    <x v="1262"/>
    <d v="2014-02-16T18:18:12"/>
    <x v="3"/>
  </r>
  <r>
    <n v="1263"/>
    <s v="New Tropic Bombs EP ~ &quot;Return to Bomber Bay&quot;"/>
    <x v="1262"/>
    <n v="1500"/>
    <n v="1785"/>
    <n v="119"/>
    <x v="0"/>
    <s v="US"/>
    <s v="USD"/>
    <n v="1396054800"/>
    <n v="1393034470"/>
    <b v="1"/>
    <n v="41"/>
    <b v="1"/>
    <s v="music/rock"/>
    <n v="43.54"/>
    <x v="4"/>
    <x v="11"/>
    <x v="1263"/>
    <d v="2014-03-29T01:00:00"/>
    <x v="3"/>
  </r>
  <r>
    <n v="1264"/>
    <s v="Bear. is recording their first ep!"/>
    <x v="1263"/>
    <n v="650"/>
    <n v="1082"/>
    <n v="166"/>
    <x v="0"/>
    <s v="US"/>
    <s v="USD"/>
    <n v="1383062083"/>
    <n v="1380556483"/>
    <b v="1"/>
    <n v="34"/>
    <b v="1"/>
    <s v="music/rock"/>
    <n v="31.82"/>
    <x v="4"/>
    <x v="11"/>
    <x v="1264"/>
    <d v="2013-10-29T15:54:43"/>
    <x v="5"/>
  </r>
  <r>
    <n v="1265"/>
    <s v="The Five One [NEW ALBUM] RED BLUE GREEN GOLD"/>
    <x v="1264"/>
    <n v="3500"/>
    <n v="4170.17"/>
    <n v="119"/>
    <x v="0"/>
    <s v="US"/>
    <s v="USD"/>
    <n v="1291131815"/>
    <n v="1287071015"/>
    <b v="1"/>
    <n v="66"/>
    <b v="1"/>
    <s v="music/rock"/>
    <n v="63.18"/>
    <x v="4"/>
    <x v="11"/>
    <x v="1265"/>
    <d v="2010-11-30T15:43:35"/>
    <x v="8"/>
  </r>
  <r>
    <n v="1266"/>
    <s v="Sensory Station's First EP"/>
    <x v="1265"/>
    <n v="9500"/>
    <n v="9545"/>
    <n v="100"/>
    <x v="0"/>
    <s v="US"/>
    <s v="USD"/>
    <n v="1389474145"/>
    <n v="1386882145"/>
    <b v="1"/>
    <n v="50"/>
    <b v="1"/>
    <s v="music/rock"/>
    <n v="190.9"/>
    <x v="4"/>
    <x v="11"/>
    <x v="1266"/>
    <d v="2014-01-11T21:02:25"/>
    <x v="5"/>
  </r>
  <r>
    <n v="1267"/>
    <s v="Fountains of Wayne guitarist Jody Porter - New solo LP"/>
    <x v="1266"/>
    <n v="22000"/>
    <n v="22396"/>
    <n v="102"/>
    <x v="0"/>
    <s v="US"/>
    <s v="USD"/>
    <n v="1374674558"/>
    <n v="1372082558"/>
    <b v="1"/>
    <n v="159"/>
    <b v="1"/>
    <s v="music/rock"/>
    <n v="140.86000000000001"/>
    <x v="4"/>
    <x v="11"/>
    <x v="1267"/>
    <d v="2013-07-24T14:02:38"/>
    <x v="5"/>
  </r>
  <r>
    <n v="1268"/>
    <s v="Full Devil Jacket 2nd Album Release"/>
    <x v="1267"/>
    <n v="12000"/>
    <n v="14000"/>
    <n v="117"/>
    <x v="0"/>
    <s v="US"/>
    <s v="USD"/>
    <n v="1379708247"/>
    <n v="1377116247"/>
    <b v="1"/>
    <n v="182"/>
    <b v="1"/>
    <s v="music/rock"/>
    <n v="76.92"/>
    <x v="4"/>
    <x v="11"/>
    <x v="1268"/>
    <d v="2013-09-20T20:17:27"/>
    <x v="5"/>
  </r>
  <r>
    <n v="1269"/>
    <s v="Heterotopia: a New Rock Opera &amp; Double Album from Schooltree"/>
    <x v="1268"/>
    <n v="18800"/>
    <n v="20426"/>
    <n v="109"/>
    <x v="0"/>
    <s v="US"/>
    <s v="USD"/>
    <n v="1460764800"/>
    <n v="1458157512"/>
    <b v="1"/>
    <n v="206"/>
    <b v="1"/>
    <s v="music/rock"/>
    <n v="99.16"/>
    <x v="4"/>
    <x v="11"/>
    <x v="1269"/>
    <d v="2016-04-16T00:00:00"/>
    <x v="2"/>
  </r>
  <r>
    <n v="1270"/>
    <s v="Resolution15 records their next album, Svaha"/>
    <x v="1269"/>
    <n v="10000"/>
    <n v="11472"/>
    <n v="115"/>
    <x v="0"/>
    <s v="US"/>
    <s v="USD"/>
    <n v="1332704042"/>
    <n v="1327523642"/>
    <b v="1"/>
    <n v="169"/>
    <b v="1"/>
    <s v="music/rock"/>
    <n v="67.88"/>
    <x v="4"/>
    <x v="11"/>
    <x v="1270"/>
    <d v="2012-03-25T19:34:02"/>
    <x v="6"/>
  </r>
  <r>
    <n v="1271"/>
    <s v="Flav Martin's 30-Year Overnight Success Project"/>
    <x v="1270"/>
    <n v="7500"/>
    <n v="7635"/>
    <n v="102"/>
    <x v="0"/>
    <s v="US"/>
    <s v="USD"/>
    <n v="1384363459"/>
    <n v="1381767859"/>
    <b v="1"/>
    <n v="31"/>
    <b v="1"/>
    <s v="music/rock"/>
    <n v="246.29"/>
    <x v="4"/>
    <x v="11"/>
    <x v="1271"/>
    <d v="2013-11-13T17:24:19"/>
    <x v="5"/>
  </r>
  <r>
    <n v="1272"/>
    <s v="N&amp;V MAKE AN ALBUM"/>
    <x v="1271"/>
    <n v="5000"/>
    <n v="5300"/>
    <n v="106"/>
    <x v="0"/>
    <s v="US"/>
    <s v="USD"/>
    <n v="1276574400"/>
    <n v="1270576379"/>
    <b v="1"/>
    <n v="28"/>
    <b v="1"/>
    <s v="music/rock"/>
    <n v="189.29"/>
    <x v="4"/>
    <x v="11"/>
    <x v="1272"/>
    <d v="2010-06-15T04:00:00"/>
    <x v="8"/>
  </r>
  <r>
    <n v="1273"/>
    <s v="Run Coyote &quot;Youth Haunts&quot; - Vinyl LP and CD"/>
    <x v="1272"/>
    <n v="4000"/>
    <n v="4140"/>
    <n v="104"/>
    <x v="0"/>
    <s v="CA"/>
    <s v="CAD"/>
    <n v="1409506291"/>
    <n v="1406914291"/>
    <b v="1"/>
    <n v="54"/>
    <b v="1"/>
    <s v="music/rock"/>
    <n v="76.67"/>
    <x v="4"/>
    <x v="11"/>
    <x v="1273"/>
    <d v="2014-08-31T17:31:31"/>
    <x v="3"/>
  </r>
  <r>
    <n v="1274"/>
    <s v="Assembly of Dust - &quot;Sun Shot&quot;"/>
    <x v="1273"/>
    <n v="25000"/>
    <n v="38743.839999999997"/>
    <n v="155"/>
    <x v="0"/>
    <s v="US"/>
    <s v="USD"/>
    <n v="1346344425"/>
    <n v="1343320425"/>
    <b v="1"/>
    <n v="467"/>
    <b v="1"/>
    <s v="music/rock"/>
    <n v="82.96"/>
    <x v="4"/>
    <x v="11"/>
    <x v="1274"/>
    <d v="2012-08-30T16:33:45"/>
    <x v="6"/>
  </r>
  <r>
    <n v="1275"/>
    <s v="BLOODGOOD's 1st Studio Album in 22 Years!"/>
    <x v="1274"/>
    <n v="15000"/>
    <n v="24321.1"/>
    <n v="162"/>
    <x v="0"/>
    <s v="US"/>
    <s v="USD"/>
    <n v="1375908587"/>
    <n v="1372884587"/>
    <b v="1"/>
    <n v="389"/>
    <b v="1"/>
    <s v="music/rock"/>
    <n v="62.52"/>
    <x v="4"/>
    <x v="11"/>
    <x v="1275"/>
    <d v="2013-08-07T20:49:47"/>
    <x v="5"/>
  </r>
  <r>
    <n v="1276"/>
    <s v="MR. DREAM GOES TO JAIL"/>
    <x v="1275"/>
    <n v="3000"/>
    <n v="3132.63"/>
    <n v="104"/>
    <x v="0"/>
    <s v="US"/>
    <s v="USD"/>
    <n v="1251777600"/>
    <n v="1247504047"/>
    <b v="1"/>
    <n v="68"/>
    <b v="1"/>
    <s v="music/rock"/>
    <n v="46.07"/>
    <x v="4"/>
    <x v="11"/>
    <x v="1276"/>
    <d v="2009-09-01T04:00:00"/>
    <x v="10"/>
  </r>
  <r>
    <n v="1277"/>
    <s v="HELP NATE HENRY MAKE AN ALBUM"/>
    <x v="1276"/>
    <n v="15000"/>
    <n v="15918.65"/>
    <n v="106"/>
    <x v="0"/>
    <s v="US"/>
    <s v="USD"/>
    <n v="1346765347"/>
    <n v="1343741347"/>
    <b v="1"/>
    <n v="413"/>
    <b v="1"/>
    <s v="music/rock"/>
    <n v="38.54"/>
    <x v="4"/>
    <x v="11"/>
    <x v="1277"/>
    <d v="2012-09-04T13:29:07"/>
    <x v="6"/>
  </r>
  <r>
    <n v="1278"/>
    <s v="Jay Gonzalez presents &quot;The Bitter Suite&quot;"/>
    <x v="1277"/>
    <n v="6500"/>
    <n v="10071"/>
    <n v="155"/>
    <x v="0"/>
    <s v="US"/>
    <s v="USD"/>
    <n v="1403661600"/>
    <n v="1401196766"/>
    <b v="1"/>
    <n v="190"/>
    <b v="1"/>
    <s v="music/rock"/>
    <n v="53.01"/>
    <x v="4"/>
    <x v="11"/>
    <x v="1278"/>
    <d v="2014-06-25T02:00:00"/>
    <x v="3"/>
  </r>
  <r>
    <n v="1279"/>
    <s v="Making the Next Traveling Suitcase Album"/>
    <x v="1278"/>
    <n v="12516"/>
    <n v="13864.17"/>
    <n v="111"/>
    <x v="0"/>
    <s v="US"/>
    <s v="USD"/>
    <n v="1395624170"/>
    <n v="1392171770"/>
    <b v="1"/>
    <n v="189"/>
    <b v="1"/>
    <s v="music/rock"/>
    <n v="73.36"/>
    <x v="4"/>
    <x v="11"/>
    <x v="1279"/>
    <d v="2014-03-24T01:22:50"/>
    <x v="3"/>
  </r>
  <r>
    <n v="1280"/>
    <s v="Nothing More's New Album"/>
    <x v="1279"/>
    <n v="15000"/>
    <n v="16636.78"/>
    <n v="111"/>
    <x v="0"/>
    <s v="US"/>
    <s v="USD"/>
    <n v="1299003054"/>
    <n v="1291227054"/>
    <b v="1"/>
    <n v="130"/>
    <b v="1"/>
    <s v="music/rock"/>
    <n v="127.98"/>
    <x v="4"/>
    <x v="11"/>
    <x v="1280"/>
    <d v="2011-03-01T18:10:54"/>
    <x v="8"/>
  </r>
  <r>
    <n v="1281"/>
    <s v="&quot;Laser Beretta&quot;"/>
    <x v="1280"/>
    <n v="7000"/>
    <n v="7750"/>
    <n v="111"/>
    <x v="0"/>
    <s v="US"/>
    <s v="USD"/>
    <n v="1375033836"/>
    <n v="1373305836"/>
    <b v="1"/>
    <n v="74"/>
    <b v="1"/>
    <s v="music/rock"/>
    <n v="104.73"/>
    <x v="4"/>
    <x v="11"/>
    <x v="1281"/>
    <d v="2013-07-28T17:50:36"/>
    <x v="5"/>
  </r>
  <r>
    <n v="1282"/>
    <s v="Natalie York presents: &quot;PROMISES&quot;"/>
    <x v="1281"/>
    <n v="15000"/>
    <n v="18542"/>
    <n v="124"/>
    <x v="0"/>
    <s v="US"/>
    <s v="USD"/>
    <n v="1386565140"/>
    <n v="1383909855"/>
    <b v="1"/>
    <n v="274"/>
    <b v="1"/>
    <s v="music/rock"/>
    <n v="67.67"/>
    <x v="4"/>
    <x v="11"/>
    <x v="1282"/>
    <d v="2013-12-09T04:59:00"/>
    <x v="5"/>
  </r>
  <r>
    <n v="1283"/>
    <s v="Sketching In Stereo 3rd Album!"/>
    <x v="1282"/>
    <n v="1000"/>
    <n v="2110.5"/>
    <n v="211"/>
    <x v="0"/>
    <s v="US"/>
    <s v="USD"/>
    <n v="1362974400"/>
    <n v="1360948389"/>
    <b v="1"/>
    <n v="22"/>
    <b v="1"/>
    <s v="music/rock"/>
    <n v="95.93"/>
    <x v="4"/>
    <x v="11"/>
    <x v="1283"/>
    <d v="2013-03-11T04:00:00"/>
    <x v="5"/>
  </r>
  <r>
    <n v="1284"/>
    <s v="Free Jujube Brown NYC Performance"/>
    <x v="1283"/>
    <n v="2000"/>
    <n v="2020"/>
    <n v="101"/>
    <x v="0"/>
    <s v="US"/>
    <s v="USD"/>
    <n v="1483203540"/>
    <n v="1481175482"/>
    <b v="0"/>
    <n v="31"/>
    <b v="1"/>
    <s v="theater/plays"/>
    <n v="65.16"/>
    <x v="1"/>
    <x v="6"/>
    <x v="1284"/>
    <d v="2016-12-31T16:59:00"/>
    <x v="2"/>
  </r>
  <r>
    <n v="1285"/>
    <s v="We just keep going"/>
    <x v="1284"/>
    <n v="2000"/>
    <n v="2033"/>
    <n v="102"/>
    <x v="0"/>
    <s v="GB"/>
    <s v="GBP"/>
    <n v="1434808775"/>
    <n v="1433512775"/>
    <b v="0"/>
    <n v="63"/>
    <b v="1"/>
    <s v="theater/plays"/>
    <n v="32.270000000000003"/>
    <x v="1"/>
    <x v="6"/>
    <x v="1285"/>
    <d v="2015-06-20T13:59:35"/>
    <x v="4"/>
  </r>
  <r>
    <n v="1286"/>
    <s v="The Diary of a Nobody"/>
    <x v="1285"/>
    <n v="1500"/>
    <n v="1625"/>
    <n v="108"/>
    <x v="0"/>
    <s v="GB"/>
    <s v="GBP"/>
    <n v="1424181600"/>
    <n v="1423041227"/>
    <b v="0"/>
    <n v="20"/>
    <b v="1"/>
    <s v="theater/plays"/>
    <n v="81.25"/>
    <x v="1"/>
    <x v="6"/>
    <x v="1286"/>
    <d v="2015-02-17T14:00:00"/>
    <x v="4"/>
  </r>
  <r>
    <n v="1287"/>
    <s v="Sweeney Todd: The Panto at the Edinburgh Fringe!"/>
    <x v="1286"/>
    <n v="250"/>
    <n v="605"/>
    <n v="242"/>
    <x v="0"/>
    <s v="GB"/>
    <s v="GBP"/>
    <n v="1434120856"/>
    <n v="1428936856"/>
    <b v="0"/>
    <n v="25"/>
    <b v="1"/>
    <s v="theater/plays"/>
    <n v="24.2"/>
    <x v="1"/>
    <x v="6"/>
    <x v="1287"/>
    <d v="2015-06-12T14:54:16"/>
    <x v="4"/>
  </r>
  <r>
    <n v="1288"/>
    <s v="&quot;The Rounds&quot; by Justin Moriarty, presented by EggSalad"/>
    <x v="1287"/>
    <n v="4000"/>
    <n v="4018"/>
    <n v="100"/>
    <x v="0"/>
    <s v="US"/>
    <s v="USD"/>
    <n v="1470801600"/>
    <n v="1468122163"/>
    <b v="0"/>
    <n v="61"/>
    <b v="1"/>
    <s v="theater/plays"/>
    <n v="65.87"/>
    <x v="1"/>
    <x v="6"/>
    <x v="1288"/>
    <d v="2016-08-10T04:00:00"/>
    <x v="2"/>
  </r>
  <r>
    <n v="1289"/>
    <s v="No Brains for Dinner"/>
    <x v="1288"/>
    <n v="1500"/>
    <n v="1876"/>
    <n v="125"/>
    <x v="0"/>
    <s v="US"/>
    <s v="USD"/>
    <n v="1483499645"/>
    <n v="1480907645"/>
    <b v="0"/>
    <n v="52"/>
    <b v="1"/>
    <s v="theater/plays"/>
    <n v="36.08"/>
    <x v="1"/>
    <x v="6"/>
    <x v="1289"/>
    <d v="2017-01-04T03:14:05"/>
    <x v="2"/>
  </r>
  <r>
    <n v="1290"/>
    <s v="I Died... I Came Back, ... Whatever"/>
    <x v="1289"/>
    <n v="3500"/>
    <n v="3800"/>
    <n v="109"/>
    <x v="0"/>
    <s v="US"/>
    <s v="USD"/>
    <n v="1429772340"/>
    <n v="1427121931"/>
    <b v="0"/>
    <n v="86"/>
    <b v="1"/>
    <s v="theater/plays"/>
    <n v="44.19"/>
    <x v="1"/>
    <x v="6"/>
    <x v="1290"/>
    <d v="2015-04-23T06:59:00"/>
    <x v="4"/>
  </r>
  <r>
    <n v="1291"/>
    <s v="Enso Theatre Ensemble's &quot;Pride &amp; Prejudice&quot;"/>
    <x v="1290"/>
    <n v="3000"/>
    <n v="4371"/>
    <n v="146"/>
    <x v="0"/>
    <s v="US"/>
    <s v="USD"/>
    <n v="1428390000"/>
    <n v="1425224391"/>
    <b v="0"/>
    <n v="42"/>
    <b v="1"/>
    <s v="theater/plays"/>
    <n v="104.07"/>
    <x v="1"/>
    <x v="6"/>
    <x v="1291"/>
    <d v="2015-04-07T07:00:00"/>
    <x v="4"/>
  </r>
  <r>
    <n v="1292"/>
    <s v="Season Scandinavia"/>
    <x v="1291"/>
    <n v="1700"/>
    <n v="1870"/>
    <n v="110"/>
    <x v="0"/>
    <s v="GB"/>
    <s v="GBP"/>
    <n v="1444172340"/>
    <n v="1441822828"/>
    <b v="0"/>
    <n v="52"/>
    <b v="1"/>
    <s v="theater/plays"/>
    <n v="35.96"/>
    <x v="1"/>
    <x v="6"/>
    <x v="1292"/>
    <d v="2015-10-06T22:59:00"/>
    <x v="4"/>
  </r>
  <r>
    <n v="1293"/>
    <s v="WORSE THAN TIGERS"/>
    <x v="1292"/>
    <n v="15000"/>
    <n v="15335"/>
    <n v="102"/>
    <x v="0"/>
    <s v="US"/>
    <s v="USD"/>
    <n v="1447523371"/>
    <n v="1444927771"/>
    <b v="0"/>
    <n v="120"/>
    <b v="1"/>
    <s v="theater/plays"/>
    <n v="127.79"/>
    <x v="1"/>
    <x v="6"/>
    <x v="1293"/>
    <d v="2015-11-14T17:49:31"/>
    <x v="4"/>
  </r>
  <r>
    <n v="1294"/>
    <s v="HELMER'S LOO"/>
    <x v="1293"/>
    <n v="500"/>
    <n v="610"/>
    <n v="122"/>
    <x v="0"/>
    <s v="GB"/>
    <s v="GBP"/>
    <n v="1445252400"/>
    <n v="1443696797"/>
    <b v="0"/>
    <n v="22"/>
    <b v="1"/>
    <s v="theater/plays"/>
    <n v="27.73"/>
    <x v="1"/>
    <x v="6"/>
    <x v="1294"/>
    <d v="2015-10-19T11:00:00"/>
    <x v="4"/>
  </r>
  <r>
    <n v="1295"/>
    <s v="Misfits of London: The Gin Chronicles"/>
    <x v="1294"/>
    <n v="2500"/>
    <n v="2549"/>
    <n v="102"/>
    <x v="0"/>
    <s v="GB"/>
    <s v="GBP"/>
    <n v="1438189200"/>
    <n v="1435585497"/>
    <b v="0"/>
    <n v="64"/>
    <b v="1"/>
    <s v="theater/plays"/>
    <n v="39.83"/>
    <x v="1"/>
    <x v="6"/>
    <x v="1295"/>
    <d v="2015-07-29T17:00:00"/>
    <x v="4"/>
  </r>
  <r>
    <n v="1296"/>
    <s v="Quirky Bird Theatre's Young Actors on Tour"/>
    <x v="1295"/>
    <n v="850"/>
    <n v="1200"/>
    <n v="141"/>
    <x v="0"/>
    <s v="GB"/>
    <s v="GBP"/>
    <n v="1457914373"/>
    <n v="1456189973"/>
    <b v="0"/>
    <n v="23"/>
    <b v="1"/>
    <s v="theater/plays"/>
    <n v="52.17"/>
    <x v="1"/>
    <x v="6"/>
    <x v="1296"/>
    <d v="2016-03-14T00:12:53"/>
    <x v="2"/>
  </r>
  <r>
    <n v="1297"/>
    <s v="The One Man Traveling Tennessee Williams Festival"/>
    <x v="1296"/>
    <n v="20000"/>
    <n v="21905"/>
    <n v="110"/>
    <x v="0"/>
    <s v="US"/>
    <s v="USD"/>
    <n v="1462125358"/>
    <n v="1459533358"/>
    <b v="0"/>
    <n v="238"/>
    <b v="1"/>
    <s v="theater/plays"/>
    <n v="92.04"/>
    <x v="1"/>
    <x v="6"/>
    <x v="1297"/>
    <d v="2016-05-01T17:55:58"/>
    <x v="2"/>
  </r>
  <r>
    <n v="1298"/>
    <s v="Dinosaur Dreams"/>
    <x v="1297"/>
    <n v="2000"/>
    <n v="2093"/>
    <n v="105"/>
    <x v="0"/>
    <s v="GB"/>
    <s v="GBP"/>
    <n v="1461860432"/>
    <n v="1459268432"/>
    <b v="0"/>
    <n v="33"/>
    <b v="1"/>
    <s v="theater/plays"/>
    <n v="63.42"/>
    <x v="1"/>
    <x v="6"/>
    <x v="1298"/>
    <d v="2016-04-28T16:20:32"/>
    <x v="2"/>
  </r>
  <r>
    <n v="1299"/>
    <s v="The (out)Siders Project"/>
    <x v="1298"/>
    <n v="3500"/>
    <n v="4340"/>
    <n v="124"/>
    <x v="0"/>
    <s v="US"/>
    <s v="USD"/>
    <n v="1436902359"/>
    <n v="1434310359"/>
    <b v="0"/>
    <n v="32"/>
    <b v="1"/>
    <s v="theater/plays"/>
    <n v="135.63"/>
    <x v="1"/>
    <x v="6"/>
    <x v="1299"/>
    <d v="2015-07-14T19:32:39"/>
    <x v="4"/>
  </r>
  <r>
    <n v="1300"/>
    <s v="Before The Lights Go Up"/>
    <x v="1299"/>
    <n v="3000"/>
    <n v="4050"/>
    <n v="135"/>
    <x v="0"/>
    <s v="US"/>
    <s v="USD"/>
    <n v="1464807420"/>
    <n v="1461427938"/>
    <b v="0"/>
    <n v="24"/>
    <b v="1"/>
    <s v="theater/plays"/>
    <n v="168.75"/>
    <x v="1"/>
    <x v="6"/>
    <x v="1300"/>
    <d v="2016-06-01T18:57:00"/>
    <x v="2"/>
  </r>
  <r>
    <n v="1301"/>
    <s v="the dreamer examines his pillow"/>
    <x v="1300"/>
    <n v="2000"/>
    <n v="2055"/>
    <n v="103"/>
    <x v="0"/>
    <s v="US"/>
    <s v="USD"/>
    <n v="1437447600"/>
    <n v="1436551178"/>
    <b v="0"/>
    <n v="29"/>
    <b v="1"/>
    <s v="theater/plays"/>
    <n v="70.86"/>
    <x v="1"/>
    <x v="6"/>
    <x v="1301"/>
    <d v="2015-07-21T03:00:00"/>
    <x v="4"/>
  </r>
  <r>
    <n v="1302"/>
    <s v="Help bring Boys of a Certain Age back to NYC!"/>
    <x v="1301"/>
    <n v="2500"/>
    <n v="2500"/>
    <n v="100"/>
    <x v="0"/>
    <s v="US"/>
    <s v="USD"/>
    <n v="1480559011"/>
    <n v="1477963411"/>
    <b v="0"/>
    <n v="50"/>
    <b v="1"/>
    <s v="theater/plays"/>
    <n v="50"/>
    <x v="1"/>
    <x v="6"/>
    <x v="1302"/>
    <d v="2016-12-01T02:23:31"/>
    <x v="2"/>
  </r>
  <r>
    <n v="1303"/>
    <s v="Forward Arena Theatre Company: Summer Season"/>
    <x v="1302"/>
    <n v="3500"/>
    <n v="4559.13"/>
    <n v="130"/>
    <x v="0"/>
    <s v="GB"/>
    <s v="GBP"/>
    <n v="1469962800"/>
    <n v="1468578920"/>
    <b v="0"/>
    <n v="108"/>
    <b v="1"/>
    <s v="theater/plays"/>
    <n v="42.21"/>
    <x v="1"/>
    <x v="6"/>
    <x v="1303"/>
    <d v="2016-07-31T11:00:00"/>
    <x v="2"/>
  </r>
  <r>
    <n v="1304"/>
    <s v="HEAT-O â€“ Wearable Modular Heating System (Canceled)"/>
    <x v="1303"/>
    <n v="40000"/>
    <n v="15851"/>
    <n v="40"/>
    <x v="1"/>
    <s v="GB"/>
    <s v="GBP"/>
    <n v="1489376405"/>
    <n v="1484196005"/>
    <b v="0"/>
    <n v="104"/>
    <b v="0"/>
    <s v="technology/wearables"/>
    <n v="152.41"/>
    <x v="2"/>
    <x v="8"/>
    <x v="1304"/>
    <d v="2017-03-13T03:40:05"/>
    <x v="9"/>
  </r>
  <r>
    <n v="1305"/>
    <s v="Instantly Call for Help with Wearable SOS Ring - Mangos Ring"/>
    <x v="1304"/>
    <n v="30000"/>
    <n v="7793"/>
    <n v="26"/>
    <x v="1"/>
    <s v="US"/>
    <s v="USD"/>
    <n v="1469122200"/>
    <n v="1466611108"/>
    <b v="0"/>
    <n v="86"/>
    <b v="0"/>
    <s v="technology/wearables"/>
    <n v="90.62"/>
    <x v="2"/>
    <x v="8"/>
    <x v="1305"/>
    <d v="2016-07-21T17:30:00"/>
    <x v="2"/>
  </r>
  <r>
    <n v="1306"/>
    <s v="BUHEL Sunglasses &amp; headphones with bone conduction &amp; more"/>
    <x v="1305"/>
    <n v="110000"/>
    <n v="71771"/>
    <n v="65"/>
    <x v="1"/>
    <s v="US"/>
    <s v="USD"/>
    <n v="1417690734"/>
    <n v="1415098734"/>
    <b v="0"/>
    <n v="356"/>
    <b v="0"/>
    <s v="technology/wearables"/>
    <n v="201.6"/>
    <x v="2"/>
    <x v="8"/>
    <x v="1306"/>
    <d v="2014-12-04T10:58:54"/>
    <x v="3"/>
  </r>
  <r>
    <n v="1307"/>
    <s v="VR Card - Customized Virtual Reality Viewer (Canceled)"/>
    <x v="1306"/>
    <n v="50000"/>
    <n v="5757"/>
    <n v="12"/>
    <x v="1"/>
    <s v="US"/>
    <s v="USD"/>
    <n v="1455710679"/>
    <n v="1453118679"/>
    <b v="0"/>
    <n v="45"/>
    <b v="0"/>
    <s v="technology/wearables"/>
    <n v="127.93"/>
    <x v="2"/>
    <x v="8"/>
    <x v="1307"/>
    <d v="2016-02-17T12:04:39"/>
    <x v="2"/>
  </r>
  <r>
    <n v="1308"/>
    <s v="Boost Band: Wristband Phone Charger (Canceled)"/>
    <x v="1307"/>
    <n v="10000"/>
    <n v="1136"/>
    <n v="11"/>
    <x v="1"/>
    <s v="US"/>
    <s v="USD"/>
    <n v="1475937812"/>
    <n v="1472481812"/>
    <b v="0"/>
    <n v="38"/>
    <b v="0"/>
    <s v="technology/wearables"/>
    <n v="29.89"/>
    <x v="2"/>
    <x v="8"/>
    <x v="1308"/>
    <d v="2016-10-08T14:43:32"/>
    <x v="2"/>
  </r>
  <r>
    <n v="1309"/>
    <s v="CORE : Roam (Canceled)"/>
    <x v="1308"/>
    <n v="11500"/>
    <n v="12879"/>
    <n v="112"/>
    <x v="1"/>
    <s v="US"/>
    <s v="USD"/>
    <n v="1444943468"/>
    <n v="1441919468"/>
    <b v="0"/>
    <n v="35"/>
    <b v="0"/>
    <s v="technology/wearables"/>
    <n v="367.97"/>
    <x v="2"/>
    <x v="8"/>
    <x v="1309"/>
    <d v="2015-10-15T21:11:08"/>
    <x v="4"/>
  </r>
  <r>
    <n v="1310"/>
    <s v="k5-jkt.by kiger (Canceled)"/>
    <x v="1309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x v="8"/>
    <x v="1310"/>
    <d v="2016-08-19T16:00:50"/>
    <x v="2"/>
  </r>
  <r>
    <n v="1311"/>
    <s v="Aladdin Lucid Dreaming Stimulator (Canceled)"/>
    <x v="1310"/>
    <n v="250000"/>
    <n v="80070"/>
    <n v="32"/>
    <x v="1"/>
    <s v="US"/>
    <s v="USD"/>
    <n v="1480536919"/>
    <n v="1477509319"/>
    <b v="0"/>
    <n v="100"/>
    <b v="0"/>
    <s v="technology/wearables"/>
    <n v="800.7"/>
    <x v="2"/>
    <x v="8"/>
    <x v="1311"/>
    <d v="2016-11-30T20:15:19"/>
    <x v="2"/>
  </r>
  <r>
    <n v="1312"/>
    <s v="GoSolo Hat for GoPro (Canceled)"/>
    <x v="1311"/>
    <n v="4600"/>
    <n v="28"/>
    <n v="1"/>
    <x v="1"/>
    <s v="US"/>
    <s v="USD"/>
    <n v="1429375922"/>
    <n v="1426783922"/>
    <b v="0"/>
    <n v="1"/>
    <b v="0"/>
    <s v="technology/wearables"/>
    <n v="28"/>
    <x v="2"/>
    <x v="8"/>
    <x v="1312"/>
    <d v="2015-04-18T16:52:02"/>
    <x v="4"/>
  </r>
  <r>
    <n v="1313"/>
    <s v="Serenity: The World's First Intelligent Bag Guardian."/>
    <x v="1312"/>
    <n v="40000"/>
    <n v="12446"/>
    <n v="31"/>
    <x v="1"/>
    <s v="US"/>
    <s v="USD"/>
    <n v="1457024514"/>
    <n v="1454432514"/>
    <b v="0"/>
    <n v="122"/>
    <b v="0"/>
    <s v="technology/wearables"/>
    <n v="102.02"/>
    <x v="2"/>
    <x v="8"/>
    <x v="1313"/>
    <d v="2016-03-03T17:01:54"/>
    <x v="2"/>
  </r>
  <r>
    <n v="1314"/>
    <s v="CulBox - Open Source Smart Watch for Arduino (Canceled)"/>
    <x v="664"/>
    <n v="180000"/>
    <n v="2028"/>
    <n v="1"/>
    <x v="1"/>
    <s v="US"/>
    <s v="USD"/>
    <n v="1477065860"/>
    <n v="1471881860"/>
    <b v="0"/>
    <n v="11"/>
    <b v="0"/>
    <s v="technology/wearables"/>
    <n v="184.36"/>
    <x v="2"/>
    <x v="8"/>
    <x v="1314"/>
    <d v="2016-10-21T16:04:20"/>
    <x v="2"/>
  </r>
  <r>
    <n v="1315"/>
    <s v="World's First Amphibious Heart Rate &amp; Fitness Wearable"/>
    <x v="1313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x v="8"/>
    <x v="1315"/>
    <d v="2015-11-06T01:00:00"/>
    <x v="4"/>
  </r>
  <r>
    <n v="1316"/>
    <s v="Future Belt (Canceled)"/>
    <x v="1314"/>
    <n v="75000"/>
    <n v="1"/>
    <n v="0"/>
    <x v="1"/>
    <s v="US"/>
    <s v="USD"/>
    <n v="1456700709"/>
    <n v="1453676709"/>
    <b v="0"/>
    <n v="1"/>
    <b v="0"/>
    <s v="technology/wearables"/>
    <n v="1"/>
    <x v="2"/>
    <x v="8"/>
    <x v="1316"/>
    <d v="2016-02-28T23:05:09"/>
    <x v="2"/>
  </r>
  <r>
    <n v="1317"/>
    <s v="Lorem ipsum dolor sit amet, consectetuer adipiscing elit. Ae"/>
    <x v="1315"/>
    <n v="200000"/>
    <n v="11467"/>
    <n v="6"/>
    <x v="1"/>
    <s v="DK"/>
    <s v="DKK"/>
    <n v="1469109600"/>
    <n v="1464586746"/>
    <b v="0"/>
    <n v="19"/>
    <b v="0"/>
    <s v="technology/wearables"/>
    <n v="603.53"/>
    <x v="2"/>
    <x v="8"/>
    <x v="1317"/>
    <d v="2016-07-21T14:00:00"/>
    <x v="2"/>
  </r>
  <r>
    <n v="1318"/>
    <s v="Lucky Tag: A Smart Dog Wearable That Cares (Canceled)"/>
    <x v="1316"/>
    <n v="40000"/>
    <n v="6130"/>
    <n v="15"/>
    <x v="1"/>
    <s v="US"/>
    <s v="USD"/>
    <n v="1420938172"/>
    <n v="1418346172"/>
    <b v="0"/>
    <n v="135"/>
    <b v="0"/>
    <s v="technology/wearables"/>
    <n v="45.41"/>
    <x v="2"/>
    <x v="8"/>
    <x v="1318"/>
    <d v="2015-01-11T01:02:52"/>
    <x v="3"/>
  </r>
  <r>
    <n v="1319"/>
    <s v="Pixel Shades by R A V E Z (Canceled)"/>
    <x v="1317"/>
    <n v="5800"/>
    <n v="876"/>
    <n v="15"/>
    <x v="1"/>
    <s v="GB"/>
    <s v="GBP"/>
    <n v="1405094400"/>
    <n v="1403810965"/>
    <b v="0"/>
    <n v="9"/>
    <b v="0"/>
    <s v="technology/wearables"/>
    <n v="97.33"/>
    <x v="2"/>
    <x v="8"/>
    <x v="1319"/>
    <d v="2014-07-11T16:00:00"/>
    <x v="3"/>
  </r>
  <r>
    <n v="1320"/>
    <s v="A wearable for elderly that detects falls and sends alerts (Canceled)"/>
    <x v="1318"/>
    <n v="100000"/>
    <n v="503"/>
    <n v="1"/>
    <x v="1"/>
    <s v="NL"/>
    <s v="EUR"/>
    <n v="1483138800"/>
    <n v="1480610046"/>
    <b v="0"/>
    <n v="3"/>
    <b v="0"/>
    <s v="technology/wearables"/>
    <n v="167.67"/>
    <x v="2"/>
    <x v="8"/>
    <x v="1320"/>
    <d v="2016-12-30T23:00:00"/>
    <x v="2"/>
  </r>
  <r>
    <n v="1321"/>
    <s v="Fashion Forward Headphones &amp; Membership Platform (Canceled)"/>
    <x v="1319"/>
    <n v="462000"/>
    <n v="6019"/>
    <n v="1"/>
    <x v="1"/>
    <s v="SE"/>
    <s v="SEK"/>
    <n v="1482515937"/>
    <n v="1479923937"/>
    <b v="0"/>
    <n v="7"/>
    <b v="0"/>
    <s v="technology/wearables"/>
    <n v="859.86"/>
    <x v="2"/>
    <x v="8"/>
    <x v="1321"/>
    <d v="2016-12-23T17:58:57"/>
    <x v="2"/>
  </r>
  <r>
    <n v="1322"/>
    <s v="Invisible Reins - Let your children roam free (Canceled)"/>
    <x v="1320"/>
    <n v="35000"/>
    <n v="106"/>
    <n v="0"/>
    <x v="1"/>
    <s v="GB"/>
    <s v="GBP"/>
    <n v="1432223125"/>
    <n v="1429631125"/>
    <b v="0"/>
    <n v="4"/>
    <b v="0"/>
    <s v="technology/wearables"/>
    <n v="26.5"/>
    <x v="2"/>
    <x v="8"/>
    <x v="1322"/>
    <d v="2015-05-21T15:45:25"/>
    <x v="4"/>
  </r>
  <r>
    <n v="1323"/>
    <s v="PIGGYBACK Earbuds Designed for Sharing! (Canceled)"/>
    <x v="1321"/>
    <n v="15000"/>
    <n v="1332"/>
    <n v="9"/>
    <x v="1"/>
    <s v="US"/>
    <s v="USD"/>
    <n v="1461653700"/>
    <n v="1458665146"/>
    <b v="0"/>
    <n v="44"/>
    <b v="0"/>
    <s v="technology/wearables"/>
    <n v="30.27"/>
    <x v="2"/>
    <x v="8"/>
    <x v="1323"/>
    <d v="2016-04-26T06:55:00"/>
    <x v="2"/>
  </r>
  <r>
    <n v="1324"/>
    <s v="Sunclipse Shadow â€¢ It's your skin, protect it (Canceled)"/>
    <x v="1322"/>
    <n v="50000"/>
    <n v="4920"/>
    <n v="10"/>
    <x v="1"/>
    <s v="US"/>
    <s v="USD"/>
    <n v="1476371552"/>
    <n v="1473779552"/>
    <b v="0"/>
    <n v="90"/>
    <b v="0"/>
    <s v="technology/wearables"/>
    <n v="54.67"/>
    <x v="2"/>
    <x v="8"/>
    <x v="1324"/>
    <d v="2016-10-13T15:12:32"/>
    <x v="2"/>
  </r>
  <r>
    <n v="1325"/>
    <s v="Solar PowerCap USB Cell Phone Charging Hats (Canceled)"/>
    <x v="1323"/>
    <n v="20000"/>
    <n v="486"/>
    <n v="2"/>
    <x v="1"/>
    <s v="US"/>
    <s v="USD"/>
    <n v="1483063435"/>
    <n v="1480471435"/>
    <b v="0"/>
    <n v="8"/>
    <b v="0"/>
    <s v="technology/wearables"/>
    <n v="60.75"/>
    <x v="2"/>
    <x v="8"/>
    <x v="1325"/>
    <d v="2016-12-30T02:03:55"/>
    <x v="2"/>
  </r>
  <r>
    <n v="1326"/>
    <s v="Fitness, Boxing and Sports Wearable Sensor Technology"/>
    <x v="1324"/>
    <n v="100000"/>
    <n v="1130"/>
    <n v="1"/>
    <x v="1"/>
    <s v="US"/>
    <s v="USD"/>
    <n v="1421348428"/>
    <n v="1417460428"/>
    <b v="0"/>
    <n v="11"/>
    <b v="0"/>
    <s v="technology/wearables"/>
    <n v="102.73"/>
    <x v="2"/>
    <x v="8"/>
    <x v="1326"/>
    <d v="2015-01-15T19:00:28"/>
    <x v="3"/>
  </r>
  <r>
    <n v="1327"/>
    <s v="CyClip - The Handlebar Adapter for Apple Watch (Canceled)"/>
    <x v="1325"/>
    <n v="48000"/>
    <n v="1705"/>
    <n v="4"/>
    <x v="1"/>
    <s v="US"/>
    <s v="USD"/>
    <n v="1432916235"/>
    <n v="1430324235"/>
    <b v="0"/>
    <n v="41"/>
    <b v="0"/>
    <s v="technology/wearables"/>
    <n v="41.59"/>
    <x v="2"/>
    <x v="8"/>
    <x v="1327"/>
    <d v="2015-05-29T16:17:15"/>
    <x v="4"/>
  </r>
  <r>
    <n v="1328"/>
    <s v="Hydrate Edge | Hydration Monitoring Wearable (Canceled)"/>
    <x v="1326"/>
    <n v="75000"/>
    <n v="1748"/>
    <n v="2"/>
    <x v="1"/>
    <s v="US"/>
    <s v="USD"/>
    <n v="1476458734"/>
    <n v="1472570734"/>
    <b v="0"/>
    <n v="15"/>
    <b v="0"/>
    <s v="technology/wearables"/>
    <n v="116.53"/>
    <x v="2"/>
    <x v="8"/>
    <x v="1328"/>
    <d v="2016-10-14T15:25:34"/>
    <x v="2"/>
  </r>
  <r>
    <n v="1329"/>
    <s v="Xtnd: Use your cell phone, tablet, or camera hands free"/>
    <x v="1327"/>
    <n v="50000"/>
    <n v="408"/>
    <n v="1"/>
    <x v="1"/>
    <s v="US"/>
    <s v="USD"/>
    <n v="1417501145"/>
    <n v="1414041545"/>
    <b v="0"/>
    <n v="9"/>
    <b v="0"/>
    <s v="technology/wearables"/>
    <n v="45.33"/>
    <x v="2"/>
    <x v="8"/>
    <x v="1329"/>
    <d v="2014-12-02T06:19:05"/>
    <x v="3"/>
  </r>
  <r>
    <n v="1330"/>
    <s v="The 3G Smartwatch for Kids that Encourages Outdoor Play"/>
    <x v="1328"/>
    <n v="35000"/>
    <n v="7873"/>
    <n v="22"/>
    <x v="1"/>
    <s v="US"/>
    <s v="USD"/>
    <n v="1467432000"/>
    <n v="1464763109"/>
    <b v="0"/>
    <n v="50"/>
    <b v="0"/>
    <s v="technology/wearables"/>
    <n v="157.46"/>
    <x v="2"/>
    <x v="8"/>
    <x v="1330"/>
    <d v="2016-07-02T04:00:00"/>
    <x v="2"/>
  </r>
  <r>
    <n v="1331"/>
    <s v="WORLD'S BEST BATTERY BACKUP: EXO WEARABLE POWER! (Canceled)"/>
    <x v="1329"/>
    <n v="250000"/>
    <n v="3417"/>
    <n v="1"/>
    <x v="1"/>
    <s v="US"/>
    <s v="USD"/>
    <n v="1471435554"/>
    <n v="1468843554"/>
    <b v="0"/>
    <n v="34"/>
    <b v="0"/>
    <s v="technology/wearables"/>
    <n v="100.5"/>
    <x v="2"/>
    <x v="8"/>
    <x v="1331"/>
    <d v="2016-08-17T12:05:54"/>
    <x v="2"/>
  </r>
  <r>
    <n v="1332"/>
    <s v="Belt with Legs Invention (Canceled)"/>
    <x v="1330"/>
    <n v="10115"/>
    <n v="0"/>
    <n v="0"/>
    <x v="1"/>
    <s v="CH"/>
    <s v="CHF"/>
    <n v="1485480408"/>
    <n v="1482888408"/>
    <b v="0"/>
    <n v="0"/>
    <b v="0"/>
    <s v="technology/wearables"/>
    <n v="0"/>
    <x v="2"/>
    <x v="8"/>
    <x v="1332"/>
    <d v="2017-01-27T01:26:48"/>
    <x v="2"/>
  </r>
  <r>
    <n v="1333"/>
    <s v="Bio Hazard Suit for Everyman (Canceled)"/>
    <x v="1331"/>
    <n v="2500"/>
    <n v="0"/>
    <n v="0"/>
    <x v="1"/>
    <s v="AU"/>
    <s v="AUD"/>
    <n v="1405478025"/>
    <n v="1402886025"/>
    <b v="0"/>
    <n v="0"/>
    <b v="0"/>
    <s v="technology/wearables"/>
    <n v="0"/>
    <x v="2"/>
    <x v="8"/>
    <x v="1333"/>
    <d v="2014-07-16T02:33:45"/>
    <x v="3"/>
  </r>
  <r>
    <n v="1334"/>
    <s v="My TUSK â„¢ (Telephone Utility Support Kit!) (Canceled)"/>
    <x v="1332"/>
    <n v="133000"/>
    <n v="14303"/>
    <n v="11"/>
    <x v="1"/>
    <s v="US"/>
    <s v="USD"/>
    <n v="1457721287"/>
    <n v="1455129287"/>
    <b v="0"/>
    <n v="276"/>
    <b v="0"/>
    <s v="technology/wearables"/>
    <n v="51.82"/>
    <x v="2"/>
    <x v="8"/>
    <x v="1334"/>
    <d v="2016-03-11T18:34:47"/>
    <x v="2"/>
  </r>
  <r>
    <n v="1335"/>
    <s v="UB Fit (Canceled)"/>
    <x v="1333"/>
    <n v="25000"/>
    <n v="4940"/>
    <n v="20"/>
    <x v="1"/>
    <s v="US"/>
    <s v="USD"/>
    <n v="1449354502"/>
    <n v="1446762502"/>
    <b v="0"/>
    <n v="16"/>
    <b v="0"/>
    <s v="technology/wearables"/>
    <n v="308.75"/>
    <x v="2"/>
    <x v="8"/>
    <x v="1335"/>
    <d v="2015-12-05T22:28:22"/>
    <x v="4"/>
  </r>
  <r>
    <n v="1336"/>
    <s v="Jumpy, The World First Edutainment Smartwatch For Kids"/>
    <x v="1334"/>
    <n v="100000"/>
    <n v="84947"/>
    <n v="85"/>
    <x v="1"/>
    <s v="US"/>
    <s v="USD"/>
    <n v="1418849028"/>
    <n v="1415825028"/>
    <b v="0"/>
    <n v="224"/>
    <b v="0"/>
    <s v="technology/wearables"/>
    <n v="379.23"/>
    <x v="2"/>
    <x v="8"/>
    <x v="1336"/>
    <d v="2014-12-17T20:43:48"/>
    <x v="3"/>
  </r>
  <r>
    <n v="1337"/>
    <s v="Ripple: World's Most Dependable Safety Device (Canceled)"/>
    <x v="1335"/>
    <n v="50000"/>
    <n v="24691"/>
    <n v="49"/>
    <x v="1"/>
    <s v="US"/>
    <s v="USD"/>
    <n v="1488549079"/>
    <n v="1485957079"/>
    <b v="0"/>
    <n v="140"/>
    <b v="0"/>
    <s v="technology/wearables"/>
    <n v="176.36"/>
    <x v="2"/>
    <x v="8"/>
    <x v="1337"/>
    <d v="2017-03-03T13:51:19"/>
    <x v="9"/>
  </r>
  <r>
    <n v="1338"/>
    <s v="A New Case In Town | HAND Liberation | HANDL (Canceled)"/>
    <x v="1336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x v="8"/>
    <x v="1338"/>
    <d v="2015-08-02T19:17:13"/>
    <x v="4"/>
  </r>
  <r>
    <n v="1339"/>
    <s v="Linkoo (Canceled)"/>
    <x v="1337"/>
    <n v="50000"/>
    <n v="3317"/>
    <n v="7"/>
    <x v="1"/>
    <s v="US"/>
    <s v="USD"/>
    <n v="1418056315"/>
    <n v="1414164715"/>
    <b v="0"/>
    <n v="37"/>
    <b v="0"/>
    <s v="technology/wearables"/>
    <n v="89.65"/>
    <x v="2"/>
    <x v="8"/>
    <x v="1339"/>
    <d v="2014-12-08T16:31:55"/>
    <x v="3"/>
  </r>
  <r>
    <n v="1340"/>
    <s v="Glass Designs (Canceled)"/>
    <x v="1338"/>
    <n v="1680"/>
    <n v="0"/>
    <n v="0"/>
    <x v="1"/>
    <s v="US"/>
    <s v="USD"/>
    <n v="1408112253"/>
    <n v="1405520253"/>
    <b v="0"/>
    <n v="0"/>
    <b v="0"/>
    <s v="technology/wearables"/>
    <n v="0"/>
    <x v="2"/>
    <x v="8"/>
    <x v="1340"/>
    <d v="2014-08-15T14:17:33"/>
    <x v="3"/>
  </r>
  <r>
    <n v="1341"/>
    <s v="BRILLAR: World's First Kids' Smart Wearable Companion."/>
    <x v="1339"/>
    <n v="25000"/>
    <n v="17590"/>
    <n v="70"/>
    <x v="1"/>
    <s v="GB"/>
    <s v="GBP"/>
    <n v="1475333917"/>
    <n v="1472569117"/>
    <b v="0"/>
    <n v="46"/>
    <b v="0"/>
    <s v="technology/wearables"/>
    <n v="382.39"/>
    <x v="2"/>
    <x v="8"/>
    <x v="1341"/>
    <d v="2016-10-01T14:58:37"/>
    <x v="2"/>
  </r>
  <r>
    <n v="1342"/>
    <s v="Vuzion: An Actual Overlaid Heads Up Display Wearable"/>
    <x v="1340"/>
    <n v="50000"/>
    <n v="100"/>
    <n v="0"/>
    <x v="1"/>
    <s v="US"/>
    <s v="USD"/>
    <n v="1437161739"/>
    <n v="1434569739"/>
    <b v="0"/>
    <n v="1"/>
    <b v="0"/>
    <s v="technology/wearables"/>
    <n v="100"/>
    <x v="2"/>
    <x v="8"/>
    <x v="1342"/>
    <d v="2015-07-17T19:35:39"/>
    <x v="4"/>
  </r>
  <r>
    <n v="1343"/>
    <s v="Sleepman: The First Sleep Enhancement &amp; Fatigue Alert Device"/>
    <x v="1341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x v="8"/>
    <x v="1343"/>
    <d v="2016-08-19T03:59:00"/>
    <x v="2"/>
  </r>
  <r>
    <n v="1344"/>
    <s v="A Masters Guide to The Way of the Warrior"/>
    <x v="1342"/>
    <n v="1500"/>
    <n v="5666"/>
    <n v="378"/>
    <x v="0"/>
    <s v="CA"/>
    <s v="CAD"/>
    <n v="1467313039"/>
    <n v="1464807439"/>
    <b v="0"/>
    <n v="139"/>
    <b v="1"/>
    <s v="publishing/nonfiction"/>
    <n v="40.76"/>
    <x v="3"/>
    <x v="9"/>
    <x v="1344"/>
    <d v="2016-06-30T18:57:19"/>
    <x v="2"/>
  </r>
  <r>
    <n v="1345"/>
    <s v="Tell the World - My journey from Islam to Christianity"/>
    <x v="1343"/>
    <n v="300"/>
    <n v="375"/>
    <n v="125"/>
    <x v="0"/>
    <s v="US"/>
    <s v="USD"/>
    <n v="1405366359"/>
    <n v="1402342359"/>
    <b v="0"/>
    <n v="7"/>
    <b v="1"/>
    <s v="publishing/nonfiction"/>
    <n v="53.57"/>
    <x v="3"/>
    <x v="9"/>
    <x v="1345"/>
    <d v="2014-07-14T19:32:39"/>
    <x v="3"/>
  </r>
  <r>
    <n v="1346"/>
    <s v="Anthology of Stories from LGBT Nepal"/>
    <x v="1344"/>
    <n v="4900"/>
    <n v="7219"/>
    <n v="147"/>
    <x v="0"/>
    <s v="US"/>
    <s v="USD"/>
    <n v="1372297751"/>
    <n v="1369705751"/>
    <b v="0"/>
    <n v="149"/>
    <b v="1"/>
    <s v="publishing/nonfiction"/>
    <n v="48.45"/>
    <x v="3"/>
    <x v="9"/>
    <x v="1346"/>
    <d v="2013-06-27T01:49:11"/>
    <x v="5"/>
  </r>
  <r>
    <n v="1347"/>
    <s v="Sharing the secrets of profitable specialty food marketing!"/>
    <x v="1345"/>
    <n v="2500"/>
    <n v="2555"/>
    <n v="102"/>
    <x v="0"/>
    <s v="US"/>
    <s v="USD"/>
    <n v="1425741525"/>
    <n v="1423149525"/>
    <b v="0"/>
    <n v="31"/>
    <b v="1"/>
    <s v="publishing/nonfiction"/>
    <n v="82.42"/>
    <x v="3"/>
    <x v="9"/>
    <x v="1347"/>
    <d v="2015-03-07T15:18:45"/>
    <x v="4"/>
  </r>
  <r>
    <n v="1348"/>
    <s v="Confessions of a Survivor â€” by Kathleen Barbee"/>
    <x v="1346"/>
    <n v="5875"/>
    <n v="5985"/>
    <n v="102"/>
    <x v="0"/>
    <s v="US"/>
    <s v="USD"/>
    <n v="1418904533"/>
    <n v="1416485333"/>
    <b v="0"/>
    <n v="26"/>
    <b v="1"/>
    <s v="publishing/nonfiction"/>
    <n v="230.19"/>
    <x v="3"/>
    <x v="9"/>
    <x v="1348"/>
    <d v="2014-12-18T12:08:53"/>
    <x v="3"/>
  </r>
  <r>
    <n v="1349"/>
    <s v="Northern Exposure A Jasper Rock Climbing Guidebook"/>
    <x v="1347"/>
    <n v="5000"/>
    <n v="10210"/>
    <n v="204"/>
    <x v="0"/>
    <s v="CA"/>
    <s v="CAD"/>
    <n v="1450249140"/>
    <n v="1447055935"/>
    <b v="0"/>
    <n v="172"/>
    <b v="1"/>
    <s v="publishing/nonfiction"/>
    <n v="59.36"/>
    <x v="3"/>
    <x v="9"/>
    <x v="1349"/>
    <d v="2015-12-16T06:59:00"/>
    <x v="4"/>
  </r>
  <r>
    <n v="1350"/>
    <s v="House of Dunbar-The Rise and Fall of a Scottish Noble Family"/>
    <x v="1348"/>
    <n v="5000"/>
    <n v="5202.5"/>
    <n v="104"/>
    <x v="0"/>
    <s v="US"/>
    <s v="USD"/>
    <n v="1451089134"/>
    <n v="1448497134"/>
    <b v="0"/>
    <n v="78"/>
    <b v="1"/>
    <s v="publishing/nonfiction"/>
    <n v="66.7"/>
    <x v="3"/>
    <x v="9"/>
    <x v="1350"/>
    <d v="2015-12-26T00:18:54"/>
    <x v="4"/>
  </r>
  <r>
    <n v="1351"/>
    <s v="Purpose: Your Journey To Find Meaning"/>
    <x v="1349"/>
    <n v="20000"/>
    <n v="20253"/>
    <n v="101"/>
    <x v="0"/>
    <s v="US"/>
    <s v="USD"/>
    <n v="1455299144"/>
    <n v="1452707144"/>
    <b v="0"/>
    <n v="120"/>
    <b v="1"/>
    <s v="publishing/nonfiction"/>
    <n v="168.78"/>
    <x v="3"/>
    <x v="9"/>
    <x v="1351"/>
    <d v="2016-02-12T17:45:44"/>
    <x v="2"/>
  </r>
  <r>
    <n v="1352"/>
    <s v="Will's SmileBook Project"/>
    <x v="1350"/>
    <n v="10000"/>
    <n v="13614"/>
    <n v="136"/>
    <x v="0"/>
    <s v="US"/>
    <s v="USD"/>
    <n v="1441425540"/>
    <n v="1436968366"/>
    <b v="0"/>
    <n v="227"/>
    <b v="1"/>
    <s v="publishing/nonfiction"/>
    <n v="59.97"/>
    <x v="3"/>
    <x v="9"/>
    <x v="1352"/>
    <d v="2015-09-05T03:59:00"/>
    <x v="4"/>
  </r>
  <r>
    <n v="1353"/>
    <s v="Finish The Script! - A College Writing Course in Book Form"/>
    <x v="1351"/>
    <n v="1000"/>
    <n v="1336"/>
    <n v="134"/>
    <x v="0"/>
    <s v="US"/>
    <s v="USD"/>
    <n v="1362960000"/>
    <n v="1359946188"/>
    <b v="0"/>
    <n v="42"/>
    <b v="1"/>
    <s v="publishing/nonfiction"/>
    <n v="31.81"/>
    <x v="3"/>
    <x v="9"/>
    <x v="1353"/>
    <d v="2013-03-11T00:00:00"/>
    <x v="5"/>
  </r>
  <r>
    <n v="1354"/>
    <s v="We Beat Leukaemia: my family's journey with childhood cancer"/>
    <x v="1352"/>
    <n v="1200"/>
    <n v="1563"/>
    <n v="130"/>
    <x v="0"/>
    <s v="GB"/>
    <s v="GBP"/>
    <n v="1465672979"/>
    <n v="1463080979"/>
    <b v="0"/>
    <n v="64"/>
    <b v="1"/>
    <s v="publishing/nonfiction"/>
    <n v="24.42"/>
    <x v="3"/>
    <x v="9"/>
    <x v="1354"/>
    <d v="2016-06-11T19:22:59"/>
    <x v="2"/>
  </r>
  <r>
    <n v="1355"/>
    <s v="Internationalisation of Sherlock's Home: The Empty House"/>
    <x v="1353"/>
    <n v="2500"/>
    <n v="3067"/>
    <n v="123"/>
    <x v="0"/>
    <s v="GB"/>
    <s v="GBP"/>
    <n v="1354269600"/>
    <n v="1351663605"/>
    <b v="0"/>
    <n v="121"/>
    <b v="1"/>
    <s v="publishing/nonfiction"/>
    <n v="25.35"/>
    <x v="3"/>
    <x v="9"/>
    <x v="1355"/>
    <d v="2012-11-30T10:00:00"/>
    <x v="6"/>
  </r>
  <r>
    <n v="1356"/>
    <s v="Kick-in-the-A** Starter: Between the Lines, the Book"/>
    <x v="1354"/>
    <n v="3400"/>
    <n v="6215.56"/>
    <n v="183"/>
    <x v="0"/>
    <s v="US"/>
    <s v="USD"/>
    <n v="1372985760"/>
    <n v="1370393760"/>
    <b v="0"/>
    <n v="87"/>
    <b v="1"/>
    <s v="publishing/nonfiction"/>
    <n v="71.44"/>
    <x v="3"/>
    <x v="9"/>
    <x v="1356"/>
    <d v="2013-07-05T00:56:00"/>
    <x v="5"/>
  </r>
  <r>
    <n v="1357"/>
    <s v="Becoming Alicia"/>
    <x v="1355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x v="9"/>
    <x v="1357"/>
    <d v="2013-03-01T05:59:00"/>
    <x v="5"/>
  </r>
  <r>
    <n v="1358"/>
    <s v="The Masada Story Project"/>
    <x v="1356"/>
    <n v="3000"/>
    <n v="3350"/>
    <n v="112"/>
    <x v="0"/>
    <s v="US"/>
    <s v="USD"/>
    <n v="1309009323"/>
    <n v="1306417323"/>
    <b v="0"/>
    <n v="49"/>
    <b v="1"/>
    <s v="publishing/nonfiction"/>
    <n v="68.37"/>
    <x v="3"/>
    <x v="9"/>
    <x v="1358"/>
    <d v="2011-06-25T13:42:03"/>
    <x v="7"/>
  </r>
  <r>
    <n v="1359"/>
    <s v="UnConventional - Worldcon 2011 Research"/>
    <x v="1357"/>
    <n v="660"/>
    <n v="764"/>
    <n v="116"/>
    <x v="0"/>
    <s v="US"/>
    <s v="USD"/>
    <n v="1309980790"/>
    <n v="1304623990"/>
    <b v="0"/>
    <n v="19"/>
    <b v="1"/>
    <s v="publishing/nonfiction"/>
    <n v="40.21"/>
    <x v="3"/>
    <x v="9"/>
    <x v="1359"/>
    <d v="2011-07-06T19:33:10"/>
    <x v="7"/>
  </r>
  <r>
    <n v="1360"/>
    <s v="So Bad, It's Good! - A Book of Bad Movies"/>
    <x v="1358"/>
    <n v="1500"/>
    <n v="2598"/>
    <n v="173"/>
    <x v="0"/>
    <s v="US"/>
    <s v="USD"/>
    <n v="1343943420"/>
    <n v="1341524220"/>
    <b v="0"/>
    <n v="81"/>
    <b v="1"/>
    <s v="publishing/nonfiction"/>
    <n v="32.07"/>
    <x v="3"/>
    <x v="9"/>
    <x v="1360"/>
    <d v="2012-08-02T21:37:00"/>
    <x v="6"/>
  </r>
  <r>
    <n v="1361"/>
    <s v="Me, Myself &amp; I - the dark art of big wall soloing"/>
    <x v="1359"/>
    <n v="6000"/>
    <n v="7559"/>
    <n v="126"/>
    <x v="0"/>
    <s v="GB"/>
    <s v="GBP"/>
    <n v="1403370772"/>
    <n v="1400778772"/>
    <b v="0"/>
    <n v="264"/>
    <b v="1"/>
    <s v="publishing/nonfiction"/>
    <n v="28.63"/>
    <x v="3"/>
    <x v="9"/>
    <x v="1361"/>
    <d v="2014-06-21T17:12:52"/>
    <x v="3"/>
  </r>
  <r>
    <n v="1362"/>
    <s v="A Fantastic Affair: Karl Barth in America 1962â€“Research"/>
    <x v="1360"/>
    <n v="1000"/>
    <n v="1091"/>
    <n v="109"/>
    <x v="0"/>
    <s v="US"/>
    <s v="USD"/>
    <n v="1378592731"/>
    <n v="1373408731"/>
    <b v="0"/>
    <n v="25"/>
    <b v="1"/>
    <s v="publishing/nonfiction"/>
    <n v="43.64"/>
    <x v="3"/>
    <x v="9"/>
    <x v="1362"/>
    <d v="2013-09-07T22:25:31"/>
    <x v="5"/>
  </r>
  <r>
    <n v="1363"/>
    <s v="A Book about Hidden Disease Causing Products we use Everyday"/>
    <x v="1361"/>
    <n v="200"/>
    <n v="200"/>
    <n v="100"/>
    <x v="0"/>
    <s v="US"/>
    <s v="USD"/>
    <n v="1455523140"/>
    <n v="1453925727"/>
    <b v="0"/>
    <n v="5"/>
    <b v="1"/>
    <s v="publishing/nonfiction"/>
    <n v="40"/>
    <x v="3"/>
    <x v="9"/>
    <x v="1363"/>
    <d v="2016-02-15T07:59:00"/>
    <x v="2"/>
  </r>
  <r>
    <n v="1364"/>
    <s v="&quot;The Rock History Through J.S.Fuck&quot; ExtremeRock Double Album"/>
    <x v="1362"/>
    <n v="42000"/>
    <n v="49830"/>
    <n v="119"/>
    <x v="0"/>
    <s v="DK"/>
    <s v="DKK"/>
    <n v="1420648906"/>
    <n v="1415464906"/>
    <b v="0"/>
    <n v="144"/>
    <b v="1"/>
    <s v="music/rock"/>
    <n v="346.04"/>
    <x v="4"/>
    <x v="11"/>
    <x v="1364"/>
    <d v="2015-01-07T16:41:46"/>
    <x v="3"/>
  </r>
  <r>
    <n v="1365"/>
    <s v="MYFEVER's First Studio EP &quot;See The Light&quot;"/>
    <x v="1363"/>
    <n v="7500"/>
    <n v="7520"/>
    <n v="100"/>
    <x v="0"/>
    <s v="US"/>
    <s v="USD"/>
    <n v="1426523752"/>
    <n v="1423935352"/>
    <b v="0"/>
    <n v="92"/>
    <b v="1"/>
    <s v="music/rock"/>
    <n v="81.739999999999995"/>
    <x v="4"/>
    <x v="11"/>
    <x v="1365"/>
    <d v="2015-03-16T16:35:52"/>
    <x v="4"/>
  </r>
  <r>
    <n v="1366"/>
    <s v="Kick It! A Tribute to the A.K.s"/>
    <x v="1364"/>
    <n v="7500"/>
    <n v="9486.69"/>
    <n v="126"/>
    <x v="0"/>
    <s v="US"/>
    <s v="USD"/>
    <n v="1417049663"/>
    <n v="1413158063"/>
    <b v="0"/>
    <n v="147"/>
    <b v="1"/>
    <s v="music/rock"/>
    <n v="64.540000000000006"/>
    <x v="4"/>
    <x v="11"/>
    <x v="1366"/>
    <d v="2014-11-27T00:54:23"/>
    <x v="3"/>
  </r>
  <r>
    <n v="1367"/>
    <s v="House of Rabbits  - &quot;Songs of Charivari&quot;"/>
    <x v="1365"/>
    <n v="5000"/>
    <n v="5713"/>
    <n v="114"/>
    <x v="0"/>
    <s v="US"/>
    <s v="USD"/>
    <n v="1447463050"/>
    <n v="1444867450"/>
    <b v="0"/>
    <n v="90"/>
    <b v="1"/>
    <s v="music/rock"/>
    <n v="63.48"/>
    <x v="4"/>
    <x v="11"/>
    <x v="1367"/>
    <d v="2015-11-14T01:04:10"/>
    <x v="4"/>
  </r>
  <r>
    <n v="1368"/>
    <s v="Saturate &quot; The Separation Effect &quot; CD"/>
    <x v="1366"/>
    <n v="5000"/>
    <n v="5535"/>
    <n v="111"/>
    <x v="0"/>
    <s v="US"/>
    <s v="USD"/>
    <n v="1434342894"/>
    <n v="1432269294"/>
    <b v="0"/>
    <n v="87"/>
    <b v="1"/>
    <s v="music/rock"/>
    <n v="63.62"/>
    <x v="4"/>
    <x v="11"/>
    <x v="1368"/>
    <d v="2015-06-15T04:34:54"/>
    <x v="4"/>
  </r>
  <r>
    <n v="1369"/>
    <s v="FEEL BETTER: Derek Fawcett's solo, full-length debut"/>
    <x v="1367"/>
    <n v="32360"/>
    <n v="34090.629999999997"/>
    <n v="105"/>
    <x v="0"/>
    <s v="US"/>
    <s v="USD"/>
    <n v="1397225746"/>
    <n v="1394633746"/>
    <b v="0"/>
    <n v="406"/>
    <b v="1"/>
    <s v="music/rock"/>
    <n v="83.97"/>
    <x v="4"/>
    <x v="11"/>
    <x v="1369"/>
    <d v="2014-04-11T14:15:46"/>
    <x v="3"/>
  </r>
  <r>
    <n v="1370"/>
    <s v="Food On You presents Baby's First Parental Advisory"/>
    <x v="1368"/>
    <n v="1500"/>
    <n v="1555"/>
    <n v="104"/>
    <x v="0"/>
    <s v="US"/>
    <s v="USD"/>
    <n v="1381881890"/>
    <n v="1380585890"/>
    <b v="0"/>
    <n v="20"/>
    <b v="1"/>
    <s v="music/rock"/>
    <n v="77.75"/>
    <x v="4"/>
    <x v="11"/>
    <x v="1370"/>
    <d v="2013-10-16T00:04:50"/>
    <x v="5"/>
  </r>
  <r>
    <n v="1371"/>
    <s v="The Defiant Tour Documentary with LoNero"/>
    <x v="1369"/>
    <n v="6999"/>
    <n v="7495"/>
    <n v="107"/>
    <x v="0"/>
    <s v="US"/>
    <s v="USD"/>
    <n v="1431022342"/>
    <n v="1428430342"/>
    <b v="0"/>
    <n v="70"/>
    <b v="1"/>
    <s v="music/rock"/>
    <n v="107.07"/>
    <x v="4"/>
    <x v="11"/>
    <x v="1371"/>
    <d v="2015-05-07T18:12:22"/>
    <x v="4"/>
  </r>
  <r>
    <n v="1372"/>
    <s v="Ted Lukas &amp; the Misled new CD - &quot;FEED&quot;"/>
    <x v="1370"/>
    <n v="500"/>
    <n v="620"/>
    <n v="124"/>
    <x v="0"/>
    <s v="US"/>
    <s v="USD"/>
    <n v="1342115132"/>
    <n v="1339523132"/>
    <b v="0"/>
    <n v="16"/>
    <b v="1"/>
    <s v="music/rock"/>
    <n v="38.75"/>
    <x v="4"/>
    <x v="11"/>
    <x v="1372"/>
    <d v="2012-07-12T17:45:32"/>
    <x v="6"/>
  </r>
  <r>
    <n v="1373"/>
    <s v="Broccoli Samurai: Tour Van or Bust!"/>
    <x v="1371"/>
    <n v="10000"/>
    <n v="10501"/>
    <n v="105"/>
    <x v="0"/>
    <s v="US"/>
    <s v="USD"/>
    <n v="1483138233"/>
    <n v="1480546233"/>
    <b v="0"/>
    <n v="52"/>
    <b v="1"/>
    <s v="music/rock"/>
    <n v="201.94"/>
    <x v="4"/>
    <x v="11"/>
    <x v="1373"/>
    <d v="2016-12-30T22:50:33"/>
    <x v="2"/>
  </r>
  <r>
    <n v="1374"/>
    <s v="Sisters of Murphyâ€™s full-length album"/>
    <x v="1372"/>
    <n v="1500"/>
    <n v="2842"/>
    <n v="189"/>
    <x v="0"/>
    <s v="US"/>
    <s v="USD"/>
    <n v="1458874388"/>
    <n v="1456285988"/>
    <b v="0"/>
    <n v="66"/>
    <b v="1"/>
    <s v="music/rock"/>
    <n v="43.06"/>
    <x v="4"/>
    <x v="11"/>
    <x v="1374"/>
    <d v="2016-03-25T02:53:08"/>
    <x v="2"/>
  </r>
  <r>
    <n v="1375"/>
    <s v="PAMPA FOLKS - 1st &quot;Indie Pop Western&quot; Album"/>
    <x v="1373"/>
    <n v="4000"/>
    <n v="6853"/>
    <n v="171"/>
    <x v="0"/>
    <s v="FR"/>
    <s v="EUR"/>
    <n v="1484444119"/>
    <n v="1481852119"/>
    <b v="0"/>
    <n v="109"/>
    <b v="1"/>
    <s v="music/rock"/>
    <n v="62.87"/>
    <x v="4"/>
    <x v="11"/>
    <x v="1375"/>
    <d v="2017-01-15T01:35:19"/>
    <x v="2"/>
  </r>
  <r>
    <n v="1376"/>
    <s v="Dead Pirates / HIGHMARE LP 2nd pressing"/>
    <x v="1374"/>
    <n v="3700"/>
    <n v="9342"/>
    <n v="252"/>
    <x v="0"/>
    <s v="GB"/>
    <s v="GBP"/>
    <n v="1480784606"/>
    <n v="1478189006"/>
    <b v="0"/>
    <n v="168"/>
    <b v="1"/>
    <s v="music/rock"/>
    <n v="55.61"/>
    <x v="4"/>
    <x v="11"/>
    <x v="1376"/>
    <d v="2016-12-03T17:03:26"/>
    <x v="2"/>
  </r>
  <r>
    <n v="1377"/>
    <s v="Official Debut EP for Stereo Jo"/>
    <x v="1375"/>
    <n v="1300"/>
    <n v="1510"/>
    <n v="116"/>
    <x v="0"/>
    <s v="US"/>
    <s v="USD"/>
    <n v="1486095060"/>
    <n v="1484198170"/>
    <b v="0"/>
    <n v="31"/>
    <b v="1"/>
    <s v="music/rock"/>
    <n v="48.71"/>
    <x v="4"/>
    <x v="11"/>
    <x v="1377"/>
    <d v="2017-02-03T04:11:00"/>
    <x v="9"/>
  </r>
  <r>
    <n v="1378"/>
    <s v="SIX BY SEVEN"/>
    <x v="1376"/>
    <n v="2000"/>
    <n v="4067"/>
    <n v="203"/>
    <x v="0"/>
    <s v="GB"/>
    <s v="GBP"/>
    <n v="1470075210"/>
    <n v="1468779210"/>
    <b v="0"/>
    <n v="133"/>
    <b v="1"/>
    <s v="music/rock"/>
    <n v="30.58"/>
    <x v="4"/>
    <x v="11"/>
    <x v="1378"/>
    <d v="2016-08-01T18:13:30"/>
    <x v="2"/>
  </r>
  <r>
    <n v="1379"/>
    <s v="J. Walter Makes a Record"/>
    <x v="1377"/>
    <n v="10000"/>
    <n v="11160"/>
    <n v="112"/>
    <x v="0"/>
    <s v="US"/>
    <s v="USD"/>
    <n v="1433504876"/>
    <n v="1430912876"/>
    <b v="0"/>
    <n v="151"/>
    <b v="1"/>
    <s v="music/rock"/>
    <n v="73.91"/>
    <x v="4"/>
    <x v="11"/>
    <x v="1379"/>
    <d v="2015-06-05T11:47:56"/>
    <x v="4"/>
  </r>
  <r>
    <n v="1380"/>
    <s v="BARNFEST 2015"/>
    <x v="1378"/>
    <n v="25"/>
    <n v="106"/>
    <n v="424"/>
    <x v="0"/>
    <s v="US"/>
    <s v="USD"/>
    <n v="1433815200"/>
    <n v="1431886706"/>
    <b v="0"/>
    <n v="5"/>
    <b v="1"/>
    <s v="music/rock"/>
    <n v="21.2"/>
    <x v="4"/>
    <x v="11"/>
    <x v="1380"/>
    <d v="2015-06-09T02:00:00"/>
    <x v="4"/>
  </r>
  <r>
    <n v="1381"/>
    <s v="&quot;Me &amp; Eugene&quot; - NEW EP by Jameson and the Sordid Seeds"/>
    <x v="1379"/>
    <n v="5000"/>
    <n v="5355"/>
    <n v="107"/>
    <x v="0"/>
    <s v="US"/>
    <s v="USD"/>
    <n v="1482988125"/>
    <n v="1480396125"/>
    <b v="0"/>
    <n v="73"/>
    <b v="1"/>
    <s v="music/rock"/>
    <n v="73.36"/>
    <x v="4"/>
    <x v="11"/>
    <x v="1381"/>
    <d v="2016-12-29T05:08:45"/>
    <x v="2"/>
  </r>
  <r>
    <n v="1382"/>
    <s v="The Floorwalkers New Album!"/>
    <x v="1380"/>
    <n v="8000"/>
    <n v="8349"/>
    <n v="104"/>
    <x v="0"/>
    <s v="US"/>
    <s v="USD"/>
    <n v="1367867536"/>
    <n v="1365275536"/>
    <b v="0"/>
    <n v="148"/>
    <b v="1"/>
    <s v="music/rock"/>
    <n v="56.41"/>
    <x v="4"/>
    <x v="11"/>
    <x v="1382"/>
    <d v="2013-05-06T19:12:16"/>
    <x v="5"/>
  </r>
  <r>
    <n v="1383"/>
    <s v="Help Monochrome Seasons Fund His New Album ''Space Culture''"/>
    <x v="1381"/>
    <n v="2200"/>
    <n v="4673"/>
    <n v="212"/>
    <x v="0"/>
    <s v="CA"/>
    <s v="CAD"/>
    <n v="1482457678"/>
    <n v="1480729678"/>
    <b v="0"/>
    <n v="93"/>
    <b v="1"/>
    <s v="music/rock"/>
    <n v="50.25"/>
    <x v="4"/>
    <x v="11"/>
    <x v="1383"/>
    <d v="2016-12-23T01:47:58"/>
    <x v="2"/>
  </r>
  <r>
    <n v="1384"/>
    <s v="Manny Manriquez' new rock opera journey: Outland Warrior"/>
    <x v="1382"/>
    <n v="3500"/>
    <n v="4343"/>
    <n v="124"/>
    <x v="0"/>
    <s v="US"/>
    <s v="USD"/>
    <n v="1436117922"/>
    <n v="1433525922"/>
    <b v="0"/>
    <n v="63"/>
    <b v="1"/>
    <s v="music/rock"/>
    <n v="68.94"/>
    <x v="4"/>
    <x v="11"/>
    <x v="1384"/>
    <d v="2015-07-05T17:38:42"/>
    <x v="4"/>
  </r>
  <r>
    <n v="1385"/>
    <s v="Chi Might Project"/>
    <x v="1383"/>
    <n v="8000"/>
    <n v="8832.49"/>
    <n v="110"/>
    <x v="0"/>
    <s v="DE"/>
    <s v="EUR"/>
    <n v="1461931860"/>
    <n v="1457109121"/>
    <b v="0"/>
    <n v="134"/>
    <b v="1"/>
    <s v="music/rock"/>
    <n v="65.91"/>
    <x v="4"/>
    <x v="11"/>
    <x v="1385"/>
    <d v="2016-04-29T12:11:00"/>
    <x v="2"/>
  </r>
  <r>
    <n v="1386"/>
    <s v="MALTESE CROSS: The First Album"/>
    <x v="1384"/>
    <n v="400"/>
    <n v="875"/>
    <n v="219"/>
    <x v="0"/>
    <s v="US"/>
    <s v="USD"/>
    <n v="1438183889"/>
    <n v="1435591889"/>
    <b v="0"/>
    <n v="14"/>
    <b v="1"/>
    <s v="music/rock"/>
    <n v="62.5"/>
    <x v="4"/>
    <x v="11"/>
    <x v="1386"/>
    <d v="2015-07-29T15:31:29"/>
    <x v="4"/>
  </r>
  <r>
    <n v="1387"/>
    <s v="FAMILY BUSINESS KICKSTARTER"/>
    <x v="1385"/>
    <n v="4000"/>
    <n v="5465"/>
    <n v="137"/>
    <x v="0"/>
    <s v="US"/>
    <s v="USD"/>
    <n v="1433305800"/>
    <n v="1430604395"/>
    <b v="0"/>
    <n v="78"/>
    <b v="1"/>
    <s v="music/rock"/>
    <n v="70.06"/>
    <x v="4"/>
    <x v="11"/>
    <x v="1387"/>
    <d v="2015-06-03T04:30:00"/>
    <x v="4"/>
  </r>
  <r>
    <n v="1388"/>
    <s v="Ghosts of Jupiter: The Great Bright Horses"/>
    <x v="1386"/>
    <n v="5000"/>
    <n v="6740.37"/>
    <n v="135"/>
    <x v="0"/>
    <s v="US"/>
    <s v="USD"/>
    <n v="1476720840"/>
    <n v="1474469117"/>
    <b v="0"/>
    <n v="112"/>
    <b v="1"/>
    <s v="music/rock"/>
    <n v="60.18"/>
    <x v="4"/>
    <x v="11"/>
    <x v="1388"/>
    <d v="2016-10-17T16:14:00"/>
    <x v="2"/>
  </r>
  <r>
    <n v="1389"/>
    <s v="Pre-order DANCEHALL's first record!!!"/>
    <x v="1387"/>
    <n v="500"/>
    <n v="727"/>
    <n v="145"/>
    <x v="0"/>
    <s v="GB"/>
    <s v="GBP"/>
    <n v="1471087957"/>
    <n v="1468495957"/>
    <b v="0"/>
    <n v="34"/>
    <b v="1"/>
    <s v="music/rock"/>
    <n v="21.38"/>
    <x v="4"/>
    <x v="11"/>
    <x v="1389"/>
    <d v="2016-08-13T11:32:37"/>
    <x v="2"/>
  </r>
  <r>
    <n v="1390"/>
    <s v="New Music Video/Artist Development"/>
    <x v="1388"/>
    <n v="2800"/>
    <n v="3055"/>
    <n v="109"/>
    <x v="0"/>
    <s v="US"/>
    <s v="USD"/>
    <n v="1430154720"/>
    <n v="1427224606"/>
    <b v="0"/>
    <n v="19"/>
    <b v="1"/>
    <s v="music/rock"/>
    <n v="160.79"/>
    <x v="4"/>
    <x v="11"/>
    <x v="1390"/>
    <d v="2015-04-27T17:12:00"/>
    <x v="4"/>
  </r>
  <r>
    <n v="1391"/>
    <s v="Rules and Regulations"/>
    <x v="1389"/>
    <n v="500"/>
    <n v="551"/>
    <n v="110"/>
    <x v="0"/>
    <s v="US"/>
    <s v="USD"/>
    <n v="1440219540"/>
    <n v="1436369818"/>
    <b v="0"/>
    <n v="13"/>
    <b v="1"/>
    <s v="music/rock"/>
    <n v="42.38"/>
    <x v="4"/>
    <x v="11"/>
    <x v="1391"/>
    <d v="2015-08-22T04:59:00"/>
    <x v="4"/>
  </r>
  <r>
    <n v="1392"/>
    <s v="Telesomniac's Debut Album"/>
    <x v="1390"/>
    <n v="2500"/>
    <n v="2841"/>
    <n v="114"/>
    <x v="0"/>
    <s v="US"/>
    <s v="USD"/>
    <n v="1456976586"/>
    <n v="1454298186"/>
    <b v="0"/>
    <n v="104"/>
    <b v="1"/>
    <s v="music/rock"/>
    <n v="27.32"/>
    <x v="4"/>
    <x v="11"/>
    <x v="1392"/>
    <d v="2016-03-03T03:43:06"/>
    <x v="2"/>
  </r>
  <r>
    <n v="1393"/>
    <s v="WolfHunt | Social Commentary Rock Project"/>
    <x v="1391"/>
    <n v="10000"/>
    <n v="10235"/>
    <n v="102"/>
    <x v="0"/>
    <s v="US"/>
    <s v="USD"/>
    <n v="1470068523"/>
    <n v="1467476523"/>
    <b v="0"/>
    <n v="52"/>
    <b v="1"/>
    <s v="music/rock"/>
    <n v="196.83"/>
    <x v="4"/>
    <x v="11"/>
    <x v="1393"/>
    <d v="2016-08-01T16:22:03"/>
    <x v="2"/>
  </r>
  <r>
    <n v="1394"/>
    <s v="&quot;Intrusive Thoughts&quot;: first full LP by The Reckless Scamps"/>
    <x v="1392"/>
    <n v="750"/>
    <n v="916"/>
    <n v="122"/>
    <x v="0"/>
    <s v="US"/>
    <s v="USD"/>
    <n v="1488337200"/>
    <n v="1484623726"/>
    <b v="0"/>
    <n v="17"/>
    <b v="1"/>
    <s v="music/rock"/>
    <n v="53.88"/>
    <x v="4"/>
    <x v="11"/>
    <x v="1394"/>
    <d v="2017-03-01T03:00:00"/>
    <x v="9"/>
  </r>
  <r>
    <n v="1395"/>
    <s v="Quiet Oaks Full Length Album"/>
    <x v="1393"/>
    <n v="3500"/>
    <n v="3916"/>
    <n v="112"/>
    <x v="0"/>
    <s v="US"/>
    <s v="USD"/>
    <n v="1484430481"/>
    <n v="1481838481"/>
    <b v="0"/>
    <n v="82"/>
    <b v="1"/>
    <s v="music/rock"/>
    <n v="47.76"/>
    <x v="4"/>
    <x v="11"/>
    <x v="1395"/>
    <d v="2017-01-14T21:48:01"/>
    <x v="2"/>
  </r>
  <r>
    <n v="1396"/>
    <s v="Bret Coats' &quot;Music For The People&quot; KickStarter"/>
    <x v="1394"/>
    <n v="6000"/>
    <n v="6438"/>
    <n v="107"/>
    <x v="0"/>
    <s v="US"/>
    <s v="USD"/>
    <n v="1423871882"/>
    <n v="1421279882"/>
    <b v="0"/>
    <n v="73"/>
    <b v="1"/>
    <s v="music/rock"/>
    <n v="88.19"/>
    <x v="4"/>
    <x v="11"/>
    <x v="1396"/>
    <d v="2015-02-13T23:58:02"/>
    <x v="4"/>
  </r>
  <r>
    <n v="1397"/>
    <s v="Halls of the Machine - All Tribal Dignitaries"/>
    <x v="1395"/>
    <n v="10000"/>
    <n v="11385"/>
    <n v="114"/>
    <x v="0"/>
    <s v="US"/>
    <s v="USD"/>
    <n v="1477603140"/>
    <n v="1475013710"/>
    <b v="0"/>
    <n v="158"/>
    <b v="1"/>
    <s v="music/rock"/>
    <n v="72.06"/>
    <x v="4"/>
    <x v="11"/>
    <x v="1397"/>
    <d v="2016-10-27T21:19:00"/>
    <x v="2"/>
  </r>
  <r>
    <n v="1398"/>
    <s v="We Invite You to Come &quot;Back to the 80's with StonyCold!&quot;"/>
    <x v="1396"/>
    <n v="4400"/>
    <n v="4826"/>
    <n v="110"/>
    <x v="0"/>
    <s v="US"/>
    <s v="USD"/>
    <n v="1467752334"/>
    <n v="1465160334"/>
    <b v="0"/>
    <n v="65"/>
    <b v="1"/>
    <s v="music/rock"/>
    <n v="74.25"/>
    <x v="4"/>
    <x v="11"/>
    <x v="1398"/>
    <d v="2016-07-05T20:58:54"/>
    <x v="2"/>
  </r>
  <r>
    <n v="1399"/>
    <s v="Rocket And A Bomb Live DVD/Album + new Michael Knott 7&quot;EP"/>
    <x v="1397"/>
    <n v="9000"/>
    <n v="11353"/>
    <n v="126"/>
    <x v="0"/>
    <s v="US"/>
    <s v="USD"/>
    <n v="1412640373"/>
    <n v="1410048373"/>
    <b v="0"/>
    <n v="184"/>
    <b v="1"/>
    <s v="music/rock"/>
    <n v="61.7"/>
    <x v="4"/>
    <x v="11"/>
    <x v="1399"/>
    <d v="2014-10-07T00:06:13"/>
    <x v="3"/>
  </r>
  <r>
    <n v="1400"/>
    <s v="Stone Kings: From Creation To Devastation"/>
    <x v="1398"/>
    <n v="350"/>
    <n v="586"/>
    <n v="167"/>
    <x v="0"/>
    <s v="GB"/>
    <s v="GBP"/>
    <n v="1465709400"/>
    <n v="1462695073"/>
    <b v="0"/>
    <n v="34"/>
    <b v="1"/>
    <s v="music/rock"/>
    <n v="17.239999999999998"/>
    <x v="4"/>
    <x v="11"/>
    <x v="1400"/>
    <d v="2016-06-12T05:30:00"/>
    <x v="2"/>
  </r>
  <r>
    <n v="1401"/>
    <s v="Michale Graves â€œVagabond Acousticâ€ Extremely Limited Edition"/>
    <x v="1399"/>
    <n v="2500"/>
    <n v="12413"/>
    <n v="497"/>
    <x v="0"/>
    <s v="US"/>
    <s v="USD"/>
    <n v="1369612474"/>
    <n v="1367798074"/>
    <b v="0"/>
    <n v="240"/>
    <b v="1"/>
    <s v="music/rock"/>
    <n v="51.72"/>
    <x v="4"/>
    <x v="11"/>
    <x v="1401"/>
    <d v="2013-05-26T23:54:34"/>
    <x v="5"/>
  </r>
  <r>
    <n v="1402"/>
    <s v="Nineteen Fifty Eight - Untitled EP"/>
    <x v="1400"/>
    <n v="2500"/>
    <n v="2729"/>
    <n v="109"/>
    <x v="0"/>
    <s v="GB"/>
    <s v="GBP"/>
    <n v="1430439411"/>
    <n v="1425259011"/>
    <b v="0"/>
    <n v="113"/>
    <b v="1"/>
    <s v="music/rock"/>
    <n v="24.15"/>
    <x v="4"/>
    <x v="11"/>
    <x v="1402"/>
    <d v="2015-05-01T00:16:51"/>
    <x v="4"/>
  </r>
  <r>
    <n v="1403"/>
    <s v="Gregorian Rock"/>
    <x v="1401"/>
    <n v="4000"/>
    <n v="4103"/>
    <n v="103"/>
    <x v="0"/>
    <s v="US"/>
    <s v="USD"/>
    <n v="1374802235"/>
    <n v="1372210235"/>
    <b v="0"/>
    <n v="66"/>
    <b v="1"/>
    <s v="music/rock"/>
    <n v="62.17"/>
    <x v="4"/>
    <x v="11"/>
    <x v="1403"/>
    <d v="2013-07-26T01:30:35"/>
    <x v="5"/>
  </r>
  <r>
    <n v="1404"/>
    <s v="3 Men and a Book"/>
    <x v="1402"/>
    <n v="14500"/>
    <n v="241"/>
    <n v="2"/>
    <x v="2"/>
    <s v="GB"/>
    <s v="GBP"/>
    <n v="1424607285"/>
    <n v="1422447285"/>
    <b v="1"/>
    <n v="5"/>
    <b v="0"/>
    <s v="publishing/translations"/>
    <n v="48.2"/>
    <x v="3"/>
    <x v="22"/>
    <x v="1404"/>
    <d v="2015-02-22T12:14:45"/>
    <x v="4"/>
  </r>
  <r>
    <n v="1405"/>
    <s v="The Bible translated into Emoticons"/>
    <x v="1403"/>
    <n v="25000"/>
    <n v="105"/>
    <n v="0"/>
    <x v="2"/>
    <s v="US"/>
    <s v="USD"/>
    <n v="1417195201"/>
    <n v="1414599601"/>
    <b v="1"/>
    <n v="17"/>
    <b v="0"/>
    <s v="publishing/translations"/>
    <n v="6.18"/>
    <x v="3"/>
    <x v="22"/>
    <x v="1405"/>
    <d v="2014-11-28T17:20:01"/>
    <x v="3"/>
  </r>
  <r>
    <n v="1406"/>
    <s v="Man Down! Translation project"/>
    <x v="1404"/>
    <n v="12000"/>
    <n v="15"/>
    <n v="0"/>
    <x v="2"/>
    <s v="IT"/>
    <s v="EUR"/>
    <n v="1449914400"/>
    <n v="1445336607"/>
    <b v="0"/>
    <n v="3"/>
    <b v="0"/>
    <s v="publishing/translations"/>
    <n v="5"/>
    <x v="3"/>
    <x v="22"/>
    <x v="1406"/>
    <d v="2015-12-12T10:00:00"/>
    <x v="4"/>
  </r>
  <r>
    <n v="1407"/>
    <s v="My life, My travel, My past - time to share"/>
    <x v="1405"/>
    <n v="3000"/>
    <n v="15"/>
    <n v="1"/>
    <x v="2"/>
    <s v="US"/>
    <s v="USD"/>
    <n v="1407847978"/>
    <n v="1405687978"/>
    <b v="0"/>
    <n v="2"/>
    <b v="0"/>
    <s v="publishing/translations"/>
    <n v="7.5"/>
    <x v="3"/>
    <x v="22"/>
    <x v="1407"/>
    <d v="2014-08-12T12:52:58"/>
    <x v="3"/>
  </r>
  <r>
    <n v="1408"/>
    <s v="General Treatise on Chess. Tactics. by R. Grau, translation"/>
    <x v="1406"/>
    <n v="1000"/>
    <n v="72"/>
    <n v="7"/>
    <x v="2"/>
    <s v="GB"/>
    <s v="GBP"/>
    <n v="1447451756"/>
    <n v="1444856156"/>
    <b v="0"/>
    <n v="6"/>
    <b v="0"/>
    <s v="publishing/translations"/>
    <n v="12"/>
    <x v="3"/>
    <x v="22"/>
    <x v="1408"/>
    <d v="2015-11-13T21:55:56"/>
    <x v="4"/>
  </r>
  <r>
    <n v="1409"/>
    <s v="Modern Literal Torah Translation: Genesis"/>
    <x v="1407"/>
    <n v="4000"/>
    <n v="0"/>
    <n v="0"/>
    <x v="2"/>
    <s v="US"/>
    <s v="USD"/>
    <n v="1420085535"/>
    <n v="1414897935"/>
    <b v="0"/>
    <n v="0"/>
    <b v="0"/>
    <s v="publishing/translations"/>
    <n v="0"/>
    <x v="3"/>
    <x v="22"/>
    <x v="1409"/>
    <d v="2015-01-01T04:12:15"/>
    <x v="3"/>
  </r>
  <r>
    <n v="1410"/>
    <s v="Existence Space and Office (English translation)"/>
    <x v="1408"/>
    <n v="6000"/>
    <n v="1"/>
    <n v="0"/>
    <x v="2"/>
    <s v="IT"/>
    <s v="EUR"/>
    <n v="1464939520"/>
    <n v="1461051520"/>
    <b v="0"/>
    <n v="1"/>
    <b v="0"/>
    <s v="publishing/translations"/>
    <n v="1"/>
    <x v="3"/>
    <x v="22"/>
    <x v="1410"/>
    <d v="2016-06-03T07:38:40"/>
    <x v="2"/>
  </r>
  <r>
    <n v="1411"/>
    <s v="The Divine Comedy- A New English Translation"/>
    <x v="1409"/>
    <n v="3000"/>
    <n v="7"/>
    <n v="0"/>
    <x v="2"/>
    <s v="GB"/>
    <s v="GBP"/>
    <n v="1423185900"/>
    <n v="1420766700"/>
    <b v="0"/>
    <n v="3"/>
    <b v="0"/>
    <s v="publishing/translations"/>
    <n v="2.33"/>
    <x v="3"/>
    <x v="22"/>
    <x v="1411"/>
    <d v="2015-02-06T01:25:00"/>
    <x v="4"/>
  </r>
  <r>
    <n v="1412"/>
    <s v="For overseas shogi fans! Shogi novel translation project"/>
    <x v="1410"/>
    <n v="7000"/>
    <n v="320"/>
    <n v="5"/>
    <x v="2"/>
    <s v="US"/>
    <s v="USD"/>
    <n v="1417656699"/>
    <n v="1415064699"/>
    <b v="0"/>
    <n v="13"/>
    <b v="0"/>
    <s v="publishing/translations"/>
    <n v="24.62"/>
    <x v="3"/>
    <x v="22"/>
    <x v="1412"/>
    <d v="2014-12-04T01:31:39"/>
    <x v="3"/>
  </r>
  <r>
    <n v="1413"/>
    <s v="LE NUVOLE DEL CIELO-CLOUDS OF THE SKY"/>
    <x v="1411"/>
    <n v="2000"/>
    <n v="100"/>
    <n v="5"/>
    <x v="2"/>
    <s v="IT"/>
    <s v="EUR"/>
    <n v="1455964170"/>
    <n v="1450780170"/>
    <b v="0"/>
    <n v="1"/>
    <b v="0"/>
    <s v="publishing/translations"/>
    <n v="100"/>
    <x v="3"/>
    <x v="22"/>
    <x v="1413"/>
    <d v="2016-02-20T10:29:30"/>
    <x v="4"/>
  </r>
  <r>
    <n v="1414"/>
    <s v="Database of Interlinear Greek Words"/>
    <x v="1412"/>
    <n v="500"/>
    <n v="1"/>
    <n v="0"/>
    <x v="2"/>
    <s v="US"/>
    <s v="USD"/>
    <n v="1483423467"/>
    <n v="1480831467"/>
    <b v="0"/>
    <n v="1"/>
    <b v="0"/>
    <s v="publishing/translations"/>
    <n v="1"/>
    <x v="3"/>
    <x v="22"/>
    <x v="1414"/>
    <d v="2017-01-03T06:04:27"/>
    <x v="2"/>
  </r>
  <r>
    <n v="1415"/>
    <s v="The Complete Homilies of Blessed Oscar Romero: Volume 2"/>
    <x v="1413"/>
    <n v="4400"/>
    <n v="800"/>
    <n v="18"/>
    <x v="2"/>
    <s v="US"/>
    <s v="USD"/>
    <n v="1439741591"/>
    <n v="1436285591"/>
    <b v="0"/>
    <n v="9"/>
    <b v="0"/>
    <s v="publishing/translations"/>
    <n v="88.89"/>
    <x v="3"/>
    <x v="22"/>
    <x v="1415"/>
    <d v="2015-08-16T16:13:11"/>
    <x v="4"/>
  </r>
  <r>
    <n v="1416"/>
    <s v="Glenn's  little book of  quotes"/>
    <x v="1414"/>
    <n v="50000"/>
    <n v="0"/>
    <n v="0"/>
    <x v="2"/>
    <s v="US"/>
    <s v="USD"/>
    <n v="1448147619"/>
    <n v="1445552019"/>
    <b v="0"/>
    <n v="0"/>
    <b v="0"/>
    <s v="publishing/translations"/>
    <n v="0"/>
    <x v="3"/>
    <x v="22"/>
    <x v="1416"/>
    <d v="2015-11-21T23:13:39"/>
    <x v="4"/>
  </r>
  <r>
    <n v="1417"/>
    <s v="Digitizing 8 Rare Siddha Yoga Books"/>
    <x v="1415"/>
    <n v="4500"/>
    <n v="55"/>
    <n v="1"/>
    <x v="2"/>
    <s v="US"/>
    <s v="USD"/>
    <n v="1442315460"/>
    <n v="1439696174"/>
    <b v="0"/>
    <n v="2"/>
    <b v="0"/>
    <s v="publishing/translations"/>
    <n v="27.5"/>
    <x v="3"/>
    <x v="22"/>
    <x v="1417"/>
    <d v="2015-09-15T11:11:00"/>
    <x v="4"/>
  </r>
  <r>
    <n v="1418"/>
    <s v="Realidades del Hombre"/>
    <x v="1416"/>
    <n v="3000"/>
    <n v="6"/>
    <n v="0"/>
    <x v="2"/>
    <s v="ES"/>
    <s v="EUR"/>
    <n v="1456397834"/>
    <n v="1453805834"/>
    <b v="0"/>
    <n v="1"/>
    <b v="0"/>
    <s v="publishing/translations"/>
    <n v="6"/>
    <x v="3"/>
    <x v="22"/>
    <x v="1418"/>
    <d v="2016-02-25T10:57:14"/>
    <x v="2"/>
  </r>
  <r>
    <n v="1419"/>
    <s v="Book Tour &quot;Words of Fire! Women Loving Women in Latin Amer&quot;"/>
    <x v="1417"/>
    <n v="6300"/>
    <n v="445"/>
    <n v="7"/>
    <x v="2"/>
    <s v="US"/>
    <s v="USD"/>
    <n v="1476010619"/>
    <n v="1473418619"/>
    <b v="0"/>
    <n v="10"/>
    <b v="0"/>
    <s v="publishing/translations"/>
    <n v="44.5"/>
    <x v="3"/>
    <x v="22"/>
    <x v="1419"/>
    <d v="2016-10-09T10:56:59"/>
    <x v="2"/>
  </r>
  <r>
    <n v="1420"/>
    <s v="Shakespeare in the Hood - Romeo and Juliet"/>
    <x v="1418"/>
    <n v="110"/>
    <n v="3"/>
    <n v="3"/>
    <x v="2"/>
    <s v="US"/>
    <s v="USD"/>
    <n v="1467129686"/>
    <n v="1464969686"/>
    <b v="0"/>
    <n v="3"/>
    <b v="0"/>
    <s v="publishing/translations"/>
    <n v="1"/>
    <x v="3"/>
    <x v="22"/>
    <x v="1420"/>
    <d v="2016-06-28T16:01:26"/>
    <x v="2"/>
  </r>
  <r>
    <n v="1421"/>
    <s v="English translation of &quot;The Escape to Myanmar&quot;"/>
    <x v="1419"/>
    <n v="200000"/>
    <n v="200"/>
    <n v="0"/>
    <x v="2"/>
    <s v="SE"/>
    <s v="SEK"/>
    <n v="1423432709"/>
    <n v="1420840709"/>
    <b v="0"/>
    <n v="2"/>
    <b v="0"/>
    <s v="publishing/translations"/>
    <n v="100"/>
    <x v="3"/>
    <x v="22"/>
    <x v="1421"/>
    <d v="2015-02-08T21:58:29"/>
    <x v="4"/>
  </r>
  <r>
    <n v="1422"/>
    <s v="&quot;Hope Without Borders&quot; trilogy by I R Tyler, Chinese edition"/>
    <x v="1420"/>
    <n v="25000"/>
    <n v="26"/>
    <n v="0"/>
    <x v="2"/>
    <s v="NZ"/>
    <s v="NZD"/>
    <n v="1474436704"/>
    <n v="1471844704"/>
    <b v="0"/>
    <n v="2"/>
    <b v="0"/>
    <s v="publishing/translations"/>
    <n v="13"/>
    <x v="3"/>
    <x v="22"/>
    <x v="1422"/>
    <d v="2016-09-21T05:45:04"/>
    <x v="2"/>
  </r>
  <r>
    <n v="1423"/>
    <s v="Progressive King James Version New Testament"/>
    <x v="1421"/>
    <n v="30000"/>
    <n v="100"/>
    <n v="0"/>
    <x v="2"/>
    <s v="AU"/>
    <s v="AUD"/>
    <n v="1451637531"/>
    <n v="1449045531"/>
    <b v="0"/>
    <n v="1"/>
    <b v="0"/>
    <s v="publishing/translations"/>
    <n v="100"/>
    <x v="3"/>
    <x v="22"/>
    <x v="1423"/>
    <d v="2016-01-01T08:38:51"/>
    <x v="4"/>
  </r>
  <r>
    <n v="1424"/>
    <s v="Subway Mantras"/>
    <x v="1422"/>
    <n v="7500"/>
    <n v="1527"/>
    <n v="20"/>
    <x v="2"/>
    <s v="US"/>
    <s v="USD"/>
    <n v="1479233602"/>
    <n v="1478106802"/>
    <b v="0"/>
    <n v="14"/>
    <b v="0"/>
    <s v="publishing/translations"/>
    <n v="109.07"/>
    <x v="3"/>
    <x v="22"/>
    <x v="1424"/>
    <d v="2016-11-15T18:13:22"/>
    <x v="2"/>
  </r>
  <r>
    <n v="1425"/>
    <s v="Hello!(Sawadee).&quot;.America&quot;   BOOK"/>
    <x v="1423"/>
    <n v="13000"/>
    <n v="0"/>
    <n v="0"/>
    <x v="2"/>
    <s v="US"/>
    <s v="USD"/>
    <n v="1430276959"/>
    <n v="1427684959"/>
    <b v="0"/>
    <n v="0"/>
    <b v="0"/>
    <s v="publishing/translations"/>
    <n v="0"/>
    <x v="3"/>
    <x v="22"/>
    <x v="1425"/>
    <d v="2015-04-29T03:09:19"/>
    <x v="4"/>
  </r>
  <r>
    <n v="1426"/>
    <s v="Die Welt der Haie in Englisch (The World of Sharks)"/>
    <x v="1424"/>
    <n v="1000"/>
    <n v="0"/>
    <n v="0"/>
    <x v="2"/>
    <s v="DE"/>
    <s v="EUR"/>
    <n v="1440408120"/>
    <n v="1435224120"/>
    <b v="0"/>
    <n v="0"/>
    <b v="0"/>
    <s v="publishing/translations"/>
    <n v="0"/>
    <x v="3"/>
    <x v="22"/>
    <x v="1426"/>
    <d v="2015-08-24T09:22:00"/>
    <x v="4"/>
  </r>
  <r>
    <n v="1427"/>
    <s v="WHAT CAN I DO?..."/>
    <x v="1425"/>
    <n v="5000"/>
    <n v="419"/>
    <n v="8"/>
    <x v="2"/>
    <s v="DE"/>
    <s v="EUR"/>
    <n v="1474230385"/>
    <n v="1471638385"/>
    <b v="0"/>
    <n v="4"/>
    <b v="0"/>
    <s v="publishing/translations"/>
    <n v="104.75"/>
    <x v="3"/>
    <x v="22"/>
    <x v="1427"/>
    <d v="2016-09-18T20:26:25"/>
    <x v="2"/>
  </r>
  <r>
    <n v="1428"/>
    <s v="Translation of the book &quot;He sees me with his Heart&quot;"/>
    <x v="1426"/>
    <n v="1000"/>
    <n v="45"/>
    <n v="5"/>
    <x v="2"/>
    <s v="ES"/>
    <s v="EUR"/>
    <n v="1459584417"/>
    <n v="1456996017"/>
    <b v="0"/>
    <n v="3"/>
    <b v="0"/>
    <s v="publishing/translations"/>
    <n v="15"/>
    <x v="3"/>
    <x v="22"/>
    <x v="1428"/>
    <d v="2016-04-02T08:06:57"/>
    <x v="2"/>
  </r>
  <r>
    <n v="1429"/>
    <s v="10 P.M."/>
    <x v="1427"/>
    <n v="10000"/>
    <n v="0"/>
    <n v="0"/>
    <x v="2"/>
    <s v="US"/>
    <s v="USD"/>
    <n v="1428629242"/>
    <n v="1426037242"/>
    <b v="0"/>
    <n v="0"/>
    <b v="0"/>
    <s v="publishing/translations"/>
    <n v="0"/>
    <x v="3"/>
    <x v="22"/>
    <x v="1429"/>
    <d v="2015-04-10T01:27:22"/>
    <x v="4"/>
  </r>
  <r>
    <n v="1430"/>
    <s v="Esoteric Project Management"/>
    <x v="1428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x v="22"/>
    <x v="1430"/>
    <d v="2014-12-19T19:31:28"/>
    <x v="3"/>
  </r>
  <r>
    <n v="1431"/>
    <s v="Publishing Persian version of IT AIN'T SO AWFUL, FALAFEL"/>
    <x v="1429"/>
    <n v="17000"/>
    <n v="5431"/>
    <n v="32"/>
    <x v="2"/>
    <s v="US"/>
    <s v="USD"/>
    <n v="1448517816"/>
    <n v="1445922216"/>
    <b v="0"/>
    <n v="47"/>
    <b v="0"/>
    <s v="publishing/translations"/>
    <n v="115.55"/>
    <x v="3"/>
    <x v="22"/>
    <x v="1431"/>
    <d v="2015-11-26T06:03:36"/>
    <x v="4"/>
  </r>
  <r>
    <n v="1432"/>
    <s v="The Holy Bib-el"/>
    <x v="1430"/>
    <n v="40000"/>
    <n v="0"/>
    <n v="0"/>
    <x v="2"/>
    <s v="US"/>
    <s v="USD"/>
    <n v="1437417828"/>
    <n v="1434825828"/>
    <b v="0"/>
    <n v="0"/>
    <b v="0"/>
    <s v="publishing/translations"/>
    <n v="0"/>
    <x v="3"/>
    <x v="22"/>
    <x v="1432"/>
    <d v="2015-07-20T18:43:48"/>
    <x v="4"/>
  </r>
  <r>
    <n v="1433"/>
    <s v="The Gayatri Mantra for Jhansi, India"/>
    <x v="1431"/>
    <n v="12000"/>
    <n v="805"/>
    <n v="7"/>
    <x v="2"/>
    <s v="IT"/>
    <s v="EUR"/>
    <n v="1481367600"/>
    <n v="1477839675"/>
    <b v="0"/>
    <n v="10"/>
    <b v="0"/>
    <s v="publishing/translations"/>
    <n v="80.5"/>
    <x v="3"/>
    <x v="22"/>
    <x v="1433"/>
    <d v="2016-12-10T11:00:00"/>
    <x v="2"/>
  </r>
  <r>
    <n v="1434"/>
    <s v="Translation of 'SOCIALCAPITALISM' (2014)"/>
    <x v="1432"/>
    <n v="82000"/>
    <n v="8190"/>
    <n v="10"/>
    <x v="2"/>
    <s v="DK"/>
    <s v="DKK"/>
    <n v="1433775600"/>
    <n v="1431973478"/>
    <b v="0"/>
    <n v="11"/>
    <b v="0"/>
    <s v="publishing/translations"/>
    <n v="744.55"/>
    <x v="3"/>
    <x v="22"/>
    <x v="1434"/>
    <d v="2015-06-08T15:00:00"/>
    <x v="4"/>
  </r>
  <r>
    <n v="1435"/>
    <s v="Trilogy of Crystals, book 1, translation"/>
    <x v="1433"/>
    <n v="15000"/>
    <n v="15"/>
    <n v="0"/>
    <x v="2"/>
    <s v="IT"/>
    <s v="EUR"/>
    <n v="1444589020"/>
    <n v="1441997020"/>
    <b v="0"/>
    <n v="2"/>
    <b v="0"/>
    <s v="publishing/translations"/>
    <n v="7.5"/>
    <x v="3"/>
    <x v="22"/>
    <x v="1435"/>
    <d v="2015-10-11T18:43:40"/>
    <x v="4"/>
  </r>
  <r>
    <n v="1436"/>
    <s v="Translation of an interactive eLearning-website for surgery"/>
    <x v="1434"/>
    <n v="10000"/>
    <n v="77"/>
    <n v="1"/>
    <x v="2"/>
    <s v="DE"/>
    <s v="EUR"/>
    <n v="1456043057"/>
    <n v="1453451057"/>
    <b v="0"/>
    <n v="2"/>
    <b v="0"/>
    <s v="publishing/translations"/>
    <n v="38.5"/>
    <x v="3"/>
    <x v="22"/>
    <x v="1436"/>
    <d v="2016-02-21T08:24:17"/>
    <x v="2"/>
  </r>
  <r>
    <n v="1437"/>
    <s v="THE BACHELOR KNOWS NO BORDERS"/>
    <x v="1435"/>
    <n v="3000"/>
    <n v="807"/>
    <n v="27"/>
    <x v="2"/>
    <s v="US"/>
    <s v="USD"/>
    <n v="1405227540"/>
    <n v="1402058739"/>
    <b v="0"/>
    <n v="22"/>
    <b v="0"/>
    <s v="publishing/translations"/>
    <n v="36.68"/>
    <x v="3"/>
    <x v="22"/>
    <x v="1437"/>
    <d v="2014-07-13T04:59:00"/>
    <x v="3"/>
  </r>
  <r>
    <n v="1438"/>
    <s v="Felting tutorials - worldwide wool craft - translation"/>
    <x v="1436"/>
    <n v="20000"/>
    <n v="600"/>
    <n v="3"/>
    <x v="2"/>
    <s v="DK"/>
    <s v="DKK"/>
    <n v="1461765300"/>
    <n v="1459198499"/>
    <b v="0"/>
    <n v="8"/>
    <b v="0"/>
    <s v="publishing/translations"/>
    <n v="75"/>
    <x v="3"/>
    <x v="22"/>
    <x v="1438"/>
    <d v="2016-04-27T13:55:00"/>
    <x v="2"/>
  </r>
  <r>
    <n v="1439"/>
    <s v="Watermark the truth beneath the surface - Translate"/>
    <x v="1437"/>
    <n v="2725"/>
    <n v="180"/>
    <n v="7"/>
    <x v="2"/>
    <s v="CA"/>
    <s v="CAD"/>
    <n v="1425758101"/>
    <n v="1423166101"/>
    <b v="0"/>
    <n v="6"/>
    <b v="0"/>
    <s v="publishing/translations"/>
    <n v="30"/>
    <x v="3"/>
    <x v="22"/>
    <x v="1439"/>
    <d v="2015-03-07T19:55:01"/>
    <x v="4"/>
  </r>
  <r>
    <n v="1440"/>
    <s v="Perfume Collectibles - Vintage Bottles - History of Perfume"/>
    <x v="1438"/>
    <n v="13000"/>
    <n v="1"/>
    <n v="0"/>
    <x v="2"/>
    <s v="IT"/>
    <s v="EUR"/>
    <n v="1464285463"/>
    <n v="1461693463"/>
    <b v="0"/>
    <n v="1"/>
    <b v="0"/>
    <s v="publishing/translations"/>
    <n v="1"/>
    <x v="3"/>
    <x v="22"/>
    <x v="1440"/>
    <d v="2016-05-26T17:57:43"/>
    <x v="2"/>
  </r>
  <r>
    <n v="1441"/>
    <s v="Sikh Police: Guru Granth Sahib Project"/>
    <x v="1439"/>
    <n v="180000"/>
    <n v="2020"/>
    <n v="1"/>
    <x v="2"/>
    <s v="GB"/>
    <s v="GBP"/>
    <n v="1441995769"/>
    <n v="1436811769"/>
    <b v="0"/>
    <n v="3"/>
    <b v="0"/>
    <s v="publishing/translations"/>
    <n v="673.33"/>
    <x v="3"/>
    <x v="22"/>
    <x v="1441"/>
    <d v="2015-09-11T18:22:49"/>
    <x v="4"/>
  </r>
  <r>
    <n v="1442"/>
    <s v="Alternative Economics: Reversing Stagnation on Smashwords"/>
    <x v="1440"/>
    <n v="1500"/>
    <n v="0"/>
    <n v="0"/>
    <x v="2"/>
    <s v="US"/>
    <s v="USD"/>
    <n v="1464190158"/>
    <n v="1461598158"/>
    <b v="0"/>
    <n v="0"/>
    <b v="0"/>
    <s v="publishing/translations"/>
    <n v="0"/>
    <x v="3"/>
    <x v="22"/>
    <x v="1442"/>
    <d v="2016-05-25T15:29:18"/>
    <x v="2"/>
  </r>
  <r>
    <n v="1443"/>
    <s v="Translate my Saga Fantasy : Icarus Ã  l'Ã©cole des dieux"/>
    <x v="1441"/>
    <n v="13000"/>
    <n v="0"/>
    <n v="0"/>
    <x v="2"/>
    <s v="FR"/>
    <s v="EUR"/>
    <n v="1483395209"/>
    <n v="1480803209"/>
    <b v="0"/>
    <n v="0"/>
    <b v="0"/>
    <s v="publishing/translations"/>
    <n v="0"/>
    <x v="3"/>
    <x v="22"/>
    <x v="1443"/>
    <d v="2017-01-02T22:13:29"/>
    <x v="2"/>
  </r>
  <r>
    <n v="1444"/>
    <s v="Expand the MillionairesLetter in the US Market!"/>
    <x v="1442"/>
    <n v="4950"/>
    <n v="0"/>
    <n v="0"/>
    <x v="2"/>
    <s v="DE"/>
    <s v="EUR"/>
    <n v="1442091462"/>
    <n v="1436907462"/>
    <b v="0"/>
    <n v="0"/>
    <b v="0"/>
    <s v="publishing/translations"/>
    <n v="0"/>
    <x v="3"/>
    <x v="22"/>
    <x v="1444"/>
    <d v="2015-09-12T20:57:42"/>
    <x v="4"/>
  </r>
  <r>
    <n v="1445"/>
    <s v="Finnegans Wake von James Joyce - deutsche Ãœbersetzung"/>
    <x v="1443"/>
    <n v="130000"/>
    <n v="0"/>
    <n v="0"/>
    <x v="2"/>
    <s v="DE"/>
    <s v="EUR"/>
    <n v="1434286855"/>
    <n v="1431694855"/>
    <b v="0"/>
    <n v="0"/>
    <b v="0"/>
    <s v="publishing/translations"/>
    <n v="0"/>
    <x v="3"/>
    <x v="22"/>
    <x v="1445"/>
    <d v="2015-06-14T13:00:55"/>
    <x v="4"/>
  </r>
  <r>
    <n v="1446"/>
    <s v="Italian Manual Kickstarter - Manuale Italiano non ufficiale"/>
    <x v="1444"/>
    <n v="900"/>
    <n v="0"/>
    <n v="0"/>
    <x v="2"/>
    <s v="IT"/>
    <s v="EUR"/>
    <n v="1461235478"/>
    <n v="1459507478"/>
    <b v="0"/>
    <n v="0"/>
    <b v="0"/>
    <s v="publishing/translations"/>
    <n v="0"/>
    <x v="3"/>
    <x v="22"/>
    <x v="1446"/>
    <d v="2016-04-21T10:44:38"/>
    <x v="2"/>
  </r>
  <r>
    <n v="1447"/>
    <s v="Indian Language Dictionary"/>
    <x v="1445"/>
    <n v="500000"/>
    <n v="75"/>
    <n v="0"/>
    <x v="2"/>
    <s v="US"/>
    <s v="USD"/>
    <n v="1467999134"/>
    <n v="1465407134"/>
    <b v="0"/>
    <n v="3"/>
    <b v="0"/>
    <s v="publishing/translations"/>
    <n v="25"/>
    <x v="3"/>
    <x v="22"/>
    <x v="1447"/>
    <d v="2016-07-08T17:32:14"/>
    <x v="2"/>
  </r>
  <r>
    <n v="1448"/>
    <s v="Focus on changing your situation"/>
    <x v="1446"/>
    <n v="200000"/>
    <n v="0"/>
    <n v="0"/>
    <x v="2"/>
    <s v="AU"/>
    <s v="AUD"/>
    <n v="1432272300"/>
    <n v="1429655318"/>
    <b v="0"/>
    <n v="0"/>
    <b v="0"/>
    <s v="publishing/translations"/>
    <n v="0"/>
    <x v="3"/>
    <x v="22"/>
    <x v="1448"/>
    <d v="2015-05-22T05:25:00"/>
    <x v="4"/>
  </r>
  <r>
    <n v="1449"/>
    <s v="MamaCheng's International Shopping Concierge Services"/>
    <x v="1447"/>
    <n v="8888"/>
    <n v="0"/>
    <n v="0"/>
    <x v="2"/>
    <s v="US"/>
    <s v="USD"/>
    <n v="1431286105"/>
    <n v="1427138905"/>
    <b v="0"/>
    <n v="0"/>
    <b v="0"/>
    <s v="publishing/translations"/>
    <n v="0"/>
    <x v="3"/>
    <x v="22"/>
    <x v="1449"/>
    <d v="2015-05-10T19:28:25"/>
    <x v="4"/>
  </r>
  <r>
    <n v="1450"/>
    <s v="The Art of the Dill"/>
    <x v="1448"/>
    <n v="100000"/>
    <n v="1"/>
    <n v="0"/>
    <x v="2"/>
    <s v="US"/>
    <s v="USD"/>
    <n v="1455941197"/>
    <n v="1453349197"/>
    <b v="0"/>
    <n v="1"/>
    <b v="0"/>
    <s v="publishing/translations"/>
    <n v="1"/>
    <x v="3"/>
    <x v="22"/>
    <x v="1450"/>
    <d v="2016-02-20T04:06:37"/>
    <x v="2"/>
  </r>
  <r>
    <n v="1451"/>
    <s v="Modern Literal Torah Translation (Canceled)"/>
    <x v="1449"/>
    <n v="18950"/>
    <n v="2"/>
    <n v="0"/>
    <x v="1"/>
    <s v="US"/>
    <s v="USD"/>
    <n v="1416355259"/>
    <n v="1413759659"/>
    <b v="0"/>
    <n v="2"/>
    <b v="0"/>
    <s v="publishing/translations"/>
    <n v="1"/>
    <x v="3"/>
    <x v="22"/>
    <x v="1451"/>
    <d v="2014-11-19T00:00:59"/>
    <x v="3"/>
  </r>
  <r>
    <n v="1452"/>
    <s v="The Judo Preservation Project (Canceled)"/>
    <x v="1450"/>
    <n v="14000"/>
    <n v="0"/>
    <n v="0"/>
    <x v="1"/>
    <s v="US"/>
    <s v="USD"/>
    <n v="1406566363"/>
    <n v="1403974363"/>
    <b v="0"/>
    <n v="0"/>
    <b v="0"/>
    <s v="publishing/translations"/>
    <n v="0"/>
    <x v="3"/>
    <x v="22"/>
    <x v="1452"/>
    <d v="2014-07-28T16:52:43"/>
    <x v="3"/>
  </r>
  <r>
    <n v="1453"/>
    <s v="ON THE DISSECTION OF THE PARTS OF THE HUMAN BODY (1545-1546) (Canceled)"/>
    <x v="1451"/>
    <n v="25000"/>
    <n v="0"/>
    <n v="0"/>
    <x v="1"/>
    <s v="FR"/>
    <s v="EUR"/>
    <n v="1492270947"/>
    <n v="1488386547"/>
    <b v="0"/>
    <n v="0"/>
    <b v="0"/>
    <s v="publishing/translations"/>
    <n v="0"/>
    <x v="3"/>
    <x v="22"/>
    <x v="1453"/>
    <d v="2017-04-15T15:42:27"/>
    <x v="9"/>
  </r>
  <r>
    <n v="1454"/>
    <s v="Beginner's Guide to Fibromyalgia translation - fibromialgia"/>
    <x v="1452"/>
    <n v="1750"/>
    <n v="15"/>
    <n v="1"/>
    <x v="1"/>
    <s v="ES"/>
    <s v="EUR"/>
    <n v="1461535140"/>
    <n v="1459716480"/>
    <b v="0"/>
    <n v="1"/>
    <b v="0"/>
    <s v="publishing/translations"/>
    <n v="15"/>
    <x v="3"/>
    <x v="22"/>
    <x v="1454"/>
    <d v="2016-04-24T21:59:00"/>
    <x v="2"/>
  </r>
  <r>
    <n v="1455"/>
    <s v="Heart Jewel: Advice from a Modern Tibetan Master (Canceled)"/>
    <x v="1453"/>
    <n v="15000"/>
    <n v="1575"/>
    <n v="11"/>
    <x v="1"/>
    <s v="US"/>
    <s v="USD"/>
    <n v="1409924340"/>
    <n v="1405181320"/>
    <b v="0"/>
    <n v="7"/>
    <b v="0"/>
    <s v="publishing/translations"/>
    <n v="225"/>
    <x v="3"/>
    <x v="22"/>
    <x v="1455"/>
    <d v="2014-09-05T13:39:00"/>
    <x v="3"/>
  </r>
  <r>
    <n v="1456"/>
    <s v="Sometimes you don't need love (Canceled)"/>
    <x v="1454"/>
    <n v="5000"/>
    <n v="145"/>
    <n v="3"/>
    <x v="1"/>
    <s v="IT"/>
    <s v="EUR"/>
    <n v="1483459365"/>
    <n v="1480867365"/>
    <b v="0"/>
    <n v="3"/>
    <b v="0"/>
    <s v="publishing/translations"/>
    <n v="48.33"/>
    <x v="3"/>
    <x v="22"/>
    <x v="1456"/>
    <d v="2017-01-03T16:02:45"/>
    <x v="2"/>
  </r>
  <r>
    <n v="1457"/>
    <s v="Hey! I&quot;m not invisable, I am Just Old (Canceled)"/>
    <x v="1455"/>
    <n v="6000"/>
    <n v="0"/>
    <n v="0"/>
    <x v="1"/>
    <s v="US"/>
    <s v="USD"/>
    <n v="1447281044"/>
    <n v="1444685444"/>
    <b v="0"/>
    <n v="0"/>
    <b v="0"/>
    <s v="publishing/translations"/>
    <n v="0"/>
    <x v="3"/>
    <x v="22"/>
    <x v="1457"/>
    <d v="2015-11-11T22:30:44"/>
    <x v="4"/>
  </r>
  <r>
    <n v="1458"/>
    <s v="The Atheist/Agnostic Translation Guide to the AA's Big Book"/>
    <x v="1456"/>
    <n v="5000"/>
    <n v="0"/>
    <n v="0"/>
    <x v="1"/>
    <s v="US"/>
    <s v="USD"/>
    <n v="1407729600"/>
    <n v="1405097760"/>
    <b v="0"/>
    <n v="0"/>
    <b v="0"/>
    <s v="publishing/translations"/>
    <n v="0"/>
    <x v="3"/>
    <x v="22"/>
    <x v="1458"/>
    <d v="2014-08-11T04:00:00"/>
    <x v="3"/>
  </r>
  <r>
    <n v="1459"/>
    <s v="Like all the others (Canceled)"/>
    <x v="1457"/>
    <n v="37000"/>
    <n v="0"/>
    <n v="0"/>
    <x v="1"/>
    <s v="DK"/>
    <s v="DKK"/>
    <n v="1449077100"/>
    <n v="1446612896"/>
    <b v="0"/>
    <n v="0"/>
    <b v="0"/>
    <s v="publishing/translations"/>
    <n v="0"/>
    <x v="3"/>
    <x v="22"/>
    <x v="1459"/>
    <d v="2015-12-02T17:25:00"/>
    <x v="4"/>
  </r>
  <r>
    <n v="1460"/>
    <s v="KJV2015 (Canceled)"/>
    <x v="1458"/>
    <n v="25000000"/>
    <n v="0"/>
    <n v="0"/>
    <x v="1"/>
    <s v="US"/>
    <s v="USD"/>
    <n v="1417391100"/>
    <n v="1412371898"/>
    <b v="0"/>
    <n v="0"/>
    <b v="0"/>
    <s v="publishing/translations"/>
    <n v="0"/>
    <x v="3"/>
    <x v="22"/>
    <x v="1460"/>
    <d v="2014-11-30T23:45:00"/>
    <x v="3"/>
  </r>
  <r>
    <n v="1461"/>
    <s v="Relatively Prime Series 2"/>
    <x v="1459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x v="23"/>
    <x v="1461"/>
    <d v="2014-10-21T00:00:00"/>
    <x v="3"/>
  </r>
  <r>
    <n v="1462"/>
    <s v="Unbound: Fiction on the Radio"/>
    <x v="1460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x v="23"/>
    <x v="1462"/>
    <d v="2013-04-10T15:54:31"/>
    <x v="5"/>
  </r>
  <r>
    <n v="1463"/>
    <s v="The River Runs Through Us, a Six-Part Public Radio Series"/>
    <x v="1461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x v="23"/>
    <x v="1463"/>
    <d v="2013-04-07T20:52:18"/>
    <x v="5"/>
  </r>
  <r>
    <n v="1464"/>
    <s v="Science Studio"/>
    <x v="1462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x v="23"/>
    <x v="1464"/>
    <d v="2013-02-16T15:52:38"/>
    <x v="5"/>
  </r>
  <r>
    <n v="1465"/>
    <s v="Idle Thumbs Video Game Podcast"/>
    <x v="1463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x v="23"/>
    <x v="1465"/>
    <d v="2012-03-22T03:00:00"/>
    <x v="6"/>
  </r>
  <r>
    <n v="1466"/>
    <s v="WAYO 104.3 FM ROCHESTER, NY"/>
    <x v="1464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x v="23"/>
    <x v="1466"/>
    <d v="2016-01-12T05:00:00"/>
    <x v="4"/>
  </r>
  <r>
    <n v="1467"/>
    <s v="Radio Ambulante"/>
    <x v="1465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x v="23"/>
    <x v="1467"/>
    <d v="2012-03-25T18:14:45"/>
    <x v="6"/>
  </r>
  <r>
    <n v="1468"/>
    <s v="A New Season of Destination DIY"/>
    <x v="1466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x v="23"/>
    <x v="1468"/>
    <d v="2011-06-12T00:20:49"/>
    <x v="7"/>
  </r>
  <r>
    <n v="1469"/>
    <s v="The Local Global Mashup Show"/>
    <x v="1467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x v="23"/>
    <x v="1469"/>
    <d v="2013-02-15T14:21:49"/>
    <x v="5"/>
  </r>
  <r>
    <n v="1470"/>
    <s v="The CASAMENA Radio Hour Volume 1 CDx2"/>
    <x v="1468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x v="23"/>
    <x v="1470"/>
    <d v="2012-12-28T19:51:03"/>
    <x v="6"/>
  </r>
  <r>
    <n v="1471"/>
    <s v="93.5 KNCE: True Taos Radio"/>
    <x v="1469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x v="23"/>
    <x v="1471"/>
    <d v="2015-04-09T22:58:54"/>
    <x v="4"/>
  </r>
  <r>
    <n v="1472"/>
    <s v="The Longest Shortest Time: Season 2"/>
    <x v="1470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x v="23"/>
    <x v="1472"/>
    <d v="2013-10-16T13:01:43"/>
    <x v="5"/>
  </r>
  <r>
    <n v="1473"/>
    <s v="ONE LOVES ONLY FORM"/>
    <x v="1471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x v="23"/>
    <x v="1473"/>
    <d v="2012-03-01T23:30:39"/>
    <x v="6"/>
  </r>
  <r>
    <n v="1474"/>
    <s v="Bring the Seattle Geekly podcast back!"/>
    <x v="1472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x v="23"/>
    <x v="1474"/>
    <d v="2013-09-13T17:28:12"/>
    <x v="5"/>
  </r>
  <r>
    <n v="1475"/>
    <s v="30-Hour Comedy Podcast Marathon and Tour"/>
    <x v="1473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x v="23"/>
    <x v="1475"/>
    <d v="2014-12-20T04:59:00"/>
    <x v="3"/>
  </r>
  <r>
    <n v="1476"/>
    <s v="The Comedy Button Podcast"/>
    <x v="1474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x v="23"/>
    <x v="1476"/>
    <d v="2011-09-10T01:00:22"/>
    <x v="7"/>
  </r>
  <r>
    <n v="1477"/>
    <s v="Keep Live Music on WMSE"/>
    <x v="1475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x v="23"/>
    <x v="1477"/>
    <d v="2011-12-23T03:00:00"/>
    <x v="7"/>
  </r>
  <r>
    <n v="1478"/>
    <s v="Planet Money T-shirt"/>
    <x v="1476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x v="23"/>
    <x v="1478"/>
    <d v="2013-05-14T20:55:13"/>
    <x v="5"/>
  </r>
  <r>
    <n v="1479"/>
    <s v="Let's Talk Calmly About Security and Privacy"/>
    <x v="1477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x v="23"/>
    <x v="1479"/>
    <d v="2014-05-10T03:59:00"/>
    <x v="3"/>
  </r>
  <r>
    <n v="1480"/>
    <s v="The Stage at KDHX"/>
    <x v="1478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x v="23"/>
    <x v="1480"/>
    <d v="2013-07-26T17:00:00"/>
    <x v="5"/>
  </r>
  <r>
    <n v="1481"/>
    <s v="Downloads From My Mind - Science Fiction Short Stories"/>
    <x v="1479"/>
    <n v="5000"/>
    <n v="105"/>
    <n v="2"/>
    <x v="2"/>
    <s v="CA"/>
    <s v="CAD"/>
    <n v="1383430145"/>
    <n v="1380838145"/>
    <b v="0"/>
    <n v="6"/>
    <b v="0"/>
    <s v="publishing/fiction"/>
    <n v="17.5"/>
    <x v="3"/>
    <x v="10"/>
    <x v="1481"/>
    <d v="2013-11-02T22:09:05"/>
    <x v="5"/>
  </r>
  <r>
    <n v="1482"/>
    <s v="Black Matter: Reality is in the eyes of the beholder"/>
    <x v="1480"/>
    <n v="5000"/>
    <n v="5"/>
    <n v="0"/>
    <x v="2"/>
    <s v="US"/>
    <s v="USD"/>
    <n v="1347004260"/>
    <n v="1345062936"/>
    <b v="0"/>
    <n v="1"/>
    <b v="0"/>
    <s v="publishing/fiction"/>
    <n v="5"/>
    <x v="3"/>
    <x v="10"/>
    <x v="1482"/>
    <d v="2012-09-07T07:51:00"/>
    <x v="6"/>
  </r>
  <r>
    <n v="1483"/>
    <s v="The Book Club Rebellion"/>
    <x v="1481"/>
    <n v="7000"/>
    <n v="50"/>
    <n v="1"/>
    <x v="2"/>
    <s v="US"/>
    <s v="USD"/>
    <n v="1469162275"/>
    <n v="1467002275"/>
    <b v="0"/>
    <n v="2"/>
    <b v="0"/>
    <s v="publishing/fiction"/>
    <n v="25"/>
    <x v="3"/>
    <x v="10"/>
    <x v="1483"/>
    <d v="2016-07-22T04:37:55"/>
    <x v="2"/>
  </r>
  <r>
    <n v="1484"/>
    <s v="a book called filtered down thru the stars"/>
    <x v="1482"/>
    <n v="2000"/>
    <n v="0"/>
    <n v="0"/>
    <x v="2"/>
    <s v="US"/>
    <s v="USD"/>
    <n v="1342882260"/>
    <n v="1337834963"/>
    <b v="0"/>
    <n v="0"/>
    <b v="0"/>
    <s v="publishing/fiction"/>
    <n v="0"/>
    <x v="3"/>
    <x v="10"/>
    <x v="1484"/>
    <d v="2012-07-21T14:51:00"/>
    <x v="6"/>
  </r>
  <r>
    <n v="1485"/>
    <s v="Covenant Kept - A Christian novel"/>
    <x v="1483"/>
    <n v="6700"/>
    <n v="150"/>
    <n v="2"/>
    <x v="2"/>
    <s v="US"/>
    <s v="USD"/>
    <n v="1434827173"/>
    <n v="1430939173"/>
    <b v="0"/>
    <n v="3"/>
    <b v="0"/>
    <s v="publishing/fiction"/>
    <n v="50"/>
    <x v="3"/>
    <x v="10"/>
    <x v="1485"/>
    <d v="2015-06-20T19:06:13"/>
    <x v="4"/>
  </r>
  <r>
    <n v="1486"/>
    <s v="I Died. Yesterday by Pamela Norton Docken"/>
    <x v="1484"/>
    <n v="20000"/>
    <n v="48"/>
    <n v="0"/>
    <x v="2"/>
    <s v="US"/>
    <s v="USD"/>
    <n v="1425009761"/>
    <n v="1422417761"/>
    <b v="0"/>
    <n v="3"/>
    <b v="0"/>
    <s v="publishing/fiction"/>
    <n v="16"/>
    <x v="3"/>
    <x v="10"/>
    <x v="1486"/>
    <d v="2015-02-27T04:02:41"/>
    <x v="4"/>
  </r>
  <r>
    <n v="1487"/>
    <s v="You Killed Me First"/>
    <x v="1485"/>
    <n v="10000"/>
    <n v="0"/>
    <n v="0"/>
    <x v="2"/>
    <s v="US"/>
    <s v="USD"/>
    <n v="1470175271"/>
    <n v="1467583271"/>
    <b v="0"/>
    <n v="0"/>
    <b v="0"/>
    <s v="publishing/fiction"/>
    <n v="0"/>
    <x v="3"/>
    <x v="10"/>
    <x v="1487"/>
    <d v="2016-08-02T22:01:11"/>
    <x v="2"/>
  </r>
  <r>
    <n v="1488"/>
    <s v="Nanolution"/>
    <x v="1486"/>
    <n v="15000"/>
    <n v="360"/>
    <n v="2"/>
    <x v="2"/>
    <s v="AU"/>
    <s v="AUD"/>
    <n v="1388928660"/>
    <n v="1386336660"/>
    <b v="0"/>
    <n v="6"/>
    <b v="0"/>
    <s v="publishing/fiction"/>
    <n v="60"/>
    <x v="3"/>
    <x v="10"/>
    <x v="1488"/>
    <d v="2014-01-05T13:31:00"/>
    <x v="5"/>
  </r>
  <r>
    <n v="1489"/>
    <s v="QUIET ENJOYMENT, a novel of two gay friends, life and AIDS"/>
    <x v="1487"/>
    <n v="5000"/>
    <n v="0"/>
    <n v="0"/>
    <x v="2"/>
    <s v="US"/>
    <s v="USD"/>
    <n v="1352994052"/>
    <n v="1350398452"/>
    <b v="0"/>
    <n v="0"/>
    <b v="0"/>
    <s v="publishing/fiction"/>
    <n v="0"/>
    <x v="3"/>
    <x v="10"/>
    <x v="1489"/>
    <d v="2012-11-15T15:40:52"/>
    <x v="6"/>
  </r>
  <r>
    <n v="1490"/>
    <s v="Publishing Book ll of The Merlin Chronicles Trilogy"/>
    <x v="1488"/>
    <n v="2900"/>
    <n v="895"/>
    <n v="31"/>
    <x v="2"/>
    <s v="US"/>
    <s v="USD"/>
    <n v="1380720474"/>
    <n v="1378214874"/>
    <b v="0"/>
    <n v="19"/>
    <b v="0"/>
    <s v="publishing/fiction"/>
    <n v="47.11"/>
    <x v="3"/>
    <x v="10"/>
    <x v="1490"/>
    <d v="2013-10-02T13:27:54"/>
    <x v="5"/>
  </r>
  <r>
    <n v="1491"/>
    <s v="Tales of guns, gold and a beagle in the Old West"/>
    <x v="1489"/>
    <n v="1200"/>
    <n v="100"/>
    <n v="8"/>
    <x v="2"/>
    <s v="US"/>
    <s v="USD"/>
    <n v="1424014680"/>
    <n v="1418922443"/>
    <b v="0"/>
    <n v="1"/>
    <b v="0"/>
    <s v="publishing/fiction"/>
    <n v="100"/>
    <x v="3"/>
    <x v="10"/>
    <x v="1491"/>
    <d v="2015-02-15T15:38:00"/>
    <x v="3"/>
  </r>
  <r>
    <n v="1492"/>
    <s v="The Grym Brothers Series"/>
    <x v="1490"/>
    <n v="4000"/>
    <n v="30"/>
    <n v="1"/>
    <x v="2"/>
    <s v="US"/>
    <s v="USD"/>
    <n v="1308431646"/>
    <n v="1305839646"/>
    <b v="0"/>
    <n v="2"/>
    <b v="0"/>
    <s v="publishing/fiction"/>
    <n v="15"/>
    <x v="3"/>
    <x v="10"/>
    <x v="1492"/>
    <d v="2011-06-18T21:14:06"/>
    <x v="7"/>
  </r>
  <r>
    <n v="1493"/>
    <s v="The Great Grand Zeppelin Chase"/>
    <x v="1491"/>
    <n v="2400"/>
    <n v="0"/>
    <n v="0"/>
    <x v="2"/>
    <s v="US"/>
    <s v="USD"/>
    <n v="1371415675"/>
    <n v="1368823675"/>
    <b v="0"/>
    <n v="0"/>
    <b v="0"/>
    <s v="publishing/fiction"/>
    <n v="0"/>
    <x v="3"/>
    <x v="10"/>
    <x v="1493"/>
    <d v="2013-06-16T20:47:55"/>
    <x v="5"/>
  </r>
  <r>
    <n v="1494"/>
    <s v="Six Days in September: A Civil War Novel"/>
    <x v="1492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x v="10"/>
    <x v="1494"/>
    <d v="2015-04-03T15:38:00"/>
    <x v="4"/>
  </r>
  <r>
    <n v="1495"/>
    <s v="A Magical Bildungsroman with a Female Heroine"/>
    <x v="1493"/>
    <n v="2000"/>
    <n v="0"/>
    <n v="0"/>
    <x v="2"/>
    <s v="US"/>
    <s v="USD"/>
    <n v="1314471431"/>
    <n v="1311879431"/>
    <b v="0"/>
    <n v="0"/>
    <b v="0"/>
    <s v="publishing/fiction"/>
    <n v="0"/>
    <x v="3"/>
    <x v="10"/>
    <x v="1495"/>
    <d v="2011-08-27T18:57:11"/>
    <x v="7"/>
  </r>
  <r>
    <n v="1496"/>
    <s v="Tainted Steel (Series 1 - 4)"/>
    <x v="1494"/>
    <n v="1500"/>
    <n v="0"/>
    <n v="0"/>
    <x v="2"/>
    <s v="US"/>
    <s v="USD"/>
    <n v="1410866659"/>
    <n v="1405682659"/>
    <b v="0"/>
    <n v="0"/>
    <b v="0"/>
    <s v="publishing/fiction"/>
    <n v="0"/>
    <x v="3"/>
    <x v="10"/>
    <x v="1496"/>
    <d v="2014-09-16T11:24:19"/>
    <x v="3"/>
  </r>
  <r>
    <n v="1497"/>
    <s v="Daddy"/>
    <x v="1495"/>
    <n v="15000"/>
    <n v="1"/>
    <n v="0"/>
    <x v="2"/>
    <s v="US"/>
    <s v="USD"/>
    <n v="1375299780"/>
    <n v="1371655522"/>
    <b v="0"/>
    <n v="1"/>
    <b v="0"/>
    <s v="publishing/fiction"/>
    <n v="1"/>
    <x v="3"/>
    <x v="10"/>
    <x v="1497"/>
    <d v="2013-07-31T19:43:00"/>
    <x v="5"/>
  </r>
  <r>
    <n v="1498"/>
    <s v="Alexis' Aggravation: Murder in the Southwest. A Crime Novel"/>
    <x v="1496"/>
    <n v="3000"/>
    <n v="57"/>
    <n v="2"/>
    <x v="2"/>
    <s v="US"/>
    <s v="USD"/>
    <n v="1409787378"/>
    <n v="1405899378"/>
    <b v="0"/>
    <n v="3"/>
    <b v="0"/>
    <s v="publishing/fiction"/>
    <n v="19"/>
    <x v="3"/>
    <x v="10"/>
    <x v="1498"/>
    <d v="2014-09-03T23:36:18"/>
    <x v="3"/>
  </r>
  <r>
    <n v="1499"/>
    <s v="The Second Renaissance"/>
    <x v="1497"/>
    <n v="2000"/>
    <n v="5"/>
    <n v="0"/>
    <x v="2"/>
    <s v="US"/>
    <s v="USD"/>
    <n v="1470355833"/>
    <n v="1465171833"/>
    <b v="0"/>
    <n v="1"/>
    <b v="0"/>
    <s v="publishing/fiction"/>
    <n v="5"/>
    <x v="3"/>
    <x v="10"/>
    <x v="1499"/>
    <d v="2016-08-05T00:10:33"/>
    <x v="2"/>
  </r>
  <r>
    <n v="1500"/>
    <s v="Tarnish: A Fantasy Novel by J. D. Brink"/>
    <x v="1498"/>
    <n v="2800"/>
    <n v="701"/>
    <n v="25"/>
    <x v="2"/>
    <s v="US"/>
    <s v="USD"/>
    <n v="1367444557"/>
    <n v="1364852557"/>
    <b v="0"/>
    <n v="15"/>
    <b v="0"/>
    <s v="publishing/fiction"/>
    <n v="46.73"/>
    <x v="3"/>
    <x v="10"/>
    <x v="1500"/>
    <d v="2013-05-01T21:42:37"/>
    <x v="5"/>
  </r>
  <r>
    <n v="1501"/>
    <s v="This is Nowhere"/>
    <x v="1499"/>
    <n v="52000"/>
    <n v="86492"/>
    <n v="166"/>
    <x v="0"/>
    <s v="CA"/>
    <s v="CAD"/>
    <n v="1436364023"/>
    <n v="1433772023"/>
    <b v="1"/>
    <n v="885"/>
    <b v="1"/>
    <s v="photography/photobooks"/>
    <n v="97.73"/>
    <x v="8"/>
    <x v="20"/>
    <x v="1501"/>
    <d v="2015-07-08T14:00:23"/>
    <x v="4"/>
  </r>
  <r>
    <n v="1502"/>
    <s v="Cosmic Surgery"/>
    <x v="1500"/>
    <n v="22000"/>
    <n v="22318"/>
    <n v="101"/>
    <x v="0"/>
    <s v="GB"/>
    <s v="GBP"/>
    <n v="1458943200"/>
    <n v="1456491680"/>
    <b v="1"/>
    <n v="329"/>
    <b v="1"/>
    <s v="photography/photobooks"/>
    <n v="67.84"/>
    <x v="8"/>
    <x v="20"/>
    <x v="1502"/>
    <d v="2016-03-25T22:00:00"/>
    <x v="2"/>
  </r>
  <r>
    <n v="1503"/>
    <s v="&quot;Iconic Sea Birds&quot; a photobook project"/>
    <x v="1501"/>
    <n v="3750"/>
    <n v="4045.93"/>
    <n v="108"/>
    <x v="0"/>
    <s v="BE"/>
    <s v="EUR"/>
    <n v="1477210801"/>
    <n v="1472026801"/>
    <b v="1"/>
    <n v="71"/>
    <b v="1"/>
    <s v="photography/photobooks"/>
    <n v="56.98"/>
    <x v="8"/>
    <x v="20"/>
    <x v="1503"/>
    <d v="2016-10-23T08:20:01"/>
    <x v="2"/>
  </r>
  <r>
    <n v="1504"/>
    <s v="RYU X RIO"/>
    <x v="1502"/>
    <n v="6500"/>
    <n v="18066"/>
    <n v="278"/>
    <x v="0"/>
    <s v="GB"/>
    <s v="GBP"/>
    <n v="1402389180"/>
    <n v="1399996024"/>
    <b v="1"/>
    <n v="269"/>
    <b v="1"/>
    <s v="photography/photobooks"/>
    <n v="67.16"/>
    <x v="8"/>
    <x v="20"/>
    <x v="1504"/>
    <d v="2014-06-10T08:33:00"/>
    <x v="3"/>
  </r>
  <r>
    <n v="1505"/>
    <s v="Clear of People â€” A photobook by Michal Iwanowski"/>
    <x v="1503"/>
    <n v="16000"/>
    <n v="16573"/>
    <n v="104"/>
    <x v="0"/>
    <s v="DE"/>
    <s v="EUR"/>
    <n v="1458676860"/>
    <n v="1455446303"/>
    <b v="1"/>
    <n v="345"/>
    <b v="1"/>
    <s v="photography/photobooks"/>
    <n v="48.04"/>
    <x v="8"/>
    <x v="20"/>
    <x v="1505"/>
    <d v="2016-03-22T20:01:00"/>
    <x v="2"/>
  </r>
  <r>
    <n v="1506"/>
    <s v="Holden Lane High School photobook"/>
    <x v="1504"/>
    <n v="1500"/>
    <n v="1671"/>
    <n v="111"/>
    <x v="0"/>
    <s v="GB"/>
    <s v="GBP"/>
    <n v="1406227904"/>
    <n v="1403635904"/>
    <b v="1"/>
    <n v="43"/>
    <b v="1"/>
    <s v="photography/photobooks"/>
    <n v="38.86"/>
    <x v="8"/>
    <x v="20"/>
    <x v="1506"/>
    <d v="2014-07-24T18:51:44"/>
    <x v="3"/>
  </r>
  <r>
    <n v="1507"/>
    <s v="It's Better In The Wind - A Documentary Photobook!"/>
    <x v="1505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x v="20"/>
    <x v="1507"/>
    <d v="2010-05-15T08:10:00"/>
    <x v="8"/>
  </r>
  <r>
    <n v="1508"/>
    <s v="Destino by Michelle Frankfurter: A Photo Book About Destiny"/>
    <x v="1506"/>
    <n v="18500"/>
    <n v="20491"/>
    <n v="111"/>
    <x v="0"/>
    <s v="US"/>
    <s v="USD"/>
    <n v="1403880281"/>
    <n v="1401201881"/>
    <b v="1"/>
    <n v="211"/>
    <b v="1"/>
    <s v="photography/photobooks"/>
    <n v="97.11"/>
    <x v="8"/>
    <x v="20"/>
    <x v="1508"/>
    <d v="2014-06-27T14:44:41"/>
    <x v="3"/>
  </r>
  <r>
    <n v="1509"/>
    <s v="Claudius Schulze: STATE OF NATURE"/>
    <x v="1507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x v="20"/>
    <x v="1509"/>
    <d v="2017-02-14T22:59:00"/>
    <x v="9"/>
  </r>
  <r>
    <n v="1510"/>
    <s v="OUT OF ORDER - NEW REVISED EDITION"/>
    <x v="1508"/>
    <n v="16000"/>
    <n v="16165.6"/>
    <n v="101"/>
    <x v="0"/>
    <s v="GB"/>
    <s v="GBP"/>
    <n v="1405761278"/>
    <n v="1403169278"/>
    <b v="1"/>
    <n v="405"/>
    <b v="1"/>
    <s v="photography/photobooks"/>
    <n v="39.92"/>
    <x v="8"/>
    <x v="20"/>
    <x v="1510"/>
    <d v="2014-07-19T09:14:38"/>
    <x v="3"/>
  </r>
  <r>
    <n v="1511"/>
    <s v="Hidden Mother"/>
    <x v="1509"/>
    <n v="14000"/>
    <n v="15651"/>
    <n v="112"/>
    <x v="0"/>
    <s v="US"/>
    <s v="USD"/>
    <n v="1447858804"/>
    <n v="1445263204"/>
    <b v="1"/>
    <n v="206"/>
    <b v="1"/>
    <s v="photography/photobooks"/>
    <n v="75.98"/>
    <x v="8"/>
    <x v="20"/>
    <x v="1511"/>
    <d v="2015-11-18T15:00:04"/>
    <x v="4"/>
  </r>
  <r>
    <n v="1512"/>
    <s v="UnPresidented: Trump's Inaugural &amp; the People's Response"/>
    <x v="1510"/>
    <n v="3500"/>
    <n v="19557"/>
    <n v="559"/>
    <x v="0"/>
    <s v="US"/>
    <s v="USD"/>
    <n v="1486311939"/>
    <n v="1483719939"/>
    <b v="1"/>
    <n v="335"/>
    <b v="1"/>
    <s v="photography/photobooks"/>
    <n v="58.38"/>
    <x v="8"/>
    <x v="20"/>
    <x v="1512"/>
    <d v="2017-02-05T16:25:39"/>
    <x v="9"/>
  </r>
  <r>
    <n v="1513"/>
    <s v="Russian Interiors"/>
    <x v="1511"/>
    <n v="8000"/>
    <n v="12001.5"/>
    <n v="150"/>
    <x v="0"/>
    <s v="GB"/>
    <s v="GBP"/>
    <n v="1405523866"/>
    <n v="1402931866"/>
    <b v="1"/>
    <n v="215"/>
    <b v="1"/>
    <s v="photography/photobooks"/>
    <n v="55.82"/>
    <x v="8"/>
    <x v="20"/>
    <x v="1513"/>
    <d v="2014-07-16T15:17:46"/>
    <x v="3"/>
  </r>
  <r>
    <n v="1514"/>
    <s v="Racing Age"/>
    <x v="1512"/>
    <n v="25000"/>
    <n v="26619"/>
    <n v="106"/>
    <x v="0"/>
    <s v="US"/>
    <s v="USD"/>
    <n v="1443363640"/>
    <n v="1439907640"/>
    <b v="1"/>
    <n v="176"/>
    <b v="1"/>
    <s v="photography/photobooks"/>
    <n v="151.24"/>
    <x v="8"/>
    <x v="20"/>
    <x v="1514"/>
    <d v="2015-09-27T14:20:40"/>
    <x v="4"/>
  </r>
  <r>
    <n v="1515"/>
    <s v="Eyes as Big as Plates"/>
    <x v="1513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x v="20"/>
    <x v="1515"/>
    <d v="2016-03-16T05:04:57"/>
    <x v="2"/>
  </r>
  <r>
    <n v="1516"/>
    <s v="WELCOME HOME // a multipath photobook by Judith Stenneken"/>
    <x v="1514"/>
    <n v="17000"/>
    <n v="18472"/>
    <n v="109"/>
    <x v="0"/>
    <s v="US"/>
    <s v="USD"/>
    <n v="1475762400"/>
    <n v="1473160292"/>
    <b v="1"/>
    <n v="116"/>
    <b v="1"/>
    <s v="photography/photobooks"/>
    <n v="159.24"/>
    <x v="8"/>
    <x v="20"/>
    <x v="1516"/>
    <d v="2016-10-06T14:00:00"/>
    <x v="2"/>
  </r>
  <r>
    <n v="1517"/>
    <s v="THE WATCHERS:  a book of the Wait Watchers photographs"/>
    <x v="1515"/>
    <n v="15000"/>
    <n v="24297"/>
    <n v="162"/>
    <x v="0"/>
    <s v="US"/>
    <s v="USD"/>
    <n v="1417845600"/>
    <n v="1415194553"/>
    <b v="1"/>
    <n v="615"/>
    <b v="1"/>
    <s v="photography/photobooks"/>
    <n v="39.51"/>
    <x v="8"/>
    <x v="20"/>
    <x v="1517"/>
    <d v="2014-12-06T06:00:00"/>
    <x v="3"/>
  </r>
  <r>
    <n v="1518"/>
    <s v="Amelia and the Animals: Photographs by Robin Schwartz"/>
    <x v="1516"/>
    <n v="15000"/>
    <n v="30805"/>
    <n v="205"/>
    <x v="0"/>
    <s v="US"/>
    <s v="USD"/>
    <n v="1401565252"/>
    <n v="1398973252"/>
    <b v="1"/>
    <n v="236"/>
    <b v="1"/>
    <s v="photography/photobooks"/>
    <n v="130.53"/>
    <x v="8"/>
    <x v="20"/>
    <x v="1518"/>
    <d v="2014-05-31T19:40:52"/>
    <x v="3"/>
  </r>
  <r>
    <n v="1519"/>
    <s v="Jesus Days, 1978-1983"/>
    <x v="1517"/>
    <n v="9000"/>
    <n v="9302.75"/>
    <n v="103"/>
    <x v="0"/>
    <s v="US"/>
    <s v="USD"/>
    <n v="1403301540"/>
    <n v="1400867283"/>
    <b v="1"/>
    <n v="145"/>
    <b v="1"/>
    <s v="photography/photobooks"/>
    <n v="64.16"/>
    <x v="8"/>
    <x v="20"/>
    <x v="1519"/>
    <d v="2014-06-20T21:59:00"/>
    <x v="3"/>
  </r>
  <r>
    <n v="1520"/>
    <s v="TULIPS"/>
    <x v="1518"/>
    <n v="18000"/>
    <n v="18625"/>
    <n v="103"/>
    <x v="0"/>
    <s v="US"/>
    <s v="USD"/>
    <n v="1418961600"/>
    <n v="1415824513"/>
    <b v="1"/>
    <n v="167"/>
    <b v="1"/>
    <s v="photography/photobooks"/>
    <n v="111.53"/>
    <x v="8"/>
    <x v="20"/>
    <x v="1520"/>
    <d v="2014-12-19T04:00:00"/>
    <x v="3"/>
  </r>
  <r>
    <n v="1521"/>
    <s v="STREET, New York City, The 70's, 80's, 90's"/>
    <x v="1519"/>
    <n v="37500"/>
    <n v="40055"/>
    <n v="107"/>
    <x v="0"/>
    <s v="US"/>
    <s v="USD"/>
    <n v="1465272091"/>
    <n v="1462248091"/>
    <b v="1"/>
    <n v="235"/>
    <b v="1"/>
    <s v="photography/photobooks"/>
    <n v="170.45"/>
    <x v="8"/>
    <x v="20"/>
    <x v="1521"/>
    <d v="2016-06-07T04:01:31"/>
    <x v="2"/>
  </r>
  <r>
    <n v="1522"/>
    <s v="INSIDE TRACKS: Alone Across the Outback"/>
    <x v="1520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x v="20"/>
    <x v="1522"/>
    <d v="2014-10-17T19:55:39"/>
    <x v="3"/>
  </r>
  <r>
    <n v="1523"/>
    <s v="Contact by Jake Shivery"/>
    <x v="1521"/>
    <n v="18500"/>
    <n v="23096"/>
    <n v="125"/>
    <x v="0"/>
    <s v="US"/>
    <s v="USD"/>
    <n v="1419292800"/>
    <n v="1416592916"/>
    <b v="1"/>
    <n v="241"/>
    <b v="1"/>
    <s v="photography/photobooks"/>
    <n v="95.83"/>
    <x v="8"/>
    <x v="20"/>
    <x v="1523"/>
    <d v="2014-12-23T00:00:00"/>
    <x v="3"/>
  </r>
  <r>
    <n v="1524"/>
    <s v="Heath - Limited Edition Split Zine - Make 100"/>
    <x v="1522"/>
    <n v="3000"/>
    <n v="6210"/>
    <n v="207"/>
    <x v="0"/>
    <s v="SE"/>
    <s v="SEK"/>
    <n v="1487592090"/>
    <n v="1485000090"/>
    <b v="1"/>
    <n v="28"/>
    <b v="1"/>
    <s v="photography/photobooks"/>
    <n v="221.79"/>
    <x v="8"/>
    <x v="20"/>
    <x v="1524"/>
    <d v="2017-02-20T12:01:30"/>
    <x v="9"/>
  </r>
  <r>
    <n v="1525"/>
    <s v="Silver Hour: a photo book by Alex Westfall"/>
    <x v="1523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x v="20"/>
    <x v="1525"/>
    <d v="2016-08-18T16:52:18"/>
    <x v="2"/>
  </r>
  <r>
    <n v="1526"/>
    <s v="BODYSCAPES II: Theater of Life"/>
    <x v="1524"/>
    <n v="23000"/>
    <n v="27675"/>
    <n v="120"/>
    <x v="0"/>
    <s v="US"/>
    <s v="USD"/>
    <n v="1453185447"/>
    <n v="1448951847"/>
    <b v="1"/>
    <n v="280"/>
    <b v="1"/>
    <s v="photography/photobooks"/>
    <n v="98.84"/>
    <x v="8"/>
    <x v="20"/>
    <x v="1526"/>
    <d v="2016-01-19T06:37:27"/>
    <x v="4"/>
  </r>
  <r>
    <n v="1527"/>
    <s v="Island - Japan, from the view point of many"/>
    <x v="1525"/>
    <n v="3500"/>
    <n v="3865.55"/>
    <n v="110"/>
    <x v="0"/>
    <s v="US"/>
    <s v="USD"/>
    <n v="1489497886"/>
    <n v="1487082286"/>
    <b v="1"/>
    <n v="70"/>
    <b v="1"/>
    <s v="photography/photobooks"/>
    <n v="55.22"/>
    <x v="8"/>
    <x v="20"/>
    <x v="1527"/>
    <d v="2017-03-14T13:24:46"/>
    <x v="9"/>
  </r>
  <r>
    <n v="1528"/>
    <s v="Don't Go Outside: Tokyo Street Photos"/>
    <x v="1526"/>
    <n v="3000"/>
    <n v="8447"/>
    <n v="282"/>
    <x v="0"/>
    <s v="US"/>
    <s v="USD"/>
    <n v="1485907200"/>
    <n v="1483292122"/>
    <b v="1"/>
    <n v="160"/>
    <b v="1"/>
    <s v="photography/photobooks"/>
    <n v="52.79"/>
    <x v="8"/>
    <x v="20"/>
    <x v="1528"/>
    <d v="2017-02-01T00:00:00"/>
    <x v="9"/>
  </r>
  <r>
    <n v="1529"/>
    <s v="&quot;(more than) dust.&quot; - a feminist photo book"/>
    <x v="1527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x v="20"/>
    <x v="1529"/>
    <d v="2015-03-19T14:05:20"/>
    <x v="4"/>
  </r>
  <r>
    <n v="1530"/>
    <s v="A 4-year-old's Portrait of the American West"/>
    <x v="1528"/>
    <n v="35000"/>
    <n v="47189"/>
    <n v="135"/>
    <x v="0"/>
    <s v="US"/>
    <s v="USD"/>
    <n v="1445624695"/>
    <n v="1443464695"/>
    <b v="1"/>
    <n v="874"/>
    <b v="1"/>
    <s v="photography/photobooks"/>
    <n v="53.99"/>
    <x v="8"/>
    <x v="20"/>
    <x v="1530"/>
    <d v="2015-10-23T18:24:55"/>
    <x v="4"/>
  </r>
  <r>
    <n v="1531"/>
    <s v="Smell the [City of] Roses"/>
    <x v="1529"/>
    <n v="2350"/>
    <n v="4135"/>
    <n v="176"/>
    <x v="0"/>
    <s v="US"/>
    <s v="USD"/>
    <n v="1417402800"/>
    <n v="1414610126"/>
    <b v="1"/>
    <n v="73"/>
    <b v="1"/>
    <s v="photography/photobooks"/>
    <n v="56.64"/>
    <x v="8"/>
    <x v="20"/>
    <x v="1531"/>
    <d v="2014-12-01T03:00:00"/>
    <x v="3"/>
  </r>
  <r>
    <n v="1532"/>
    <s v="Geiko and Maiko of Kyoto"/>
    <x v="1530"/>
    <n v="5000"/>
    <n v="24201"/>
    <n v="484"/>
    <x v="0"/>
    <s v="AU"/>
    <s v="AUD"/>
    <n v="1455548400"/>
    <n v="1453461865"/>
    <b v="1"/>
    <n v="294"/>
    <b v="1"/>
    <s v="photography/photobooks"/>
    <n v="82.32"/>
    <x v="8"/>
    <x v="20"/>
    <x v="1532"/>
    <d v="2016-02-15T15:00:00"/>
    <x v="2"/>
  </r>
  <r>
    <n v="1533"/>
    <s v="The Cancer Family Book Project"/>
    <x v="1531"/>
    <n v="45000"/>
    <n v="65313"/>
    <n v="145"/>
    <x v="0"/>
    <s v="US"/>
    <s v="USD"/>
    <n v="1462161540"/>
    <n v="1457913777"/>
    <b v="1"/>
    <n v="740"/>
    <b v="1"/>
    <s v="photography/photobooks"/>
    <n v="88.26"/>
    <x v="8"/>
    <x v="20"/>
    <x v="1533"/>
    <d v="2016-05-02T03:59:00"/>
    <x v="2"/>
  </r>
  <r>
    <n v="1534"/>
    <s v="The Art of Abandonment - Photo Book by Walter Arnold"/>
    <x v="1532"/>
    <n v="7500"/>
    <n v="31330"/>
    <n v="418"/>
    <x v="0"/>
    <s v="US"/>
    <s v="USD"/>
    <n v="1441383062"/>
    <n v="1438791062"/>
    <b v="1"/>
    <n v="369"/>
    <b v="1"/>
    <s v="photography/photobooks"/>
    <n v="84.91"/>
    <x v="8"/>
    <x v="20"/>
    <x v="1534"/>
    <d v="2015-09-04T16:11:02"/>
    <x v="4"/>
  </r>
  <r>
    <n v="1535"/>
    <s v="Small Steps Are Giant Leaps"/>
    <x v="1533"/>
    <n v="4000"/>
    <n v="5297"/>
    <n v="132"/>
    <x v="0"/>
    <s v="US"/>
    <s v="USD"/>
    <n v="1464040800"/>
    <n v="1461527631"/>
    <b v="1"/>
    <n v="110"/>
    <b v="1"/>
    <s v="photography/photobooks"/>
    <n v="48.15"/>
    <x v="8"/>
    <x v="20"/>
    <x v="1535"/>
    <d v="2016-05-23T22:00:00"/>
    <x v="2"/>
  </r>
  <r>
    <n v="1536"/>
    <s v="We Call This Home: 3 yrs of travel to 60 countries photobook"/>
    <x v="1534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x v="20"/>
    <x v="1536"/>
    <d v="2015-08-27T19:15:10"/>
    <x v="4"/>
  </r>
  <r>
    <n v="1537"/>
    <s v="FACE TO FAITH | MOUNT KAILASH | TIBET photobook"/>
    <x v="1535"/>
    <n v="12000"/>
    <n v="21588"/>
    <n v="180"/>
    <x v="0"/>
    <s v="DE"/>
    <s v="EUR"/>
    <n v="1470506400"/>
    <n v="1467358427"/>
    <b v="1"/>
    <n v="224"/>
    <b v="1"/>
    <s v="photography/photobooks"/>
    <n v="96.38"/>
    <x v="8"/>
    <x v="20"/>
    <x v="1537"/>
    <d v="2016-08-06T18:00:00"/>
    <x v="2"/>
  </r>
  <r>
    <n v="1538"/>
    <s v="US National Parks: Picturing the Little Things"/>
    <x v="1536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x v="20"/>
    <x v="1538"/>
    <d v="2015-01-22T18:46:10"/>
    <x v="3"/>
  </r>
  <r>
    <n v="1539"/>
    <s v="The Music Never Stopped:Epic Live Music Photos by Bob Minkin"/>
    <x v="1537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x v="20"/>
    <x v="1539"/>
    <d v="2017-01-03T22:03:39"/>
    <x v="2"/>
  </r>
  <r>
    <n v="1540"/>
    <s v="Organic Portraits / A Photo Book of Polaroid &amp; Film Images"/>
    <x v="1538"/>
    <n v="15000"/>
    <n v="17680"/>
    <n v="118"/>
    <x v="0"/>
    <s v="US"/>
    <s v="USD"/>
    <n v="1416964500"/>
    <n v="1414368616"/>
    <b v="1"/>
    <n v="98"/>
    <b v="1"/>
    <s v="photography/photobooks"/>
    <n v="180.41"/>
    <x v="8"/>
    <x v="20"/>
    <x v="1540"/>
    <d v="2014-11-26T01:15:00"/>
    <x v="3"/>
  </r>
  <r>
    <n v="1541"/>
    <s v="The Panama Canal Bridge of the Americas"/>
    <x v="1539"/>
    <n v="18000"/>
    <n v="6"/>
    <n v="0"/>
    <x v="2"/>
    <s v="US"/>
    <s v="USD"/>
    <n v="1420045538"/>
    <n v="1417453538"/>
    <b v="0"/>
    <n v="2"/>
    <b v="0"/>
    <s v="photography/nature"/>
    <n v="3"/>
    <x v="8"/>
    <x v="24"/>
    <x v="1541"/>
    <d v="2014-12-31T17:05:38"/>
    <x v="3"/>
  </r>
  <r>
    <n v="1542"/>
    <s v="From student to beekeeper"/>
    <x v="1540"/>
    <n v="500"/>
    <n v="20"/>
    <n v="4"/>
    <x v="2"/>
    <s v="CA"/>
    <s v="CAD"/>
    <n v="1435708500"/>
    <n v="1434412500"/>
    <b v="0"/>
    <n v="1"/>
    <b v="0"/>
    <s v="photography/nature"/>
    <n v="20"/>
    <x v="8"/>
    <x v="24"/>
    <x v="1542"/>
    <d v="2015-06-30T23:55:00"/>
    <x v="4"/>
  </r>
  <r>
    <n v="1543"/>
    <s v="Sunrises in the MidWest"/>
    <x v="1541"/>
    <n v="2250"/>
    <n v="10"/>
    <n v="0"/>
    <x v="2"/>
    <s v="US"/>
    <s v="USD"/>
    <n v="1416662034"/>
    <n v="1414066434"/>
    <b v="0"/>
    <n v="1"/>
    <b v="0"/>
    <s v="photography/nature"/>
    <n v="10"/>
    <x v="8"/>
    <x v="24"/>
    <x v="1543"/>
    <d v="2014-11-22T13:13:54"/>
    <x v="3"/>
  </r>
  <r>
    <n v="1544"/>
    <s v="LaFee Photography"/>
    <x v="1542"/>
    <n v="1000"/>
    <n v="0"/>
    <n v="0"/>
    <x v="2"/>
    <s v="US"/>
    <s v="USD"/>
    <n v="1427847480"/>
    <n v="1424222024"/>
    <b v="0"/>
    <n v="0"/>
    <b v="0"/>
    <s v="photography/nature"/>
    <n v="0"/>
    <x v="8"/>
    <x v="24"/>
    <x v="1544"/>
    <d v="2015-04-01T00:18:00"/>
    <x v="4"/>
  </r>
  <r>
    <n v="1545"/>
    <s v="Nevada County Hearts"/>
    <x v="1543"/>
    <n v="3000"/>
    <n v="1"/>
    <n v="0"/>
    <x v="2"/>
    <s v="US"/>
    <s v="USD"/>
    <n v="1425330960"/>
    <n v="1422393234"/>
    <b v="0"/>
    <n v="1"/>
    <b v="0"/>
    <s v="photography/nature"/>
    <n v="1"/>
    <x v="8"/>
    <x v="24"/>
    <x v="1545"/>
    <d v="2015-03-02T21:16:00"/>
    <x v="4"/>
  </r>
  <r>
    <n v="1546"/>
    <s v="Hen Harrier Wildlife Sanctuary"/>
    <x v="1544"/>
    <n v="1000"/>
    <n v="289"/>
    <n v="29"/>
    <x v="2"/>
    <s v="GB"/>
    <s v="GBP"/>
    <n v="1410930399"/>
    <n v="1405746399"/>
    <b v="0"/>
    <n v="11"/>
    <b v="0"/>
    <s v="photography/nature"/>
    <n v="26.27"/>
    <x v="8"/>
    <x v="24"/>
    <x v="1546"/>
    <d v="2014-09-17T05:06:39"/>
    <x v="3"/>
  </r>
  <r>
    <n v="1547"/>
    <s v="Sound Photography"/>
    <x v="1545"/>
    <n v="20"/>
    <n v="0"/>
    <n v="0"/>
    <x v="2"/>
    <s v="US"/>
    <s v="USD"/>
    <n v="1487844882"/>
    <n v="1487240082"/>
    <b v="0"/>
    <n v="0"/>
    <b v="0"/>
    <s v="photography/nature"/>
    <n v="0"/>
    <x v="8"/>
    <x v="24"/>
    <x v="1547"/>
    <d v="2017-02-23T10:14:42"/>
    <x v="9"/>
  </r>
  <r>
    <n v="1548"/>
    <s v="Change the World through Color"/>
    <x v="1546"/>
    <n v="700"/>
    <n v="60"/>
    <n v="9"/>
    <x v="2"/>
    <s v="US"/>
    <s v="USD"/>
    <n v="1447020620"/>
    <n v="1444425020"/>
    <b v="0"/>
    <n v="1"/>
    <b v="0"/>
    <s v="photography/nature"/>
    <n v="60"/>
    <x v="8"/>
    <x v="24"/>
    <x v="1548"/>
    <d v="2015-11-08T22:10:20"/>
    <x v="4"/>
  </r>
  <r>
    <n v="1549"/>
    <s v="2016 Calendar:  Wonders of Nature"/>
    <x v="1547"/>
    <n v="500"/>
    <n v="170"/>
    <n v="34"/>
    <x v="2"/>
    <s v="US"/>
    <s v="USD"/>
    <n v="1446524159"/>
    <n v="1443928559"/>
    <b v="0"/>
    <n v="6"/>
    <b v="0"/>
    <s v="photography/nature"/>
    <n v="28.33"/>
    <x v="8"/>
    <x v="24"/>
    <x v="1549"/>
    <d v="2015-11-03T04:15:59"/>
    <x v="4"/>
  </r>
  <r>
    <n v="1550"/>
    <s v="It's not easy being green: Costa Rican froglife"/>
    <x v="1548"/>
    <n v="750"/>
    <n v="101"/>
    <n v="13"/>
    <x v="2"/>
    <s v="GB"/>
    <s v="GBP"/>
    <n v="1463050034"/>
    <n v="1460458034"/>
    <b v="0"/>
    <n v="7"/>
    <b v="0"/>
    <s v="photography/nature"/>
    <n v="14.43"/>
    <x v="8"/>
    <x v="24"/>
    <x v="1550"/>
    <d v="2016-05-12T10:47:14"/>
    <x v="2"/>
  </r>
  <r>
    <n v="1551"/>
    <s v="Randy Hoffman Photography"/>
    <x v="1549"/>
    <n v="3500"/>
    <n v="0"/>
    <n v="0"/>
    <x v="2"/>
    <s v="US"/>
    <s v="USD"/>
    <n v="1432756039"/>
    <n v="1430164039"/>
    <b v="0"/>
    <n v="0"/>
    <b v="0"/>
    <s v="photography/nature"/>
    <n v="0"/>
    <x v="8"/>
    <x v="24"/>
    <x v="1551"/>
    <d v="2015-05-27T19:47:19"/>
    <x v="4"/>
  </r>
  <r>
    <n v="1552"/>
    <s v="Upstate Autumn: a photographic journey in Upstate New York"/>
    <x v="1550"/>
    <n v="4300"/>
    <n v="2115"/>
    <n v="49"/>
    <x v="2"/>
    <s v="US"/>
    <s v="USD"/>
    <n v="1412135940"/>
    <n v="1410366708"/>
    <b v="0"/>
    <n v="16"/>
    <b v="0"/>
    <s v="photography/nature"/>
    <n v="132.19"/>
    <x v="8"/>
    <x v="24"/>
    <x v="1552"/>
    <d v="2014-10-01T03:59:00"/>
    <x v="3"/>
  </r>
  <r>
    <n v="1553"/>
    <s v="Avatar in Training: Mastering the Four Elements of Nature"/>
    <x v="1551"/>
    <n v="6000"/>
    <n v="0"/>
    <n v="0"/>
    <x v="2"/>
    <s v="US"/>
    <s v="USD"/>
    <n v="1441176447"/>
    <n v="1438584447"/>
    <b v="0"/>
    <n v="0"/>
    <b v="0"/>
    <s v="photography/nature"/>
    <n v="0"/>
    <x v="8"/>
    <x v="24"/>
    <x v="1553"/>
    <d v="2015-09-02T06:47:27"/>
    <x v="4"/>
  </r>
  <r>
    <n v="1554"/>
    <s v="Barbara O'Donovan Designs"/>
    <x v="1552"/>
    <n v="20000"/>
    <n v="0"/>
    <n v="0"/>
    <x v="2"/>
    <s v="AU"/>
    <s v="AUD"/>
    <n v="1438495390"/>
    <n v="1435903390"/>
    <b v="0"/>
    <n v="0"/>
    <b v="0"/>
    <s v="photography/nature"/>
    <n v="0"/>
    <x v="8"/>
    <x v="24"/>
    <x v="1554"/>
    <d v="2015-08-02T06:03:10"/>
    <x v="4"/>
  </r>
  <r>
    <n v="1555"/>
    <s v="Coffee Table Book of Maine"/>
    <x v="1553"/>
    <n v="750"/>
    <n v="0"/>
    <n v="0"/>
    <x v="2"/>
    <s v="US"/>
    <s v="USD"/>
    <n v="1442509200"/>
    <n v="1440513832"/>
    <b v="0"/>
    <n v="0"/>
    <b v="0"/>
    <s v="photography/nature"/>
    <n v="0"/>
    <x v="8"/>
    <x v="24"/>
    <x v="1555"/>
    <d v="2015-09-17T17:00:00"/>
    <x v="4"/>
  </r>
  <r>
    <n v="1556"/>
    <s v="West Canada - A Coffee Table Book"/>
    <x v="1554"/>
    <n v="1500"/>
    <n v="677"/>
    <n v="45"/>
    <x v="2"/>
    <s v="CA"/>
    <s v="CAD"/>
    <n v="1467603624"/>
    <n v="1465011624"/>
    <b v="0"/>
    <n v="12"/>
    <b v="0"/>
    <s v="photography/nature"/>
    <n v="56.42"/>
    <x v="8"/>
    <x v="24"/>
    <x v="1556"/>
    <d v="2016-07-04T03:40:24"/>
    <x v="2"/>
  </r>
  <r>
    <n v="1557"/>
    <s v="Reflecting Light Photo"/>
    <x v="1555"/>
    <n v="2500"/>
    <n v="100"/>
    <n v="4"/>
    <x v="2"/>
    <s v="US"/>
    <s v="USD"/>
    <n v="1411227633"/>
    <n v="1408549233"/>
    <b v="0"/>
    <n v="1"/>
    <b v="0"/>
    <s v="photography/nature"/>
    <n v="100"/>
    <x v="8"/>
    <x v="24"/>
    <x v="1557"/>
    <d v="2014-09-20T15:40:33"/>
    <x v="3"/>
  </r>
  <r>
    <n v="1558"/>
    <s v="Lucy Wood's Calendar - English Countryside 2016"/>
    <x v="1556"/>
    <n v="750"/>
    <n v="35"/>
    <n v="5"/>
    <x v="2"/>
    <s v="GB"/>
    <s v="GBP"/>
    <n v="1440763920"/>
    <n v="1435656759"/>
    <b v="0"/>
    <n v="3"/>
    <b v="0"/>
    <s v="photography/nature"/>
    <n v="11.67"/>
    <x v="8"/>
    <x v="24"/>
    <x v="1558"/>
    <d v="2015-08-28T12:12:00"/>
    <x v="4"/>
  </r>
  <r>
    <n v="1559"/>
    <s v="North Cascades Bigfoot Photo Expedition"/>
    <x v="1557"/>
    <n v="15000"/>
    <n v="50"/>
    <n v="0"/>
    <x v="2"/>
    <s v="US"/>
    <s v="USD"/>
    <n v="1430270199"/>
    <n v="1428974199"/>
    <b v="0"/>
    <n v="1"/>
    <b v="0"/>
    <s v="photography/nature"/>
    <n v="50"/>
    <x v="8"/>
    <x v="24"/>
    <x v="1559"/>
    <d v="2015-04-29T01:16:39"/>
    <x v="4"/>
  </r>
  <r>
    <n v="1560"/>
    <s v="Fine Art Landscape 2015 Calendar"/>
    <x v="1558"/>
    <n v="2500"/>
    <n v="94"/>
    <n v="4"/>
    <x v="2"/>
    <s v="US"/>
    <s v="USD"/>
    <n v="1415842193"/>
    <n v="1414110593"/>
    <b v="0"/>
    <n v="4"/>
    <b v="0"/>
    <s v="photography/nature"/>
    <n v="23.5"/>
    <x v="8"/>
    <x v="24"/>
    <x v="1560"/>
    <d v="2014-11-13T01:29:53"/>
    <x v="3"/>
  </r>
  <r>
    <n v="1561"/>
    <s v="The Content of Character Book Series, Volume I, 1750 - 1940"/>
    <x v="1559"/>
    <n v="10000"/>
    <n v="67"/>
    <n v="1"/>
    <x v="1"/>
    <s v="US"/>
    <s v="USD"/>
    <n v="1383789603"/>
    <n v="1381194003"/>
    <b v="0"/>
    <n v="1"/>
    <b v="0"/>
    <s v="publishing/art books"/>
    <n v="67"/>
    <x v="3"/>
    <x v="25"/>
    <x v="1561"/>
    <d v="2013-11-07T02:00:03"/>
    <x v="5"/>
  </r>
  <r>
    <n v="1562"/>
    <s v="&quot;The Dreams Of Little Red Scooter&quot;  an artists hope to interact with other humans!! (Canceled)"/>
    <x v="1560"/>
    <n v="4000"/>
    <n v="0"/>
    <n v="0"/>
    <x v="1"/>
    <s v="US"/>
    <s v="USD"/>
    <n v="1259715000"/>
    <n v="1253712916"/>
    <b v="0"/>
    <n v="0"/>
    <b v="0"/>
    <s v="publishing/art books"/>
    <n v="0"/>
    <x v="3"/>
    <x v="25"/>
    <x v="1562"/>
    <d v="2009-12-02T00:50:00"/>
    <x v="10"/>
  </r>
  <r>
    <n v="1563"/>
    <s v="Expedition into the Empty Quarter - The Book (Canceled)"/>
    <x v="1561"/>
    <n v="6000"/>
    <n v="85"/>
    <n v="1"/>
    <x v="1"/>
    <s v="GB"/>
    <s v="GBP"/>
    <n v="1394815751"/>
    <n v="1389635351"/>
    <b v="0"/>
    <n v="2"/>
    <b v="0"/>
    <s v="publishing/art books"/>
    <n v="42.5"/>
    <x v="3"/>
    <x v="25"/>
    <x v="1563"/>
    <d v="2014-03-14T16:49:11"/>
    <x v="3"/>
  </r>
  <r>
    <n v="1564"/>
    <s v="coming apart at the stitches... (Canceled)"/>
    <x v="1562"/>
    <n v="10000"/>
    <n v="10"/>
    <n v="0"/>
    <x v="1"/>
    <s v="US"/>
    <s v="USD"/>
    <n v="1432843500"/>
    <n v="1430124509"/>
    <b v="0"/>
    <n v="1"/>
    <b v="0"/>
    <s v="publishing/art books"/>
    <n v="10"/>
    <x v="3"/>
    <x v="25"/>
    <x v="1564"/>
    <d v="2015-05-28T20:05:00"/>
    <x v="4"/>
  </r>
  <r>
    <n v="1565"/>
    <s v="The National Forests Passport Project (Canceled)"/>
    <x v="1563"/>
    <n v="4000"/>
    <n v="100"/>
    <n v="3"/>
    <x v="1"/>
    <s v="US"/>
    <s v="USD"/>
    <n v="1307554261"/>
    <n v="1304962261"/>
    <b v="0"/>
    <n v="1"/>
    <b v="0"/>
    <s v="publishing/art books"/>
    <n v="100"/>
    <x v="3"/>
    <x v="25"/>
    <x v="1565"/>
    <d v="2011-06-08T17:31:01"/>
    <x v="7"/>
  </r>
  <r>
    <n v="1566"/>
    <s v="DeVito Art Skull Island Kongstarter (Canceled)"/>
    <x v="1564"/>
    <n v="30000"/>
    <n v="6375"/>
    <n v="21"/>
    <x v="1"/>
    <s v="US"/>
    <s v="USD"/>
    <n v="1469656800"/>
    <n v="1467151204"/>
    <b v="0"/>
    <n v="59"/>
    <b v="0"/>
    <s v="publishing/art books"/>
    <n v="108.05"/>
    <x v="3"/>
    <x v="25"/>
    <x v="1566"/>
    <d v="2016-07-27T22:00:00"/>
    <x v="2"/>
  </r>
  <r>
    <n v="1567"/>
    <s v="Kickstart a Traveling Heart (Canceled)"/>
    <x v="1565"/>
    <n v="8500"/>
    <n v="350"/>
    <n v="4"/>
    <x v="1"/>
    <s v="US"/>
    <s v="USD"/>
    <n v="1392595200"/>
    <n v="1391293745"/>
    <b v="0"/>
    <n v="13"/>
    <b v="0"/>
    <s v="publishing/art books"/>
    <n v="26.92"/>
    <x v="3"/>
    <x v="25"/>
    <x v="1567"/>
    <d v="2014-02-17T00:00:00"/>
    <x v="3"/>
  </r>
  <r>
    <n v="1568"/>
    <s v="Map &amp; Palette: Chronicling The Voyage of Three Young Artists"/>
    <x v="1566"/>
    <n v="25000"/>
    <n v="3410"/>
    <n v="14"/>
    <x v="1"/>
    <s v="US"/>
    <s v="USD"/>
    <n v="1419384585"/>
    <n v="1416360585"/>
    <b v="0"/>
    <n v="22"/>
    <b v="0"/>
    <s v="publishing/art books"/>
    <n v="155"/>
    <x v="3"/>
    <x v="25"/>
    <x v="1568"/>
    <d v="2014-12-24T01:29:45"/>
    <x v="3"/>
  </r>
  <r>
    <n v="1569"/>
    <s v="to be removed (Canceled)"/>
    <x v="1567"/>
    <n v="30000"/>
    <n v="0"/>
    <n v="0"/>
    <x v="1"/>
    <s v="US"/>
    <s v="USD"/>
    <n v="1369498714"/>
    <n v="1366906714"/>
    <b v="0"/>
    <n v="0"/>
    <b v="0"/>
    <s v="publishing/art books"/>
    <n v="0"/>
    <x v="3"/>
    <x v="25"/>
    <x v="1569"/>
    <d v="2013-05-25T16:18:34"/>
    <x v="5"/>
  </r>
  <r>
    <n v="1570"/>
    <s v="BEAUTIFUL DREAMERS: An Adult Coloring Book (Canceled)"/>
    <x v="1568"/>
    <n v="6000"/>
    <n v="2484"/>
    <n v="41"/>
    <x v="1"/>
    <s v="US"/>
    <s v="USD"/>
    <n v="1460140282"/>
    <n v="1457551882"/>
    <b v="0"/>
    <n v="52"/>
    <b v="0"/>
    <s v="publishing/art books"/>
    <n v="47.77"/>
    <x v="3"/>
    <x v="25"/>
    <x v="1570"/>
    <d v="2016-04-08T18:31:22"/>
    <x v="2"/>
  </r>
  <r>
    <n v="1571"/>
    <s v="CAUCASUS - on the untrodden roads (Canceled)"/>
    <x v="1569"/>
    <n v="12100"/>
    <n v="80"/>
    <n v="1"/>
    <x v="1"/>
    <s v="GB"/>
    <s v="GBP"/>
    <n v="1434738483"/>
    <n v="1432146483"/>
    <b v="0"/>
    <n v="4"/>
    <b v="0"/>
    <s v="publishing/art books"/>
    <n v="20"/>
    <x v="3"/>
    <x v="25"/>
    <x v="1571"/>
    <d v="2015-06-19T18:28:03"/>
    <x v="4"/>
  </r>
  <r>
    <n v="1572"/>
    <s v="A Countrified Wedding: A Guide to an English Country Wedding"/>
    <x v="1570"/>
    <n v="2500"/>
    <n v="125"/>
    <n v="5"/>
    <x v="1"/>
    <s v="GB"/>
    <s v="GBP"/>
    <n v="1456703940"/>
    <n v="1454546859"/>
    <b v="0"/>
    <n v="3"/>
    <b v="0"/>
    <s v="publishing/art books"/>
    <n v="41.67"/>
    <x v="3"/>
    <x v="25"/>
    <x v="1572"/>
    <d v="2016-02-28T23:59:00"/>
    <x v="2"/>
  </r>
  <r>
    <n v="1573"/>
    <s v="150 Years of Awesome Canada: Trading Card Coffee Table Book (Canceled)"/>
    <x v="1571"/>
    <n v="9000"/>
    <n v="223"/>
    <n v="2"/>
    <x v="1"/>
    <s v="CA"/>
    <s v="CAD"/>
    <n v="1491019140"/>
    <n v="1487548802"/>
    <b v="0"/>
    <n v="3"/>
    <b v="0"/>
    <s v="publishing/art books"/>
    <n v="74.33"/>
    <x v="3"/>
    <x v="25"/>
    <x v="1573"/>
    <d v="2017-04-01T03:59:00"/>
    <x v="9"/>
  </r>
  <r>
    <n v="1574"/>
    <s v="BLK/MTL the Illustrated Works of Carmine Diaz (Canceled)"/>
    <x v="1572"/>
    <n v="10000"/>
    <n v="506"/>
    <n v="5"/>
    <x v="1"/>
    <s v="US"/>
    <s v="USD"/>
    <n v="1424211329"/>
    <n v="1421187329"/>
    <b v="0"/>
    <n v="6"/>
    <b v="0"/>
    <s v="publishing/art books"/>
    <n v="84.33"/>
    <x v="3"/>
    <x v="25"/>
    <x v="1574"/>
    <d v="2015-02-17T22:15:29"/>
    <x v="4"/>
  </r>
  <r>
    <n v="1575"/>
    <s v="Underwater Colors Of The Channel Islands (Canceled)"/>
    <x v="1573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x v="25"/>
    <x v="1575"/>
    <d v="2014-07-09T12:34:56"/>
    <x v="3"/>
  </r>
  <r>
    <n v="1576"/>
    <s v="The Obsessive Line Collection (Canceled)"/>
    <x v="1574"/>
    <n v="5000"/>
    <n v="650"/>
    <n v="13"/>
    <x v="1"/>
    <s v="US"/>
    <s v="USD"/>
    <n v="1435698368"/>
    <n v="1431810368"/>
    <b v="0"/>
    <n v="10"/>
    <b v="0"/>
    <s v="publishing/art books"/>
    <n v="65"/>
    <x v="3"/>
    <x v="25"/>
    <x v="1576"/>
    <d v="2015-06-30T21:06:08"/>
    <x v="4"/>
  </r>
  <r>
    <n v="1577"/>
    <s v="Abstract Image Photography Coffee Table Book (Canceled)"/>
    <x v="1575"/>
    <n v="10000"/>
    <n v="55"/>
    <n v="1"/>
    <x v="1"/>
    <s v="US"/>
    <s v="USD"/>
    <n v="1343161248"/>
    <n v="1337977248"/>
    <b v="0"/>
    <n v="2"/>
    <b v="0"/>
    <s v="publishing/art books"/>
    <n v="27.5"/>
    <x v="3"/>
    <x v="25"/>
    <x v="1577"/>
    <d v="2012-07-24T20:20:48"/>
    <x v="6"/>
  </r>
  <r>
    <n v="1578"/>
    <s v="LATENT TALENT: Leaping from de Poverty Line (Canceled)"/>
    <x v="1576"/>
    <n v="1897"/>
    <n v="205"/>
    <n v="11"/>
    <x v="1"/>
    <s v="US"/>
    <s v="USD"/>
    <n v="1283392800"/>
    <n v="1281317691"/>
    <b v="0"/>
    <n v="4"/>
    <b v="0"/>
    <s v="publishing/art books"/>
    <n v="51.25"/>
    <x v="3"/>
    <x v="25"/>
    <x v="1578"/>
    <d v="2010-09-02T02:00:00"/>
    <x v="8"/>
  </r>
  <r>
    <n v="1579"/>
    <s v="psyÂ·choÂ·miÂ·metÂ·ic: The EsÂ·sence of Life (Canceled)"/>
    <x v="1577"/>
    <n v="3333"/>
    <n v="28"/>
    <n v="1"/>
    <x v="1"/>
    <s v="US"/>
    <s v="USD"/>
    <n v="1377734091"/>
    <n v="1374882891"/>
    <b v="0"/>
    <n v="2"/>
    <b v="0"/>
    <s v="publishing/art books"/>
    <n v="14"/>
    <x v="3"/>
    <x v="25"/>
    <x v="1579"/>
    <d v="2013-08-28T23:54:51"/>
    <x v="5"/>
  </r>
  <r>
    <n v="1580"/>
    <s v="Faces &amp; Places In Brevard County (Canceled)"/>
    <x v="1578"/>
    <n v="1750"/>
    <n v="0"/>
    <n v="0"/>
    <x v="1"/>
    <s v="US"/>
    <s v="USD"/>
    <n v="1337562726"/>
    <n v="1332378726"/>
    <b v="0"/>
    <n v="0"/>
    <b v="0"/>
    <s v="publishing/art books"/>
    <n v="0"/>
    <x v="3"/>
    <x v="25"/>
    <x v="1580"/>
    <d v="2012-05-21T01:12:06"/>
    <x v="6"/>
  </r>
  <r>
    <n v="1581"/>
    <s v="The Sharper Image"/>
    <x v="1579"/>
    <n v="1000"/>
    <n v="5"/>
    <n v="1"/>
    <x v="2"/>
    <s v="GB"/>
    <s v="GBP"/>
    <n v="1450521990"/>
    <n v="1447757190"/>
    <b v="0"/>
    <n v="1"/>
    <b v="0"/>
    <s v="photography/places"/>
    <n v="5"/>
    <x v="8"/>
    <x v="26"/>
    <x v="1581"/>
    <d v="2015-12-19T10:46:30"/>
    <x v="4"/>
  </r>
  <r>
    <n v="1582"/>
    <s v="Scenes from New Orleans"/>
    <x v="1580"/>
    <n v="1000"/>
    <n v="93"/>
    <n v="9"/>
    <x v="2"/>
    <s v="US"/>
    <s v="USD"/>
    <n v="1445894400"/>
    <n v="1440961053"/>
    <b v="0"/>
    <n v="3"/>
    <b v="0"/>
    <s v="photography/places"/>
    <n v="31"/>
    <x v="8"/>
    <x v="26"/>
    <x v="1582"/>
    <d v="2015-10-26T21:20:00"/>
    <x v="4"/>
  </r>
  <r>
    <n v="1583"/>
    <s v="Follow in footsteps an awesome book adventure"/>
    <x v="1581"/>
    <n v="20000"/>
    <n v="15"/>
    <n v="0"/>
    <x v="2"/>
    <s v="GB"/>
    <s v="GBP"/>
    <n v="1411681391"/>
    <n v="1409089391"/>
    <b v="0"/>
    <n v="1"/>
    <b v="0"/>
    <s v="photography/places"/>
    <n v="15"/>
    <x v="8"/>
    <x v="26"/>
    <x v="1583"/>
    <d v="2014-09-25T21:43:11"/>
    <x v="3"/>
  </r>
  <r>
    <n v="1584"/>
    <s v="Lets see Kansas together!"/>
    <x v="1582"/>
    <n v="1200"/>
    <n v="0"/>
    <n v="0"/>
    <x v="2"/>
    <s v="US"/>
    <s v="USD"/>
    <n v="1401464101"/>
    <n v="1400600101"/>
    <b v="0"/>
    <n v="0"/>
    <b v="0"/>
    <s v="photography/places"/>
    <n v="0"/>
    <x v="8"/>
    <x v="26"/>
    <x v="1584"/>
    <d v="2014-05-30T15:35:01"/>
    <x v="3"/>
  </r>
  <r>
    <n v="1585"/>
    <s v="Live 4 The Rush: Palooza Pics"/>
    <x v="1583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x v="26"/>
    <x v="1585"/>
    <d v="2016-12-25T11:00:00"/>
    <x v="2"/>
  </r>
  <r>
    <n v="1586"/>
    <s v="Missouri In Pictures"/>
    <x v="1584"/>
    <n v="1500"/>
    <n v="0"/>
    <n v="0"/>
    <x v="2"/>
    <s v="US"/>
    <s v="USD"/>
    <n v="1428197422"/>
    <n v="1425609022"/>
    <b v="0"/>
    <n v="0"/>
    <b v="0"/>
    <s v="photography/places"/>
    <n v="0"/>
    <x v="8"/>
    <x v="26"/>
    <x v="1586"/>
    <d v="2015-04-05T01:30:22"/>
    <x v="4"/>
  </r>
  <r>
    <n v="1587"/>
    <s v="Aerial Photography :  Americas Most Impressive Structures"/>
    <x v="1585"/>
    <n v="7500"/>
    <n v="1"/>
    <n v="0"/>
    <x v="2"/>
    <s v="US"/>
    <s v="USD"/>
    <n v="1418510965"/>
    <n v="1415918965"/>
    <b v="0"/>
    <n v="1"/>
    <b v="0"/>
    <s v="photography/places"/>
    <n v="1"/>
    <x v="8"/>
    <x v="26"/>
    <x v="1587"/>
    <d v="2014-12-13T22:49:25"/>
    <x v="3"/>
  </r>
  <r>
    <n v="1588"/>
    <s v="The Right Side of Texas"/>
    <x v="1586"/>
    <n v="516"/>
    <n v="0"/>
    <n v="0"/>
    <x v="2"/>
    <s v="US"/>
    <s v="USD"/>
    <n v="1422735120"/>
    <n v="1420091999"/>
    <b v="0"/>
    <n v="0"/>
    <b v="0"/>
    <s v="photography/places"/>
    <n v="0"/>
    <x v="8"/>
    <x v="26"/>
    <x v="1588"/>
    <d v="2015-01-31T20:12:00"/>
    <x v="4"/>
  </r>
  <r>
    <n v="1589"/>
    <s v="A Side Of The World In Canvas"/>
    <x v="1587"/>
    <n v="1200"/>
    <n v="0"/>
    <n v="0"/>
    <x v="2"/>
    <s v="US"/>
    <s v="USD"/>
    <n v="1444433886"/>
    <n v="1441841886"/>
    <b v="0"/>
    <n v="0"/>
    <b v="0"/>
    <s v="photography/places"/>
    <n v="0"/>
    <x v="8"/>
    <x v="26"/>
    <x v="1589"/>
    <d v="2015-10-09T23:38:06"/>
    <x v="4"/>
  </r>
  <r>
    <n v="1590"/>
    <s v="An Italian Adventure"/>
    <x v="1588"/>
    <n v="60000"/>
    <n v="1020"/>
    <n v="2"/>
    <x v="2"/>
    <s v="IT"/>
    <s v="EUR"/>
    <n v="1443040464"/>
    <n v="1440448464"/>
    <b v="0"/>
    <n v="2"/>
    <b v="0"/>
    <s v="photography/places"/>
    <n v="510"/>
    <x v="8"/>
    <x v="26"/>
    <x v="1590"/>
    <d v="2015-09-23T20:34:24"/>
    <x v="4"/>
  </r>
  <r>
    <n v="1591"/>
    <s v="Ireland from a Kite, a unique photographic book"/>
    <x v="1589"/>
    <n v="14000"/>
    <n v="4092"/>
    <n v="29"/>
    <x v="2"/>
    <s v="GB"/>
    <s v="GBP"/>
    <n v="1459700741"/>
    <n v="1457112341"/>
    <b v="0"/>
    <n v="92"/>
    <b v="0"/>
    <s v="photography/places"/>
    <n v="44.48"/>
    <x v="8"/>
    <x v="26"/>
    <x v="1591"/>
    <d v="2016-04-03T16:25:41"/>
    <x v="2"/>
  </r>
  <r>
    <n v="1592"/>
    <s v="The Views of Pittsburgh"/>
    <x v="1590"/>
    <n v="25"/>
    <n v="0"/>
    <n v="0"/>
    <x v="2"/>
    <s v="US"/>
    <s v="USD"/>
    <n v="1427503485"/>
    <n v="1423619085"/>
    <b v="0"/>
    <n v="0"/>
    <b v="0"/>
    <s v="photography/places"/>
    <n v="0"/>
    <x v="8"/>
    <x v="26"/>
    <x v="1592"/>
    <d v="2015-03-28T00:44:45"/>
    <x v="4"/>
  </r>
  <r>
    <n v="1593"/>
    <s v="Picturing Italy"/>
    <x v="1591"/>
    <n v="22000"/>
    <n v="3"/>
    <n v="0"/>
    <x v="2"/>
    <s v="US"/>
    <s v="USD"/>
    <n v="1425154655"/>
    <n v="1422562655"/>
    <b v="0"/>
    <n v="3"/>
    <b v="0"/>
    <s v="photography/places"/>
    <n v="1"/>
    <x v="8"/>
    <x v="26"/>
    <x v="1593"/>
    <d v="2015-02-28T20:17:35"/>
    <x v="4"/>
  </r>
  <r>
    <n v="1594"/>
    <s v="Scenes and Things from New Orleans"/>
    <x v="1592"/>
    <n v="1000"/>
    <n v="205"/>
    <n v="21"/>
    <x v="2"/>
    <s v="US"/>
    <s v="USD"/>
    <n v="1463329260"/>
    <n v="1458147982"/>
    <b v="0"/>
    <n v="10"/>
    <b v="0"/>
    <s v="photography/places"/>
    <n v="20.5"/>
    <x v="8"/>
    <x v="26"/>
    <x v="1594"/>
    <d v="2016-05-15T16:21:00"/>
    <x v="2"/>
  </r>
  <r>
    <n v="1595"/>
    <s v="Civil war battlefields and forts"/>
    <x v="1593"/>
    <n v="100000"/>
    <n v="280"/>
    <n v="0"/>
    <x v="2"/>
    <s v="US"/>
    <s v="USD"/>
    <n v="1403122380"/>
    <n v="1400634728"/>
    <b v="0"/>
    <n v="7"/>
    <b v="0"/>
    <s v="photography/places"/>
    <n v="40"/>
    <x v="8"/>
    <x v="26"/>
    <x v="1595"/>
    <d v="2014-06-18T20:13:00"/>
    <x v="3"/>
  </r>
  <r>
    <n v="1596"/>
    <s v="The Town We Live In"/>
    <x v="1594"/>
    <n v="3250"/>
    <n v="75"/>
    <n v="2"/>
    <x v="2"/>
    <s v="GB"/>
    <s v="GBP"/>
    <n v="1418469569"/>
    <n v="1414577969"/>
    <b v="0"/>
    <n v="3"/>
    <b v="0"/>
    <s v="photography/places"/>
    <n v="25"/>
    <x v="8"/>
    <x v="26"/>
    <x v="1596"/>
    <d v="2014-12-13T11:19:29"/>
    <x v="3"/>
  </r>
  <r>
    <n v="1597"/>
    <s v="Vacation Days in Big Bear"/>
    <x v="1595"/>
    <n v="15000"/>
    <n v="0"/>
    <n v="0"/>
    <x v="2"/>
    <s v="US"/>
    <s v="USD"/>
    <n v="1474360197"/>
    <n v="1471768197"/>
    <b v="0"/>
    <n v="0"/>
    <b v="0"/>
    <s v="photography/places"/>
    <n v="0"/>
    <x v="8"/>
    <x v="26"/>
    <x v="1597"/>
    <d v="2016-09-20T08:29:57"/>
    <x v="2"/>
  </r>
  <r>
    <n v="1598"/>
    <s v="Dream TRIP to Tornado Alley"/>
    <x v="1596"/>
    <n v="800"/>
    <n v="1"/>
    <n v="0"/>
    <x v="2"/>
    <s v="US"/>
    <s v="USD"/>
    <n v="1437926458"/>
    <n v="1432742458"/>
    <b v="0"/>
    <n v="1"/>
    <b v="0"/>
    <s v="photography/places"/>
    <n v="1"/>
    <x v="8"/>
    <x v="26"/>
    <x v="1598"/>
    <d v="2015-07-26T16:00:58"/>
    <x v="4"/>
  </r>
  <r>
    <n v="1599"/>
    <s v="The Londoner: Prints &amp; Canvas"/>
    <x v="1597"/>
    <n v="500"/>
    <n v="0"/>
    <n v="0"/>
    <x v="2"/>
    <s v="GB"/>
    <s v="GBP"/>
    <n v="1460116576"/>
    <n v="1457528176"/>
    <b v="0"/>
    <n v="0"/>
    <b v="0"/>
    <s v="photography/places"/>
    <n v="0"/>
    <x v="8"/>
    <x v="26"/>
    <x v="1599"/>
    <d v="2016-04-08T11:56:16"/>
    <x v="2"/>
  </r>
  <r>
    <n v="1600"/>
    <s v="Organic in India"/>
    <x v="1598"/>
    <n v="5000"/>
    <n v="367"/>
    <n v="7"/>
    <x v="2"/>
    <s v="US"/>
    <s v="USD"/>
    <n v="1405401060"/>
    <n v="1401585752"/>
    <b v="0"/>
    <n v="9"/>
    <b v="0"/>
    <s v="photography/places"/>
    <n v="40.78"/>
    <x v="8"/>
    <x v="26"/>
    <x v="1600"/>
    <d v="2014-07-15T05:11:00"/>
    <x v="3"/>
  </r>
  <r>
    <n v="1601"/>
    <s v="Release Soundzero's Debut Album!"/>
    <x v="1599"/>
    <n v="2500"/>
    <n v="2706.23"/>
    <n v="108"/>
    <x v="0"/>
    <s v="US"/>
    <s v="USD"/>
    <n v="1304561633"/>
    <n v="1301969633"/>
    <b v="0"/>
    <n v="56"/>
    <b v="1"/>
    <s v="music/rock"/>
    <n v="48.33"/>
    <x v="4"/>
    <x v="11"/>
    <x v="1601"/>
    <d v="2011-05-05T02:13:53"/>
    <x v="7"/>
  </r>
  <r>
    <n v="1602"/>
    <s v="The Material - Let You Down music video"/>
    <x v="1600"/>
    <n v="1500"/>
    <n v="1502.5"/>
    <n v="100"/>
    <x v="0"/>
    <s v="US"/>
    <s v="USD"/>
    <n v="1318633200"/>
    <n v="1314947317"/>
    <b v="0"/>
    <n v="32"/>
    <b v="1"/>
    <s v="music/rock"/>
    <n v="46.95"/>
    <x v="4"/>
    <x v="11"/>
    <x v="1602"/>
    <d v="2011-10-14T23:00:00"/>
    <x v="7"/>
  </r>
  <r>
    <n v="1603"/>
    <s v="Max's First Solo Album!"/>
    <x v="1601"/>
    <n v="2000"/>
    <n v="2000.66"/>
    <n v="100"/>
    <x v="0"/>
    <s v="US"/>
    <s v="USD"/>
    <n v="1327723459"/>
    <n v="1322539459"/>
    <b v="0"/>
    <n v="30"/>
    <b v="1"/>
    <s v="music/rock"/>
    <n v="66.69"/>
    <x v="4"/>
    <x v="11"/>
    <x v="1603"/>
    <d v="2012-01-28T04:04:19"/>
    <x v="7"/>
  </r>
  <r>
    <n v="1604"/>
    <s v="Totally &quot;not&quot; For Drugs: A Kentucky Knife Fight music video"/>
    <x v="1602"/>
    <n v="2800"/>
    <n v="3419"/>
    <n v="122"/>
    <x v="0"/>
    <s v="US"/>
    <s v="USD"/>
    <n v="1332011835"/>
    <n v="1328559435"/>
    <b v="0"/>
    <n v="70"/>
    <b v="1"/>
    <s v="music/rock"/>
    <n v="48.84"/>
    <x v="4"/>
    <x v="11"/>
    <x v="1604"/>
    <d v="2012-03-17T19:17:15"/>
    <x v="6"/>
  </r>
  <r>
    <n v="1605"/>
    <s v="A Band of Orcs Official Gaming Miniatures Presale"/>
    <x v="1603"/>
    <n v="6000"/>
    <n v="6041.6"/>
    <n v="101"/>
    <x v="0"/>
    <s v="US"/>
    <s v="USD"/>
    <n v="1312182000"/>
    <n v="1311380313"/>
    <b v="0"/>
    <n v="44"/>
    <b v="1"/>
    <s v="music/rock"/>
    <n v="137.31"/>
    <x v="4"/>
    <x v="11"/>
    <x v="1605"/>
    <d v="2011-08-01T07:00:00"/>
    <x v="7"/>
  </r>
  <r>
    <n v="1606"/>
    <s v="The Scurvies to release new album this summer! Check it out!"/>
    <x v="1604"/>
    <n v="8000"/>
    <n v="8080.33"/>
    <n v="101"/>
    <x v="0"/>
    <s v="US"/>
    <s v="USD"/>
    <n v="1300930838"/>
    <n v="1293158438"/>
    <b v="0"/>
    <n v="92"/>
    <b v="1"/>
    <s v="music/rock"/>
    <n v="87.83"/>
    <x v="4"/>
    <x v="11"/>
    <x v="1606"/>
    <d v="2011-03-24T01:40:38"/>
    <x v="8"/>
  </r>
  <r>
    <n v="1607"/>
    <s v="New Tour Bus for The Slants"/>
    <x v="1605"/>
    <n v="10000"/>
    <n v="14511"/>
    <n v="145"/>
    <x v="0"/>
    <s v="US"/>
    <s v="USD"/>
    <n v="1339701851"/>
    <n v="1337887451"/>
    <b v="0"/>
    <n v="205"/>
    <b v="1"/>
    <s v="music/rock"/>
    <n v="70.790000000000006"/>
    <x v="4"/>
    <x v="11"/>
    <x v="1607"/>
    <d v="2012-06-14T19:24:11"/>
    <x v="6"/>
  </r>
  <r>
    <n v="1608"/>
    <s v="The Devil &amp; Me Debut Album, &quot;...It's Not A Dream&quot;"/>
    <x v="1606"/>
    <n v="1200"/>
    <n v="1215"/>
    <n v="101"/>
    <x v="0"/>
    <s v="US"/>
    <s v="USD"/>
    <n v="1388553960"/>
    <n v="1385754986"/>
    <b v="0"/>
    <n v="23"/>
    <b v="1"/>
    <s v="music/rock"/>
    <n v="52.83"/>
    <x v="4"/>
    <x v="11"/>
    <x v="1608"/>
    <d v="2014-01-01T05:26:00"/>
    <x v="5"/>
  </r>
  <r>
    <n v="1609"/>
    <s v="Get Still the Sky's Limit on the Road! (&amp; with a new album!)"/>
    <x v="1607"/>
    <n v="1500"/>
    <n v="1775"/>
    <n v="118"/>
    <x v="0"/>
    <s v="US"/>
    <s v="USD"/>
    <n v="1320220800"/>
    <n v="1315612909"/>
    <b v="0"/>
    <n v="4"/>
    <b v="1"/>
    <s v="music/rock"/>
    <n v="443.75"/>
    <x v="4"/>
    <x v="11"/>
    <x v="1609"/>
    <d v="2011-11-02T08:00:00"/>
    <x v="7"/>
  </r>
  <r>
    <n v="1610"/>
    <s v="So The Story Goes: The New Album by &quot;Just Joe&quot; Altier"/>
    <x v="1608"/>
    <n v="2000"/>
    <n v="5437"/>
    <n v="272"/>
    <x v="0"/>
    <s v="US"/>
    <s v="USD"/>
    <n v="1355609510"/>
    <n v="1353017510"/>
    <b v="0"/>
    <n v="112"/>
    <b v="1"/>
    <s v="music/rock"/>
    <n v="48.54"/>
    <x v="4"/>
    <x v="11"/>
    <x v="1610"/>
    <d v="2012-12-15T22:11:50"/>
    <x v="6"/>
  </r>
  <r>
    <n v="1611"/>
    <s v="Skelton-Luns CD/7&quot;             No Big Deal."/>
    <x v="1609"/>
    <n v="800"/>
    <n v="1001"/>
    <n v="125"/>
    <x v="0"/>
    <s v="US"/>
    <s v="USD"/>
    <n v="1370390432"/>
    <n v="1368576032"/>
    <b v="0"/>
    <n v="27"/>
    <b v="1"/>
    <s v="music/rock"/>
    <n v="37.07"/>
    <x v="4"/>
    <x v="11"/>
    <x v="1611"/>
    <d v="2013-06-05T00:00:32"/>
    <x v="5"/>
  </r>
  <r>
    <n v="1612"/>
    <s v="Join AT THE WAYSIDE For The &quot;Ready...Set...Snow Tour!&quot;"/>
    <x v="1610"/>
    <n v="500"/>
    <n v="550"/>
    <n v="110"/>
    <x v="0"/>
    <s v="US"/>
    <s v="USD"/>
    <n v="1357160384"/>
    <n v="1354568384"/>
    <b v="0"/>
    <n v="11"/>
    <b v="1"/>
    <s v="music/rock"/>
    <n v="50"/>
    <x v="4"/>
    <x v="11"/>
    <x v="1612"/>
    <d v="2013-01-02T20:59:44"/>
    <x v="6"/>
  </r>
  <r>
    <n v="1613"/>
    <s v="New  E.P. mastering and recording"/>
    <x v="1611"/>
    <n v="1000"/>
    <n v="1015"/>
    <n v="102"/>
    <x v="0"/>
    <s v="US"/>
    <s v="USD"/>
    <n v="1342921202"/>
    <n v="1340329202"/>
    <b v="0"/>
    <n v="26"/>
    <b v="1"/>
    <s v="music/rock"/>
    <n v="39.04"/>
    <x v="4"/>
    <x v="11"/>
    <x v="1613"/>
    <d v="2012-07-22T01:40:02"/>
    <x v="6"/>
  </r>
  <r>
    <n v="1614"/>
    <s v="Chaotic Resemblance 2015 album, Produced by Oz Fox - Stryper"/>
    <x v="1612"/>
    <n v="5000"/>
    <n v="5135"/>
    <n v="103"/>
    <x v="0"/>
    <s v="US"/>
    <s v="USD"/>
    <n v="1407085200"/>
    <n v="1401924769"/>
    <b v="0"/>
    <n v="77"/>
    <b v="1"/>
    <s v="music/rock"/>
    <n v="66.69"/>
    <x v="4"/>
    <x v="11"/>
    <x v="1614"/>
    <d v="2014-08-03T17:00:00"/>
    <x v="3"/>
  </r>
  <r>
    <n v="1615"/>
    <s v="PRE ORDER Reno Divorce Digital CD &quot;Stuck On You&quot; $15 or more"/>
    <x v="1613"/>
    <n v="8000"/>
    <n v="9130"/>
    <n v="114"/>
    <x v="0"/>
    <s v="US"/>
    <s v="USD"/>
    <n v="1323742396"/>
    <n v="1319850796"/>
    <b v="0"/>
    <n v="136"/>
    <b v="1"/>
    <s v="music/rock"/>
    <n v="67.13"/>
    <x v="4"/>
    <x v="11"/>
    <x v="1615"/>
    <d v="2011-12-13T02:13:16"/>
    <x v="7"/>
  </r>
  <r>
    <n v="1616"/>
    <s v="Aly Jados: the New EP rOckNrOLLa"/>
    <x v="1614"/>
    <n v="10000"/>
    <n v="10420"/>
    <n v="104"/>
    <x v="0"/>
    <s v="US"/>
    <s v="USD"/>
    <n v="1353621600"/>
    <n v="1350061821"/>
    <b v="0"/>
    <n v="157"/>
    <b v="1"/>
    <s v="music/rock"/>
    <n v="66.37"/>
    <x v="4"/>
    <x v="11"/>
    <x v="1616"/>
    <d v="2012-11-22T22:00:00"/>
    <x v="6"/>
  </r>
  <r>
    <n v="1617"/>
    <s v="The Coffis Brothers 2nd Album!"/>
    <x v="1615"/>
    <n v="7000"/>
    <n v="10210"/>
    <n v="146"/>
    <x v="0"/>
    <s v="US"/>
    <s v="USD"/>
    <n v="1383332400"/>
    <n v="1380470188"/>
    <b v="0"/>
    <n v="158"/>
    <b v="1"/>
    <s v="music/rock"/>
    <n v="64.62"/>
    <x v="4"/>
    <x v="11"/>
    <x v="1617"/>
    <d v="2013-11-01T19:00:00"/>
    <x v="5"/>
  </r>
  <r>
    <n v="1618"/>
    <s v="Janus Word Album"/>
    <x v="1616"/>
    <n v="1500"/>
    <n v="1576"/>
    <n v="105"/>
    <x v="0"/>
    <s v="US"/>
    <s v="USD"/>
    <n v="1362757335"/>
    <n v="1359301335"/>
    <b v="0"/>
    <n v="27"/>
    <b v="1"/>
    <s v="music/rock"/>
    <n v="58.37"/>
    <x v="4"/>
    <x v="11"/>
    <x v="1618"/>
    <d v="2013-03-08T15:42:15"/>
    <x v="5"/>
  </r>
  <r>
    <n v="1619"/>
    <s v="Casual Encounters: The Quest For a PA"/>
    <x v="1617"/>
    <n v="1500"/>
    <n v="2000"/>
    <n v="133"/>
    <x v="0"/>
    <s v="US"/>
    <s v="USD"/>
    <n v="1410755286"/>
    <n v="1408940886"/>
    <b v="0"/>
    <n v="23"/>
    <b v="1"/>
    <s v="music/rock"/>
    <n v="86.96"/>
    <x v="4"/>
    <x v="11"/>
    <x v="1619"/>
    <d v="2014-09-15T04:28:06"/>
    <x v="3"/>
  </r>
  <r>
    <n v="1620"/>
    <s v="Kickstart my music career with 300 CDs"/>
    <x v="1618"/>
    <n v="1000"/>
    <n v="1130"/>
    <n v="113"/>
    <x v="0"/>
    <s v="US"/>
    <s v="USD"/>
    <n v="1361606940"/>
    <n v="1361002140"/>
    <b v="0"/>
    <n v="17"/>
    <b v="1"/>
    <s v="music/rock"/>
    <n v="66.47"/>
    <x v="4"/>
    <x v="11"/>
    <x v="1620"/>
    <d v="2013-02-23T08:09:00"/>
    <x v="5"/>
  </r>
  <r>
    <n v="1621"/>
    <s v="The First Full Length Fifth Freedom Album"/>
    <x v="1619"/>
    <n v="5000"/>
    <n v="6060"/>
    <n v="121"/>
    <x v="0"/>
    <s v="US"/>
    <s v="USD"/>
    <n v="1338177540"/>
    <n v="1333550015"/>
    <b v="0"/>
    <n v="37"/>
    <b v="1"/>
    <s v="music/rock"/>
    <n v="163.78"/>
    <x v="4"/>
    <x v="11"/>
    <x v="1621"/>
    <d v="2012-05-28T03:59:00"/>
    <x v="6"/>
  </r>
  <r>
    <n v="1622"/>
    <s v="PrincessFrank's MASTERSLAVE Album, EP &amp; Tour"/>
    <x v="1620"/>
    <n v="6900"/>
    <n v="7019"/>
    <n v="102"/>
    <x v="0"/>
    <s v="US"/>
    <s v="USD"/>
    <n v="1418803140"/>
    <n v="1415343874"/>
    <b v="0"/>
    <n v="65"/>
    <b v="1"/>
    <s v="music/rock"/>
    <n v="107.98"/>
    <x v="4"/>
    <x v="11"/>
    <x v="1622"/>
    <d v="2014-12-17T07:59:00"/>
    <x v="3"/>
  </r>
  <r>
    <n v="1623"/>
    <s v="The Boogaloos need to record a 4-track CD of original music."/>
    <x v="1621"/>
    <n v="750"/>
    <n v="758"/>
    <n v="101"/>
    <x v="0"/>
    <s v="GB"/>
    <s v="GBP"/>
    <n v="1377621089"/>
    <n v="1372437089"/>
    <b v="0"/>
    <n v="18"/>
    <b v="1"/>
    <s v="music/rock"/>
    <n v="42.11"/>
    <x v="4"/>
    <x v="11"/>
    <x v="1623"/>
    <d v="2013-08-27T16:31:29"/>
    <x v="5"/>
  </r>
  <r>
    <n v="1624"/>
    <s v="Joey De Noble needs YOUR help!"/>
    <x v="1622"/>
    <n v="1000"/>
    <n v="1180"/>
    <n v="118"/>
    <x v="0"/>
    <s v="US"/>
    <s v="USD"/>
    <n v="1357721335"/>
    <n v="1354265335"/>
    <b v="0"/>
    <n v="25"/>
    <b v="1"/>
    <s v="music/rock"/>
    <n v="47.2"/>
    <x v="4"/>
    <x v="11"/>
    <x v="1624"/>
    <d v="2013-01-09T08:48:55"/>
    <x v="6"/>
  </r>
  <r>
    <n v="1625"/>
    <s v="Redemption's New DVD!"/>
    <x v="1623"/>
    <n v="7500"/>
    <n v="11650"/>
    <n v="155"/>
    <x v="0"/>
    <s v="US"/>
    <s v="USD"/>
    <n v="1347382053"/>
    <n v="1344962853"/>
    <b v="0"/>
    <n v="104"/>
    <b v="1"/>
    <s v="music/rock"/>
    <n v="112.02"/>
    <x v="4"/>
    <x v="11"/>
    <x v="1625"/>
    <d v="2012-09-11T16:47:33"/>
    <x v="6"/>
  </r>
  <r>
    <n v="1626"/>
    <s v="The Protest's Next Album"/>
    <x v="1624"/>
    <n v="8000"/>
    <n v="8095"/>
    <n v="101"/>
    <x v="0"/>
    <s v="US"/>
    <s v="USD"/>
    <n v="1385932867"/>
    <n v="1383337267"/>
    <b v="0"/>
    <n v="108"/>
    <b v="1"/>
    <s v="music/rock"/>
    <n v="74.95"/>
    <x v="4"/>
    <x v="11"/>
    <x v="1626"/>
    <d v="2013-12-01T21:21:07"/>
    <x v="5"/>
  </r>
  <r>
    <n v="1627"/>
    <s v="River Of Thorns - First CD Release"/>
    <x v="1625"/>
    <n v="2000"/>
    <n v="2340"/>
    <n v="117"/>
    <x v="0"/>
    <s v="US"/>
    <s v="USD"/>
    <n v="1353905940"/>
    <n v="1351011489"/>
    <b v="0"/>
    <n v="38"/>
    <b v="1"/>
    <s v="music/rock"/>
    <n v="61.58"/>
    <x v="4"/>
    <x v="11"/>
    <x v="1627"/>
    <d v="2012-11-26T04:59:00"/>
    <x v="6"/>
  </r>
  <r>
    <n v="1628"/>
    <s v="&quot;Songs for Tsippora&quot; Byronâ€™s DEBUT EP"/>
    <x v="1626"/>
    <n v="4000"/>
    <n v="4037"/>
    <n v="101"/>
    <x v="0"/>
    <s v="US"/>
    <s v="USD"/>
    <n v="1403026882"/>
    <n v="1400175682"/>
    <b v="0"/>
    <n v="88"/>
    <b v="1"/>
    <s v="music/rock"/>
    <n v="45.88"/>
    <x v="4"/>
    <x v="11"/>
    <x v="1628"/>
    <d v="2014-06-17T17:41:22"/>
    <x v="3"/>
  </r>
  <r>
    <n v="1629"/>
    <s v="Off The Turnpike | A Loud New Way to Release Loud New Music"/>
    <x v="1627"/>
    <n v="6000"/>
    <n v="6220"/>
    <n v="104"/>
    <x v="0"/>
    <s v="US"/>
    <s v="USD"/>
    <n v="1392929333"/>
    <n v="1389041333"/>
    <b v="0"/>
    <n v="82"/>
    <b v="1"/>
    <s v="music/rock"/>
    <n v="75.849999999999994"/>
    <x v="4"/>
    <x v="11"/>
    <x v="1629"/>
    <d v="2014-02-20T20:48:53"/>
    <x v="3"/>
  </r>
  <r>
    <n v="1630"/>
    <s v="Golden Grenade Records Their Debut EP"/>
    <x v="1628"/>
    <n v="4000"/>
    <n v="10610"/>
    <n v="265"/>
    <x v="0"/>
    <s v="US"/>
    <s v="USD"/>
    <n v="1330671540"/>
    <n v="1328040375"/>
    <b v="0"/>
    <n v="126"/>
    <b v="1"/>
    <s v="music/rock"/>
    <n v="84.21"/>
    <x v="4"/>
    <x v="11"/>
    <x v="1630"/>
    <d v="2012-03-02T06:59:00"/>
    <x v="6"/>
  </r>
  <r>
    <n v="1631"/>
    <s v="The Sweet Remains record their sophomore studio album!"/>
    <x v="1629"/>
    <n v="10000"/>
    <n v="15591"/>
    <n v="156"/>
    <x v="0"/>
    <s v="US"/>
    <s v="USD"/>
    <n v="1350074261"/>
    <n v="1347482261"/>
    <b v="0"/>
    <n v="133"/>
    <b v="1"/>
    <s v="music/rock"/>
    <n v="117.23"/>
    <x v="4"/>
    <x v="11"/>
    <x v="1631"/>
    <d v="2012-10-12T20:37:41"/>
    <x v="6"/>
  </r>
  <r>
    <n v="1632"/>
    <s v="Culprit needs a van!"/>
    <x v="1630"/>
    <n v="4000"/>
    <n v="4065"/>
    <n v="102"/>
    <x v="0"/>
    <s v="US"/>
    <s v="USD"/>
    <n v="1316851854"/>
    <n v="1311667854"/>
    <b v="0"/>
    <n v="47"/>
    <b v="1"/>
    <s v="music/rock"/>
    <n v="86.49"/>
    <x v="4"/>
    <x v="11"/>
    <x v="1632"/>
    <d v="2011-09-24T08:10:54"/>
    <x v="7"/>
  </r>
  <r>
    <n v="1633"/>
    <s v="ELIZABETH REX"/>
    <x v="1631"/>
    <n v="10000"/>
    <n v="10000"/>
    <n v="100"/>
    <x v="0"/>
    <s v="US"/>
    <s v="USD"/>
    <n v="1326690000"/>
    <n v="1324329156"/>
    <b v="0"/>
    <n v="58"/>
    <b v="1"/>
    <s v="music/rock"/>
    <n v="172.41"/>
    <x v="4"/>
    <x v="11"/>
    <x v="1633"/>
    <d v="2012-01-16T05:00:00"/>
    <x v="7"/>
  </r>
  <r>
    <n v="1634"/>
    <s v="RUBEDO: Debut Full Length Album"/>
    <x v="1632"/>
    <n v="2000"/>
    <n v="2010"/>
    <n v="101"/>
    <x v="0"/>
    <s v="US"/>
    <s v="USD"/>
    <n v="1306994340"/>
    <n v="1303706001"/>
    <b v="0"/>
    <n v="32"/>
    <b v="1"/>
    <s v="music/rock"/>
    <n v="62.81"/>
    <x v="4"/>
    <x v="11"/>
    <x v="1634"/>
    <d v="2011-06-02T05:59:00"/>
    <x v="7"/>
  </r>
  <r>
    <n v="1635"/>
    <s v="The World Over's New EP, &quot;MOUNTAINS&quot;."/>
    <x v="1633"/>
    <n v="2000"/>
    <n v="2506"/>
    <n v="125"/>
    <x v="0"/>
    <s v="US"/>
    <s v="USD"/>
    <n v="1468270261"/>
    <n v="1463086261"/>
    <b v="0"/>
    <n v="37"/>
    <b v="1"/>
    <s v="music/rock"/>
    <n v="67.73"/>
    <x v="4"/>
    <x v="11"/>
    <x v="1635"/>
    <d v="2016-07-11T20:51:01"/>
    <x v="2"/>
  </r>
  <r>
    <n v="1636"/>
    <s v="Butch County Rocks San Francisco Pride"/>
    <x v="1634"/>
    <n v="4500"/>
    <n v="4660"/>
    <n v="104"/>
    <x v="0"/>
    <s v="US"/>
    <s v="USD"/>
    <n v="1307851200"/>
    <n v="1304129088"/>
    <b v="0"/>
    <n v="87"/>
    <b v="1"/>
    <s v="music/rock"/>
    <n v="53.56"/>
    <x v="4"/>
    <x v="11"/>
    <x v="1636"/>
    <d v="2011-06-12T04:00:00"/>
    <x v="7"/>
  </r>
  <r>
    <n v="1637"/>
    <s v="We Fly to Philly / Release new album / Tour west coast"/>
    <x v="1635"/>
    <n v="500"/>
    <n v="519"/>
    <n v="104"/>
    <x v="0"/>
    <s v="US"/>
    <s v="USD"/>
    <n v="1262302740"/>
    <n v="1257444140"/>
    <b v="0"/>
    <n v="15"/>
    <b v="1"/>
    <s v="music/rock"/>
    <n v="34.6"/>
    <x v="4"/>
    <x v="11"/>
    <x v="1637"/>
    <d v="2009-12-31T23:39:00"/>
    <x v="10"/>
  </r>
  <r>
    <n v="1638"/>
    <s v="Avenues EP 2013"/>
    <x v="1636"/>
    <n v="1000"/>
    <n v="1050"/>
    <n v="105"/>
    <x v="0"/>
    <s v="US"/>
    <s v="USD"/>
    <n v="1362086700"/>
    <n v="1358180968"/>
    <b v="0"/>
    <n v="27"/>
    <b v="1"/>
    <s v="music/rock"/>
    <n v="38.89"/>
    <x v="4"/>
    <x v="11"/>
    <x v="1638"/>
    <d v="2013-02-28T21:25:00"/>
    <x v="5"/>
  </r>
  <r>
    <n v="1639"/>
    <s v="The One Two 7s Are Recording an Album!"/>
    <x v="1637"/>
    <n v="1800"/>
    <n v="1800"/>
    <n v="100"/>
    <x v="0"/>
    <s v="US"/>
    <s v="USD"/>
    <n v="1330789165"/>
    <n v="1328197165"/>
    <b v="0"/>
    <n v="19"/>
    <b v="1"/>
    <s v="music/rock"/>
    <n v="94.74"/>
    <x v="4"/>
    <x v="11"/>
    <x v="1639"/>
    <d v="2012-03-03T15:39:25"/>
    <x v="6"/>
  </r>
  <r>
    <n v="1640"/>
    <s v="Lovers and Poets- music video"/>
    <x v="1638"/>
    <n v="400"/>
    <n v="679.44"/>
    <n v="170"/>
    <x v="0"/>
    <s v="US"/>
    <s v="USD"/>
    <n v="1280800740"/>
    <n v="1279603955"/>
    <b v="0"/>
    <n v="17"/>
    <b v="1"/>
    <s v="music/rock"/>
    <n v="39.97"/>
    <x v="4"/>
    <x v="11"/>
    <x v="1640"/>
    <d v="2010-08-03T01:59:00"/>
    <x v="8"/>
  </r>
  <r>
    <n v="1641"/>
    <s v="Tanya Dartson- Run for Your Life music video"/>
    <x v="1639"/>
    <n v="2500"/>
    <n v="2535"/>
    <n v="101"/>
    <x v="0"/>
    <s v="US"/>
    <s v="USD"/>
    <n v="1418998744"/>
    <n v="1416406744"/>
    <b v="0"/>
    <n v="26"/>
    <b v="1"/>
    <s v="music/pop"/>
    <n v="97.5"/>
    <x v="4"/>
    <x v="27"/>
    <x v="1641"/>
    <d v="2014-12-19T14:19:04"/>
    <x v="3"/>
  </r>
  <r>
    <n v="1642"/>
    <s v="Pop Garden Radio Presents: Season 2 CD"/>
    <x v="1640"/>
    <n v="1200"/>
    <n v="1200"/>
    <n v="100"/>
    <x v="0"/>
    <s v="US"/>
    <s v="USD"/>
    <n v="1308011727"/>
    <n v="1306283727"/>
    <b v="0"/>
    <n v="28"/>
    <b v="1"/>
    <s v="music/pop"/>
    <n v="42.86"/>
    <x v="4"/>
    <x v="27"/>
    <x v="1642"/>
    <d v="2011-06-14T00:35:27"/>
    <x v="7"/>
  </r>
  <r>
    <n v="1643"/>
    <s v="This Is All Now's Brand New Album!!"/>
    <x v="1641"/>
    <n v="5000"/>
    <n v="6235"/>
    <n v="125"/>
    <x v="0"/>
    <s v="US"/>
    <s v="USD"/>
    <n v="1348516012"/>
    <n v="1345924012"/>
    <b v="0"/>
    <n v="37"/>
    <b v="1"/>
    <s v="music/pop"/>
    <n v="168.51"/>
    <x v="4"/>
    <x v="27"/>
    <x v="1643"/>
    <d v="2012-09-24T19:46:52"/>
    <x v="6"/>
  </r>
  <r>
    <n v="1644"/>
    <s v="Kevin Wood - Out Among The Wolves"/>
    <x v="1642"/>
    <n v="10000"/>
    <n v="10950"/>
    <n v="110"/>
    <x v="0"/>
    <s v="US"/>
    <s v="USD"/>
    <n v="1353551160"/>
    <n v="1348363560"/>
    <b v="0"/>
    <n v="128"/>
    <b v="1"/>
    <s v="music/pop"/>
    <n v="85.55"/>
    <x v="4"/>
    <x v="27"/>
    <x v="1644"/>
    <d v="2012-11-22T02:26:00"/>
    <x v="6"/>
  </r>
  <r>
    <n v="1645"/>
    <s v="John Clark Records His Debut Album â€œAll I Haveâ€"/>
    <x v="1643"/>
    <n v="5000"/>
    <n v="5540"/>
    <n v="111"/>
    <x v="0"/>
    <s v="US"/>
    <s v="USD"/>
    <n v="1379515740"/>
    <n v="1378306140"/>
    <b v="0"/>
    <n v="10"/>
    <b v="1"/>
    <s v="music/pop"/>
    <n v="554"/>
    <x v="4"/>
    <x v="27"/>
    <x v="1645"/>
    <d v="2013-09-18T14:49:00"/>
    <x v="5"/>
  </r>
  <r>
    <n v="1646"/>
    <s v="MADAM Album"/>
    <x v="1644"/>
    <n v="2000"/>
    <n v="2204"/>
    <n v="110"/>
    <x v="0"/>
    <s v="GB"/>
    <s v="GBP"/>
    <n v="1408039860"/>
    <n v="1405248503"/>
    <b v="0"/>
    <n v="83"/>
    <b v="1"/>
    <s v="music/pop"/>
    <n v="26.55"/>
    <x v="4"/>
    <x v="27"/>
    <x v="1646"/>
    <d v="2014-08-14T18:11:00"/>
    <x v="3"/>
  </r>
  <r>
    <n v="1647"/>
    <s v="JAYSIN + HOT MUSIC VIDEO = EPICNESS!! GRAMMY POP SOUL"/>
    <x v="1645"/>
    <n v="5000"/>
    <n v="5236"/>
    <n v="105"/>
    <x v="0"/>
    <s v="US"/>
    <s v="USD"/>
    <n v="1339235377"/>
    <n v="1336643377"/>
    <b v="0"/>
    <n v="46"/>
    <b v="1"/>
    <s v="music/pop"/>
    <n v="113.83"/>
    <x v="4"/>
    <x v="27"/>
    <x v="1647"/>
    <d v="2012-06-09T09:49:37"/>
    <x v="6"/>
  </r>
  <r>
    <n v="1648"/>
    <s v="Arches - Wide Awake on Vinyl "/>
    <x v="1646"/>
    <n v="2300"/>
    <n v="2881"/>
    <n v="125"/>
    <x v="0"/>
    <s v="US"/>
    <s v="USD"/>
    <n v="1300636482"/>
    <n v="1298048082"/>
    <b v="0"/>
    <n v="90"/>
    <b v="1"/>
    <s v="music/pop"/>
    <n v="32.01"/>
    <x v="4"/>
    <x v="27"/>
    <x v="1648"/>
    <d v="2011-03-20T15:54:42"/>
    <x v="7"/>
  </r>
  <r>
    <n v="1649"/>
    <s v="Sam Lyons New Album - 2014"/>
    <x v="1647"/>
    <n v="3800"/>
    <n v="3822.33"/>
    <n v="101"/>
    <x v="0"/>
    <s v="US"/>
    <s v="USD"/>
    <n v="1400862355"/>
    <n v="1396974355"/>
    <b v="0"/>
    <n v="81"/>
    <b v="1"/>
    <s v="music/pop"/>
    <n v="47.19"/>
    <x v="4"/>
    <x v="27"/>
    <x v="1649"/>
    <d v="2014-05-23T16:25:55"/>
    <x v="3"/>
  </r>
  <r>
    <n v="1650"/>
    <s v="The Psalm Praise Project, Vol. 2"/>
    <x v="1648"/>
    <n v="2000"/>
    <n v="2831"/>
    <n v="142"/>
    <x v="0"/>
    <s v="US"/>
    <s v="USD"/>
    <n v="1381314437"/>
    <n v="1378722437"/>
    <b v="0"/>
    <n v="32"/>
    <b v="1"/>
    <s v="music/pop"/>
    <n v="88.47"/>
    <x v="4"/>
    <x v="27"/>
    <x v="1650"/>
    <d v="2013-10-09T10:27:17"/>
    <x v="5"/>
  </r>
  <r>
    <n v="1651"/>
    <s v="Music Video For &quot;Altruism (We Can Change The World)&quot;"/>
    <x v="1649"/>
    <n v="2000"/>
    <n v="2015"/>
    <n v="101"/>
    <x v="0"/>
    <s v="US"/>
    <s v="USD"/>
    <n v="1303801140"/>
    <n v="1300916220"/>
    <b v="0"/>
    <n v="20"/>
    <b v="1"/>
    <s v="music/pop"/>
    <n v="100.75"/>
    <x v="4"/>
    <x v="27"/>
    <x v="1651"/>
    <d v="2011-04-26T06:59:00"/>
    <x v="7"/>
  </r>
  <r>
    <n v="1652"/>
    <s v="Autumn Ashley: The Bold New EP &quot;Battle Grounds&quot;"/>
    <x v="1650"/>
    <n v="4500"/>
    <n v="4530"/>
    <n v="101"/>
    <x v="0"/>
    <s v="US"/>
    <s v="USD"/>
    <n v="1385297393"/>
    <n v="1382701793"/>
    <b v="0"/>
    <n v="70"/>
    <b v="1"/>
    <s v="music/pop"/>
    <n v="64.709999999999994"/>
    <x v="4"/>
    <x v="27"/>
    <x v="1652"/>
    <d v="2013-11-24T12:49:53"/>
    <x v="5"/>
  </r>
  <r>
    <n v="1653"/>
    <s v="The Narrative 2011 Spring Tour with Eisley"/>
    <x v="1651"/>
    <n v="5000"/>
    <n v="8711.52"/>
    <n v="174"/>
    <x v="0"/>
    <s v="US"/>
    <s v="USD"/>
    <n v="1303675296"/>
    <n v="1300996896"/>
    <b v="0"/>
    <n v="168"/>
    <b v="1"/>
    <s v="music/pop"/>
    <n v="51.85"/>
    <x v="4"/>
    <x v="27"/>
    <x v="1653"/>
    <d v="2011-04-24T20:01:36"/>
    <x v="7"/>
  </r>
  <r>
    <n v="1654"/>
    <s v="sandy mcknight records 3 new songs with your kind assistance"/>
    <x v="1652"/>
    <n v="1100"/>
    <n v="1319"/>
    <n v="120"/>
    <x v="0"/>
    <s v="US"/>
    <s v="USD"/>
    <n v="1334784160"/>
    <n v="1332192160"/>
    <b v="0"/>
    <n v="34"/>
    <b v="1"/>
    <s v="music/pop"/>
    <n v="38.79"/>
    <x v="4"/>
    <x v="27"/>
    <x v="1654"/>
    <d v="2012-04-18T21:22:40"/>
    <x v="6"/>
  </r>
  <r>
    <n v="1655"/>
    <s v="Meg Porter Debut EP!"/>
    <x v="1653"/>
    <n v="1500"/>
    <n v="2143"/>
    <n v="143"/>
    <x v="0"/>
    <s v="US"/>
    <s v="USD"/>
    <n v="1333648820"/>
    <n v="1331060420"/>
    <b v="0"/>
    <n v="48"/>
    <b v="1"/>
    <s v="music/pop"/>
    <n v="44.65"/>
    <x v="4"/>
    <x v="27"/>
    <x v="1655"/>
    <d v="2012-04-05T18:00:20"/>
    <x v="6"/>
  </r>
  <r>
    <n v="1656"/>
    <s v="Jared Mitchell: The Maiden Voyage"/>
    <x v="1654"/>
    <n v="7500"/>
    <n v="7525.12"/>
    <n v="100"/>
    <x v="0"/>
    <s v="US"/>
    <s v="USD"/>
    <n v="1355437052"/>
    <n v="1352845052"/>
    <b v="0"/>
    <n v="48"/>
    <b v="1"/>
    <s v="music/pop"/>
    <n v="156.77000000000001"/>
    <x v="4"/>
    <x v="27"/>
    <x v="1656"/>
    <d v="2012-12-13T22:17:32"/>
    <x v="6"/>
  </r>
  <r>
    <n v="1657"/>
    <s v="The Debut Album from Lynette!"/>
    <x v="1655"/>
    <n v="25000"/>
    <n v="26233.45"/>
    <n v="105"/>
    <x v="0"/>
    <s v="US"/>
    <s v="USD"/>
    <n v="1337885168"/>
    <n v="1335293168"/>
    <b v="0"/>
    <n v="221"/>
    <b v="1"/>
    <s v="music/pop"/>
    <n v="118.7"/>
    <x v="4"/>
    <x v="27"/>
    <x v="1657"/>
    <d v="2012-05-24T18:46:08"/>
    <x v="6"/>
  </r>
  <r>
    <n v="1658"/>
    <s v="New Amy Rivard album!!!"/>
    <x v="1656"/>
    <n v="6000"/>
    <n v="7934"/>
    <n v="132"/>
    <x v="0"/>
    <s v="US"/>
    <s v="USD"/>
    <n v="1355840400"/>
    <n v="1352524767"/>
    <b v="0"/>
    <n v="107"/>
    <b v="1"/>
    <s v="music/pop"/>
    <n v="74.150000000000006"/>
    <x v="4"/>
    <x v="27"/>
    <x v="1658"/>
    <d v="2012-12-18T14:20:00"/>
    <x v="6"/>
  </r>
  <r>
    <n v="1659"/>
    <s v="The Penny Arcade Quartet's Christmas EP"/>
    <x v="1657"/>
    <n v="500"/>
    <n v="564"/>
    <n v="113"/>
    <x v="0"/>
    <s v="GB"/>
    <s v="GBP"/>
    <n v="1387281600"/>
    <n v="1384811721"/>
    <b v="0"/>
    <n v="45"/>
    <b v="1"/>
    <s v="music/pop"/>
    <n v="12.53"/>
    <x v="4"/>
    <x v="27"/>
    <x v="1659"/>
    <d v="2013-12-17T12:00:00"/>
    <x v="5"/>
  </r>
  <r>
    <n v="1660"/>
    <s v="Risotto fragole e champagne"/>
    <x v="1658"/>
    <n v="80"/>
    <n v="1003"/>
    <n v="1254"/>
    <x v="0"/>
    <s v="IT"/>
    <s v="EUR"/>
    <n v="1462053540"/>
    <n v="1459355950"/>
    <b v="0"/>
    <n v="36"/>
    <b v="1"/>
    <s v="music/pop"/>
    <n v="27.86"/>
    <x v="4"/>
    <x v="27"/>
    <x v="1660"/>
    <d v="2016-04-30T21:59:00"/>
    <x v="2"/>
  </r>
  <r>
    <n v="1661"/>
    <s v="Kyana"/>
    <x v="1659"/>
    <n v="7900"/>
    <n v="8098"/>
    <n v="103"/>
    <x v="0"/>
    <s v="AT"/>
    <s v="EUR"/>
    <n v="1453064400"/>
    <n v="1449359831"/>
    <b v="0"/>
    <n v="101"/>
    <b v="1"/>
    <s v="music/pop"/>
    <n v="80.180000000000007"/>
    <x v="4"/>
    <x v="27"/>
    <x v="1661"/>
    <d v="2016-01-17T21:00:00"/>
    <x v="4"/>
  </r>
  <r>
    <n v="1662"/>
    <s v="Miami Singer/Songwriter Cat Shell- Album &quot;Illusion&quot;"/>
    <x v="1660"/>
    <n v="8000"/>
    <n v="8211"/>
    <n v="103"/>
    <x v="0"/>
    <s v="US"/>
    <s v="USD"/>
    <n v="1325310336"/>
    <n v="1320122736"/>
    <b v="0"/>
    <n v="62"/>
    <b v="1"/>
    <s v="music/pop"/>
    <n v="132.44"/>
    <x v="4"/>
    <x v="27"/>
    <x v="1662"/>
    <d v="2011-12-31T05:45:36"/>
    <x v="7"/>
  </r>
  <r>
    <n v="1663"/>
    <s v="ghost -- a music video"/>
    <x v="1661"/>
    <n v="1000"/>
    <n v="1080"/>
    <n v="108"/>
    <x v="0"/>
    <s v="US"/>
    <s v="USD"/>
    <n v="1422750707"/>
    <n v="1420158707"/>
    <b v="0"/>
    <n v="32"/>
    <b v="1"/>
    <s v="music/pop"/>
    <n v="33.75"/>
    <x v="4"/>
    <x v="27"/>
    <x v="1663"/>
    <d v="2015-02-01T00:31:47"/>
    <x v="4"/>
  </r>
  <r>
    <n v="1664"/>
    <s v="Grace Sings Grace"/>
    <x v="1662"/>
    <n v="2500"/>
    <n v="3060.22"/>
    <n v="122"/>
    <x v="0"/>
    <s v="US"/>
    <s v="USD"/>
    <n v="1331870340"/>
    <n v="1328033818"/>
    <b v="0"/>
    <n v="89"/>
    <b v="1"/>
    <s v="music/pop"/>
    <n v="34.380000000000003"/>
    <x v="4"/>
    <x v="27"/>
    <x v="1664"/>
    <d v="2012-03-16T03:59:00"/>
    <x v="6"/>
  </r>
  <r>
    <n v="1665"/>
    <s v="Simply Put is recording an album!"/>
    <x v="1663"/>
    <n v="3500"/>
    <n v="4181"/>
    <n v="119"/>
    <x v="0"/>
    <s v="US"/>
    <s v="USD"/>
    <n v="1298343600"/>
    <n v="1295624113"/>
    <b v="0"/>
    <n v="93"/>
    <b v="1"/>
    <s v="music/pop"/>
    <n v="44.96"/>
    <x v="4"/>
    <x v="27"/>
    <x v="1665"/>
    <d v="2011-02-22T03:00:00"/>
    <x v="7"/>
  </r>
  <r>
    <n v="1666"/>
    <s v="Venus On Fire + Extraordinary Producer = Legendary New EP"/>
    <x v="1664"/>
    <n v="2500"/>
    <n v="4022"/>
    <n v="161"/>
    <x v="0"/>
    <s v="US"/>
    <s v="USD"/>
    <n v="1364447073"/>
    <n v="1361858673"/>
    <b v="0"/>
    <n v="98"/>
    <b v="1"/>
    <s v="music/pop"/>
    <n v="41.04"/>
    <x v="4"/>
    <x v="27"/>
    <x v="1666"/>
    <d v="2013-03-28T05:04:33"/>
    <x v="5"/>
  </r>
  <r>
    <n v="1667"/>
    <s v="Celeste Amadee &quot;A Sign of Weakness&quot; EP and Music Video"/>
    <x v="1665"/>
    <n v="3400"/>
    <n v="4313"/>
    <n v="127"/>
    <x v="0"/>
    <s v="US"/>
    <s v="USD"/>
    <n v="1394521140"/>
    <n v="1392169298"/>
    <b v="0"/>
    <n v="82"/>
    <b v="1"/>
    <s v="music/pop"/>
    <n v="52.6"/>
    <x v="4"/>
    <x v="27"/>
    <x v="1667"/>
    <d v="2014-03-11T06:59:00"/>
    <x v="3"/>
  </r>
  <r>
    <n v="1668"/>
    <s v="Jonathan Cody White Makes His Debut EP!!!"/>
    <x v="1666"/>
    <n v="8000"/>
    <n v="8211"/>
    <n v="103"/>
    <x v="0"/>
    <s v="US"/>
    <s v="USD"/>
    <n v="1322454939"/>
    <n v="1319859339"/>
    <b v="0"/>
    <n v="116"/>
    <b v="1"/>
    <s v="music/pop"/>
    <n v="70.78"/>
    <x v="4"/>
    <x v="27"/>
    <x v="1668"/>
    <d v="2011-11-28T04:35:39"/>
    <x v="7"/>
  </r>
  <r>
    <n v="1669"/>
    <s v="Summer Gill 'Stormy Weather' EP"/>
    <x v="1667"/>
    <n v="2000"/>
    <n v="2795"/>
    <n v="140"/>
    <x v="0"/>
    <s v="US"/>
    <s v="USD"/>
    <n v="1464729276"/>
    <n v="1459545276"/>
    <b v="0"/>
    <n v="52"/>
    <b v="1"/>
    <s v="music/pop"/>
    <n v="53.75"/>
    <x v="4"/>
    <x v="27"/>
    <x v="1669"/>
    <d v="2016-05-31T21:14:36"/>
    <x v="2"/>
  </r>
  <r>
    <n v="1670"/>
    <s v="Help Launch Cities and Saints Debut Album!"/>
    <x v="1668"/>
    <n v="1000"/>
    <n v="1026"/>
    <n v="103"/>
    <x v="0"/>
    <s v="US"/>
    <s v="USD"/>
    <n v="1278302400"/>
    <n v="1273961999"/>
    <b v="0"/>
    <n v="23"/>
    <b v="1"/>
    <s v="music/pop"/>
    <n v="44.61"/>
    <x v="4"/>
    <x v="27"/>
    <x v="1670"/>
    <d v="2010-07-05T04:00:00"/>
    <x v="8"/>
  </r>
  <r>
    <n v="1671"/>
    <s v="Luke O'Brien's Kickstarter"/>
    <x v="1669"/>
    <n v="2000"/>
    <n v="2013.47"/>
    <n v="101"/>
    <x v="0"/>
    <s v="US"/>
    <s v="USD"/>
    <n v="1470056614"/>
    <n v="1467464614"/>
    <b v="0"/>
    <n v="77"/>
    <b v="1"/>
    <s v="music/pop"/>
    <n v="26.15"/>
    <x v="4"/>
    <x v="27"/>
    <x v="1671"/>
    <d v="2016-08-01T13:03:34"/>
    <x v="2"/>
  </r>
  <r>
    <n v="1672"/>
    <s v="High Altotude Debut Album"/>
    <x v="1670"/>
    <n v="1700"/>
    <n v="1920"/>
    <n v="113"/>
    <x v="0"/>
    <s v="US"/>
    <s v="USD"/>
    <n v="1338824730"/>
    <n v="1336232730"/>
    <b v="0"/>
    <n v="49"/>
    <b v="1"/>
    <s v="music/pop"/>
    <n v="39.18"/>
    <x v="4"/>
    <x v="27"/>
    <x v="1672"/>
    <d v="2012-06-04T15:45:30"/>
    <x v="6"/>
  </r>
  <r>
    <n v="1673"/>
    <s v="Mastering and Vinyl Production for The Astronomer LP"/>
    <x v="1671"/>
    <n v="2100"/>
    <n v="2690"/>
    <n v="128"/>
    <x v="0"/>
    <s v="US"/>
    <s v="USD"/>
    <n v="1425675892"/>
    <n v="1423083892"/>
    <b v="0"/>
    <n v="59"/>
    <b v="1"/>
    <s v="music/pop"/>
    <n v="45.59"/>
    <x v="4"/>
    <x v="27"/>
    <x v="1673"/>
    <d v="2015-03-06T21:04:52"/>
    <x v="4"/>
  </r>
  <r>
    <n v="1674"/>
    <s v="Candice Russell New EP: IGNITE"/>
    <x v="1672"/>
    <n v="5000"/>
    <n v="10085"/>
    <n v="202"/>
    <x v="0"/>
    <s v="US"/>
    <s v="USD"/>
    <n v="1471503540"/>
    <n v="1468852306"/>
    <b v="0"/>
    <n v="113"/>
    <b v="1"/>
    <s v="music/pop"/>
    <n v="89.25"/>
    <x v="4"/>
    <x v="27"/>
    <x v="1674"/>
    <d v="2016-08-18T06:59:00"/>
    <x v="2"/>
  </r>
  <r>
    <n v="1675"/>
    <s v="The Great Party's Debut Album!"/>
    <x v="1673"/>
    <n v="1000"/>
    <n v="1374.16"/>
    <n v="137"/>
    <x v="0"/>
    <s v="US"/>
    <s v="USD"/>
    <n v="1318802580"/>
    <n v="1316194540"/>
    <b v="0"/>
    <n v="34"/>
    <b v="1"/>
    <s v="music/pop"/>
    <n v="40.42"/>
    <x v="4"/>
    <x v="27"/>
    <x v="1675"/>
    <d v="2011-10-16T22:03:00"/>
    <x v="7"/>
  </r>
  <r>
    <n v="1676"/>
    <s v="Bridge 19 CD Release Tour"/>
    <x v="1674"/>
    <n v="3000"/>
    <n v="3460"/>
    <n v="115"/>
    <x v="0"/>
    <s v="US"/>
    <s v="USD"/>
    <n v="1334980740"/>
    <n v="1330968347"/>
    <b v="0"/>
    <n v="42"/>
    <b v="1"/>
    <s v="music/pop"/>
    <n v="82.38"/>
    <x v="4"/>
    <x v="27"/>
    <x v="1676"/>
    <d v="2012-04-21T03:59:00"/>
    <x v="6"/>
  </r>
  <r>
    <n v="1677"/>
    <s v="Andrius Pojavis new album &quot;Seven&quot;"/>
    <x v="1675"/>
    <n v="6000"/>
    <n v="6700"/>
    <n v="112"/>
    <x v="0"/>
    <s v="ES"/>
    <s v="EUR"/>
    <n v="1460786340"/>
    <n v="1455615976"/>
    <b v="0"/>
    <n v="42"/>
    <b v="1"/>
    <s v="music/pop"/>
    <n v="159.52000000000001"/>
    <x v="4"/>
    <x v="27"/>
    <x v="1677"/>
    <d v="2016-04-16T05:59:00"/>
    <x v="2"/>
  </r>
  <r>
    <n v="1678"/>
    <s v="Cassandra Violet &quot;Beyond the Fray&quot; Music Video"/>
    <x v="1676"/>
    <n v="1500"/>
    <n v="1776"/>
    <n v="118"/>
    <x v="0"/>
    <s v="US"/>
    <s v="USD"/>
    <n v="1391718671"/>
    <n v="1390509071"/>
    <b v="0"/>
    <n v="49"/>
    <b v="1"/>
    <s v="music/pop"/>
    <n v="36.24"/>
    <x v="4"/>
    <x v="27"/>
    <x v="1678"/>
    <d v="2014-02-06T20:31:11"/>
    <x v="3"/>
  </r>
  <r>
    <n v="1679"/>
    <s v="Do You Want to Ride on my Rocket Ship? - An Album Pre-Order"/>
    <x v="1677"/>
    <n v="2000"/>
    <n v="3500"/>
    <n v="175"/>
    <x v="0"/>
    <s v="US"/>
    <s v="USD"/>
    <n v="1311298745"/>
    <n v="1309311545"/>
    <b v="0"/>
    <n v="56"/>
    <b v="1"/>
    <s v="music/pop"/>
    <n v="62.5"/>
    <x v="4"/>
    <x v="27"/>
    <x v="1679"/>
    <d v="2011-07-22T01:39:05"/>
    <x v="7"/>
  </r>
  <r>
    <n v="1680"/>
    <s v="Kick Out a Record"/>
    <x v="1678"/>
    <n v="1000"/>
    <n v="1175"/>
    <n v="118"/>
    <x v="0"/>
    <s v="US"/>
    <s v="USD"/>
    <n v="1405188667"/>
    <n v="1402596667"/>
    <b v="0"/>
    <n v="25"/>
    <b v="1"/>
    <s v="music/pop"/>
    <n v="47"/>
    <x v="4"/>
    <x v="27"/>
    <x v="1680"/>
    <d v="2014-07-12T18:11:07"/>
    <x v="3"/>
  </r>
  <r>
    <n v="1681"/>
    <s v="Slugs and Bugs - TWO &quot;Sing the Bible&quot; CDs!"/>
    <x v="1679"/>
    <n v="65000"/>
    <n v="65924.38"/>
    <n v="101"/>
    <x v="3"/>
    <s v="US"/>
    <s v="USD"/>
    <n v="1490752800"/>
    <n v="1486522484"/>
    <b v="0"/>
    <n v="884"/>
    <b v="0"/>
    <s v="music/faith"/>
    <n v="74.58"/>
    <x v="4"/>
    <x v="28"/>
    <x v="1681"/>
    <d v="2017-03-29T02:00:00"/>
    <x v="9"/>
  </r>
  <r>
    <n v="1682"/>
    <s v="Looking Up &amp; Holding On CD Project - Christian songwriter"/>
    <x v="1680"/>
    <n v="6000"/>
    <n v="0"/>
    <n v="0"/>
    <x v="3"/>
    <s v="US"/>
    <s v="USD"/>
    <n v="1492142860"/>
    <n v="1486962460"/>
    <b v="0"/>
    <n v="0"/>
    <b v="0"/>
    <s v="music/faith"/>
    <n v="0"/>
    <x v="4"/>
    <x v="28"/>
    <x v="1682"/>
    <d v="2017-04-14T04:07:40"/>
    <x v="9"/>
  </r>
  <r>
    <n v="1683"/>
    <s v="Manman doudou tÃ©moignage d'une mÃ¨re Album"/>
    <x v="1681"/>
    <n v="3500"/>
    <n v="760"/>
    <n v="22"/>
    <x v="3"/>
    <s v="FR"/>
    <s v="EUR"/>
    <n v="1491590738"/>
    <n v="1489517138"/>
    <b v="0"/>
    <n v="10"/>
    <b v="0"/>
    <s v="music/faith"/>
    <n v="76"/>
    <x v="4"/>
    <x v="28"/>
    <x v="1683"/>
    <d v="2017-04-07T18:45:38"/>
    <x v="9"/>
  </r>
  <r>
    <n v="1684"/>
    <s v="Goodness &amp; Mercy EP - Marty Mikles"/>
    <x v="1682"/>
    <n v="8000"/>
    <n v="8730"/>
    <n v="109"/>
    <x v="3"/>
    <s v="US"/>
    <s v="USD"/>
    <n v="1489775641"/>
    <n v="1487360041"/>
    <b v="0"/>
    <n v="101"/>
    <b v="0"/>
    <s v="music/faith"/>
    <n v="86.44"/>
    <x v="4"/>
    <x v="28"/>
    <x v="1684"/>
    <d v="2017-03-17T18:34:01"/>
    <x v="9"/>
  </r>
  <r>
    <n v="1685"/>
    <s v="Help Support Brad Dassey's Music"/>
    <x v="1683"/>
    <n v="350"/>
    <n v="360"/>
    <n v="103"/>
    <x v="3"/>
    <s v="US"/>
    <s v="USD"/>
    <n v="1490331623"/>
    <n v="1487743223"/>
    <b v="0"/>
    <n v="15"/>
    <b v="0"/>
    <s v="music/faith"/>
    <n v="24"/>
    <x v="4"/>
    <x v="28"/>
    <x v="1685"/>
    <d v="2017-03-24T05:00:23"/>
    <x v="9"/>
  </r>
  <r>
    <n v="1686"/>
    <s v="The Torah: World's First Complete Musical Transcription"/>
    <x v="1684"/>
    <n v="5000"/>
    <n v="18"/>
    <n v="0"/>
    <x v="3"/>
    <s v="CA"/>
    <s v="CAD"/>
    <n v="1493320519"/>
    <n v="1488140119"/>
    <b v="0"/>
    <n v="1"/>
    <b v="0"/>
    <s v="music/faith"/>
    <n v="18"/>
    <x v="4"/>
    <x v="28"/>
    <x v="1686"/>
    <d v="2017-04-27T19:15:19"/>
    <x v="9"/>
  </r>
  <r>
    <n v="1687"/>
    <s v="Fike // You Say Speak We Say Move"/>
    <x v="1685"/>
    <n v="10000"/>
    <n v="3125"/>
    <n v="31"/>
    <x v="3"/>
    <s v="US"/>
    <s v="USD"/>
    <n v="1491855300"/>
    <n v="1488935245"/>
    <b v="0"/>
    <n v="39"/>
    <b v="0"/>
    <s v="music/faith"/>
    <n v="80.13"/>
    <x v="4"/>
    <x v="28"/>
    <x v="1687"/>
    <d v="2017-04-10T20:15:00"/>
    <x v="9"/>
  </r>
  <r>
    <n v="1688"/>
    <s v="Christofer Scott: Dive In EP"/>
    <x v="1686"/>
    <n v="4000"/>
    <n v="1772"/>
    <n v="44"/>
    <x v="3"/>
    <s v="US"/>
    <s v="USD"/>
    <n v="1491738594"/>
    <n v="1489150194"/>
    <b v="0"/>
    <n v="7"/>
    <b v="0"/>
    <s v="music/faith"/>
    <n v="253.14"/>
    <x v="4"/>
    <x v="28"/>
    <x v="1688"/>
    <d v="2017-04-09T11:49:54"/>
    <x v="9"/>
  </r>
  <r>
    <n v="1689"/>
    <s v="Fly Away"/>
    <x v="1687"/>
    <n v="2400"/>
    <n v="2400"/>
    <n v="100"/>
    <x v="3"/>
    <s v="US"/>
    <s v="USD"/>
    <n v="1489700230"/>
    <n v="1487111830"/>
    <b v="0"/>
    <n v="14"/>
    <b v="0"/>
    <s v="music/faith"/>
    <n v="171.43"/>
    <x v="4"/>
    <x v="28"/>
    <x v="1689"/>
    <d v="2017-03-16T21:37:10"/>
    <x v="9"/>
  </r>
  <r>
    <n v="1690"/>
    <s v="NewKings Album &quot;Rise Up&quot;"/>
    <x v="1688"/>
    <n v="2500"/>
    <n v="635"/>
    <n v="25"/>
    <x v="3"/>
    <s v="US"/>
    <s v="USD"/>
    <n v="1491470442"/>
    <n v="1488882042"/>
    <b v="0"/>
    <n v="11"/>
    <b v="0"/>
    <s v="music/faith"/>
    <n v="57.73"/>
    <x v="4"/>
    <x v="28"/>
    <x v="1690"/>
    <d v="2017-04-06T09:20:42"/>
    <x v="9"/>
  </r>
  <r>
    <n v="1691"/>
    <s v="Sing Like You Were Meant To!"/>
    <x v="1689"/>
    <n v="30000"/>
    <n v="10042"/>
    <n v="33"/>
    <x v="3"/>
    <s v="US"/>
    <s v="USD"/>
    <n v="1491181200"/>
    <n v="1488387008"/>
    <b v="0"/>
    <n v="38"/>
    <b v="0"/>
    <s v="music/faith"/>
    <n v="264.26"/>
    <x v="4"/>
    <x v="28"/>
    <x v="1691"/>
    <d v="2017-04-03T01:00:00"/>
    <x v="9"/>
  </r>
  <r>
    <n v="1692"/>
    <s v="Get Your Hopes Up"/>
    <x v="1690"/>
    <n v="5000"/>
    <n v="2390"/>
    <n v="48"/>
    <x v="3"/>
    <s v="US"/>
    <s v="USD"/>
    <n v="1490572740"/>
    <n v="1487734667"/>
    <b v="0"/>
    <n v="15"/>
    <b v="0"/>
    <s v="music/faith"/>
    <n v="159.33000000000001"/>
    <x v="4"/>
    <x v="28"/>
    <x v="1692"/>
    <d v="2017-03-26T23:59:00"/>
    <x v="9"/>
  </r>
  <r>
    <n v="1693"/>
    <s v="Debut Studio EP // Sam Hibbard"/>
    <x v="1691"/>
    <n v="3000"/>
    <n v="280"/>
    <n v="9"/>
    <x v="3"/>
    <s v="GB"/>
    <s v="GBP"/>
    <n v="1491768000"/>
    <n v="1489097112"/>
    <b v="0"/>
    <n v="8"/>
    <b v="0"/>
    <s v="music/faith"/>
    <n v="35"/>
    <x v="4"/>
    <x v="28"/>
    <x v="1693"/>
    <d v="2017-04-09T20:00:00"/>
    <x v="9"/>
  </r>
  <r>
    <n v="1694"/>
    <s v="Thundercreek Studios"/>
    <x v="1692"/>
    <n v="10000"/>
    <n v="5"/>
    <n v="0"/>
    <x v="3"/>
    <s v="US"/>
    <s v="USD"/>
    <n v="1490589360"/>
    <n v="1488038674"/>
    <b v="0"/>
    <n v="1"/>
    <b v="0"/>
    <s v="music/faith"/>
    <n v="5"/>
    <x v="4"/>
    <x v="28"/>
    <x v="1694"/>
    <d v="2017-03-27T04:36:00"/>
    <x v="9"/>
  </r>
  <r>
    <n v="1695"/>
    <s v="THE PREACHER'S DAUGHTERS CD Hymns Recording Project"/>
    <x v="1693"/>
    <n v="12000"/>
    <n v="1405"/>
    <n v="12"/>
    <x v="3"/>
    <s v="US"/>
    <s v="USD"/>
    <n v="1491786000"/>
    <n v="1488847514"/>
    <b v="0"/>
    <n v="23"/>
    <b v="0"/>
    <s v="music/faith"/>
    <n v="61.09"/>
    <x v="4"/>
    <x v="28"/>
    <x v="1695"/>
    <d v="2017-04-10T01:00:00"/>
    <x v="9"/>
  </r>
  <r>
    <n v="1696"/>
    <s v="Angel Talking truth to share with the world."/>
    <x v="1694"/>
    <n v="300000"/>
    <n v="0"/>
    <n v="0"/>
    <x v="3"/>
    <s v="US"/>
    <s v="USD"/>
    <n v="1491007211"/>
    <n v="1488418811"/>
    <b v="0"/>
    <n v="0"/>
    <b v="0"/>
    <s v="music/faith"/>
    <n v="0"/>
    <x v="4"/>
    <x v="28"/>
    <x v="1696"/>
    <d v="2017-04-01T00:40:11"/>
    <x v="9"/>
  </r>
  <r>
    <n v="1697"/>
    <s v="Undivided Heart - a worship album by John Gabriel Arends"/>
    <x v="1695"/>
    <n v="12500"/>
    <n v="2526"/>
    <n v="20"/>
    <x v="3"/>
    <s v="US"/>
    <s v="USD"/>
    <n v="1491781648"/>
    <n v="1489193248"/>
    <b v="0"/>
    <n v="22"/>
    <b v="0"/>
    <s v="music/faith"/>
    <n v="114.82"/>
    <x v="4"/>
    <x v="28"/>
    <x v="1697"/>
    <d v="2017-04-09T23:47:28"/>
    <x v="9"/>
  </r>
  <r>
    <n v="1698"/>
    <s v="I'M For Peace Music Ministry By R.Gerald's IMFP SOCIETY"/>
    <x v="1696"/>
    <n v="125000"/>
    <n v="0"/>
    <n v="0"/>
    <x v="3"/>
    <s v="US"/>
    <s v="USD"/>
    <n v="1490499180"/>
    <n v="1488430760"/>
    <b v="0"/>
    <n v="0"/>
    <b v="0"/>
    <s v="music/faith"/>
    <n v="0"/>
    <x v="4"/>
    <x v="28"/>
    <x v="1698"/>
    <d v="2017-03-26T03:33:00"/>
    <x v="9"/>
  </r>
  <r>
    <n v="1699"/>
    <s v="THE WORSHIP ALBUM!"/>
    <x v="1697"/>
    <n v="5105"/>
    <n v="216"/>
    <n v="4"/>
    <x v="3"/>
    <s v="US"/>
    <s v="USD"/>
    <n v="1491943445"/>
    <n v="1489351445"/>
    <b v="0"/>
    <n v="4"/>
    <b v="0"/>
    <s v="music/faith"/>
    <n v="54"/>
    <x v="4"/>
    <x v="28"/>
    <x v="1699"/>
    <d v="2017-04-11T20:44:05"/>
    <x v="9"/>
  </r>
  <r>
    <n v="1700"/>
    <s v="Camp Songs: original worship songs inspired by summer camp"/>
    <x v="1698"/>
    <n v="20000"/>
    <n v="5212"/>
    <n v="26"/>
    <x v="3"/>
    <s v="US"/>
    <s v="USD"/>
    <n v="1491019200"/>
    <n v="1488418990"/>
    <b v="0"/>
    <n v="79"/>
    <b v="0"/>
    <s v="music/faith"/>
    <n v="65.97"/>
    <x v="4"/>
    <x v="28"/>
    <x v="1700"/>
    <d v="2017-04-01T04:00:00"/>
    <x v="9"/>
  </r>
  <r>
    <n v="1701"/>
    <s v="&quot;Holy Realm Music Group&quot; Anointed Purpose, Heavenly Good"/>
    <x v="1699"/>
    <n v="5050"/>
    <n v="10"/>
    <n v="0"/>
    <x v="2"/>
    <s v="US"/>
    <s v="USD"/>
    <n v="1421337405"/>
    <n v="1418745405"/>
    <b v="0"/>
    <n v="2"/>
    <b v="0"/>
    <s v="music/faith"/>
    <n v="5"/>
    <x v="4"/>
    <x v="28"/>
    <x v="1701"/>
    <d v="2015-01-15T15:56:45"/>
    <x v="3"/>
  </r>
  <r>
    <n v="1702"/>
    <s v="lyndale lewis and new vision prosper cd release"/>
    <x v="1700"/>
    <n v="16500"/>
    <n v="1"/>
    <n v="0"/>
    <x v="2"/>
    <s v="US"/>
    <s v="USD"/>
    <n v="1427745150"/>
    <n v="1425156750"/>
    <b v="0"/>
    <n v="1"/>
    <b v="0"/>
    <s v="music/faith"/>
    <n v="1"/>
    <x v="4"/>
    <x v="28"/>
    <x v="1702"/>
    <d v="2015-03-30T19:52:30"/>
    <x v="4"/>
  </r>
  <r>
    <n v="1703"/>
    <s v="Joy Full Noise!"/>
    <x v="1701"/>
    <n v="5000"/>
    <n v="51"/>
    <n v="1"/>
    <x v="2"/>
    <s v="US"/>
    <s v="USD"/>
    <n v="1441003537"/>
    <n v="1435819537"/>
    <b v="0"/>
    <n v="2"/>
    <b v="0"/>
    <s v="music/faith"/>
    <n v="25.5"/>
    <x v="4"/>
    <x v="28"/>
    <x v="1703"/>
    <d v="2015-08-31T06:45:37"/>
    <x v="4"/>
  </r>
  <r>
    <n v="1704"/>
    <s v="Jericho Down Worship Album"/>
    <x v="1702"/>
    <n v="2000"/>
    <n v="1302"/>
    <n v="65"/>
    <x v="2"/>
    <s v="US"/>
    <s v="USD"/>
    <n v="1424056873"/>
    <n v="1421464873"/>
    <b v="0"/>
    <n v="11"/>
    <b v="0"/>
    <s v="music/faith"/>
    <n v="118.36"/>
    <x v="4"/>
    <x v="28"/>
    <x v="1704"/>
    <d v="2015-02-16T03:21:13"/>
    <x v="4"/>
  </r>
  <r>
    <n v="1705"/>
    <s v="Piano Prayer Album - Russ James"/>
    <x v="1703"/>
    <n v="2000"/>
    <n v="0"/>
    <n v="0"/>
    <x v="2"/>
    <s v="US"/>
    <s v="USD"/>
    <n v="1441814400"/>
    <n v="1440807846"/>
    <b v="0"/>
    <n v="0"/>
    <b v="0"/>
    <s v="music/faith"/>
    <n v="0"/>
    <x v="4"/>
    <x v="28"/>
    <x v="1705"/>
    <d v="2015-09-09T16:00:00"/>
    <x v="4"/>
  </r>
  <r>
    <n v="1706"/>
    <s v="Gemeinde in Bremen"/>
    <x v="1704"/>
    <n v="5500"/>
    <n v="0"/>
    <n v="0"/>
    <x v="2"/>
    <s v="DE"/>
    <s v="EUR"/>
    <n v="1440314472"/>
    <n v="1435130472"/>
    <b v="0"/>
    <n v="0"/>
    <b v="0"/>
    <s v="music/faith"/>
    <n v="0"/>
    <x v="4"/>
    <x v="28"/>
    <x v="1706"/>
    <d v="2015-08-23T07:21:12"/>
    <x v="4"/>
  </r>
  <r>
    <n v="1707"/>
    <s v="Hurricanes and Coastal Storms- Chapel Studio Project"/>
    <x v="1705"/>
    <n v="5000"/>
    <n v="487"/>
    <n v="10"/>
    <x v="2"/>
    <s v="US"/>
    <s v="USD"/>
    <n v="1459181895"/>
    <n v="1456593495"/>
    <b v="0"/>
    <n v="9"/>
    <b v="0"/>
    <s v="music/faith"/>
    <n v="54.11"/>
    <x v="4"/>
    <x v="28"/>
    <x v="1707"/>
    <d v="2016-03-28T16:18:15"/>
    <x v="2"/>
  </r>
  <r>
    <n v="1708"/>
    <s v="Praise: It's what we do"/>
    <x v="1706"/>
    <n v="7000"/>
    <n v="0"/>
    <n v="0"/>
    <x v="2"/>
    <s v="US"/>
    <s v="USD"/>
    <n v="1462135706"/>
    <n v="1458679706"/>
    <b v="0"/>
    <n v="0"/>
    <b v="0"/>
    <s v="music/faith"/>
    <n v="0"/>
    <x v="4"/>
    <x v="28"/>
    <x v="1708"/>
    <d v="2016-05-01T20:48:26"/>
    <x v="2"/>
  </r>
  <r>
    <n v="1709"/>
    <s v="Psalms"/>
    <x v="1707"/>
    <n v="1750"/>
    <n v="85"/>
    <n v="5"/>
    <x v="2"/>
    <s v="US"/>
    <s v="USD"/>
    <n v="1409513940"/>
    <n v="1405949514"/>
    <b v="0"/>
    <n v="4"/>
    <b v="0"/>
    <s v="music/faith"/>
    <n v="21.25"/>
    <x v="4"/>
    <x v="28"/>
    <x v="1709"/>
    <d v="2014-08-31T19:39:00"/>
    <x v="3"/>
  </r>
  <r>
    <n v="1710"/>
    <s v="Producing a live album of our upcoming Europe tour"/>
    <x v="1708"/>
    <n v="5000"/>
    <n v="34"/>
    <n v="1"/>
    <x v="2"/>
    <s v="DE"/>
    <s v="EUR"/>
    <n v="1453122000"/>
    <n v="1449151888"/>
    <b v="0"/>
    <n v="1"/>
    <b v="0"/>
    <s v="music/faith"/>
    <n v="34"/>
    <x v="4"/>
    <x v="28"/>
    <x v="1710"/>
    <d v="2016-01-18T13:00:00"/>
    <x v="4"/>
  </r>
  <r>
    <n v="1711"/>
    <s v="Redemption - Debut Multi-cultural Worship Album"/>
    <x v="1709"/>
    <n v="10000"/>
    <n v="1050"/>
    <n v="11"/>
    <x v="2"/>
    <s v="US"/>
    <s v="USD"/>
    <n v="1409585434"/>
    <n v="1406907034"/>
    <b v="0"/>
    <n v="2"/>
    <b v="0"/>
    <s v="music/faith"/>
    <n v="525"/>
    <x v="4"/>
    <x v="28"/>
    <x v="1711"/>
    <d v="2014-09-01T15:30:34"/>
    <x v="3"/>
  </r>
  <r>
    <n v="1712"/>
    <s v="Midwest Cowboy Ministries"/>
    <x v="1710"/>
    <n v="5000"/>
    <n v="0"/>
    <n v="0"/>
    <x v="2"/>
    <s v="US"/>
    <s v="USD"/>
    <n v="1435701353"/>
    <n v="1430517353"/>
    <b v="0"/>
    <n v="0"/>
    <b v="0"/>
    <s v="music/faith"/>
    <n v="0"/>
    <x v="4"/>
    <x v="28"/>
    <x v="1712"/>
    <d v="2015-06-30T21:55:53"/>
    <x v="4"/>
  </r>
  <r>
    <n v="1713"/>
    <s v="&quot;UNCOVERED ME&quot;"/>
    <x v="1711"/>
    <n v="3000"/>
    <n v="50"/>
    <n v="2"/>
    <x v="2"/>
    <s v="US"/>
    <s v="USD"/>
    <n v="1412536412"/>
    <n v="1409944412"/>
    <b v="0"/>
    <n v="1"/>
    <b v="0"/>
    <s v="music/faith"/>
    <n v="50"/>
    <x v="4"/>
    <x v="28"/>
    <x v="1713"/>
    <d v="2014-10-05T19:13:32"/>
    <x v="3"/>
  </r>
  <r>
    <n v="1714"/>
    <s v="Positive music. Zachary Freedoms NEW album, campaign."/>
    <x v="1712"/>
    <n v="25000"/>
    <n v="1967"/>
    <n v="8"/>
    <x v="2"/>
    <s v="US"/>
    <s v="USD"/>
    <n v="1430517761"/>
    <n v="1427925761"/>
    <b v="0"/>
    <n v="17"/>
    <b v="0"/>
    <s v="music/faith"/>
    <n v="115.71"/>
    <x v="4"/>
    <x v="28"/>
    <x v="1714"/>
    <d v="2015-05-01T22:02:41"/>
    <x v="4"/>
  </r>
  <r>
    <n v="1715"/>
    <s v="The Heart of a P.K."/>
    <x v="1713"/>
    <n v="5000"/>
    <n v="11"/>
    <n v="0"/>
    <x v="2"/>
    <s v="US"/>
    <s v="USD"/>
    <n v="1427772120"/>
    <n v="1425186785"/>
    <b v="0"/>
    <n v="2"/>
    <b v="0"/>
    <s v="music/faith"/>
    <n v="5.5"/>
    <x v="4"/>
    <x v="28"/>
    <x v="1715"/>
    <d v="2015-03-31T03:22:00"/>
    <x v="4"/>
  </r>
  <r>
    <n v="1716"/>
    <s v="ALIVE! Gospel Chorus debuts Feb 11th, 2017: &quot;Love is ALIVE!&quot;"/>
    <x v="1714"/>
    <n v="2000"/>
    <n v="150"/>
    <n v="8"/>
    <x v="2"/>
    <s v="US"/>
    <s v="USD"/>
    <n v="1481295099"/>
    <n v="1477835499"/>
    <b v="0"/>
    <n v="3"/>
    <b v="0"/>
    <s v="music/faith"/>
    <n v="50"/>
    <x v="4"/>
    <x v="28"/>
    <x v="1716"/>
    <d v="2016-12-09T14:51:39"/>
    <x v="2"/>
  </r>
  <r>
    <n v="1717"/>
    <s v="Shift Records A New EP!"/>
    <x v="1715"/>
    <n v="3265"/>
    <n v="1395"/>
    <n v="43"/>
    <x v="2"/>
    <s v="US"/>
    <s v="USD"/>
    <n v="1461211200"/>
    <n v="1459467238"/>
    <b v="0"/>
    <n v="41"/>
    <b v="0"/>
    <s v="music/faith"/>
    <n v="34.020000000000003"/>
    <x v="4"/>
    <x v="28"/>
    <x v="1717"/>
    <d v="2016-04-21T04:00:00"/>
    <x v="2"/>
  </r>
  <r>
    <n v="1718"/>
    <s v="The Prodigal Son"/>
    <x v="1716"/>
    <n v="35000"/>
    <n v="75"/>
    <n v="0"/>
    <x v="2"/>
    <s v="US"/>
    <s v="USD"/>
    <n v="1463201940"/>
    <n v="1459435149"/>
    <b v="0"/>
    <n v="2"/>
    <b v="0"/>
    <s v="music/faith"/>
    <n v="37.5"/>
    <x v="4"/>
    <x v="28"/>
    <x v="1718"/>
    <d v="2016-05-14T04:59:00"/>
    <x v="2"/>
  </r>
  <r>
    <n v="1719"/>
    <s v="Messiah's Call &quot;He'll Do It Today&quot; 2014"/>
    <x v="1717"/>
    <n v="4000"/>
    <n v="35"/>
    <n v="1"/>
    <x v="2"/>
    <s v="US"/>
    <s v="USD"/>
    <n v="1410958191"/>
    <n v="1408366191"/>
    <b v="0"/>
    <n v="3"/>
    <b v="0"/>
    <s v="music/faith"/>
    <n v="11.67"/>
    <x v="4"/>
    <x v="28"/>
    <x v="1719"/>
    <d v="2014-09-17T12:49:51"/>
    <x v="3"/>
  </r>
  <r>
    <n v="1720"/>
    <s v="Justin &amp; Elly Heckel DEBUT ALBUM!"/>
    <x v="1718"/>
    <n v="4000"/>
    <n v="225"/>
    <n v="6"/>
    <x v="2"/>
    <s v="US"/>
    <s v="USD"/>
    <n v="1415562471"/>
    <n v="1412966871"/>
    <b v="0"/>
    <n v="8"/>
    <b v="0"/>
    <s v="music/faith"/>
    <n v="28.13"/>
    <x v="4"/>
    <x v="28"/>
    <x v="1720"/>
    <d v="2014-11-09T19:47:51"/>
    <x v="3"/>
  </r>
  <r>
    <n v="1721"/>
    <s v="&quot;HEAVEN'S CALLING&quot;"/>
    <x v="1719"/>
    <n v="5000"/>
    <n v="0"/>
    <n v="0"/>
    <x v="2"/>
    <s v="US"/>
    <s v="USD"/>
    <n v="1449831863"/>
    <n v="1447239863"/>
    <b v="0"/>
    <n v="0"/>
    <b v="0"/>
    <s v="music/faith"/>
    <n v="0"/>
    <x v="4"/>
    <x v="28"/>
    <x v="1721"/>
    <d v="2015-12-11T11:04:23"/>
    <x v="4"/>
  </r>
  <r>
    <n v="1722"/>
    <s v="Preserving the DC Gospel Stars"/>
    <x v="1720"/>
    <n v="2880"/>
    <n v="1"/>
    <n v="0"/>
    <x v="2"/>
    <s v="US"/>
    <s v="USD"/>
    <n v="1459642200"/>
    <n v="1456441429"/>
    <b v="0"/>
    <n v="1"/>
    <b v="0"/>
    <s v="music/faith"/>
    <n v="1"/>
    <x v="4"/>
    <x v="28"/>
    <x v="1722"/>
    <d v="2016-04-03T00:10:00"/>
    <x v="2"/>
  </r>
  <r>
    <n v="1723"/>
    <s v="Straighter Road Album Fundraiser"/>
    <x v="1721"/>
    <n v="10000"/>
    <n v="650"/>
    <n v="7"/>
    <x v="2"/>
    <s v="US"/>
    <s v="USD"/>
    <n v="1435730400"/>
    <n v="1430855315"/>
    <b v="0"/>
    <n v="3"/>
    <b v="0"/>
    <s v="music/faith"/>
    <n v="216.67"/>
    <x v="4"/>
    <x v="28"/>
    <x v="1723"/>
    <d v="2015-07-01T06:00:00"/>
    <x v="4"/>
  </r>
  <r>
    <n v="1724"/>
    <s v="Die Another Day 1st CD (Christian Rock)"/>
    <x v="1722"/>
    <n v="6000"/>
    <n v="35"/>
    <n v="1"/>
    <x v="2"/>
    <s v="US"/>
    <s v="USD"/>
    <n v="1414707762"/>
    <n v="1412115762"/>
    <b v="0"/>
    <n v="4"/>
    <b v="0"/>
    <s v="music/faith"/>
    <n v="8.75"/>
    <x v="4"/>
    <x v="28"/>
    <x v="1724"/>
    <d v="2014-10-30T22:22:42"/>
    <x v="3"/>
  </r>
  <r>
    <n v="1725"/>
    <s v="Unveiled Debut Album"/>
    <x v="1723"/>
    <n v="5500"/>
    <n v="560"/>
    <n v="10"/>
    <x v="2"/>
    <s v="US"/>
    <s v="USD"/>
    <n v="1408922049"/>
    <n v="1406330049"/>
    <b v="0"/>
    <n v="9"/>
    <b v="0"/>
    <s v="music/faith"/>
    <n v="62.22"/>
    <x v="4"/>
    <x v="28"/>
    <x v="1725"/>
    <d v="2014-08-24T23:14:09"/>
    <x v="3"/>
  </r>
  <r>
    <n v="1726"/>
    <s v="&quot;Every Day&quot; CD by Amanda Joy Hall"/>
    <x v="1724"/>
    <n v="6500"/>
    <n v="2196"/>
    <n v="34"/>
    <x v="2"/>
    <s v="US"/>
    <s v="USD"/>
    <n v="1403906664"/>
    <n v="1401401064"/>
    <b v="0"/>
    <n v="16"/>
    <b v="0"/>
    <s v="music/faith"/>
    <n v="137.25"/>
    <x v="4"/>
    <x v="28"/>
    <x v="1726"/>
    <d v="2014-06-27T22:04:24"/>
    <x v="3"/>
  </r>
  <r>
    <n v="1727"/>
    <s v="New album - Prophetic guitar soundscapes, Volume 2"/>
    <x v="1725"/>
    <n v="3000"/>
    <n v="1"/>
    <n v="0"/>
    <x v="2"/>
    <s v="GB"/>
    <s v="GBP"/>
    <n v="1428231600"/>
    <n v="1423520177"/>
    <b v="0"/>
    <n v="1"/>
    <b v="0"/>
    <s v="music/faith"/>
    <n v="1"/>
    <x v="4"/>
    <x v="28"/>
    <x v="1727"/>
    <d v="2015-04-05T11:00:00"/>
    <x v="4"/>
  </r>
  <r>
    <n v="1728"/>
    <s v="With His Presence"/>
    <x v="1726"/>
    <n v="1250"/>
    <n v="855"/>
    <n v="68"/>
    <x v="2"/>
    <s v="US"/>
    <s v="USD"/>
    <n v="1445439674"/>
    <n v="1442847674"/>
    <b v="0"/>
    <n v="7"/>
    <b v="0"/>
    <s v="music/faith"/>
    <n v="122.14"/>
    <x v="4"/>
    <x v="28"/>
    <x v="1728"/>
    <d v="2015-10-21T15:01:14"/>
    <x v="4"/>
  </r>
  <r>
    <n v="1729"/>
    <s v="Message from Beyond - A Gospel Music Project"/>
    <x v="1727"/>
    <n v="10000"/>
    <n v="0"/>
    <n v="0"/>
    <x v="2"/>
    <s v="US"/>
    <s v="USD"/>
    <n v="1465521306"/>
    <n v="1460337306"/>
    <b v="0"/>
    <n v="0"/>
    <b v="0"/>
    <s v="music/faith"/>
    <n v="0"/>
    <x v="4"/>
    <x v="28"/>
    <x v="1729"/>
    <d v="2016-06-10T01:15:06"/>
    <x v="2"/>
  </r>
  <r>
    <n v="1730"/>
    <s v="Triumph Over Trials/ Hope Through the Hurt"/>
    <x v="1728"/>
    <n v="3000"/>
    <n v="0"/>
    <n v="0"/>
    <x v="2"/>
    <s v="US"/>
    <s v="USD"/>
    <n v="1445738783"/>
    <n v="1443146783"/>
    <b v="0"/>
    <n v="0"/>
    <b v="0"/>
    <s v="music/faith"/>
    <n v="0"/>
    <x v="4"/>
    <x v="28"/>
    <x v="1730"/>
    <d v="2015-10-25T02:06:23"/>
    <x v="4"/>
  </r>
  <r>
    <n v="1731"/>
    <s v="Sam Cox Band First Christian Tour"/>
    <x v="1729"/>
    <n v="1000"/>
    <n v="0"/>
    <n v="0"/>
    <x v="2"/>
    <s v="US"/>
    <s v="USD"/>
    <n v="1434034800"/>
    <n v="1432849552"/>
    <b v="0"/>
    <n v="0"/>
    <b v="0"/>
    <s v="music/faith"/>
    <n v="0"/>
    <x v="4"/>
    <x v="28"/>
    <x v="1731"/>
    <d v="2015-06-11T15:00:00"/>
    <x v="4"/>
  </r>
  <r>
    <n v="1732"/>
    <s v="Christian Lifestyle Multicultural Expo"/>
    <x v="1730"/>
    <n v="4000"/>
    <n v="0"/>
    <n v="0"/>
    <x v="2"/>
    <s v="US"/>
    <s v="USD"/>
    <n v="1452920400"/>
    <n v="1447777481"/>
    <b v="0"/>
    <n v="0"/>
    <b v="0"/>
    <s v="music/faith"/>
    <n v="0"/>
    <x v="4"/>
    <x v="28"/>
    <x v="1732"/>
    <d v="2016-01-16T05:00:00"/>
    <x v="4"/>
  </r>
  <r>
    <n v="1733"/>
    <s v="What Faith Is EP/Album"/>
    <x v="1731"/>
    <n v="10000"/>
    <n v="0"/>
    <n v="0"/>
    <x v="2"/>
    <s v="US"/>
    <s v="USD"/>
    <n v="1473802200"/>
    <n v="1472746374"/>
    <b v="0"/>
    <n v="0"/>
    <b v="0"/>
    <s v="music/faith"/>
    <n v="0"/>
    <x v="4"/>
    <x v="28"/>
    <x v="1733"/>
    <d v="2016-09-13T21:30:00"/>
    <x v="2"/>
  </r>
  <r>
    <n v="1734"/>
    <s v="Street Prophet Los CD and new book"/>
    <x v="1732"/>
    <n v="4500"/>
    <n v="1"/>
    <n v="0"/>
    <x v="2"/>
    <s v="US"/>
    <s v="USD"/>
    <n v="1431046356"/>
    <n v="1428454356"/>
    <b v="0"/>
    <n v="1"/>
    <b v="0"/>
    <s v="music/faith"/>
    <n v="1"/>
    <x v="4"/>
    <x v="28"/>
    <x v="1734"/>
    <d v="2015-05-08T00:52:36"/>
    <x v="4"/>
  </r>
  <r>
    <n v="1735"/>
    <s v="Leo's RainSong Artist program"/>
    <x v="1733"/>
    <n v="1000"/>
    <n v="110"/>
    <n v="11"/>
    <x v="2"/>
    <s v="US"/>
    <s v="USD"/>
    <n v="1470598345"/>
    <n v="1468006345"/>
    <b v="0"/>
    <n v="2"/>
    <b v="0"/>
    <s v="music/faith"/>
    <n v="55"/>
    <x v="4"/>
    <x v="28"/>
    <x v="1735"/>
    <d v="2016-08-07T19:32:25"/>
    <x v="2"/>
  </r>
  <r>
    <n v="1736"/>
    <s v="In His Presence"/>
    <x v="1734"/>
    <n v="3000"/>
    <n v="22"/>
    <n v="1"/>
    <x v="2"/>
    <s v="US"/>
    <s v="USD"/>
    <n v="1447018833"/>
    <n v="1444423233"/>
    <b v="0"/>
    <n v="1"/>
    <b v="0"/>
    <s v="music/faith"/>
    <n v="22"/>
    <x v="4"/>
    <x v="28"/>
    <x v="1736"/>
    <d v="2015-11-08T21:40:33"/>
    <x v="4"/>
  </r>
  <r>
    <n v="1737"/>
    <s v="Healing"/>
    <x v="1735"/>
    <n v="4000"/>
    <n v="850"/>
    <n v="21"/>
    <x v="2"/>
    <s v="US"/>
    <s v="USD"/>
    <n v="1437432392"/>
    <n v="1434840392"/>
    <b v="0"/>
    <n v="15"/>
    <b v="0"/>
    <s v="music/faith"/>
    <n v="56.67"/>
    <x v="4"/>
    <x v="28"/>
    <x v="1737"/>
    <d v="2015-07-20T22:46:32"/>
    <x v="4"/>
  </r>
  <r>
    <n v="1738"/>
    <s v="The Flashing Lights"/>
    <x v="1736"/>
    <n v="5000"/>
    <n v="20"/>
    <n v="0"/>
    <x v="2"/>
    <s v="US"/>
    <s v="USD"/>
    <n v="1412283542"/>
    <n v="1409691542"/>
    <b v="0"/>
    <n v="1"/>
    <b v="0"/>
    <s v="music/faith"/>
    <n v="20"/>
    <x v="4"/>
    <x v="28"/>
    <x v="1738"/>
    <d v="2014-10-02T20:59:02"/>
    <x v="3"/>
  </r>
  <r>
    <n v="1739"/>
    <s v="SWEET LOVE - a Lovely Christian WEDDING SONG Happy Marriage"/>
    <x v="1737"/>
    <n v="1000"/>
    <n v="1"/>
    <n v="0"/>
    <x v="2"/>
    <s v="US"/>
    <s v="USD"/>
    <n v="1462391932"/>
    <n v="1457297932"/>
    <b v="0"/>
    <n v="1"/>
    <b v="0"/>
    <s v="music/faith"/>
    <n v="1"/>
    <x v="4"/>
    <x v="28"/>
    <x v="1739"/>
    <d v="2016-05-04T19:58:52"/>
    <x v="2"/>
  </r>
  <r>
    <n v="1740"/>
    <s v="Recording Studio Time"/>
    <x v="1738"/>
    <n v="3000"/>
    <n v="0"/>
    <n v="0"/>
    <x v="2"/>
    <s v="US"/>
    <s v="USD"/>
    <n v="1437075422"/>
    <n v="1434483422"/>
    <b v="0"/>
    <n v="0"/>
    <b v="0"/>
    <s v="music/faith"/>
    <n v="0"/>
    <x v="4"/>
    <x v="28"/>
    <x v="1740"/>
    <d v="2015-07-16T19:37:02"/>
    <x v="4"/>
  </r>
  <r>
    <n v="1741"/>
    <s v="Caught off Guard"/>
    <x v="1739"/>
    <n v="1200"/>
    <n v="1330"/>
    <n v="111"/>
    <x v="0"/>
    <s v="GB"/>
    <s v="GBP"/>
    <n v="1433948671"/>
    <n v="1430060671"/>
    <b v="0"/>
    <n v="52"/>
    <b v="1"/>
    <s v="photography/photobooks"/>
    <n v="25.58"/>
    <x v="8"/>
    <x v="20"/>
    <x v="1741"/>
    <d v="2015-06-10T15:04:31"/>
    <x v="4"/>
  </r>
  <r>
    <n v="1742"/>
    <s v="Clark &amp; Addison: A Limited Edition Wrigley Field Photo Book"/>
    <x v="1740"/>
    <n v="2000"/>
    <n v="2175"/>
    <n v="109"/>
    <x v="0"/>
    <s v="US"/>
    <s v="USD"/>
    <n v="1483822800"/>
    <n v="1481058170"/>
    <b v="0"/>
    <n v="34"/>
    <b v="1"/>
    <s v="photography/photobooks"/>
    <n v="63.97"/>
    <x v="8"/>
    <x v="20"/>
    <x v="1742"/>
    <d v="2017-01-07T21:00:00"/>
    <x v="2"/>
  </r>
  <r>
    <n v="1743"/>
    <s v="The Fringes Project: Photobook of a Dying Language"/>
    <x v="1741"/>
    <n v="6000"/>
    <n v="6025"/>
    <n v="100"/>
    <x v="0"/>
    <s v="US"/>
    <s v="USD"/>
    <n v="1472270340"/>
    <n v="1470348775"/>
    <b v="0"/>
    <n v="67"/>
    <b v="1"/>
    <s v="photography/photobooks"/>
    <n v="89.93"/>
    <x v="8"/>
    <x v="20"/>
    <x v="1743"/>
    <d v="2016-08-27T03:59:00"/>
    <x v="2"/>
  </r>
  <r>
    <n v="1744"/>
    <s v="Water World"/>
    <x v="1742"/>
    <n v="5500"/>
    <n v="6515"/>
    <n v="118"/>
    <x v="0"/>
    <s v="GB"/>
    <s v="GBP"/>
    <n v="1425821477"/>
    <n v="1421937077"/>
    <b v="0"/>
    <n v="70"/>
    <b v="1"/>
    <s v="photography/photobooks"/>
    <n v="93.07"/>
    <x v="8"/>
    <x v="20"/>
    <x v="1744"/>
    <d v="2015-03-08T13:31:17"/>
    <x v="4"/>
  </r>
  <r>
    <n v="1745"/>
    <s v="Things I do in Detroit - A Guidebook by The Nain Rouge"/>
    <x v="1743"/>
    <n v="7000"/>
    <n v="7981"/>
    <n v="114"/>
    <x v="0"/>
    <s v="US"/>
    <s v="USD"/>
    <n v="1482372000"/>
    <n v="1479276838"/>
    <b v="0"/>
    <n v="89"/>
    <b v="1"/>
    <s v="photography/photobooks"/>
    <n v="89.67"/>
    <x v="8"/>
    <x v="20"/>
    <x v="1745"/>
    <d v="2016-12-22T02:00:00"/>
    <x v="2"/>
  </r>
  <r>
    <n v="1746"/>
    <s v="Edge â€¢ France | Witnessing Those Unseen"/>
    <x v="1744"/>
    <n v="15000"/>
    <n v="22215"/>
    <n v="148"/>
    <x v="0"/>
    <s v="US"/>
    <s v="USD"/>
    <n v="1479952800"/>
    <n v="1477368867"/>
    <b v="0"/>
    <n v="107"/>
    <b v="1"/>
    <s v="photography/photobooks"/>
    <n v="207.62"/>
    <x v="8"/>
    <x v="20"/>
    <x v="1746"/>
    <d v="2016-11-24T02:00:00"/>
    <x v="2"/>
  </r>
  <r>
    <n v="1747"/>
    <s v="'Tulip, my mother's favourite flower' - A Photo Book."/>
    <x v="1745"/>
    <n v="9000"/>
    <n v="9446"/>
    <n v="105"/>
    <x v="0"/>
    <s v="GB"/>
    <s v="GBP"/>
    <n v="1447426800"/>
    <n v="1444904830"/>
    <b v="0"/>
    <n v="159"/>
    <b v="1"/>
    <s v="photography/photobooks"/>
    <n v="59.41"/>
    <x v="8"/>
    <x v="20"/>
    <x v="1747"/>
    <d v="2015-11-13T15:00:00"/>
    <x v="4"/>
  </r>
  <r>
    <n v="1748"/>
    <s v="So It Is: Vancouver"/>
    <x v="1746"/>
    <n v="50000"/>
    <n v="64974"/>
    <n v="130"/>
    <x v="0"/>
    <s v="CA"/>
    <s v="CAD"/>
    <n v="1441234143"/>
    <n v="1438642143"/>
    <b v="0"/>
    <n v="181"/>
    <b v="1"/>
    <s v="photography/photobooks"/>
    <n v="358.97"/>
    <x v="8"/>
    <x v="20"/>
    <x v="1748"/>
    <d v="2015-09-02T22:49:03"/>
    <x v="4"/>
  </r>
  <r>
    <n v="1749"/>
    <s v="E FOTOGRAFESCHE RECKBLECK - 367 DEEG AM AUSLAND ASAZ"/>
    <x v="1747"/>
    <n v="10050"/>
    <n v="12410.5"/>
    <n v="123"/>
    <x v="0"/>
    <s v="LU"/>
    <s v="EUR"/>
    <n v="1488394800"/>
    <n v="1485213921"/>
    <b v="0"/>
    <n v="131"/>
    <b v="1"/>
    <s v="photography/photobooks"/>
    <n v="94.74"/>
    <x v="8"/>
    <x v="20"/>
    <x v="1749"/>
    <d v="2017-03-01T19:00:00"/>
    <x v="9"/>
  </r>
  <r>
    <n v="1750"/>
    <s v="Love Wins- A Powerful Book of LGBTQ Love Stories"/>
    <x v="1748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x v="20"/>
    <x v="1750"/>
    <d v="2016-04-19T20:05:04"/>
    <x v="2"/>
  </r>
  <r>
    <n v="1751"/>
    <s v="Daily Bread: Stories from Rural Greece"/>
    <x v="1749"/>
    <n v="10000"/>
    <n v="10290"/>
    <n v="103"/>
    <x v="0"/>
    <s v="US"/>
    <s v="USD"/>
    <n v="1426787123"/>
    <n v="1424198723"/>
    <b v="0"/>
    <n v="61"/>
    <b v="1"/>
    <s v="photography/photobooks"/>
    <n v="168.69"/>
    <x v="8"/>
    <x v="20"/>
    <x v="1751"/>
    <d v="2015-03-19T17:45:23"/>
    <x v="4"/>
  </r>
  <r>
    <n v="1752"/>
    <s v="Adfectus Book"/>
    <x v="1750"/>
    <n v="1200"/>
    <n v="3122"/>
    <n v="260"/>
    <x v="0"/>
    <s v="GB"/>
    <s v="GBP"/>
    <n v="1476425082"/>
    <n v="1473833082"/>
    <b v="0"/>
    <n v="90"/>
    <b v="1"/>
    <s v="photography/photobooks"/>
    <n v="34.69"/>
    <x v="8"/>
    <x v="20"/>
    <x v="1752"/>
    <d v="2016-10-14T06:04:42"/>
    <x v="2"/>
  </r>
  <r>
    <n v="1753"/>
    <s v="The Hero-In Me // Heroinmaleren - en mÃ¥de at leve pÃ¥"/>
    <x v="1751"/>
    <n v="15000"/>
    <n v="16200"/>
    <n v="108"/>
    <x v="0"/>
    <s v="DK"/>
    <s v="DKK"/>
    <n v="1458579568"/>
    <n v="1455991168"/>
    <b v="0"/>
    <n v="35"/>
    <b v="1"/>
    <s v="photography/photobooks"/>
    <n v="462.86"/>
    <x v="8"/>
    <x v="20"/>
    <x v="1753"/>
    <d v="2016-03-21T16:59:28"/>
    <x v="2"/>
  </r>
  <r>
    <n v="1754"/>
    <s v="OFFICIAL OTTAWA (an unofficial portrait)"/>
    <x v="1752"/>
    <n v="8500"/>
    <n v="9395"/>
    <n v="111"/>
    <x v="0"/>
    <s v="CA"/>
    <s v="CAD"/>
    <n v="1428091353"/>
    <n v="1425502953"/>
    <b v="0"/>
    <n v="90"/>
    <b v="1"/>
    <s v="photography/photobooks"/>
    <n v="104.39"/>
    <x v="8"/>
    <x v="20"/>
    <x v="1754"/>
    <d v="2015-04-03T20:02:33"/>
    <x v="4"/>
  </r>
  <r>
    <n v="1755"/>
    <s v="Just One Block: The Extraordinary Journey Around The Block"/>
    <x v="1753"/>
    <n v="25"/>
    <n v="30"/>
    <n v="120"/>
    <x v="0"/>
    <s v="US"/>
    <s v="USD"/>
    <n v="1444071361"/>
    <n v="1441479361"/>
    <b v="0"/>
    <n v="4"/>
    <b v="1"/>
    <s v="photography/photobooks"/>
    <n v="7.5"/>
    <x v="8"/>
    <x v="20"/>
    <x v="1755"/>
    <d v="2015-10-05T18:56:01"/>
    <x v="4"/>
  </r>
  <r>
    <n v="1756"/>
    <s v="214: A Photobook of Dallas Hip Hop"/>
    <x v="1754"/>
    <n v="5500"/>
    <n v="5655.6"/>
    <n v="103"/>
    <x v="0"/>
    <s v="US"/>
    <s v="USD"/>
    <n v="1472443269"/>
    <n v="1468987269"/>
    <b v="0"/>
    <n v="120"/>
    <b v="1"/>
    <s v="photography/photobooks"/>
    <n v="47.13"/>
    <x v="8"/>
    <x v="20"/>
    <x v="1756"/>
    <d v="2016-08-29T04:01:09"/>
    <x v="2"/>
  </r>
  <r>
    <n v="1757"/>
    <s v="The Resurgence of Femininity Photo Thesis"/>
    <x v="1755"/>
    <n v="5000"/>
    <n v="5800"/>
    <n v="116"/>
    <x v="0"/>
    <s v="US"/>
    <s v="USD"/>
    <n v="1485631740"/>
    <n v="1483041083"/>
    <b v="0"/>
    <n v="14"/>
    <b v="1"/>
    <s v="photography/photobooks"/>
    <n v="414.29"/>
    <x v="8"/>
    <x v="20"/>
    <x v="1757"/>
    <d v="2017-01-28T19:29:00"/>
    <x v="2"/>
  </r>
  <r>
    <n v="1758"/>
    <s v="Yashica TLR Cameras History -Playing Cards"/>
    <x v="1756"/>
    <n v="1000"/>
    <n v="1147"/>
    <n v="115"/>
    <x v="0"/>
    <s v="US"/>
    <s v="USD"/>
    <n v="1468536992"/>
    <n v="1463352992"/>
    <b v="0"/>
    <n v="27"/>
    <b v="1"/>
    <s v="photography/photobooks"/>
    <n v="42.48"/>
    <x v="8"/>
    <x v="20"/>
    <x v="1758"/>
    <d v="2016-07-14T22:56:32"/>
    <x v="2"/>
  </r>
  <r>
    <n v="1759"/>
    <s v="Death Valley"/>
    <x v="1757"/>
    <n v="5000"/>
    <n v="5330"/>
    <n v="107"/>
    <x v="0"/>
    <s v="US"/>
    <s v="USD"/>
    <n v="1427309629"/>
    <n v="1425585229"/>
    <b v="0"/>
    <n v="49"/>
    <b v="1"/>
    <s v="photography/photobooks"/>
    <n v="108.78"/>
    <x v="8"/>
    <x v="20"/>
    <x v="1759"/>
    <d v="2015-03-25T18:53:49"/>
    <x v="4"/>
  </r>
  <r>
    <n v="1760"/>
    <s v="Portraits by Aris Jerome"/>
    <x v="1758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x v="20"/>
    <x v="1760"/>
    <d v="2016-02-25T16:08:33"/>
    <x v="2"/>
  </r>
  <r>
    <n v="1761"/>
    <s v="I Wanted To See Boobs"/>
    <x v="1759"/>
    <n v="100"/>
    <n v="155"/>
    <n v="155"/>
    <x v="0"/>
    <s v="GB"/>
    <s v="GBP"/>
    <n v="1442065060"/>
    <n v="1437745060"/>
    <b v="0"/>
    <n v="3"/>
    <b v="1"/>
    <s v="photography/photobooks"/>
    <n v="51.67"/>
    <x v="8"/>
    <x v="20"/>
    <x v="1761"/>
    <d v="2015-09-12T13:37:40"/>
    <x v="4"/>
  </r>
  <r>
    <n v="1762"/>
    <s v="&quot;The Naked Pixel&quot; Ali Pakele"/>
    <x v="1760"/>
    <n v="100"/>
    <n v="885"/>
    <n v="885"/>
    <x v="0"/>
    <s v="US"/>
    <s v="USD"/>
    <n v="1457739245"/>
    <n v="1455147245"/>
    <b v="0"/>
    <n v="25"/>
    <b v="1"/>
    <s v="photography/photobooks"/>
    <n v="35.4"/>
    <x v="8"/>
    <x v="20"/>
    <x v="1762"/>
    <d v="2016-03-11T23:34:05"/>
    <x v="2"/>
  </r>
  <r>
    <n v="1763"/>
    <s v="Coffee Table Girls Exclusive Art Photography Book"/>
    <x v="1761"/>
    <n v="12000"/>
    <n v="12229"/>
    <n v="102"/>
    <x v="0"/>
    <s v="US"/>
    <s v="USD"/>
    <n v="1477255840"/>
    <n v="1474663840"/>
    <b v="0"/>
    <n v="118"/>
    <b v="1"/>
    <s v="photography/photobooks"/>
    <n v="103.64"/>
    <x v="8"/>
    <x v="20"/>
    <x v="1763"/>
    <d v="2016-10-23T20:50:40"/>
    <x v="2"/>
  </r>
  <r>
    <n v="1764"/>
    <s v="Blood, Sweat &amp; Tears - Photobook"/>
    <x v="1762"/>
    <n v="11000"/>
    <n v="2156"/>
    <n v="20"/>
    <x v="2"/>
    <s v="GB"/>
    <s v="GBP"/>
    <n v="1407065979"/>
    <n v="1404560379"/>
    <b v="1"/>
    <n v="39"/>
    <b v="0"/>
    <s v="photography/photobooks"/>
    <n v="55.28"/>
    <x v="8"/>
    <x v="20"/>
    <x v="1764"/>
    <d v="2014-08-03T11:39:39"/>
    <x v="3"/>
  </r>
  <r>
    <n v="1765"/>
    <s v="Oklahoma, The Way I See It; The Book"/>
    <x v="1763"/>
    <n v="12500"/>
    <n v="7433.48"/>
    <n v="59"/>
    <x v="2"/>
    <s v="US"/>
    <s v="USD"/>
    <n v="1407972712"/>
    <n v="1405380712"/>
    <b v="1"/>
    <n v="103"/>
    <b v="0"/>
    <s v="photography/photobooks"/>
    <n v="72.17"/>
    <x v="8"/>
    <x v="20"/>
    <x v="1765"/>
    <d v="2014-08-13T23:31:52"/>
    <x v="3"/>
  </r>
  <r>
    <n v="1766"/>
    <s v="Photographic book on Melbourne's music scene"/>
    <x v="1764"/>
    <n v="1500"/>
    <n v="0"/>
    <n v="0"/>
    <x v="2"/>
    <s v="AU"/>
    <s v="AUD"/>
    <n v="1408999088"/>
    <n v="1407184688"/>
    <b v="1"/>
    <n v="0"/>
    <b v="0"/>
    <s v="photography/photobooks"/>
    <n v="0"/>
    <x v="8"/>
    <x v="20"/>
    <x v="1766"/>
    <d v="2014-08-25T20:38:08"/>
    <x v="3"/>
  </r>
  <r>
    <n v="1767"/>
    <s v="OR-GÃ“L-HO -A search for meaning during the World Cup"/>
    <x v="1765"/>
    <n v="5000"/>
    <n v="2286"/>
    <n v="46"/>
    <x v="2"/>
    <s v="US"/>
    <s v="USD"/>
    <n v="1407080884"/>
    <n v="1404488884"/>
    <b v="1"/>
    <n v="39"/>
    <b v="0"/>
    <s v="photography/photobooks"/>
    <n v="58.62"/>
    <x v="8"/>
    <x v="20"/>
    <x v="1767"/>
    <d v="2014-08-03T15:48:04"/>
    <x v="3"/>
  </r>
  <r>
    <n v="1768"/>
    <s v="SWFTTR: Southwest Farm-to-Table Recipes"/>
    <x v="1766"/>
    <n v="5000"/>
    <n v="187"/>
    <n v="4"/>
    <x v="2"/>
    <s v="US"/>
    <s v="USD"/>
    <n v="1411824444"/>
    <n v="1406640444"/>
    <b v="1"/>
    <n v="15"/>
    <b v="0"/>
    <s v="photography/photobooks"/>
    <n v="12.47"/>
    <x v="8"/>
    <x v="20"/>
    <x v="1768"/>
    <d v="2014-09-27T13:27:24"/>
    <x v="3"/>
  </r>
  <r>
    <n v="1769"/>
    <s v="Navajo Textile Project"/>
    <x v="1767"/>
    <n v="40000"/>
    <n v="1081"/>
    <n v="3"/>
    <x v="2"/>
    <s v="US"/>
    <s v="USD"/>
    <n v="1421177959"/>
    <n v="1418585959"/>
    <b v="1"/>
    <n v="22"/>
    <b v="0"/>
    <s v="photography/photobooks"/>
    <n v="49.14"/>
    <x v="8"/>
    <x v="20"/>
    <x v="1769"/>
    <d v="2015-01-13T19:39:19"/>
    <x v="3"/>
  </r>
  <r>
    <n v="1770"/>
    <s v="Pit &amp; Paddock: Unseen 60s &amp; 70s European Motor Racing Images"/>
    <x v="1768"/>
    <n v="24500"/>
    <n v="13846"/>
    <n v="57"/>
    <x v="2"/>
    <s v="US"/>
    <s v="USD"/>
    <n v="1413312194"/>
    <n v="1410288194"/>
    <b v="1"/>
    <n v="92"/>
    <b v="0"/>
    <s v="photography/photobooks"/>
    <n v="150.5"/>
    <x v="8"/>
    <x v="20"/>
    <x v="1770"/>
    <d v="2014-10-14T18:43:14"/>
    <x v="3"/>
  </r>
  <r>
    <n v="1771"/>
    <s v="&quot;Drakes Folly&quot;"/>
    <x v="1769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x v="20"/>
    <x v="1771"/>
    <d v="2014-10-23T23:30:40"/>
    <x v="3"/>
  </r>
  <r>
    <n v="1772"/>
    <s v="White Mountain"/>
    <x v="1770"/>
    <n v="5500"/>
    <n v="858"/>
    <n v="16"/>
    <x v="2"/>
    <s v="GB"/>
    <s v="GBP"/>
    <n v="1404666836"/>
    <n v="1399482836"/>
    <b v="1"/>
    <n v="19"/>
    <b v="0"/>
    <s v="photography/photobooks"/>
    <n v="45.16"/>
    <x v="8"/>
    <x v="20"/>
    <x v="1772"/>
    <d v="2014-07-06T17:13:56"/>
    <x v="3"/>
  </r>
  <r>
    <n v="1773"/>
    <s v="True Faith : A Guitar Makers Promise to God by Tim Hawley"/>
    <x v="1771"/>
    <n v="30000"/>
    <n v="1877"/>
    <n v="6"/>
    <x v="2"/>
    <s v="US"/>
    <s v="USD"/>
    <n v="1421691298"/>
    <n v="1417803298"/>
    <b v="1"/>
    <n v="19"/>
    <b v="0"/>
    <s v="photography/photobooks"/>
    <n v="98.79"/>
    <x v="8"/>
    <x v="20"/>
    <x v="1773"/>
    <d v="2015-01-19T18:14:58"/>
    <x v="3"/>
  </r>
  <r>
    <n v="1774"/>
    <s v="The World Upside Down: Portraits"/>
    <x v="1772"/>
    <n v="2500"/>
    <n v="1148"/>
    <n v="46"/>
    <x v="2"/>
    <s v="US"/>
    <s v="USD"/>
    <n v="1417273140"/>
    <n v="1413609292"/>
    <b v="1"/>
    <n v="13"/>
    <b v="0"/>
    <s v="photography/photobooks"/>
    <n v="88.31"/>
    <x v="8"/>
    <x v="20"/>
    <x v="1774"/>
    <d v="2014-11-29T14:59:00"/>
    <x v="3"/>
  </r>
  <r>
    <n v="1775"/>
    <s v="Muhammad Ali - The Comeback"/>
    <x v="1773"/>
    <n v="32500"/>
    <n v="21158"/>
    <n v="65"/>
    <x v="2"/>
    <s v="US"/>
    <s v="USD"/>
    <n v="1414193160"/>
    <n v="1410305160"/>
    <b v="1"/>
    <n v="124"/>
    <b v="0"/>
    <s v="photography/photobooks"/>
    <n v="170.63"/>
    <x v="8"/>
    <x v="20"/>
    <x v="1775"/>
    <d v="2014-10-24T23:26:00"/>
    <x v="3"/>
  </r>
  <r>
    <n v="1776"/>
    <s v="Dubai: A Synthetic City - Photobook &amp; Journal"/>
    <x v="1774"/>
    <n v="5000"/>
    <n v="335"/>
    <n v="7"/>
    <x v="2"/>
    <s v="GB"/>
    <s v="GBP"/>
    <n v="1414623471"/>
    <n v="1411513071"/>
    <b v="1"/>
    <n v="4"/>
    <b v="0"/>
    <s v="photography/photobooks"/>
    <n v="83.75"/>
    <x v="8"/>
    <x v="20"/>
    <x v="1776"/>
    <d v="2014-10-29T22:57:51"/>
    <x v="3"/>
  </r>
  <r>
    <n v="1777"/>
    <s v="All along the Control Tower"/>
    <x v="1775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x v="20"/>
    <x v="1777"/>
    <d v="2015-02-20T08:34:13"/>
    <x v="4"/>
  </r>
  <r>
    <n v="1778"/>
    <s v="Portrait of Cuban Resilience: Faces and Voices of a Blockade"/>
    <x v="1776"/>
    <n v="50000"/>
    <n v="995"/>
    <n v="2"/>
    <x v="2"/>
    <s v="US"/>
    <s v="USD"/>
    <n v="1427485395"/>
    <n v="1423600995"/>
    <b v="1"/>
    <n v="15"/>
    <b v="0"/>
    <s v="photography/photobooks"/>
    <n v="66.33"/>
    <x v="8"/>
    <x v="20"/>
    <x v="1778"/>
    <d v="2015-03-27T19:43:15"/>
    <x v="4"/>
  </r>
  <r>
    <n v="1779"/>
    <s v="Ozymandias : a photo book"/>
    <x v="1777"/>
    <n v="11000"/>
    <n v="3986"/>
    <n v="36"/>
    <x v="2"/>
    <s v="US"/>
    <s v="USD"/>
    <n v="1472834180"/>
    <n v="1470242180"/>
    <b v="1"/>
    <n v="38"/>
    <b v="0"/>
    <s v="photography/photobooks"/>
    <n v="104.89"/>
    <x v="8"/>
    <x v="20"/>
    <x v="1779"/>
    <d v="2016-09-02T16:36:20"/>
    <x v="2"/>
  </r>
  <r>
    <n v="1780"/>
    <s v="Native Nation"/>
    <x v="1778"/>
    <n v="30000"/>
    <n v="11923"/>
    <n v="40"/>
    <x v="2"/>
    <s v="US"/>
    <s v="USD"/>
    <n v="1467469510"/>
    <n v="1462285510"/>
    <b v="1"/>
    <n v="152"/>
    <b v="0"/>
    <s v="photography/photobooks"/>
    <n v="78.44"/>
    <x v="8"/>
    <x v="20"/>
    <x v="1780"/>
    <d v="2016-07-02T14:25:10"/>
    <x v="2"/>
  </r>
  <r>
    <n v="1781"/>
    <s v="Political Views: 2016 US Presidential Election Photography"/>
    <x v="1779"/>
    <n v="5500"/>
    <n v="1417"/>
    <n v="26"/>
    <x v="2"/>
    <s v="US"/>
    <s v="USD"/>
    <n v="1473950945"/>
    <n v="1471272545"/>
    <b v="1"/>
    <n v="24"/>
    <b v="0"/>
    <s v="photography/photobooks"/>
    <n v="59.04"/>
    <x v="8"/>
    <x v="20"/>
    <x v="1781"/>
    <d v="2016-09-15T14:49:05"/>
    <x v="2"/>
  </r>
  <r>
    <n v="1782"/>
    <s v="Keepers Of The Craft: Cocktails Across America. A Photobook"/>
    <x v="1780"/>
    <n v="35000"/>
    <n v="5422"/>
    <n v="15"/>
    <x v="2"/>
    <s v="US"/>
    <s v="USD"/>
    <n v="1456062489"/>
    <n v="1453211289"/>
    <b v="1"/>
    <n v="76"/>
    <b v="0"/>
    <s v="photography/photobooks"/>
    <n v="71.34"/>
    <x v="8"/>
    <x v="20"/>
    <x v="1782"/>
    <d v="2016-02-21T13:48:09"/>
    <x v="2"/>
  </r>
  <r>
    <n v="1783"/>
    <s v="Hues of my Vision"/>
    <x v="1781"/>
    <n v="40000"/>
    <n v="9477"/>
    <n v="24"/>
    <x v="2"/>
    <s v="US"/>
    <s v="USD"/>
    <n v="1432248478"/>
    <n v="1429656478"/>
    <b v="1"/>
    <n v="185"/>
    <b v="0"/>
    <s v="photography/photobooks"/>
    <n v="51.23"/>
    <x v="8"/>
    <x v="20"/>
    <x v="1783"/>
    <d v="2015-05-21T22:47:58"/>
    <x v="4"/>
  </r>
  <r>
    <n v="1784"/>
    <s v="Vantage Point: Photographs of Milwaukee from on high"/>
    <x v="1782"/>
    <n v="5000"/>
    <n v="1988"/>
    <n v="40"/>
    <x v="2"/>
    <s v="US"/>
    <s v="USD"/>
    <n v="1422674700"/>
    <n v="1419954240"/>
    <b v="1"/>
    <n v="33"/>
    <b v="0"/>
    <s v="photography/photobooks"/>
    <n v="60.24"/>
    <x v="8"/>
    <x v="20"/>
    <x v="1784"/>
    <d v="2015-01-31T03:25:00"/>
    <x v="3"/>
  </r>
  <r>
    <n v="1785"/>
    <s v="Hank Bought A Bus - A photobook of our bus and adventure."/>
    <x v="1783"/>
    <n v="24000"/>
    <n v="4853"/>
    <n v="20"/>
    <x v="2"/>
    <s v="US"/>
    <s v="USD"/>
    <n v="1413417600"/>
    <n v="1410750855"/>
    <b v="1"/>
    <n v="108"/>
    <b v="0"/>
    <s v="photography/photobooks"/>
    <n v="44.94"/>
    <x v="8"/>
    <x v="20"/>
    <x v="1785"/>
    <d v="2014-10-16T00:00:00"/>
    <x v="3"/>
  </r>
  <r>
    <n v="1786"/>
    <s v="Observations in 6x6"/>
    <x v="1784"/>
    <n v="1900"/>
    <n v="905"/>
    <n v="48"/>
    <x v="2"/>
    <s v="NL"/>
    <s v="EUR"/>
    <n v="1418649177"/>
    <n v="1416057177"/>
    <b v="1"/>
    <n v="29"/>
    <b v="0"/>
    <s v="photography/photobooks"/>
    <n v="31.21"/>
    <x v="8"/>
    <x v="20"/>
    <x v="1786"/>
    <d v="2014-12-15T13:12:57"/>
    <x v="3"/>
  </r>
  <r>
    <n v="1787"/>
    <s v="Alpamayo to Yerupaja"/>
    <x v="1785"/>
    <n v="10000"/>
    <n v="1533"/>
    <n v="15"/>
    <x v="2"/>
    <s v="US"/>
    <s v="USD"/>
    <n v="1428158637"/>
    <n v="1425570237"/>
    <b v="1"/>
    <n v="24"/>
    <b v="0"/>
    <s v="photography/photobooks"/>
    <n v="63.88"/>
    <x v="8"/>
    <x v="20"/>
    <x v="1787"/>
    <d v="2015-04-04T14:43:57"/>
    <x v="4"/>
  </r>
  <r>
    <n v="1788"/>
    <s v="Beyond the Pale"/>
    <x v="1786"/>
    <n v="5500"/>
    <n v="76"/>
    <n v="1"/>
    <x v="2"/>
    <s v="GB"/>
    <s v="GBP"/>
    <n v="1414795542"/>
    <n v="1412203542"/>
    <b v="1"/>
    <n v="4"/>
    <b v="0"/>
    <s v="photography/photobooks"/>
    <n v="19"/>
    <x v="8"/>
    <x v="20"/>
    <x v="1788"/>
    <d v="2014-10-31T22:45:42"/>
    <x v="3"/>
  </r>
  <r>
    <n v="1789"/>
    <s v="Paintball: Beyond The Paint"/>
    <x v="1787"/>
    <n v="8000"/>
    <n v="40"/>
    <n v="1"/>
    <x v="2"/>
    <s v="US"/>
    <s v="USD"/>
    <n v="1421042403"/>
    <n v="1415858403"/>
    <b v="1"/>
    <n v="4"/>
    <b v="0"/>
    <s v="photography/photobooks"/>
    <n v="10"/>
    <x v="8"/>
    <x v="20"/>
    <x v="1789"/>
    <d v="2015-01-12T06:00:03"/>
    <x v="3"/>
  </r>
  <r>
    <n v="1790"/>
    <s v="Return to Relevance: The Scott Hyde Archive"/>
    <x v="1788"/>
    <n v="33000"/>
    <n v="1636"/>
    <n v="5"/>
    <x v="2"/>
    <s v="US"/>
    <s v="USD"/>
    <n v="1423152678"/>
    <n v="1420560678"/>
    <b v="1"/>
    <n v="15"/>
    <b v="0"/>
    <s v="photography/photobooks"/>
    <n v="109.07"/>
    <x v="8"/>
    <x v="20"/>
    <x v="1790"/>
    <d v="2015-02-05T16:11:18"/>
    <x v="4"/>
  </r>
  <r>
    <n v="1791"/>
    <s v="disCover: Napoli"/>
    <x v="1789"/>
    <n v="3000"/>
    <n v="107"/>
    <n v="4"/>
    <x v="2"/>
    <s v="GB"/>
    <s v="GBP"/>
    <n v="1422553565"/>
    <n v="1417369565"/>
    <b v="1"/>
    <n v="4"/>
    <b v="0"/>
    <s v="photography/photobooks"/>
    <n v="26.75"/>
    <x v="8"/>
    <x v="20"/>
    <x v="1791"/>
    <d v="2015-01-29T17:46:05"/>
    <x v="3"/>
  </r>
  <r>
    <n v="1792"/>
    <s v="Bensinger's: Photographs by Helaine Garren"/>
    <x v="1790"/>
    <n v="25000"/>
    <n v="15281"/>
    <n v="61"/>
    <x v="2"/>
    <s v="US"/>
    <s v="USD"/>
    <n v="1439189940"/>
    <n v="1435970682"/>
    <b v="1"/>
    <n v="139"/>
    <b v="0"/>
    <s v="photography/photobooks"/>
    <n v="109.94"/>
    <x v="8"/>
    <x v="20"/>
    <x v="1792"/>
    <d v="2015-08-10T06:59:00"/>
    <x v="4"/>
  </r>
  <r>
    <n v="1793"/>
    <s v="Live to Learn, Learn to Fight, Fight to Live - The Karen"/>
    <x v="1791"/>
    <n v="3000"/>
    <n v="40"/>
    <n v="1"/>
    <x v="2"/>
    <s v="AU"/>
    <s v="AUD"/>
    <n v="1417127040"/>
    <n v="1414531440"/>
    <b v="1"/>
    <n v="2"/>
    <b v="0"/>
    <s v="photography/photobooks"/>
    <n v="20"/>
    <x v="8"/>
    <x v="20"/>
    <x v="1793"/>
    <d v="2014-11-27T22:24:00"/>
    <x v="3"/>
  </r>
  <r>
    <n v="1794"/>
    <s v="Venus as Men"/>
    <x v="1792"/>
    <n v="9000"/>
    <n v="997"/>
    <n v="11"/>
    <x v="2"/>
    <s v="US"/>
    <s v="USD"/>
    <n v="1423660422"/>
    <n v="1420636422"/>
    <b v="1"/>
    <n v="18"/>
    <b v="0"/>
    <s v="photography/photobooks"/>
    <n v="55.39"/>
    <x v="8"/>
    <x v="20"/>
    <x v="1794"/>
    <d v="2015-02-11T13:13:42"/>
    <x v="4"/>
  </r>
  <r>
    <n v="1795"/>
    <s v="THE AFGHANS - A Photo Book"/>
    <x v="1793"/>
    <n v="28000"/>
    <n v="10846"/>
    <n v="39"/>
    <x v="2"/>
    <s v="DE"/>
    <s v="EUR"/>
    <n v="1476460800"/>
    <n v="1473922541"/>
    <b v="1"/>
    <n v="81"/>
    <b v="0"/>
    <s v="photography/photobooks"/>
    <n v="133.9"/>
    <x v="8"/>
    <x v="20"/>
    <x v="1795"/>
    <d v="2016-10-14T16:00:00"/>
    <x v="2"/>
  </r>
  <r>
    <n v="1796"/>
    <s v="Kenema"/>
    <x v="1794"/>
    <n v="19000"/>
    <n v="4190"/>
    <n v="22"/>
    <x v="2"/>
    <s v="GB"/>
    <s v="GBP"/>
    <n v="1469356366"/>
    <n v="1464172366"/>
    <b v="1"/>
    <n v="86"/>
    <b v="0"/>
    <s v="photography/photobooks"/>
    <n v="48.72"/>
    <x v="8"/>
    <x v="20"/>
    <x v="1796"/>
    <d v="2016-07-24T10:32:46"/>
    <x v="2"/>
  </r>
  <r>
    <n v="1797"/>
    <s v="Remnants, A Photography Book to Send to Congress"/>
    <x v="1795"/>
    <n v="10000"/>
    <n v="6755"/>
    <n v="68"/>
    <x v="2"/>
    <s v="US"/>
    <s v="USD"/>
    <n v="1481809189"/>
    <n v="1479217189"/>
    <b v="1"/>
    <n v="140"/>
    <b v="0"/>
    <s v="photography/photobooks"/>
    <n v="48.25"/>
    <x v="8"/>
    <x v="20"/>
    <x v="1797"/>
    <d v="2016-12-15T13:39:49"/>
    <x v="2"/>
  </r>
  <r>
    <n v="1798"/>
    <s v="Amoung Charros and Poetry/Entre Charros y Poesias"/>
    <x v="1796"/>
    <n v="16000"/>
    <n v="2182"/>
    <n v="14"/>
    <x v="2"/>
    <s v="US"/>
    <s v="USD"/>
    <n v="1454572233"/>
    <n v="1449388233"/>
    <b v="1"/>
    <n v="37"/>
    <b v="0"/>
    <s v="photography/photobooks"/>
    <n v="58.97"/>
    <x v="8"/>
    <x v="20"/>
    <x v="1798"/>
    <d v="2016-02-04T07:50:33"/>
    <x v="4"/>
  </r>
  <r>
    <n v="1799"/>
    <s v="The UnDiscovered Image"/>
    <x v="1797"/>
    <n v="4000"/>
    <n v="69.83"/>
    <n v="2"/>
    <x v="2"/>
    <s v="GB"/>
    <s v="GBP"/>
    <n v="1415740408"/>
    <n v="1414008808"/>
    <b v="1"/>
    <n v="6"/>
    <b v="0"/>
    <s v="photography/photobooks"/>
    <n v="11.64"/>
    <x v="8"/>
    <x v="20"/>
    <x v="1799"/>
    <d v="2014-11-11T21:13:28"/>
    <x v="3"/>
  </r>
  <r>
    <n v="1800"/>
    <s v="The Sikh Project Book"/>
    <x v="1798"/>
    <n v="46260"/>
    <n v="9460"/>
    <n v="20"/>
    <x v="2"/>
    <s v="GB"/>
    <s v="GBP"/>
    <n v="1476109970"/>
    <n v="1473517970"/>
    <b v="1"/>
    <n v="113"/>
    <b v="0"/>
    <s v="photography/photobooks"/>
    <n v="83.72"/>
    <x v="8"/>
    <x v="20"/>
    <x v="1800"/>
    <d v="2016-10-10T14:32:50"/>
    <x v="2"/>
  </r>
  <r>
    <n v="1801"/>
    <s v="Come, Bring, Punish"/>
    <x v="1799"/>
    <n v="17000"/>
    <n v="2355"/>
    <n v="14"/>
    <x v="2"/>
    <s v="GB"/>
    <s v="GBP"/>
    <n v="1450181400"/>
    <n v="1447429868"/>
    <b v="1"/>
    <n v="37"/>
    <b v="0"/>
    <s v="photography/photobooks"/>
    <n v="63.65"/>
    <x v="8"/>
    <x v="20"/>
    <x v="1801"/>
    <d v="2015-12-15T12:10:00"/>
    <x v="4"/>
  </r>
  <r>
    <n v="1802"/>
    <s v="Out Of The Dark"/>
    <x v="1800"/>
    <n v="3500"/>
    <n v="1697"/>
    <n v="48"/>
    <x v="2"/>
    <s v="DE"/>
    <s v="EUR"/>
    <n v="1435442340"/>
    <n v="1433416830"/>
    <b v="1"/>
    <n v="18"/>
    <b v="0"/>
    <s v="photography/photobooks"/>
    <n v="94.28"/>
    <x v="8"/>
    <x v="20"/>
    <x v="1802"/>
    <d v="2015-06-27T21:59:00"/>
    <x v="4"/>
  </r>
  <r>
    <n v="1803"/>
    <s v="On the Verge, the book."/>
    <x v="1801"/>
    <n v="17500"/>
    <n v="5390"/>
    <n v="31"/>
    <x v="2"/>
    <s v="US"/>
    <s v="USD"/>
    <n v="1423878182"/>
    <n v="1421199782"/>
    <b v="1"/>
    <n v="75"/>
    <b v="0"/>
    <s v="photography/photobooks"/>
    <n v="71.87"/>
    <x v="8"/>
    <x v="20"/>
    <x v="1803"/>
    <d v="2015-02-14T01:43:02"/>
    <x v="4"/>
  </r>
  <r>
    <n v="1804"/>
    <s v="No Dar Papaya:  Photographs from Colombia 2003-2013"/>
    <x v="1802"/>
    <n v="15500"/>
    <n v="5452"/>
    <n v="35"/>
    <x v="2"/>
    <s v="US"/>
    <s v="USD"/>
    <n v="1447521404"/>
    <n v="1444061804"/>
    <b v="1"/>
    <n v="52"/>
    <b v="0"/>
    <s v="photography/photobooks"/>
    <n v="104.85"/>
    <x v="8"/>
    <x v="20"/>
    <x v="1804"/>
    <d v="2015-11-14T17:16:44"/>
    <x v="4"/>
  </r>
  <r>
    <n v="1805"/>
    <s v="Book &quot;The Travellers&quot;"/>
    <x v="1803"/>
    <n v="22500"/>
    <n v="8191"/>
    <n v="36"/>
    <x v="2"/>
    <s v="DE"/>
    <s v="EUR"/>
    <n v="1443808800"/>
    <n v="1441048658"/>
    <b v="1"/>
    <n v="122"/>
    <b v="0"/>
    <s v="photography/photobooks"/>
    <n v="67.14"/>
    <x v="8"/>
    <x v="20"/>
    <x v="1805"/>
    <d v="2015-10-02T18:00:00"/>
    <x v="4"/>
  </r>
  <r>
    <n v="1806"/>
    <s v="American Presidents Naked"/>
    <x v="1804"/>
    <n v="20000"/>
    <n v="591"/>
    <n v="3"/>
    <x v="2"/>
    <s v="GB"/>
    <s v="GBP"/>
    <n v="1412090349"/>
    <n v="1409066349"/>
    <b v="1"/>
    <n v="8"/>
    <b v="0"/>
    <s v="photography/photobooks"/>
    <n v="73.88"/>
    <x v="8"/>
    <x v="20"/>
    <x v="1806"/>
    <d v="2014-09-30T15:19:09"/>
    <x v="3"/>
  </r>
  <r>
    <n v="1807"/>
    <s v="Anywhere but Here"/>
    <x v="1805"/>
    <n v="5000"/>
    <n v="553"/>
    <n v="11"/>
    <x v="2"/>
    <s v="US"/>
    <s v="USD"/>
    <n v="1411868313"/>
    <n v="1409276313"/>
    <b v="1"/>
    <n v="8"/>
    <b v="0"/>
    <s v="photography/photobooks"/>
    <n v="69.13"/>
    <x v="8"/>
    <x v="20"/>
    <x v="1807"/>
    <d v="2014-09-28T01:38:33"/>
    <x v="3"/>
  </r>
  <r>
    <n v="1808"/>
    <s v="An Iranian Journey"/>
    <x v="1806"/>
    <n v="28000"/>
    <n v="11594"/>
    <n v="41"/>
    <x v="2"/>
    <s v="US"/>
    <s v="USD"/>
    <n v="1486830030"/>
    <n v="1483806030"/>
    <b v="1"/>
    <n v="96"/>
    <b v="0"/>
    <s v="photography/photobooks"/>
    <n v="120.77"/>
    <x v="8"/>
    <x v="20"/>
    <x v="1808"/>
    <d v="2017-02-11T16:20:30"/>
    <x v="9"/>
  </r>
  <r>
    <n v="1809"/>
    <s v="Hamilton: A Different Perspective"/>
    <x v="1807"/>
    <n v="3500"/>
    <n v="380"/>
    <n v="11"/>
    <x v="2"/>
    <s v="CA"/>
    <s v="CAD"/>
    <n v="1425246439"/>
    <n v="1422222439"/>
    <b v="1"/>
    <n v="9"/>
    <b v="0"/>
    <s v="photography/photobooks"/>
    <n v="42.22"/>
    <x v="8"/>
    <x v="20"/>
    <x v="1809"/>
    <d v="2015-03-01T21:47:19"/>
    <x v="4"/>
  </r>
  <r>
    <n v="1810"/>
    <s v="Film Speed"/>
    <x v="1808"/>
    <n v="450"/>
    <n v="15"/>
    <n v="3"/>
    <x v="2"/>
    <s v="US"/>
    <s v="USD"/>
    <n v="1408657826"/>
    <n v="1407621026"/>
    <b v="0"/>
    <n v="2"/>
    <b v="0"/>
    <s v="photography/photobooks"/>
    <n v="7.5"/>
    <x v="8"/>
    <x v="20"/>
    <x v="1810"/>
    <d v="2014-08-21T21:50:26"/>
    <x v="3"/>
  </r>
  <r>
    <n v="1811"/>
    <s v="The Year of Sunsets"/>
    <x v="1809"/>
    <n v="54000"/>
    <n v="40"/>
    <n v="0"/>
    <x v="2"/>
    <s v="US"/>
    <s v="USD"/>
    <n v="1414123200"/>
    <n v="1408962270"/>
    <b v="0"/>
    <n v="26"/>
    <b v="0"/>
    <s v="photography/photobooks"/>
    <n v="1.54"/>
    <x v="8"/>
    <x v="20"/>
    <x v="1811"/>
    <d v="2014-10-24T04:00:00"/>
    <x v="3"/>
  </r>
  <r>
    <n v="1812"/>
    <s v="Run Rwanda: A Photo Book showcasing contemporary Rwanda"/>
    <x v="1810"/>
    <n v="6500"/>
    <n v="865"/>
    <n v="13"/>
    <x v="2"/>
    <s v="GB"/>
    <s v="GBP"/>
    <n v="1467531536"/>
    <n v="1464939536"/>
    <b v="0"/>
    <n v="23"/>
    <b v="0"/>
    <s v="photography/photobooks"/>
    <n v="37.61"/>
    <x v="8"/>
    <x v="20"/>
    <x v="1812"/>
    <d v="2016-07-03T07:38:56"/>
    <x v="2"/>
  </r>
  <r>
    <n v="1813"/>
    <s v="Libya : The Lost Days"/>
    <x v="1811"/>
    <n v="8750"/>
    <n v="0"/>
    <n v="0"/>
    <x v="2"/>
    <s v="GB"/>
    <s v="GBP"/>
    <n v="1407532812"/>
    <n v="1404940812"/>
    <b v="0"/>
    <n v="0"/>
    <b v="0"/>
    <s v="photography/photobooks"/>
    <n v="0"/>
    <x v="8"/>
    <x v="20"/>
    <x v="1813"/>
    <d v="2014-08-08T21:20:12"/>
    <x v="3"/>
  </r>
  <r>
    <n v="1814"/>
    <s v="My Favourite Colour Was Yellow"/>
    <x v="1812"/>
    <n v="12000"/>
    <n v="5902"/>
    <n v="49"/>
    <x v="2"/>
    <s v="GB"/>
    <s v="GBP"/>
    <n v="1425108736"/>
    <n v="1422516736"/>
    <b v="0"/>
    <n v="140"/>
    <b v="0"/>
    <s v="photography/photobooks"/>
    <n v="42.16"/>
    <x v="8"/>
    <x v="20"/>
    <x v="1814"/>
    <d v="2015-02-28T07:32:16"/>
    <x v="4"/>
  </r>
  <r>
    <n v="1815"/>
    <s v="Texas to Florida"/>
    <x v="1813"/>
    <n v="3000"/>
    <n v="0"/>
    <n v="0"/>
    <x v="2"/>
    <s v="US"/>
    <s v="USD"/>
    <n v="1435787137"/>
    <n v="1434577537"/>
    <b v="0"/>
    <n v="0"/>
    <b v="0"/>
    <s v="photography/photobooks"/>
    <n v="0"/>
    <x v="8"/>
    <x v="20"/>
    <x v="1815"/>
    <d v="2015-07-01T21:45:37"/>
    <x v="4"/>
  </r>
  <r>
    <n v="1816"/>
    <s v="Moments of Passion"/>
    <x v="1814"/>
    <n v="25000"/>
    <n v="509"/>
    <n v="2"/>
    <x v="2"/>
    <s v="CH"/>
    <s v="CHF"/>
    <n v="1469473200"/>
    <n v="1467061303"/>
    <b v="0"/>
    <n v="6"/>
    <b v="0"/>
    <s v="photography/photobooks"/>
    <n v="84.83"/>
    <x v="8"/>
    <x v="20"/>
    <x v="1816"/>
    <d v="2016-07-25T19:00:00"/>
    <x v="2"/>
  </r>
  <r>
    <n v="1817"/>
    <s v="Through the Lens of Jerry Gustafson"/>
    <x v="1815"/>
    <n v="18000"/>
    <n v="9419"/>
    <n v="52"/>
    <x v="2"/>
    <s v="US"/>
    <s v="USD"/>
    <n v="1485759540"/>
    <n v="1480607607"/>
    <b v="0"/>
    <n v="100"/>
    <b v="0"/>
    <s v="photography/photobooks"/>
    <n v="94.19"/>
    <x v="8"/>
    <x v="20"/>
    <x v="1817"/>
    <d v="2017-01-30T06:59:00"/>
    <x v="2"/>
  </r>
  <r>
    <n v="1818"/>
    <s v="Give Me Your Goofy-ist"/>
    <x v="1816"/>
    <n v="15000"/>
    <n v="0"/>
    <n v="0"/>
    <x v="2"/>
    <s v="US"/>
    <s v="USD"/>
    <n v="1428035850"/>
    <n v="1425447450"/>
    <b v="0"/>
    <n v="0"/>
    <b v="0"/>
    <s v="photography/photobooks"/>
    <n v="0"/>
    <x v="8"/>
    <x v="20"/>
    <x v="1818"/>
    <d v="2015-04-03T04:37:30"/>
    <x v="4"/>
  </r>
  <r>
    <n v="1819"/>
    <s v="Claim Your Glacier: What's your legacy? Denali, AK"/>
    <x v="1817"/>
    <n v="1200"/>
    <n v="25"/>
    <n v="2"/>
    <x v="2"/>
    <s v="US"/>
    <s v="USD"/>
    <n v="1406743396"/>
    <n v="1404151396"/>
    <b v="0"/>
    <n v="4"/>
    <b v="0"/>
    <s v="photography/photobooks"/>
    <n v="6.25"/>
    <x v="8"/>
    <x v="20"/>
    <x v="1819"/>
    <d v="2014-07-30T18:03:16"/>
    <x v="3"/>
  </r>
  <r>
    <n v="1820"/>
    <s v="From Box to Book: 34Â° 16' 28&quot;N - &quot;119Â° 13' 44&quot;W"/>
    <x v="1818"/>
    <n v="26000"/>
    <n v="1707"/>
    <n v="7"/>
    <x v="2"/>
    <s v="US"/>
    <s v="USD"/>
    <n v="1427850090"/>
    <n v="1425261690"/>
    <b v="0"/>
    <n v="8"/>
    <b v="0"/>
    <s v="photography/photobooks"/>
    <n v="213.38"/>
    <x v="8"/>
    <x v="20"/>
    <x v="1820"/>
    <d v="2015-04-01T01:01:30"/>
    <x v="4"/>
  </r>
  <r>
    <n v="1821"/>
    <s v="Glass Cloud on the road!"/>
    <x v="1819"/>
    <n v="2500"/>
    <n v="3372.25"/>
    <n v="135"/>
    <x v="0"/>
    <s v="US"/>
    <s v="USD"/>
    <n v="1330760367"/>
    <n v="1326872367"/>
    <b v="0"/>
    <n v="57"/>
    <b v="1"/>
    <s v="music/rock"/>
    <n v="59.16"/>
    <x v="4"/>
    <x v="11"/>
    <x v="1821"/>
    <d v="2012-03-03T07:39:27"/>
    <x v="6"/>
  </r>
  <r>
    <n v="1822"/>
    <s v="Wood Butcher's new music video- I Don't Wanna Party"/>
    <x v="1820"/>
    <n v="300"/>
    <n v="300"/>
    <n v="100"/>
    <x v="0"/>
    <s v="CA"/>
    <s v="CAD"/>
    <n v="1391194860"/>
    <n v="1388084862"/>
    <b v="0"/>
    <n v="11"/>
    <b v="1"/>
    <s v="music/rock"/>
    <n v="27.27"/>
    <x v="4"/>
    <x v="11"/>
    <x v="1822"/>
    <d v="2014-01-31T19:01:00"/>
    <x v="5"/>
  </r>
  <r>
    <n v="1823"/>
    <s v="Our Band Van Needs Serious Repairs!!!"/>
    <x v="1821"/>
    <n v="700"/>
    <n v="811"/>
    <n v="116"/>
    <x v="0"/>
    <s v="US"/>
    <s v="USD"/>
    <n v="1351095976"/>
    <n v="1348503976"/>
    <b v="0"/>
    <n v="33"/>
    <b v="1"/>
    <s v="music/rock"/>
    <n v="24.58"/>
    <x v="4"/>
    <x v="11"/>
    <x v="1823"/>
    <d v="2012-10-24T16:26:16"/>
    <x v="6"/>
  </r>
  <r>
    <n v="1824"/>
    <s v="Tin Man's Broken Wisdom Fund"/>
    <x v="1822"/>
    <n v="3000"/>
    <n v="3002"/>
    <n v="100"/>
    <x v="0"/>
    <s v="US"/>
    <s v="USD"/>
    <n v="1389146880"/>
    <n v="1387403967"/>
    <b v="0"/>
    <n v="40"/>
    <b v="1"/>
    <s v="music/rock"/>
    <n v="75.05"/>
    <x v="4"/>
    <x v="11"/>
    <x v="1824"/>
    <d v="2014-01-08T02:08:00"/>
    <x v="5"/>
  </r>
  <r>
    <n v="1825"/>
    <s v="Eurisko's &quot;Wild Animal&quot; Project"/>
    <x v="1823"/>
    <n v="2000"/>
    <n v="2101"/>
    <n v="105"/>
    <x v="0"/>
    <s v="US"/>
    <s v="USD"/>
    <n v="1373572903"/>
    <n v="1371585703"/>
    <b v="0"/>
    <n v="50"/>
    <b v="1"/>
    <s v="music/rock"/>
    <n v="42.02"/>
    <x v="4"/>
    <x v="11"/>
    <x v="1825"/>
    <d v="2013-07-11T20:01:43"/>
    <x v="5"/>
  </r>
  <r>
    <n v="1826"/>
    <s v="BEAR GHOST! Professional Recording! Yay!"/>
    <x v="1824"/>
    <n v="2000"/>
    <n v="2020"/>
    <n v="101"/>
    <x v="0"/>
    <s v="US"/>
    <s v="USD"/>
    <n v="1392675017"/>
    <n v="1390083017"/>
    <b v="0"/>
    <n v="38"/>
    <b v="1"/>
    <s v="music/rock"/>
    <n v="53.16"/>
    <x v="4"/>
    <x v="11"/>
    <x v="1826"/>
    <d v="2014-02-17T22:10:17"/>
    <x v="3"/>
  </r>
  <r>
    <n v="1827"/>
    <s v="&quot;Homeward Bound&quot; a journey in sound. "/>
    <x v="1825"/>
    <n v="8000"/>
    <n v="8053"/>
    <n v="101"/>
    <x v="0"/>
    <s v="US"/>
    <s v="USD"/>
    <n v="1299138561"/>
    <n v="1294818561"/>
    <b v="0"/>
    <n v="96"/>
    <b v="1"/>
    <s v="music/rock"/>
    <n v="83.89"/>
    <x v="4"/>
    <x v="11"/>
    <x v="1827"/>
    <d v="2011-03-03T07:49:21"/>
    <x v="7"/>
  </r>
  <r>
    <n v="1828"/>
    <s v="Help to make Sam Sliva's new EP, &quot;Drained&quot;, come to life."/>
    <x v="1826"/>
    <n v="20000"/>
    <n v="20032"/>
    <n v="100"/>
    <x v="0"/>
    <s v="US"/>
    <s v="USD"/>
    <n v="1399672800"/>
    <n v="1396906530"/>
    <b v="0"/>
    <n v="48"/>
    <b v="1"/>
    <s v="music/rock"/>
    <n v="417.33"/>
    <x v="4"/>
    <x v="11"/>
    <x v="1828"/>
    <d v="2014-05-09T22:00:00"/>
    <x v="3"/>
  </r>
  <r>
    <n v="1829"/>
    <s v="Help JUICE (Boston) Record Their First Album"/>
    <x v="1827"/>
    <n v="1500"/>
    <n v="2500.25"/>
    <n v="167"/>
    <x v="0"/>
    <s v="US"/>
    <s v="USD"/>
    <n v="1295647200"/>
    <n v="1291428371"/>
    <b v="0"/>
    <n v="33"/>
    <b v="1"/>
    <s v="music/rock"/>
    <n v="75.77"/>
    <x v="4"/>
    <x v="11"/>
    <x v="1829"/>
    <d v="2011-01-21T22:00:00"/>
    <x v="8"/>
  </r>
  <r>
    <n v="1830"/>
    <s v="Help Vintage Blue Complete and Promote Our Record!"/>
    <x v="1828"/>
    <n v="15000"/>
    <n v="15230"/>
    <n v="102"/>
    <x v="0"/>
    <s v="US"/>
    <s v="USD"/>
    <n v="1393259107"/>
    <n v="1390667107"/>
    <b v="0"/>
    <n v="226"/>
    <b v="1"/>
    <s v="music/rock"/>
    <n v="67.39"/>
    <x v="4"/>
    <x v="11"/>
    <x v="1830"/>
    <d v="2014-02-24T16:25:07"/>
    <x v="3"/>
  </r>
  <r>
    <n v="1831"/>
    <s v="Darling Waste Trailer Bail Out!"/>
    <x v="1829"/>
    <n v="1000"/>
    <n v="1030"/>
    <n v="103"/>
    <x v="0"/>
    <s v="US"/>
    <s v="USD"/>
    <n v="1336866863"/>
    <n v="1335570863"/>
    <b v="0"/>
    <n v="14"/>
    <b v="1"/>
    <s v="music/rock"/>
    <n v="73.569999999999993"/>
    <x v="4"/>
    <x v="11"/>
    <x v="1831"/>
    <d v="2012-05-12T23:54:23"/>
    <x v="6"/>
  </r>
  <r>
    <n v="1832"/>
    <s v="Black Swan Theories Debut CD"/>
    <x v="1830"/>
    <n v="350"/>
    <n v="500"/>
    <n v="143"/>
    <x v="0"/>
    <s v="US"/>
    <s v="USD"/>
    <n v="1299243427"/>
    <n v="1296651427"/>
    <b v="0"/>
    <n v="20"/>
    <b v="1"/>
    <s v="music/rock"/>
    <n v="25"/>
    <x v="4"/>
    <x v="11"/>
    <x v="1832"/>
    <d v="2011-03-04T12:57:07"/>
    <x v="7"/>
  </r>
  <r>
    <n v="1833"/>
    <s v="HAIRcyclopedia Vol. 2 - The Vault"/>
    <x v="1831"/>
    <n v="400"/>
    <n v="1050"/>
    <n v="263"/>
    <x v="0"/>
    <s v="US"/>
    <s v="USD"/>
    <n v="1362211140"/>
    <n v="1359421403"/>
    <b v="0"/>
    <n v="25"/>
    <b v="1"/>
    <s v="music/rock"/>
    <n v="42"/>
    <x v="4"/>
    <x v="11"/>
    <x v="1833"/>
    <d v="2013-03-02T07:59:00"/>
    <x v="5"/>
  </r>
  <r>
    <n v="1834"/>
    <s v="TDJ - All Part of the Plan EP/Tour"/>
    <x v="1832"/>
    <n v="10000"/>
    <n v="11805"/>
    <n v="118"/>
    <x v="0"/>
    <s v="US"/>
    <s v="USD"/>
    <n v="1422140895"/>
    <n v="1418684895"/>
    <b v="0"/>
    <n v="90"/>
    <b v="1"/>
    <s v="music/rock"/>
    <n v="131.16999999999999"/>
    <x v="4"/>
    <x v="11"/>
    <x v="1834"/>
    <d v="2015-01-24T23:08:15"/>
    <x v="3"/>
  </r>
  <r>
    <n v="1835"/>
    <s v="DIRTY LITTLE REBEL EP"/>
    <x v="1833"/>
    <n v="500"/>
    <n v="520"/>
    <n v="104"/>
    <x v="0"/>
    <s v="GB"/>
    <s v="GBP"/>
    <n v="1459439471"/>
    <n v="1456851071"/>
    <b v="0"/>
    <n v="11"/>
    <b v="1"/>
    <s v="music/rock"/>
    <n v="47.27"/>
    <x v="4"/>
    <x v="11"/>
    <x v="1835"/>
    <d v="2016-03-31T15:51:11"/>
    <x v="2"/>
  </r>
  <r>
    <n v="1836"/>
    <s v="KICKSTART OUR &lt;+3"/>
    <x v="1834"/>
    <n v="5000"/>
    <n v="10017"/>
    <n v="200"/>
    <x v="0"/>
    <s v="US"/>
    <s v="USD"/>
    <n v="1361129129"/>
    <n v="1359660329"/>
    <b v="0"/>
    <n v="55"/>
    <b v="1"/>
    <s v="music/rock"/>
    <n v="182.13"/>
    <x v="4"/>
    <x v="11"/>
    <x v="1836"/>
    <d v="2013-02-17T19:25:29"/>
    <x v="5"/>
  </r>
  <r>
    <n v="1837"/>
    <s v="Shady Grady &amp; The Nobodies - HELP US GO ON TOUR SUMMER 2012"/>
    <x v="1835"/>
    <n v="600"/>
    <n v="1841"/>
    <n v="307"/>
    <x v="0"/>
    <s v="US"/>
    <s v="USD"/>
    <n v="1332029335"/>
    <n v="1326848935"/>
    <b v="0"/>
    <n v="30"/>
    <b v="1"/>
    <s v="music/rock"/>
    <n v="61.37"/>
    <x v="4"/>
    <x v="11"/>
    <x v="1837"/>
    <d v="2012-03-18T00:08:55"/>
    <x v="6"/>
  </r>
  <r>
    <n v="1838"/>
    <s v="Closure - A Paul Haasch Music Video"/>
    <x v="1836"/>
    <n v="1000"/>
    <n v="1001.49"/>
    <n v="100"/>
    <x v="0"/>
    <s v="US"/>
    <s v="USD"/>
    <n v="1317438000"/>
    <n v="1314989557"/>
    <b v="0"/>
    <n v="28"/>
    <b v="1"/>
    <s v="music/rock"/>
    <n v="35.770000000000003"/>
    <x v="4"/>
    <x v="11"/>
    <x v="1838"/>
    <d v="2011-10-01T03:00:00"/>
    <x v="7"/>
  </r>
  <r>
    <n v="1839"/>
    <s v="Help The King of Mars Record Their First EP!"/>
    <x v="1837"/>
    <n v="1000"/>
    <n v="2053"/>
    <n v="205"/>
    <x v="0"/>
    <s v="US"/>
    <s v="USD"/>
    <n v="1475342382"/>
    <n v="1472750382"/>
    <b v="0"/>
    <n v="45"/>
    <b v="1"/>
    <s v="music/rock"/>
    <n v="45.62"/>
    <x v="4"/>
    <x v="11"/>
    <x v="1839"/>
    <d v="2016-10-01T17:19:42"/>
    <x v="2"/>
  </r>
  <r>
    <n v="1840"/>
    <s v="City of the Weak on Tour!"/>
    <x v="1838"/>
    <n v="900"/>
    <n v="980"/>
    <n v="109"/>
    <x v="0"/>
    <s v="US"/>
    <s v="USD"/>
    <n v="1367902740"/>
    <n v="1366251510"/>
    <b v="0"/>
    <n v="13"/>
    <b v="1"/>
    <s v="music/rock"/>
    <n v="75.38"/>
    <x v="4"/>
    <x v="11"/>
    <x v="1840"/>
    <d v="2013-05-07T04:59:00"/>
    <x v="5"/>
  </r>
  <r>
    <n v="1841"/>
    <s v="Hydra Effect Debut EP"/>
    <x v="1839"/>
    <n v="2000"/>
    <n v="2035"/>
    <n v="102"/>
    <x v="0"/>
    <s v="US"/>
    <s v="USD"/>
    <n v="1400561940"/>
    <n v="1397679445"/>
    <b v="0"/>
    <n v="40"/>
    <b v="1"/>
    <s v="music/rock"/>
    <n v="50.88"/>
    <x v="4"/>
    <x v="11"/>
    <x v="1841"/>
    <d v="2014-05-20T04:59:00"/>
    <x v="3"/>
  </r>
  <r>
    <n v="1842"/>
    <s v="Stereo Dogs! 14-Year Old Teen Rock Band Plan CD Project!"/>
    <x v="1840"/>
    <n v="2000"/>
    <n v="2505"/>
    <n v="125"/>
    <x v="0"/>
    <s v="US"/>
    <s v="USD"/>
    <n v="1425275940"/>
    <n v="1422371381"/>
    <b v="0"/>
    <n v="21"/>
    <b v="1"/>
    <s v="music/rock"/>
    <n v="119.29"/>
    <x v="4"/>
    <x v="11"/>
    <x v="1842"/>
    <d v="2015-03-02T05:59:00"/>
    <x v="4"/>
  </r>
  <r>
    <n v="1843"/>
    <s v="Jeremy Buck &amp; The Bang â€“ Brand New Album and 2 Music Videos"/>
    <x v="1841"/>
    <n v="10000"/>
    <n v="12400.61"/>
    <n v="124"/>
    <x v="0"/>
    <s v="US"/>
    <s v="USD"/>
    <n v="1298245954"/>
    <n v="1295653954"/>
    <b v="0"/>
    <n v="134"/>
    <b v="1"/>
    <s v="music/rock"/>
    <n v="92.54"/>
    <x v="4"/>
    <x v="11"/>
    <x v="1843"/>
    <d v="2011-02-20T23:52:34"/>
    <x v="7"/>
  </r>
  <r>
    <n v="1844"/>
    <s v="Get The Neckties in the studio to record their first album!"/>
    <x v="1842"/>
    <n v="1500"/>
    <n v="1521"/>
    <n v="101"/>
    <x v="0"/>
    <s v="US"/>
    <s v="USD"/>
    <n v="1307761200"/>
    <n v="1304464914"/>
    <b v="0"/>
    <n v="20"/>
    <b v="1"/>
    <s v="music/rock"/>
    <n v="76.05"/>
    <x v="4"/>
    <x v="11"/>
    <x v="1844"/>
    <d v="2011-06-11T03:00:00"/>
    <x v="7"/>
  </r>
  <r>
    <n v="1845"/>
    <s v="GIVE ME &quot;One More&quot; The Single Release!"/>
    <x v="1843"/>
    <n v="1000"/>
    <n v="1000"/>
    <n v="100"/>
    <x v="0"/>
    <s v="US"/>
    <s v="USD"/>
    <n v="1466139300"/>
    <n v="1464854398"/>
    <b v="0"/>
    <n v="19"/>
    <b v="1"/>
    <s v="music/rock"/>
    <n v="52.63"/>
    <x v="4"/>
    <x v="11"/>
    <x v="1845"/>
    <d v="2016-06-17T04:55:00"/>
    <x v="2"/>
  </r>
  <r>
    <n v="1846"/>
    <s v="Michael Angelo Batio &quot;Intermezzo&quot; Album Project"/>
    <x v="1844"/>
    <n v="15000"/>
    <n v="20689"/>
    <n v="138"/>
    <x v="0"/>
    <s v="US"/>
    <s v="USD"/>
    <n v="1355585777"/>
    <n v="1352993777"/>
    <b v="0"/>
    <n v="209"/>
    <b v="1"/>
    <s v="music/rock"/>
    <n v="98.99"/>
    <x v="4"/>
    <x v="11"/>
    <x v="1846"/>
    <d v="2012-12-15T15:36:17"/>
    <x v="6"/>
  </r>
  <r>
    <n v="1847"/>
    <s v="Deathtrap America Spring 2015 Tour"/>
    <x v="1845"/>
    <n v="2500"/>
    <n v="3022"/>
    <n v="121"/>
    <x v="0"/>
    <s v="US"/>
    <s v="USD"/>
    <n v="1429594832"/>
    <n v="1427780432"/>
    <b v="0"/>
    <n v="38"/>
    <b v="1"/>
    <s v="music/rock"/>
    <n v="79.53"/>
    <x v="4"/>
    <x v="11"/>
    <x v="1847"/>
    <d v="2015-04-21T05:40:32"/>
    <x v="4"/>
  </r>
  <r>
    <n v="1848"/>
    <s v="Hopeless Jack First National Tour"/>
    <x v="1846"/>
    <n v="3000"/>
    <n v="3221"/>
    <n v="107"/>
    <x v="0"/>
    <s v="US"/>
    <s v="USD"/>
    <n v="1312095540"/>
    <n v="1306608888"/>
    <b v="0"/>
    <n v="24"/>
    <b v="1"/>
    <s v="music/rock"/>
    <n v="134.21"/>
    <x v="4"/>
    <x v="11"/>
    <x v="1848"/>
    <d v="2011-07-31T06:59:00"/>
    <x v="7"/>
  </r>
  <r>
    <n v="1849"/>
    <s v="Release the Skyline Album"/>
    <x v="1847"/>
    <n v="300"/>
    <n v="301"/>
    <n v="100"/>
    <x v="0"/>
    <s v="US"/>
    <s v="USD"/>
    <n v="1350505059"/>
    <n v="1347913059"/>
    <b v="0"/>
    <n v="8"/>
    <b v="1"/>
    <s v="music/rock"/>
    <n v="37.630000000000003"/>
    <x v="4"/>
    <x v="11"/>
    <x v="1849"/>
    <d v="2012-10-17T20:17:39"/>
    <x v="6"/>
  </r>
  <r>
    <n v="1850"/>
    <s v="WILKES EP"/>
    <x v="1848"/>
    <n v="9000"/>
    <n v="9137"/>
    <n v="102"/>
    <x v="0"/>
    <s v="US"/>
    <s v="USD"/>
    <n v="1405033300"/>
    <n v="1402441300"/>
    <b v="0"/>
    <n v="179"/>
    <b v="1"/>
    <s v="music/rock"/>
    <n v="51.04"/>
    <x v="4"/>
    <x v="11"/>
    <x v="1850"/>
    <d v="2014-07-10T23:01:40"/>
    <x v="3"/>
  </r>
  <r>
    <n v="1851"/>
    <s v="From Digital to Reality - CD Printing for Three Albums"/>
    <x v="1849"/>
    <n v="1300"/>
    <n v="1301"/>
    <n v="100"/>
    <x v="0"/>
    <s v="US"/>
    <s v="USD"/>
    <n v="1406509200"/>
    <n v="1404769538"/>
    <b v="0"/>
    <n v="26"/>
    <b v="1"/>
    <s v="music/rock"/>
    <n v="50.04"/>
    <x v="4"/>
    <x v="11"/>
    <x v="1851"/>
    <d v="2014-07-28T01:00:00"/>
    <x v="3"/>
  </r>
  <r>
    <n v="1852"/>
    <s v="Radiolucent - Electric City."/>
    <x v="1850"/>
    <n v="15000"/>
    <n v="17545"/>
    <n v="117"/>
    <x v="0"/>
    <s v="US"/>
    <s v="USD"/>
    <n v="1429920000"/>
    <n v="1426703452"/>
    <b v="0"/>
    <n v="131"/>
    <b v="1"/>
    <s v="music/rock"/>
    <n v="133.93"/>
    <x v="4"/>
    <x v="11"/>
    <x v="1852"/>
    <d v="2015-04-25T00:00:00"/>
    <x v="4"/>
  </r>
  <r>
    <n v="1853"/>
    <s v="Beyond the Victory recording their debut EP"/>
    <x v="1851"/>
    <n v="800"/>
    <n v="815"/>
    <n v="102"/>
    <x v="0"/>
    <s v="US"/>
    <s v="USD"/>
    <n v="1352860017"/>
    <n v="1348536417"/>
    <b v="0"/>
    <n v="14"/>
    <b v="1"/>
    <s v="music/rock"/>
    <n v="58.21"/>
    <x v="4"/>
    <x v="11"/>
    <x v="1853"/>
    <d v="2012-11-14T02:26:57"/>
    <x v="6"/>
  </r>
  <r>
    <n v="1854"/>
    <s v="Emily Bell is releasing her debut album"/>
    <x v="1852"/>
    <n v="15000"/>
    <n v="15318.55"/>
    <n v="102"/>
    <x v="0"/>
    <s v="US"/>
    <s v="USD"/>
    <n v="1369355437"/>
    <n v="1366763437"/>
    <b v="0"/>
    <n v="174"/>
    <b v="1"/>
    <s v="music/rock"/>
    <n v="88.04"/>
    <x v="4"/>
    <x v="11"/>
    <x v="1854"/>
    <d v="2013-05-24T00:30:37"/>
    <x v="5"/>
  </r>
  <r>
    <n v="1855"/>
    <s v="Motion Device Debut EP"/>
    <x v="1853"/>
    <n v="8750"/>
    <n v="13480.16"/>
    <n v="154"/>
    <x v="0"/>
    <s v="CA"/>
    <s v="CAD"/>
    <n v="1389012940"/>
    <n v="1385124940"/>
    <b v="0"/>
    <n v="191"/>
    <b v="1"/>
    <s v="music/rock"/>
    <n v="70.58"/>
    <x v="4"/>
    <x v="11"/>
    <x v="1855"/>
    <d v="2014-01-06T12:55:40"/>
    <x v="5"/>
  </r>
  <r>
    <n v="1856"/>
    <s v="Lazy Sunday"/>
    <x v="1854"/>
    <n v="2000"/>
    <n v="2025"/>
    <n v="101"/>
    <x v="0"/>
    <s v="US"/>
    <s v="USD"/>
    <n v="1405715472"/>
    <n v="1403901072"/>
    <b v="0"/>
    <n v="38"/>
    <b v="1"/>
    <s v="music/rock"/>
    <n v="53.29"/>
    <x v="4"/>
    <x v="11"/>
    <x v="1856"/>
    <d v="2014-07-18T20:31:12"/>
    <x v="3"/>
  </r>
  <r>
    <n v="1857"/>
    <s v="Holy Water Moses - A Hail Dale Project"/>
    <x v="1855"/>
    <n v="3000"/>
    <n v="3000"/>
    <n v="100"/>
    <x v="0"/>
    <s v="US"/>
    <s v="USD"/>
    <n v="1410546413"/>
    <n v="1407954413"/>
    <b v="0"/>
    <n v="22"/>
    <b v="1"/>
    <s v="music/rock"/>
    <n v="136.36000000000001"/>
    <x v="4"/>
    <x v="11"/>
    <x v="1857"/>
    <d v="2014-09-12T18:26:53"/>
    <x v="3"/>
  </r>
  <r>
    <n v="1858"/>
    <s v="Curriculum-Based Rock Music For Kids"/>
    <x v="1856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x v="11"/>
    <x v="1858"/>
    <d v="2011-12-16T05:48:41"/>
    <x v="7"/>
  </r>
  <r>
    <n v="1859"/>
    <s v="Queen Kwong Tour to London and Paris"/>
    <x v="1857"/>
    <n v="3000"/>
    <n v="3955"/>
    <n v="132"/>
    <x v="0"/>
    <s v="US"/>
    <s v="USD"/>
    <n v="1316716129"/>
    <n v="1314124129"/>
    <b v="0"/>
    <n v="56"/>
    <b v="1"/>
    <s v="music/rock"/>
    <n v="70.63"/>
    <x v="4"/>
    <x v="11"/>
    <x v="1859"/>
    <d v="2011-09-22T18:28:49"/>
    <x v="7"/>
  </r>
  <r>
    <n v="1860"/>
    <s v="A Simple Complex's 2013 CD Release Party DVD"/>
    <x v="1858"/>
    <n v="750"/>
    <n v="1001"/>
    <n v="133"/>
    <x v="0"/>
    <s v="US"/>
    <s v="USD"/>
    <n v="1391706084"/>
    <n v="1389891684"/>
    <b v="0"/>
    <n v="19"/>
    <b v="1"/>
    <s v="music/rock"/>
    <n v="52.68"/>
    <x v="4"/>
    <x v="11"/>
    <x v="1860"/>
    <d v="2014-02-06T17:01:24"/>
    <x v="3"/>
  </r>
  <r>
    <n v="1861"/>
    <s v="Galaxix - Take on the Universe!"/>
    <x v="1859"/>
    <n v="250000"/>
    <n v="0"/>
    <n v="0"/>
    <x v="2"/>
    <s v="GB"/>
    <s v="GBP"/>
    <n v="1422256341"/>
    <n v="1419664341"/>
    <b v="0"/>
    <n v="0"/>
    <b v="0"/>
    <s v="games/mobile games"/>
    <n v="0"/>
    <x v="6"/>
    <x v="18"/>
    <x v="1861"/>
    <d v="2015-01-26T07:12:21"/>
    <x v="3"/>
  </r>
  <r>
    <n v="1862"/>
    <s v="Purple Fishing - Trump Supporters/Critics Find Common Ground"/>
    <x v="1860"/>
    <n v="18000"/>
    <n v="1455"/>
    <n v="8"/>
    <x v="2"/>
    <s v="US"/>
    <s v="USD"/>
    <n v="1488958200"/>
    <n v="1484912974"/>
    <b v="0"/>
    <n v="16"/>
    <b v="0"/>
    <s v="games/mobile games"/>
    <n v="90.94"/>
    <x v="6"/>
    <x v="18"/>
    <x v="1862"/>
    <d v="2017-03-08T07:30:00"/>
    <x v="9"/>
  </r>
  <r>
    <n v="1863"/>
    <s v="Project: 20M813"/>
    <x v="1861"/>
    <n v="2500"/>
    <n v="10"/>
    <n v="0"/>
    <x v="2"/>
    <s v="US"/>
    <s v="USD"/>
    <n v="1402600085"/>
    <n v="1400008085"/>
    <b v="0"/>
    <n v="2"/>
    <b v="0"/>
    <s v="games/mobile games"/>
    <n v="5"/>
    <x v="6"/>
    <x v="18"/>
    <x v="1863"/>
    <d v="2014-06-12T19:08:05"/>
    <x v="3"/>
  </r>
  <r>
    <n v="1864"/>
    <s v="Fat Cheeks the Cannonball - iPhone and Android"/>
    <x v="1862"/>
    <n v="6500"/>
    <n v="2788"/>
    <n v="43"/>
    <x v="2"/>
    <s v="US"/>
    <s v="USD"/>
    <n v="1399223500"/>
    <n v="1396631500"/>
    <b v="0"/>
    <n v="48"/>
    <b v="0"/>
    <s v="games/mobile games"/>
    <n v="58.08"/>
    <x v="6"/>
    <x v="18"/>
    <x v="1864"/>
    <d v="2014-05-04T17:11:40"/>
    <x v="3"/>
  </r>
  <r>
    <n v="1865"/>
    <s v="THE RUNNING GAME"/>
    <x v="1863"/>
    <n v="110000"/>
    <n v="4"/>
    <n v="0"/>
    <x v="2"/>
    <s v="GB"/>
    <s v="GBP"/>
    <n v="1478425747"/>
    <n v="1475398147"/>
    <b v="0"/>
    <n v="2"/>
    <b v="0"/>
    <s v="games/mobile games"/>
    <n v="2"/>
    <x v="6"/>
    <x v="18"/>
    <x v="1865"/>
    <d v="2016-11-06T09:49:07"/>
    <x v="2"/>
  </r>
  <r>
    <n v="1866"/>
    <s v="MathPlus Cards (FKA Random Math)"/>
    <x v="1864"/>
    <n v="25000"/>
    <n v="125"/>
    <n v="1"/>
    <x v="2"/>
    <s v="US"/>
    <s v="USD"/>
    <n v="1488340800"/>
    <n v="1483768497"/>
    <b v="0"/>
    <n v="2"/>
    <b v="0"/>
    <s v="games/mobile games"/>
    <n v="62.5"/>
    <x v="6"/>
    <x v="18"/>
    <x v="1866"/>
    <d v="2017-03-01T04:00:00"/>
    <x v="9"/>
  </r>
  <r>
    <n v="1867"/>
    <s v="Meme Wars - Dank Age"/>
    <x v="1865"/>
    <n v="20000"/>
    <n v="10"/>
    <n v="0"/>
    <x v="2"/>
    <s v="US"/>
    <s v="USD"/>
    <n v="1478383912"/>
    <n v="1475791912"/>
    <b v="0"/>
    <n v="1"/>
    <b v="0"/>
    <s v="games/mobile games"/>
    <n v="10"/>
    <x v="6"/>
    <x v="18"/>
    <x v="1867"/>
    <d v="2016-11-05T22:11:52"/>
    <x v="2"/>
  </r>
  <r>
    <n v="1868"/>
    <s v="Help Build PaperChase Version 3 !"/>
    <x v="1866"/>
    <n v="25000"/>
    <n v="1217"/>
    <n v="5"/>
    <x v="2"/>
    <s v="US"/>
    <s v="USD"/>
    <n v="1450166340"/>
    <n v="1448044925"/>
    <b v="0"/>
    <n v="17"/>
    <b v="0"/>
    <s v="games/mobile games"/>
    <n v="71.59"/>
    <x v="6"/>
    <x v="18"/>
    <x v="1868"/>
    <d v="2015-12-15T07:59:00"/>
    <x v="4"/>
  </r>
  <r>
    <n v="1869"/>
    <s v="Castle Crawler RPG"/>
    <x v="1867"/>
    <n v="10000"/>
    <n v="0"/>
    <n v="0"/>
    <x v="2"/>
    <s v="US"/>
    <s v="USD"/>
    <n v="1483488249"/>
    <n v="1480896249"/>
    <b v="0"/>
    <n v="0"/>
    <b v="0"/>
    <s v="games/mobile games"/>
    <n v="0"/>
    <x v="6"/>
    <x v="18"/>
    <x v="1869"/>
    <d v="2017-01-04T00:04:09"/>
    <x v="2"/>
  </r>
  <r>
    <n v="1870"/>
    <s v="C.O.V.D.--A brand new board app game"/>
    <x v="1868"/>
    <n v="3500"/>
    <n v="361"/>
    <n v="10"/>
    <x v="2"/>
    <s v="US"/>
    <s v="USD"/>
    <n v="1454213820"/>
    <n v="1451723535"/>
    <b v="0"/>
    <n v="11"/>
    <b v="0"/>
    <s v="games/mobile games"/>
    <n v="32.82"/>
    <x v="6"/>
    <x v="18"/>
    <x v="1870"/>
    <d v="2016-01-31T04:17:00"/>
    <x v="2"/>
  </r>
  <r>
    <n v="1871"/>
    <s v="The Adventures of Bible Bear"/>
    <x v="1869"/>
    <n v="6500"/>
    <n v="4666"/>
    <n v="72"/>
    <x v="2"/>
    <s v="US"/>
    <s v="USD"/>
    <n v="1416512901"/>
    <n v="1413053301"/>
    <b v="0"/>
    <n v="95"/>
    <b v="0"/>
    <s v="games/mobile games"/>
    <n v="49.12"/>
    <x v="6"/>
    <x v="18"/>
    <x v="1871"/>
    <d v="2014-11-20T19:48:21"/>
    <x v="3"/>
  </r>
  <r>
    <n v="1872"/>
    <s v="ZombieTime!"/>
    <x v="1870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x v="18"/>
    <x v="1872"/>
    <d v="2015-06-30T03:06:42"/>
    <x v="4"/>
  </r>
  <r>
    <n v="1873"/>
    <s v="The Red Card Blue Card Game"/>
    <x v="1871"/>
    <n v="8000"/>
    <n v="36"/>
    <n v="0"/>
    <x v="2"/>
    <s v="CA"/>
    <s v="CAD"/>
    <n v="1436373900"/>
    <n v="1433861210"/>
    <b v="0"/>
    <n v="2"/>
    <b v="0"/>
    <s v="games/mobile games"/>
    <n v="18"/>
    <x v="6"/>
    <x v="18"/>
    <x v="1873"/>
    <d v="2015-07-08T16:45:00"/>
    <x v="4"/>
  </r>
  <r>
    <n v="1874"/>
    <s v="PATH to Reading Brain Training"/>
    <x v="1872"/>
    <n v="160000"/>
    <n v="26"/>
    <n v="0"/>
    <x v="2"/>
    <s v="US"/>
    <s v="USD"/>
    <n v="1467155733"/>
    <n v="1465427733"/>
    <b v="0"/>
    <n v="2"/>
    <b v="0"/>
    <s v="games/mobile games"/>
    <n v="13"/>
    <x v="6"/>
    <x v="18"/>
    <x v="1874"/>
    <d v="2016-06-28T23:15:33"/>
    <x v="2"/>
  </r>
  <r>
    <n v="1875"/>
    <s v="Claws &amp; Fins"/>
    <x v="1873"/>
    <n v="10000"/>
    <n v="51"/>
    <n v="1"/>
    <x v="2"/>
    <s v="US"/>
    <s v="USD"/>
    <n v="1470519308"/>
    <n v="1465335308"/>
    <b v="0"/>
    <n v="3"/>
    <b v="0"/>
    <s v="games/mobile games"/>
    <n v="17"/>
    <x v="6"/>
    <x v="18"/>
    <x v="1875"/>
    <d v="2016-08-06T21:35:08"/>
    <x v="2"/>
  </r>
  <r>
    <n v="1876"/>
    <s v="Migration Madness (Android)"/>
    <x v="1874"/>
    <n v="280"/>
    <n v="0"/>
    <n v="0"/>
    <x v="2"/>
    <s v="AU"/>
    <s v="AUD"/>
    <n v="1402901405"/>
    <n v="1400309405"/>
    <b v="0"/>
    <n v="0"/>
    <b v="0"/>
    <s v="games/mobile games"/>
    <n v="0"/>
    <x v="6"/>
    <x v="18"/>
    <x v="1876"/>
    <d v="2014-06-16T06:50:05"/>
    <x v="3"/>
  </r>
  <r>
    <n v="1877"/>
    <s v="Chip Dip II: Son of Chip Dip! - A Terrible, Terrible Game"/>
    <x v="1875"/>
    <n v="60"/>
    <n v="0"/>
    <n v="0"/>
    <x v="2"/>
    <s v="US"/>
    <s v="USD"/>
    <n v="1425170525"/>
    <n v="1422664925"/>
    <b v="0"/>
    <n v="0"/>
    <b v="0"/>
    <s v="games/mobile games"/>
    <n v="0"/>
    <x v="6"/>
    <x v="18"/>
    <x v="1877"/>
    <d v="2015-03-01T00:42:05"/>
    <x v="4"/>
  </r>
  <r>
    <n v="1878"/>
    <s v="Aussies versus Zombies"/>
    <x v="1876"/>
    <n v="8000"/>
    <n v="0"/>
    <n v="0"/>
    <x v="2"/>
    <s v="AU"/>
    <s v="AUD"/>
    <n v="1402618355"/>
    <n v="1400026355"/>
    <b v="0"/>
    <n v="0"/>
    <b v="0"/>
    <s v="games/mobile games"/>
    <n v="0"/>
    <x v="6"/>
    <x v="18"/>
    <x v="1878"/>
    <d v="2014-06-13T00:12:35"/>
    <x v="3"/>
  </r>
  <r>
    <n v="1879"/>
    <s v="Alex and More"/>
    <x v="1877"/>
    <n v="5000"/>
    <n v="6"/>
    <n v="0"/>
    <x v="2"/>
    <s v="ES"/>
    <s v="EUR"/>
    <n v="1457966129"/>
    <n v="1455377729"/>
    <b v="0"/>
    <n v="2"/>
    <b v="0"/>
    <s v="games/mobile games"/>
    <n v="3"/>
    <x v="6"/>
    <x v="18"/>
    <x v="1879"/>
    <d v="2016-03-14T14:35:29"/>
    <x v="2"/>
  </r>
  <r>
    <n v="1880"/>
    <s v="Sim Betting Football"/>
    <x v="1878"/>
    <n v="5000"/>
    <n v="1004"/>
    <n v="20"/>
    <x v="2"/>
    <s v="GB"/>
    <s v="GBP"/>
    <n v="1459341380"/>
    <n v="1456839380"/>
    <b v="0"/>
    <n v="24"/>
    <b v="0"/>
    <s v="games/mobile games"/>
    <n v="41.83"/>
    <x v="6"/>
    <x v="18"/>
    <x v="1880"/>
    <d v="2016-03-30T12:36:20"/>
    <x v="2"/>
  </r>
  <r>
    <n v="1881"/>
    <s v="Story Rock by The Jolly Llamas -- Our First Album!"/>
    <x v="1879"/>
    <n v="2000"/>
    <n v="3453.69"/>
    <n v="173"/>
    <x v="0"/>
    <s v="US"/>
    <s v="USD"/>
    <n v="1425955189"/>
    <n v="1423366789"/>
    <b v="0"/>
    <n v="70"/>
    <b v="1"/>
    <s v="music/indie rock"/>
    <n v="49.34"/>
    <x v="4"/>
    <x v="14"/>
    <x v="1881"/>
    <d v="2015-03-10T02:39:49"/>
    <x v="4"/>
  </r>
  <r>
    <n v="1882"/>
    <s v="American Lit or...Trespassing for Beginners"/>
    <x v="1880"/>
    <n v="3350"/>
    <n v="3380"/>
    <n v="101"/>
    <x v="0"/>
    <s v="US"/>
    <s v="USD"/>
    <n v="1341964080"/>
    <n v="1339109212"/>
    <b v="0"/>
    <n v="81"/>
    <b v="1"/>
    <s v="music/indie rock"/>
    <n v="41.73"/>
    <x v="4"/>
    <x v="14"/>
    <x v="1882"/>
    <d v="2012-07-10T23:48:00"/>
    <x v="6"/>
  </r>
  <r>
    <n v="1883"/>
    <s v="Afraid Of Figs - Help Fund our New CD - &quot;SAFE&quot;"/>
    <x v="1881"/>
    <n v="999"/>
    <n v="1047"/>
    <n v="105"/>
    <x v="0"/>
    <s v="US"/>
    <s v="USD"/>
    <n v="1333921508"/>
    <n v="1331333108"/>
    <b v="0"/>
    <n v="32"/>
    <b v="1"/>
    <s v="music/indie rock"/>
    <n v="32.72"/>
    <x v="4"/>
    <x v="14"/>
    <x v="1883"/>
    <d v="2012-04-08T21:45:08"/>
    <x v="6"/>
  </r>
  <r>
    <n v="1884"/>
    <s v="Glad Hearts New Album: Twenty Two - On Vinyl!"/>
    <x v="1882"/>
    <n v="1000"/>
    <n v="1351"/>
    <n v="135"/>
    <x v="0"/>
    <s v="US"/>
    <s v="USD"/>
    <n v="1354017600"/>
    <n v="1350967535"/>
    <b v="0"/>
    <n v="26"/>
    <b v="1"/>
    <s v="music/indie rock"/>
    <n v="51.96"/>
    <x v="4"/>
    <x v="14"/>
    <x v="1884"/>
    <d v="2012-11-27T12:00:00"/>
    <x v="6"/>
  </r>
  <r>
    <n v="1885"/>
    <s v="KATA 'The Rising' - Double LP (Vinyl Release)"/>
    <x v="1883"/>
    <n v="4575"/>
    <n v="5322"/>
    <n v="116"/>
    <x v="0"/>
    <s v="US"/>
    <s v="USD"/>
    <n v="1344636000"/>
    <n v="1341800110"/>
    <b v="0"/>
    <n v="105"/>
    <b v="1"/>
    <s v="music/indie rock"/>
    <n v="50.69"/>
    <x v="4"/>
    <x v="14"/>
    <x v="1885"/>
    <d v="2012-08-10T22:00:00"/>
    <x v="6"/>
  </r>
  <r>
    <n v="1886"/>
    <s v="INVISIBLE HOUSE: a history of the world - new CD/Album"/>
    <x v="1884"/>
    <n v="1200"/>
    <n v="1225"/>
    <n v="102"/>
    <x v="0"/>
    <s v="US"/>
    <s v="USD"/>
    <n v="1415832338"/>
    <n v="1413236738"/>
    <b v="0"/>
    <n v="29"/>
    <b v="1"/>
    <s v="music/indie rock"/>
    <n v="42.24"/>
    <x v="4"/>
    <x v="14"/>
    <x v="1886"/>
    <d v="2014-11-12T22:45:38"/>
    <x v="3"/>
  </r>
  <r>
    <n v="1887"/>
    <s v="Welcome To The Club - Music Video Project"/>
    <x v="1885"/>
    <n v="3000"/>
    <n v="3335"/>
    <n v="111"/>
    <x v="0"/>
    <s v="ES"/>
    <s v="EUR"/>
    <n v="1449178200"/>
    <n v="1447614732"/>
    <b v="0"/>
    <n v="8"/>
    <b v="1"/>
    <s v="music/indie rock"/>
    <n v="416.88"/>
    <x v="4"/>
    <x v="14"/>
    <x v="1887"/>
    <d v="2015-12-03T21:30:00"/>
    <x v="4"/>
  </r>
  <r>
    <n v="1888"/>
    <s v="STACIE COLLINS' new cd is RECORDED but needs a KICK-START cause &quot;SOMETIMES YA GOTTA&quot;"/>
    <x v="1886"/>
    <n v="2500"/>
    <n v="4152"/>
    <n v="166"/>
    <x v="0"/>
    <s v="US"/>
    <s v="USD"/>
    <n v="1275368340"/>
    <n v="1272692732"/>
    <b v="0"/>
    <n v="89"/>
    <b v="1"/>
    <s v="music/indie rock"/>
    <n v="46.65"/>
    <x v="4"/>
    <x v="14"/>
    <x v="1888"/>
    <d v="2010-06-01T04:59:00"/>
    <x v="8"/>
  </r>
  <r>
    <n v="1889"/>
    <s v="LittleBear"/>
    <x v="1887"/>
    <n v="2000"/>
    <n v="2132"/>
    <n v="107"/>
    <x v="0"/>
    <s v="US"/>
    <s v="USD"/>
    <n v="1363024946"/>
    <n v="1359140546"/>
    <b v="0"/>
    <n v="44"/>
    <b v="1"/>
    <s v="music/indie rock"/>
    <n v="48.45"/>
    <x v="4"/>
    <x v="14"/>
    <x v="1889"/>
    <d v="2013-03-11T18:02:26"/>
    <x v="5"/>
  </r>
  <r>
    <n v="1890"/>
    <s v="The Spring Standards LIVE at the Arden Gild Hall!"/>
    <x v="1888"/>
    <n v="12000"/>
    <n v="17350.13"/>
    <n v="145"/>
    <x v="0"/>
    <s v="US"/>
    <s v="USD"/>
    <n v="1355597528"/>
    <n v="1353005528"/>
    <b v="0"/>
    <n v="246"/>
    <b v="1"/>
    <s v="music/indie rock"/>
    <n v="70.53"/>
    <x v="4"/>
    <x v="14"/>
    <x v="1890"/>
    <d v="2012-12-15T18:52:08"/>
    <x v="6"/>
  </r>
  <r>
    <n v="1891"/>
    <s v="Lindsey Ray's new album recorded? âˆš Mixed? âˆš On the radio? That's where YOU come in."/>
    <x v="1889"/>
    <n v="10000"/>
    <n v="10555"/>
    <n v="106"/>
    <x v="0"/>
    <s v="US"/>
    <s v="USD"/>
    <n v="1279778400"/>
    <n v="1275851354"/>
    <b v="0"/>
    <n v="120"/>
    <b v="1"/>
    <s v="music/indie rock"/>
    <n v="87.96"/>
    <x v="4"/>
    <x v="14"/>
    <x v="1891"/>
    <d v="2010-07-22T06:00:00"/>
    <x v="8"/>
  </r>
  <r>
    <n v="1892"/>
    <s v="Nemes wants you to be able to hear their new songs!"/>
    <x v="1890"/>
    <n v="500"/>
    <n v="683"/>
    <n v="137"/>
    <x v="0"/>
    <s v="US"/>
    <s v="USD"/>
    <n v="1307459881"/>
    <n v="1304867881"/>
    <b v="0"/>
    <n v="26"/>
    <b v="1"/>
    <s v="music/indie rock"/>
    <n v="26.27"/>
    <x v="4"/>
    <x v="14"/>
    <x v="1892"/>
    <d v="2011-06-07T15:18:01"/>
    <x v="7"/>
  </r>
  <r>
    <n v="1893"/>
    <s v="Archeology 7&quot; Vinyl"/>
    <x v="1891"/>
    <n v="2500"/>
    <n v="2600"/>
    <n v="104"/>
    <x v="0"/>
    <s v="US"/>
    <s v="USD"/>
    <n v="1302926340"/>
    <n v="1301524585"/>
    <b v="0"/>
    <n v="45"/>
    <b v="1"/>
    <s v="music/indie rock"/>
    <n v="57.78"/>
    <x v="4"/>
    <x v="14"/>
    <x v="1893"/>
    <d v="2011-04-16T03:59:00"/>
    <x v="7"/>
  </r>
  <r>
    <n v="1894"/>
    <s v="Help me release my first 3 song EP!!"/>
    <x v="1892"/>
    <n v="1000"/>
    <n v="1145"/>
    <n v="115"/>
    <x v="0"/>
    <s v="US"/>
    <s v="USD"/>
    <n v="1329082983"/>
    <n v="1326404583"/>
    <b v="0"/>
    <n v="20"/>
    <b v="1"/>
    <s v="music/indie rock"/>
    <n v="57.25"/>
    <x v="4"/>
    <x v="14"/>
    <x v="1894"/>
    <d v="2012-02-12T21:43:03"/>
    <x v="6"/>
  </r>
  <r>
    <n v="1895"/>
    <s v="HERESTOFIGHTIN Debut full length album &quot;Becoming Native&quot;"/>
    <x v="1893"/>
    <n v="9072"/>
    <n v="9228"/>
    <n v="102"/>
    <x v="0"/>
    <s v="US"/>
    <s v="USD"/>
    <n v="1445363722"/>
    <n v="1442771722"/>
    <b v="0"/>
    <n v="47"/>
    <b v="1"/>
    <s v="music/indie rock"/>
    <n v="196.34"/>
    <x v="4"/>
    <x v="14"/>
    <x v="1895"/>
    <d v="2015-10-20T17:55:22"/>
    <x v="4"/>
  </r>
  <r>
    <n v="1896"/>
    <s v="the bridge"/>
    <x v="1894"/>
    <n v="451"/>
    <n v="559"/>
    <n v="124"/>
    <x v="0"/>
    <s v="US"/>
    <s v="USD"/>
    <n v="1334250165"/>
    <n v="1331658165"/>
    <b v="0"/>
    <n v="13"/>
    <b v="1"/>
    <s v="music/indie rock"/>
    <n v="43"/>
    <x v="4"/>
    <x v="14"/>
    <x v="1896"/>
    <d v="2012-04-12T17:02:45"/>
    <x v="6"/>
  </r>
  <r>
    <n v="1897"/>
    <s v="Vanessa Lively's New Album 2014"/>
    <x v="1895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x v="14"/>
    <x v="1897"/>
    <d v="2014-03-04T21:00:00"/>
    <x v="3"/>
  </r>
  <r>
    <n v="1898"/>
    <s v="Degenerate Matters EP Funding Campaign"/>
    <x v="1896"/>
    <n v="1000"/>
    <n v="1445"/>
    <n v="145"/>
    <x v="0"/>
    <s v="US"/>
    <s v="USD"/>
    <n v="1454349600"/>
    <n v="1451277473"/>
    <b v="0"/>
    <n v="21"/>
    <b v="1"/>
    <s v="music/indie rock"/>
    <n v="68.81"/>
    <x v="4"/>
    <x v="14"/>
    <x v="1898"/>
    <d v="2016-02-01T18:00:00"/>
    <x v="4"/>
  </r>
  <r>
    <n v="1899"/>
    <s v="Ukulele Songs from the Zombie Apocalypse"/>
    <x v="1897"/>
    <n v="900"/>
    <n v="1200"/>
    <n v="133"/>
    <x v="0"/>
    <s v="US"/>
    <s v="USD"/>
    <n v="1427319366"/>
    <n v="1424730966"/>
    <b v="0"/>
    <n v="42"/>
    <b v="1"/>
    <s v="music/indie rock"/>
    <n v="28.57"/>
    <x v="4"/>
    <x v="14"/>
    <x v="1899"/>
    <d v="2015-03-25T21:36:06"/>
    <x v="4"/>
  </r>
  <r>
    <n v="1900"/>
    <s v="5 Bucks from 500 Friends"/>
    <x v="1898"/>
    <n v="2500"/>
    <n v="2734.11"/>
    <n v="109"/>
    <x v="0"/>
    <s v="US"/>
    <s v="USD"/>
    <n v="1349517540"/>
    <n v="1347137731"/>
    <b v="0"/>
    <n v="54"/>
    <b v="1"/>
    <s v="music/indie rock"/>
    <n v="50.63"/>
    <x v="4"/>
    <x v="14"/>
    <x v="1900"/>
    <d v="2012-10-06T09:59:00"/>
    <x v="6"/>
  </r>
  <r>
    <n v="1901"/>
    <s v="KiddieRail - making the stairs easier and safer for kids"/>
    <x v="1899"/>
    <n v="99000"/>
    <n v="2670"/>
    <n v="3"/>
    <x v="2"/>
    <s v="GB"/>
    <s v="GBP"/>
    <n v="1432299600"/>
    <n v="1429707729"/>
    <b v="0"/>
    <n v="25"/>
    <b v="0"/>
    <s v="technology/gadgets"/>
    <n v="106.8"/>
    <x v="2"/>
    <x v="29"/>
    <x v="1901"/>
    <d v="2015-05-22T13:00:00"/>
    <x v="4"/>
  </r>
  <r>
    <n v="1902"/>
    <s v="Cardboard reality"/>
    <x v="1900"/>
    <n v="1000"/>
    <n v="12"/>
    <n v="1"/>
    <x v="2"/>
    <s v="NL"/>
    <s v="EUR"/>
    <n v="1425495447"/>
    <n v="1422903447"/>
    <b v="0"/>
    <n v="3"/>
    <b v="0"/>
    <s v="technology/gadgets"/>
    <n v="4"/>
    <x v="2"/>
    <x v="29"/>
    <x v="1902"/>
    <d v="2015-03-04T18:57:27"/>
    <x v="4"/>
  </r>
  <r>
    <n v="1903"/>
    <s v="MiPointer"/>
    <x v="1901"/>
    <n v="3000"/>
    <n v="1398"/>
    <n v="47"/>
    <x v="2"/>
    <s v="US"/>
    <s v="USD"/>
    <n v="1485541791"/>
    <n v="1480357791"/>
    <b v="0"/>
    <n v="41"/>
    <b v="0"/>
    <s v="technology/gadgets"/>
    <n v="34.1"/>
    <x v="2"/>
    <x v="29"/>
    <x v="1903"/>
    <d v="2017-01-27T18:29:51"/>
    <x v="2"/>
  </r>
  <r>
    <n v="1904"/>
    <s v="Small Animal Deterrent Latch (S.A.D.L.)"/>
    <x v="1902"/>
    <n v="50000"/>
    <n v="50"/>
    <n v="0"/>
    <x v="2"/>
    <s v="US"/>
    <s v="USD"/>
    <n v="1451752021"/>
    <n v="1447864021"/>
    <b v="0"/>
    <n v="2"/>
    <b v="0"/>
    <s v="technology/gadgets"/>
    <n v="25"/>
    <x v="2"/>
    <x v="29"/>
    <x v="1904"/>
    <d v="2016-01-02T16:27:01"/>
    <x v="4"/>
  </r>
  <r>
    <n v="1905"/>
    <s v="Dad, we will get your AxleCrutch idea to the next level!"/>
    <x v="1903"/>
    <n v="25000"/>
    <n v="42"/>
    <n v="0"/>
    <x v="2"/>
    <s v="US"/>
    <s v="USD"/>
    <n v="1410127994"/>
    <n v="1407535994"/>
    <b v="0"/>
    <n v="4"/>
    <b v="0"/>
    <s v="technology/gadgets"/>
    <n v="10.5"/>
    <x v="2"/>
    <x v="29"/>
    <x v="1905"/>
    <d v="2014-09-07T22:13:14"/>
    <x v="3"/>
  </r>
  <r>
    <n v="1906"/>
    <s v="Macbook all-in-one Portable storage docking station PLUSDOCK"/>
    <x v="1904"/>
    <n v="50000"/>
    <n v="21380"/>
    <n v="43"/>
    <x v="2"/>
    <s v="US"/>
    <s v="USD"/>
    <n v="1466697983"/>
    <n v="1464105983"/>
    <b v="0"/>
    <n v="99"/>
    <b v="0"/>
    <s v="technology/gadgets"/>
    <n v="215.96"/>
    <x v="2"/>
    <x v="29"/>
    <x v="1906"/>
    <d v="2016-06-23T16:06:23"/>
    <x v="2"/>
  </r>
  <r>
    <n v="1907"/>
    <s v="Litter-Buddy"/>
    <x v="1905"/>
    <n v="30000"/>
    <n v="85"/>
    <n v="0"/>
    <x v="2"/>
    <s v="US"/>
    <s v="USD"/>
    <n v="1400853925"/>
    <n v="1399557925"/>
    <b v="0"/>
    <n v="4"/>
    <b v="0"/>
    <s v="technology/gadgets"/>
    <n v="21.25"/>
    <x v="2"/>
    <x v="29"/>
    <x v="1907"/>
    <d v="2014-05-23T14:05:25"/>
    <x v="3"/>
  </r>
  <r>
    <n v="1908"/>
    <s v="Better WiFi for today's Internet of Everything WiFi devices"/>
    <x v="1906"/>
    <n v="25000"/>
    <n v="433"/>
    <n v="2"/>
    <x v="2"/>
    <s v="US"/>
    <s v="USD"/>
    <n v="1483048900"/>
    <n v="1480456900"/>
    <b v="0"/>
    <n v="4"/>
    <b v="0"/>
    <s v="technology/gadgets"/>
    <n v="108.25"/>
    <x v="2"/>
    <x v="29"/>
    <x v="1908"/>
    <d v="2016-12-29T22:01:40"/>
    <x v="2"/>
  </r>
  <r>
    <n v="1909"/>
    <s v="Little Occhio, Wireless micro-cam for iPhone/Android"/>
    <x v="1907"/>
    <n v="35000"/>
    <n v="4939"/>
    <n v="14"/>
    <x v="2"/>
    <s v="US"/>
    <s v="USD"/>
    <n v="1414059479"/>
    <n v="1411467479"/>
    <b v="0"/>
    <n v="38"/>
    <b v="0"/>
    <s v="technology/gadgets"/>
    <n v="129.97"/>
    <x v="2"/>
    <x v="29"/>
    <x v="1909"/>
    <d v="2014-10-23T10:17:59"/>
    <x v="3"/>
  </r>
  <r>
    <n v="1910"/>
    <s v="Thinking Cleaner, Wifi for iRobotÂ® RoombaÂ® 700 &amp; 800 series"/>
    <x v="1908"/>
    <n v="85000"/>
    <n v="33486"/>
    <n v="39"/>
    <x v="2"/>
    <s v="NL"/>
    <s v="EUR"/>
    <n v="1446331500"/>
    <n v="1442531217"/>
    <b v="0"/>
    <n v="285"/>
    <b v="0"/>
    <s v="technology/gadgets"/>
    <n v="117.49"/>
    <x v="2"/>
    <x v="29"/>
    <x v="1910"/>
    <d v="2015-10-31T22:45:00"/>
    <x v="4"/>
  </r>
  <r>
    <n v="1911"/>
    <s v="Charge Furniture"/>
    <x v="1909"/>
    <n v="42500"/>
    <n v="10"/>
    <n v="0"/>
    <x v="2"/>
    <s v="NZ"/>
    <s v="NZD"/>
    <n v="1407545334"/>
    <n v="1404953334"/>
    <b v="0"/>
    <n v="1"/>
    <b v="0"/>
    <s v="technology/gadgets"/>
    <n v="10"/>
    <x v="2"/>
    <x v="29"/>
    <x v="1911"/>
    <d v="2014-08-09T00:48:54"/>
    <x v="3"/>
  </r>
  <r>
    <n v="1912"/>
    <s v="SOLO TESTER: Electrical Wiring Testing &amp; Troubleshooter"/>
    <x v="1910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x v="29"/>
    <x v="1912"/>
    <d v="2015-06-04T05:26:00"/>
    <x v="4"/>
  </r>
  <r>
    <n v="1913"/>
    <s v="Tibio - Spreading warmth in everyones home"/>
    <x v="1911"/>
    <n v="48000"/>
    <n v="637"/>
    <n v="1"/>
    <x v="2"/>
    <s v="GB"/>
    <s v="GBP"/>
    <n v="1412770578"/>
    <n v="1410178578"/>
    <b v="0"/>
    <n v="26"/>
    <b v="0"/>
    <s v="technology/gadgets"/>
    <n v="24.5"/>
    <x v="2"/>
    <x v="29"/>
    <x v="1913"/>
    <d v="2014-10-08T12:16:18"/>
    <x v="3"/>
  </r>
  <r>
    <n v="1914"/>
    <s v="ZoZo Skeleton Hand Planchette - Works with ANY Ouija Board"/>
    <x v="1912"/>
    <n v="666"/>
    <n v="60"/>
    <n v="9"/>
    <x v="2"/>
    <s v="US"/>
    <s v="USD"/>
    <n v="1414814340"/>
    <n v="1413519073"/>
    <b v="0"/>
    <n v="2"/>
    <b v="0"/>
    <s v="technology/gadgets"/>
    <n v="30"/>
    <x v="2"/>
    <x v="29"/>
    <x v="1914"/>
    <d v="2014-11-01T03:59:00"/>
    <x v="3"/>
  </r>
  <r>
    <n v="1915"/>
    <s v="The Cat-Bath Contraption"/>
    <x v="1913"/>
    <n v="500"/>
    <n v="8"/>
    <n v="2"/>
    <x v="2"/>
    <s v="US"/>
    <s v="USD"/>
    <n v="1409620222"/>
    <n v="1407892222"/>
    <b v="0"/>
    <n v="4"/>
    <b v="0"/>
    <s v="technology/gadgets"/>
    <n v="2"/>
    <x v="2"/>
    <x v="29"/>
    <x v="1915"/>
    <d v="2014-09-02T01:10:22"/>
    <x v="3"/>
  </r>
  <r>
    <n v="1916"/>
    <s v="The Paint Can Holder by U.S. Green Products"/>
    <x v="1914"/>
    <n v="20000"/>
    <n v="102"/>
    <n v="1"/>
    <x v="2"/>
    <s v="US"/>
    <s v="USD"/>
    <n v="1478542375"/>
    <n v="1476378775"/>
    <b v="0"/>
    <n v="6"/>
    <b v="0"/>
    <s v="technology/gadgets"/>
    <n v="17"/>
    <x v="2"/>
    <x v="29"/>
    <x v="1916"/>
    <d v="2016-11-07T18:12:55"/>
    <x v="2"/>
  </r>
  <r>
    <n v="1917"/>
    <s v="Chronovisor:The MOST innovative watch for night time reading"/>
    <x v="1915"/>
    <n v="390000"/>
    <n v="205025"/>
    <n v="53"/>
    <x v="2"/>
    <s v="HK"/>
    <s v="HKD"/>
    <n v="1486708133"/>
    <n v="1484116133"/>
    <b v="0"/>
    <n v="70"/>
    <b v="0"/>
    <s v="technology/gadgets"/>
    <n v="2928.93"/>
    <x v="2"/>
    <x v="29"/>
    <x v="1917"/>
    <d v="2017-02-10T06:28:53"/>
    <x v="9"/>
  </r>
  <r>
    <n v="1918"/>
    <s v="BugVibesâ„¢-Better Flowers, Plants, Trees with less Pesticides"/>
    <x v="1916"/>
    <n v="25000"/>
    <n v="260"/>
    <n v="1"/>
    <x v="2"/>
    <s v="US"/>
    <s v="USD"/>
    <n v="1407869851"/>
    <n v="1404845851"/>
    <b v="0"/>
    <n v="9"/>
    <b v="0"/>
    <s v="technology/gadgets"/>
    <n v="28.89"/>
    <x v="2"/>
    <x v="29"/>
    <x v="1918"/>
    <d v="2014-08-12T18:57:31"/>
    <x v="3"/>
  </r>
  <r>
    <n v="1919"/>
    <s v="LED Electronic Dice: assembled or kit, Arduino compatible"/>
    <x v="1917"/>
    <n v="500"/>
    <n v="237"/>
    <n v="47"/>
    <x v="2"/>
    <s v="US"/>
    <s v="USD"/>
    <n v="1432069249"/>
    <n v="1429477249"/>
    <b v="0"/>
    <n v="8"/>
    <b v="0"/>
    <s v="technology/gadgets"/>
    <n v="29.63"/>
    <x v="2"/>
    <x v="29"/>
    <x v="1919"/>
    <d v="2015-05-19T21:00:49"/>
    <x v="4"/>
  </r>
  <r>
    <n v="1920"/>
    <s v="Brightside - Side lighting for cyclists"/>
    <x v="1918"/>
    <n v="10000"/>
    <n v="4303"/>
    <n v="43"/>
    <x v="2"/>
    <s v="GB"/>
    <s v="GBP"/>
    <n v="1445468400"/>
    <n v="1443042061"/>
    <b v="0"/>
    <n v="105"/>
    <b v="0"/>
    <s v="technology/gadgets"/>
    <n v="40.98"/>
    <x v="2"/>
    <x v="29"/>
    <x v="1920"/>
    <d v="2015-10-21T23:00:00"/>
    <x v="4"/>
  </r>
  <r>
    <n v="1921"/>
    <s v="The Fine Spirits are making an album!"/>
    <x v="1919"/>
    <n v="1500"/>
    <n v="2052"/>
    <n v="137"/>
    <x v="0"/>
    <s v="US"/>
    <s v="USD"/>
    <n v="1342243143"/>
    <n v="1339651143"/>
    <b v="0"/>
    <n v="38"/>
    <b v="1"/>
    <s v="music/indie rock"/>
    <n v="54"/>
    <x v="4"/>
    <x v="14"/>
    <x v="1921"/>
    <d v="2012-07-14T05:19:03"/>
    <x v="6"/>
  </r>
  <r>
    <n v="1922"/>
    <s v="Low Weather // Debut Album"/>
    <x v="1920"/>
    <n v="2000"/>
    <n v="2311"/>
    <n v="116"/>
    <x v="0"/>
    <s v="US"/>
    <s v="USD"/>
    <n v="1386828507"/>
    <n v="1384236507"/>
    <b v="0"/>
    <n v="64"/>
    <b v="1"/>
    <s v="music/indie rock"/>
    <n v="36.11"/>
    <x v="4"/>
    <x v="14"/>
    <x v="1922"/>
    <d v="2013-12-12T06:08:27"/>
    <x v="5"/>
  </r>
  <r>
    <n v="1923"/>
    <s v="Help Lions&amp;Creators print their album!"/>
    <x v="1921"/>
    <n v="125"/>
    <n v="301"/>
    <n v="241"/>
    <x v="0"/>
    <s v="US"/>
    <s v="USD"/>
    <n v="1317099540"/>
    <n v="1313612532"/>
    <b v="0"/>
    <n v="13"/>
    <b v="1"/>
    <s v="music/indie rock"/>
    <n v="23.15"/>
    <x v="4"/>
    <x v="14"/>
    <x v="1923"/>
    <d v="2011-09-27T04:59:00"/>
    <x v="7"/>
  </r>
  <r>
    <n v="1924"/>
    <s v="The 'Songs from the Bookmark' Sessions"/>
    <x v="1922"/>
    <n v="3000"/>
    <n v="3432"/>
    <n v="114"/>
    <x v="0"/>
    <s v="US"/>
    <s v="USD"/>
    <n v="1389814380"/>
    <n v="1387390555"/>
    <b v="0"/>
    <n v="33"/>
    <b v="1"/>
    <s v="music/indie rock"/>
    <n v="104"/>
    <x v="4"/>
    <x v="14"/>
    <x v="1924"/>
    <d v="2014-01-15T19:33:00"/>
    <x v="5"/>
  </r>
  <r>
    <n v="1925"/>
    <s v="The Freakniks Debut Album: Infinite Love"/>
    <x v="1923"/>
    <n v="1500"/>
    <n v="1655"/>
    <n v="110"/>
    <x v="0"/>
    <s v="US"/>
    <s v="USD"/>
    <n v="1381449600"/>
    <n v="1379540288"/>
    <b v="0"/>
    <n v="52"/>
    <b v="1"/>
    <s v="music/indie rock"/>
    <n v="31.83"/>
    <x v="4"/>
    <x v="14"/>
    <x v="1925"/>
    <d v="2013-10-11T00:00:00"/>
    <x v="5"/>
  </r>
  <r>
    <n v="1926"/>
    <s v="Invisible Allies - Hyperdimensional Animals"/>
    <x v="1924"/>
    <n v="1500"/>
    <n v="2930.69"/>
    <n v="195"/>
    <x v="0"/>
    <s v="US"/>
    <s v="USD"/>
    <n v="1288657560"/>
    <n v="1286319256"/>
    <b v="0"/>
    <n v="107"/>
    <b v="1"/>
    <s v="music/indie rock"/>
    <n v="27.39"/>
    <x v="4"/>
    <x v="14"/>
    <x v="1926"/>
    <d v="2010-11-02T00:26:00"/>
    <x v="8"/>
  </r>
  <r>
    <n v="1927"/>
    <s v="GBS Detroit Presents Hampshire"/>
    <x v="1925"/>
    <n v="600"/>
    <n v="620"/>
    <n v="103"/>
    <x v="0"/>
    <s v="US"/>
    <s v="USD"/>
    <n v="1331182740"/>
    <n v="1329856839"/>
    <b v="0"/>
    <n v="11"/>
    <b v="1"/>
    <s v="music/indie rock"/>
    <n v="56.36"/>
    <x v="4"/>
    <x v="14"/>
    <x v="1927"/>
    <d v="2012-03-08T04:59:00"/>
    <x v="6"/>
  </r>
  <r>
    <n v="1928"/>
    <s v="Jollyheads Circus Debut Album &quot;The Kaleidoscope Dawn&quot;"/>
    <x v="1926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x v="14"/>
    <x v="1928"/>
    <d v="2013-05-07T15:33:14"/>
    <x v="5"/>
  </r>
  <r>
    <n v="1929"/>
    <s v="Surplus 1980 album funds for release on CD/LP."/>
    <x v="1927"/>
    <n v="3200"/>
    <n v="3210"/>
    <n v="100"/>
    <x v="0"/>
    <s v="US"/>
    <s v="USD"/>
    <n v="1309825866"/>
    <n v="1306197066"/>
    <b v="0"/>
    <n v="75"/>
    <b v="1"/>
    <s v="music/indie rock"/>
    <n v="42.8"/>
    <x v="4"/>
    <x v="14"/>
    <x v="1929"/>
    <d v="2011-07-05T00:31:06"/>
    <x v="7"/>
  </r>
  <r>
    <n v="1930"/>
    <s v="Magnetic Flowers Presents: Old, Cold. Losing It."/>
    <x v="1928"/>
    <n v="1000"/>
    <n v="1270"/>
    <n v="127"/>
    <x v="0"/>
    <s v="US"/>
    <s v="USD"/>
    <n v="1373203482"/>
    <n v="1368019482"/>
    <b v="0"/>
    <n v="26"/>
    <b v="1"/>
    <s v="music/indie rock"/>
    <n v="48.85"/>
    <x v="4"/>
    <x v="14"/>
    <x v="1930"/>
    <d v="2013-07-07T13:24:42"/>
    <x v="5"/>
  </r>
  <r>
    <n v="1931"/>
    <s v="New Lions After Dark EP!"/>
    <x v="1929"/>
    <n v="2000"/>
    <n v="2412.02"/>
    <n v="121"/>
    <x v="0"/>
    <s v="US"/>
    <s v="USD"/>
    <n v="1337657400"/>
    <n v="1336512309"/>
    <b v="0"/>
    <n v="50"/>
    <b v="1"/>
    <s v="music/indie rock"/>
    <n v="48.24"/>
    <x v="4"/>
    <x v="14"/>
    <x v="1931"/>
    <d v="2012-05-22T03:30:00"/>
    <x v="6"/>
  </r>
  <r>
    <n v="1932"/>
    <s v="Lee Malone - Get Us To The Converse Rubber Track Sessions!"/>
    <x v="1930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x v="14"/>
    <x v="1932"/>
    <d v="2012-01-24T19:26:13"/>
    <x v="6"/>
  </r>
  <r>
    <n v="1933"/>
    <s v="Magic Punches are making debut LP with producer John Askew"/>
    <x v="1931"/>
    <n v="6000"/>
    <n v="10346"/>
    <n v="172"/>
    <x v="0"/>
    <s v="US"/>
    <s v="USD"/>
    <n v="1411787307"/>
    <n v="1409195307"/>
    <b v="0"/>
    <n v="110"/>
    <b v="1"/>
    <s v="music/indie rock"/>
    <n v="94.05"/>
    <x v="4"/>
    <x v="14"/>
    <x v="1933"/>
    <d v="2014-09-27T03:08:27"/>
    <x v="3"/>
  </r>
  <r>
    <n v="1934"/>
    <s v="The City Never Sleeps Needs A Tour Vehicle!"/>
    <x v="1932"/>
    <n v="5000"/>
    <n v="6181"/>
    <n v="124"/>
    <x v="0"/>
    <s v="US"/>
    <s v="USD"/>
    <n v="1324789200"/>
    <n v="1321649321"/>
    <b v="0"/>
    <n v="77"/>
    <b v="1"/>
    <s v="music/indie rock"/>
    <n v="80.27"/>
    <x v="4"/>
    <x v="14"/>
    <x v="1934"/>
    <d v="2011-12-25T05:00:00"/>
    <x v="7"/>
  </r>
  <r>
    <n v="1935"/>
    <s v="the last echo AM/PM Project"/>
    <x v="1933"/>
    <n v="2500"/>
    <n v="2710"/>
    <n v="108"/>
    <x v="0"/>
    <s v="US"/>
    <s v="USD"/>
    <n v="1403326740"/>
    <n v="1400106171"/>
    <b v="0"/>
    <n v="50"/>
    <b v="1"/>
    <s v="music/indie rock"/>
    <n v="54.2"/>
    <x v="4"/>
    <x v="14"/>
    <x v="1935"/>
    <d v="2014-06-21T04:59:00"/>
    <x v="3"/>
  </r>
  <r>
    <n v="1936"/>
    <s v="Grandkids Record a Full-length Album!"/>
    <x v="1934"/>
    <n v="7500"/>
    <n v="8739.01"/>
    <n v="117"/>
    <x v="0"/>
    <s v="US"/>
    <s v="USD"/>
    <n v="1323151140"/>
    <n v="1320528070"/>
    <b v="0"/>
    <n v="145"/>
    <b v="1"/>
    <s v="music/indie rock"/>
    <n v="60.27"/>
    <x v="4"/>
    <x v="14"/>
    <x v="1936"/>
    <d v="2011-12-06T05:59:00"/>
    <x v="7"/>
  </r>
  <r>
    <n v="1937"/>
    <s v="GBS Detroit Presents My Pal Val"/>
    <x v="1935"/>
    <n v="600"/>
    <n v="1123.47"/>
    <n v="187"/>
    <x v="0"/>
    <s v="US"/>
    <s v="USD"/>
    <n v="1339732740"/>
    <n v="1338346281"/>
    <b v="0"/>
    <n v="29"/>
    <b v="1"/>
    <s v="music/indie rock"/>
    <n v="38.74"/>
    <x v="4"/>
    <x v="14"/>
    <x v="1937"/>
    <d v="2012-06-15T03:59:00"/>
    <x v="6"/>
  </r>
  <r>
    <n v="1938"/>
    <s v="Jon Shirley: Live Worship Album + Short Film"/>
    <x v="1936"/>
    <n v="15000"/>
    <n v="17390"/>
    <n v="116"/>
    <x v="0"/>
    <s v="US"/>
    <s v="USD"/>
    <n v="1372741200"/>
    <n v="1370067231"/>
    <b v="0"/>
    <n v="114"/>
    <b v="1"/>
    <s v="music/indie rock"/>
    <n v="152.54"/>
    <x v="4"/>
    <x v="14"/>
    <x v="1938"/>
    <d v="2013-07-02T05:00:00"/>
    <x v="5"/>
  </r>
  <r>
    <n v="1939"/>
    <s v="Help I Am Clay Release Their First CD For FREE"/>
    <x v="1937"/>
    <n v="10000"/>
    <n v="11070"/>
    <n v="111"/>
    <x v="0"/>
    <s v="US"/>
    <s v="USD"/>
    <n v="1362955108"/>
    <n v="1360366708"/>
    <b v="0"/>
    <n v="96"/>
    <b v="1"/>
    <s v="music/indie rock"/>
    <n v="115.31"/>
    <x v="4"/>
    <x v="14"/>
    <x v="1939"/>
    <d v="2013-03-10T22:38:28"/>
    <x v="5"/>
  </r>
  <r>
    <n v="1940"/>
    <s v="History Grows: New K. Record"/>
    <x v="1938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x v="14"/>
    <x v="1940"/>
    <d v="2011-06-15T03:59:00"/>
    <x v="7"/>
  </r>
  <r>
    <n v="1941"/>
    <s v="Gramofon: Modern Cloud Jukebox"/>
    <x v="1939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x v="30"/>
    <x v="1941"/>
    <d v="2014-05-15T06:58:51"/>
    <x v="3"/>
  </r>
  <r>
    <n v="1942"/>
    <s v="building the world's longest marble run relaunch"/>
    <x v="1940"/>
    <n v="6000"/>
    <n v="8306.42"/>
    <n v="138"/>
    <x v="0"/>
    <s v="US"/>
    <s v="USD"/>
    <n v="1309809140"/>
    <n v="1302033140"/>
    <b v="1"/>
    <n v="95"/>
    <b v="1"/>
    <s v="technology/hardware"/>
    <n v="87.44"/>
    <x v="2"/>
    <x v="30"/>
    <x v="1942"/>
    <d v="2011-07-04T19:52:20"/>
    <x v="7"/>
  </r>
  <r>
    <n v="1943"/>
    <s v="RuuviTag - Open-Source Bluetooth Sensor Beacon"/>
    <x v="1941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x v="30"/>
    <x v="1943"/>
    <d v="2016-08-11T06:28:36"/>
    <x v="2"/>
  </r>
  <r>
    <n v="1944"/>
    <s v="The BIG Turtle ShellÂ®: Rugged, Wireless BoomBox &amp; Power Bank"/>
    <x v="1942"/>
    <n v="40000"/>
    <n v="315222.2"/>
    <n v="788"/>
    <x v="0"/>
    <s v="US"/>
    <s v="USD"/>
    <n v="1398952890"/>
    <n v="1396360890"/>
    <b v="1"/>
    <n v="1789"/>
    <b v="1"/>
    <s v="technology/hardware"/>
    <n v="176.2"/>
    <x v="2"/>
    <x v="30"/>
    <x v="1944"/>
    <d v="2014-05-01T14:01:30"/>
    <x v="3"/>
  </r>
  <r>
    <n v="1945"/>
    <s v="Oval - The First Digital HandPan"/>
    <x v="1943"/>
    <n v="100000"/>
    <n v="348018"/>
    <n v="348"/>
    <x v="0"/>
    <s v="ES"/>
    <s v="EUR"/>
    <n v="1436680958"/>
    <n v="1433224958"/>
    <b v="1"/>
    <n v="680"/>
    <b v="1"/>
    <s v="technology/hardware"/>
    <n v="511.79"/>
    <x v="2"/>
    <x v="30"/>
    <x v="1945"/>
    <d v="2015-07-12T06:02:38"/>
    <x v="4"/>
  </r>
  <r>
    <n v="1946"/>
    <s v="eMersion Gesture Control System for Music Performance &amp; More"/>
    <x v="1944"/>
    <n v="7500"/>
    <n v="11231"/>
    <n v="150"/>
    <x v="0"/>
    <s v="US"/>
    <s v="USD"/>
    <n v="1397961361"/>
    <n v="1392780961"/>
    <b v="1"/>
    <n v="70"/>
    <b v="1"/>
    <s v="technology/hardware"/>
    <n v="160.44"/>
    <x v="2"/>
    <x v="30"/>
    <x v="1946"/>
    <d v="2014-04-20T02:36:01"/>
    <x v="3"/>
  </r>
  <r>
    <n v="1947"/>
    <s v="Fusion in a Bubblegum Machine"/>
    <x v="1945"/>
    <n v="800"/>
    <n v="805.07"/>
    <n v="101"/>
    <x v="0"/>
    <s v="US"/>
    <s v="USD"/>
    <n v="1258955940"/>
    <n v="1255730520"/>
    <b v="1"/>
    <n v="23"/>
    <b v="1"/>
    <s v="technology/hardware"/>
    <n v="35"/>
    <x v="2"/>
    <x v="30"/>
    <x v="1947"/>
    <d v="2009-11-23T05:59:00"/>
    <x v="10"/>
  </r>
  <r>
    <n v="1948"/>
    <s v="UDOO X86: The Most Powerful Maker Board Ever"/>
    <x v="1946"/>
    <n v="100000"/>
    <n v="800211"/>
    <n v="800"/>
    <x v="0"/>
    <s v="US"/>
    <s v="USD"/>
    <n v="1465232520"/>
    <n v="1460557809"/>
    <b v="1"/>
    <n v="4245"/>
    <b v="1"/>
    <s v="technology/hardware"/>
    <n v="188.51"/>
    <x v="2"/>
    <x v="30"/>
    <x v="1948"/>
    <d v="2016-06-06T17:02:00"/>
    <x v="2"/>
  </r>
  <r>
    <n v="1949"/>
    <s v="Shake Your Power"/>
    <x v="1947"/>
    <n v="50000"/>
    <n v="53001.3"/>
    <n v="106"/>
    <x v="0"/>
    <s v="GB"/>
    <s v="GBP"/>
    <n v="1404986951"/>
    <n v="1402394951"/>
    <b v="1"/>
    <n v="943"/>
    <b v="1"/>
    <s v="technology/hardware"/>
    <n v="56.2"/>
    <x v="2"/>
    <x v="30"/>
    <x v="1949"/>
    <d v="2014-07-10T10:09:11"/>
    <x v="3"/>
  </r>
  <r>
    <n v="1950"/>
    <s v="Trebuchette - the snap-together, desktop trebuchet"/>
    <x v="1948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x v="30"/>
    <x v="1950"/>
    <d v="2011-04-22T04:21:13"/>
    <x v="7"/>
  </r>
  <r>
    <n v="1951"/>
    <s v="Connect. Code. Create. With SBrick Plus"/>
    <x v="1949"/>
    <n v="50000"/>
    <n v="106222"/>
    <n v="212"/>
    <x v="0"/>
    <s v="US"/>
    <s v="USD"/>
    <n v="1478516737"/>
    <n v="1475921137"/>
    <b v="1"/>
    <n v="834"/>
    <b v="1"/>
    <s v="technology/hardware"/>
    <n v="127.36"/>
    <x v="2"/>
    <x v="30"/>
    <x v="1951"/>
    <d v="2016-11-07T11:05:37"/>
    <x v="2"/>
  </r>
  <r>
    <n v="1952"/>
    <s v="Nix Color Sensor"/>
    <x v="1950"/>
    <n v="35000"/>
    <n v="69465.33"/>
    <n v="198"/>
    <x v="0"/>
    <s v="CA"/>
    <s v="CAD"/>
    <n v="1381934015"/>
    <n v="1378737215"/>
    <b v="1"/>
    <n v="682"/>
    <b v="1"/>
    <s v="technology/hardware"/>
    <n v="101.86"/>
    <x v="2"/>
    <x v="30"/>
    <x v="1952"/>
    <d v="2013-10-16T14:33:35"/>
    <x v="5"/>
  </r>
  <r>
    <n v="1953"/>
    <s v="NTH Music Synthesizer"/>
    <x v="1951"/>
    <n v="15000"/>
    <n v="33892"/>
    <n v="226"/>
    <x v="0"/>
    <s v="US"/>
    <s v="USD"/>
    <n v="1330657200"/>
    <n v="1328158065"/>
    <b v="1"/>
    <n v="147"/>
    <b v="1"/>
    <s v="technology/hardware"/>
    <n v="230.56"/>
    <x v="2"/>
    <x v="30"/>
    <x v="1953"/>
    <d v="2012-03-02T03:00:00"/>
    <x v="6"/>
  </r>
  <r>
    <n v="1954"/>
    <s v="Orison â€“ Rethink the Power of Energy"/>
    <x v="1952"/>
    <n v="50000"/>
    <n v="349474"/>
    <n v="699"/>
    <x v="0"/>
    <s v="US"/>
    <s v="USD"/>
    <n v="1457758800"/>
    <n v="1453730176"/>
    <b v="1"/>
    <n v="415"/>
    <b v="1"/>
    <s v="technology/hardware"/>
    <n v="842.11"/>
    <x v="2"/>
    <x v="30"/>
    <x v="1954"/>
    <d v="2016-03-12T05:00:00"/>
    <x v="2"/>
  </r>
  <r>
    <n v="1955"/>
    <s v="Bukobot 3D Printer - Affordable 3D with No Compromises!"/>
    <x v="1953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x v="30"/>
    <x v="1955"/>
    <d v="2012-05-23T19:00:00"/>
    <x v="6"/>
  </r>
  <r>
    <n v="1956"/>
    <s v="Sparx Skate Sharpener - Pro Skate Sharpening. At Home."/>
    <x v="1954"/>
    <n v="60000"/>
    <n v="176420"/>
    <n v="294"/>
    <x v="0"/>
    <s v="US"/>
    <s v="USD"/>
    <n v="1429391405"/>
    <n v="1425507005"/>
    <b v="1"/>
    <n v="365"/>
    <b v="1"/>
    <s v="technology/hardware"/>
    <n v="483.34"/>
    <x v="2"/>
    <x v="30"/>
    <x v="1956"/>
    <d v="2015-04-18T21:10:05"/>
    <x v="4"/>
  </r>
  <r>
    <n v="1957"/>
    <s v="freeSoC and freeSoC Mini"/>
    <x v="1955"/>
    <n v="30000"/>
    <n v="50251.41"/>
    <n v="168"/>
    <x v="0"/>
    <s v="US"/>
    <s v="USD"/>
    <n v="1351304513"/>
    <n v="1348712513"/>
    <b v="1"/>
    <n v="660"/>
    <b v="1"/>
    <s v="technology/hardware"/>
    <n v="76.14"/>
    <x v="2"/>
    <x v="30"/>
    <x v="1957"/>
    <d v="2012-10-27T02:21:53"/>
    <x v="6"/>
  </r>
  <r>
    <n v="1958"/>
    <s v="Mojo: Digital Design for the Hobbyist"/>
    <x v="1956"/>
    <n v="7000"/>
    <n v="100490.02"/>
    <n v="1436"/>
    <x v="0"/>
    <s v="US"/>
    <s v="USD"/>
    <n v="1364078561"/>
    <n v="1361490161"/>
    <b v="1"/>
    <n v="1356"/>
    <b v="1"/>
    <s v="technology/hardware"/>
    <n v="74.11"/>
    <x v="2"/>
    <x v="30"/>
    <x v="1958"/>
    <d v="2013-03-23T22:42:41"/>
    <x v="5"/>
  </r>
  <r>
    <n v="1959"/>
    <s v="Heat Seek NYC"/>
    <x v="1957"/>
    <n v="10000"/>
    <n v="15673.44"/>
    <n v="157"/>
    <x v="0"/>
    <s v="US"/>
    <s v="USD"/>
    <n v="1412121600"/>
    <n v="1408565860"/>
    <b v="1"/>
    <n v="424"/>
    <b v="1"/>
    <s v="technology/hardware"/>
    <n v="36.97"/>
    <x v="2"/>
    <x v="30"/>
    <x v="1959"/>
    <d v="2014-10-01T00:00:00"/>
    <x v="3"/>
  </r>
  <r>
    <n v="1960"/>
    <s v="TREKKAYAK"/>
    <x v="1958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x v="30"/>
    <x v="1960"/>
    <d v="2014-12-21T08:42:21"/>
    <x v="3"/>
  </r>
  <r>
    <n v="1961"/>
    <s v="Public Lab DIY Spectrometry Kit"/>
    <x v="1959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x v="30"/>
    <x v="1961"/>
    <d v="2012-10-06T03:59:00"/>
    <x v="6"/>
  </r>
  <r>
    <n v="1962"/>
    <s v="AttoDuino - Turbocharged, Wireless, Arduino Compatible"/>
    <x v="1960"/>
    <n v="10000"/>
    <n v="19292.5"/>
    <n v="193"/>
    <x v="0"/>
    <s v="US"/>
    <s v="USD"/>
    <n v="1400006636"/>
    <n v="1397414636"/>
    <b v="1"/>
    <n v="306"/>
    <b v="1"/>
    <s v="technology/hardware"/>
    <n v="63.05"/>
    <x v="2"/>
    <x v="30"/>
    <x v="1962"/>
    <d v="2014-05-13T18:43:56"/>
    <x v="3"/>
  </r>
  <r>
    <n v="1963"/>
    <s v="AirEnergy 3D - A 3D printed, opensource, mobile wind turbine"/>
    <x v="1961"/>
    <n v="19000"/>
    <n v="24108"/>
    <n v="127"/>
    <x v="0"/>
    <s v="GB"/>
    <s v="GBP"/>
    <n v="1410862734"/>
    <n v="1407838734"/>
    <b v="1"/>
    <n v="205"/>
    <b v="1"/>
    <s v="technology/hardware"/>
    <n v="117.6"/>
    <x v="2"/>
    <x v="30"/>
    <x v="1963"/>
    <d v="2014-09-16T10:18:54"/>
    <x v="3"/>
  </r>
  <r>
    <n v="1964"/>
    <s v="Clairy: The Most Amazing Natural Air Purifier"/>
    <x v="1962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x v="30"/>
    <x v="1964"/>
    <d v="2016-04-22T06:32:52"/>
    <x v="2"/>
  </r>
  <r>
    <n v="1965"/>
    <s v="BoardX: The Open Source Miniature Motherboard [Redemption]"/>
    <x v="1963"/>
    <n v="5000"/>
    <n v="13114"/>
    <n v="262"/>
    <x v="0"/>
    <s v="US"/>
    <s v="USD"/>
    <n v="1326330000"/>
    <n v="1324433310"/>
    <b v="1"/>
    <n v="103"/>
    <b v="1"/>
    <s v="technology/hardware"/>
    <n v="127.32"/>
    <x v="2"/>
    <x v="30"/>
    <x v="1965"/>
    <d v="2012-01-12T01:00:00"/>
    <x v="7"/>
  </r>
  <r>
    <n v="1966"/>
    <s v="InkCase Plus: E Ink screen for Android phone"/>
    <x v="1964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x v="30"/>
    <x v="1966"/>
    <d v="2014-08-14T12:58:18"/>
    <x v="3"/>
  </r>
  <r>
    <n v="1967"/>
    <s v="Ion: A Music Detecting Mood Light with Bluetooth Low Energy"/>
    <x v="1965"/>
    <n v="20000"/>
    <n v="74026"/>
    <n v="370"/>
    <x v="0"/>
    <s v="US"/>
    <s v="USD"/>
    <n v="1398959729"/>
    <n v="1396367729"/>
    <b v="1"/>
    <n v="405"/>
    <b v="1"/>
    <s v="technology/hardware"/>
    <n v="182.78"/>
    <x v="2"/>
    <x v="30"/>
    <x v="1967"/>
    <d v="2014-05-01T15:55:29"/>
    <x v="3"/>
  </r>
  <r>
    <n v="1968"/>
    <s v="XSHIFTER: World's First Affordable Wireless Shifting System"/>
    <x v="1966"/>
    <n v="50000"/>
    <n v="142483"/>
    <n v="285"/>
    <x v="0"/>
    <s v="US"/>
    <s v="USD"/>
    <n v="1480777515"/>
    <n v="1478095515"/>
    <b v="1"/>
    <n v="510"/>
    <b v="1"/>
    <s v="technology/hardware"/>
    <n v="279.38"/>
    <x v="2"/>
    <x v="30"/>
    <x v="1968"/>
    <d v="2016-12-03T15:05:15"/>
    <x v="2"/>
  </r>
  <r>
    <n v="1969"/>
    <s v="Puck.js - the ground-breaking bluetooth beacon"/>
    <x v="1967"/>
    <n v="20000"/>
    <n v="115816"/>
    <n v="579"/>
    <x v="0"/>
    <s v="GB"/>
    <s v="GBP"/>
    <n v="1470423668"/>
    <n v="1467831668"/>
    <b v="1"/>
    <n v="1887"/>
    <b v="1"/>
    <s v="technology/hardware"/>
    <n v="61.38"/>
    <x v="2"/>
    <x v="30"/>
    <x v="1969"/>
    <d v="2016-08-05T19:01:08"/>
    <x v="2"/>
  </r>
  <r>
    <n v="1970"/>
    <s v="APOC: Mini Radiation Detector"/>
    <x v="1968"/>
    <n v="5000"/>
    <n v="56590"/>
    <n v="1132"/>
    <x v="0"/>
    <s v="US"/>
    <s v="USD"/>
    <n v="1366429101"/>
    <n v="1361248701"/>
    <b v="1"/>
    <n v="701"/>
    <b v="1"/>
    <s v="technology/hardware"/>
    <n v="80.73"/>
    <x v="2"/>
    <x v="30"/>
    <x v="1970"/>
    <d v="2013-04-20T03:38:21"/>
    <x v="5"/>
  </r>
  <r>
    <n v="1971"/>
    <s v="castAR: the most versatile AR &amp; VR system"/>
    <x v="1969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x v="30"/>
    <x v="1971"/>
    <d v="2013-11-15T04:00:00"/>
    <x v="5"/>
  </r>
  <r>
    <n v="1972"/>
    <s v="Jog It! Open source controller pendant for EMC2 and Mach3!"/>
    <x v="1970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x v="30"/>
    <x v="1972"/>
    <d v="2012-11-18T01:17:24"/>
    <x v="6"/>
  </r>
  <r>
    <n v="1973"/>
    <s v="Lightpack 2 - Ultimate Light Orchestra For Your Living Room"/>
    <x v="1971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x v="30"/>
    <x v="1973"/>
    <d v="2016-08-06T07:00:00"/>
    <x v="2"/>
  </r>
  <r>
    <n v="1974"/>
    <s v="RAPIRO: The Humanoid Robot Kit for your Raspberry Pi"/>
    <x v="1972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x v="30"/>
    <x v="1974"/>
    <d v="2013-08-19T08:01:09"/>
    <x v="5"/>
  </r>
  <r>
    <n v="1975"/>
    <s v="Bugle2: A DIY Phono Preamp"/>
    <x v="1973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x v="30"/>
    <x v="1975"/>
    <d v="2013-03-10T18:07:31"/>
    <x v="5"/>
  </r>
  <r>
    <n v="1976"/>
    <s v="Pi Lite white - Bright white LED display for Raspberry Pi"/>
    <x v="1974"/>
    <n v="4000"/>
    <n v="13864"/>
    <n v="347"/>
    <x v="0"/>
    <s v="GB"/>
    <s v="GBP"/>
    <n v="1373751325"/>
    <n v="1371159325"/>
    <b v="1"/>
    <n v="473"/>
    <b v="1"/>
    <s v="technology/hardware"/>
    <n v="29.31"/>
    <x v="2"/>
    <x v="30"/>
    <x v="1976"/>
    <d v="2013-07-13T21:35:25"/>
    <x v="5"/>
  </r>
  <r>
    <n v="1977"/>
    <s v="Ario: Smart Lighting. Better Health."/>
    <x v="1975"/>
    <n v="50000"/>
    <n v="201165"/>
    <n v="402"/>
    <x v="0"/>
    <s v="US"/>
    <s v="USD"/>
    <n v="1450511940"/>
    <n v="1446527540"/>
    <b v="1"/>
    <n v="821"/>
    <b v="1"/>
    <s v="technology/hardware"/>
    <n v="245.02"/>
    <x v="2"/>
    <x v="30"/>
    <x v="1977"/>
    <d v="2015-12-19T07:59:00"/>
    <x v="4"/>
  </r>
  <r>
    <n v="1978"/>
    <s v="B9Creator - A High Resolution 3D Printer"/>
    <x v="1976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x v="30"/>
    <x v="1978"/>
    <d v="2012-06-12T07:00:00"/>
    <x v="6"/>
  </r>
  <r>
    <n v="1979"/>
    <s v="Skybuds - truly wireless earbuds and smartphone case"/>
    <x v="1977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x v="30"/>
    <x v="1979"/>
    <d v="2015-11-19T04:59:00"/>
    <x v="4"/>
  </r>
  <r>
    <n v="1980"/>
    <s v="YOUMO - Your Smart Modular Power Strip"/>
    <x v="1978"/>
    <n v="50000"/>
    <n v="177412.01"/>
    <n v="355"/>
    <x v="0"/>
    <s v="DE"/>
    <s v="EUR"/>
    <n v="1459684862"/>
    <n v="1456232462"/>
    <b v="1"/>
    <n v="1945"/>
    <b v="1"/>
    <s v="technology/hardware"/>
    <n v="91.21"/>
    <x v="2"/>
    <x v="30"/>
    <x v="1980"/>
    <d v="2016-04-03T12:01:02"/>
    <x v="2"/>
  </r>
  <r>
    <n v="1981"/>
    <s v="Aspiring storyteller: connecting the dots"/>
    <x v="1979"/>
    <n v="7500"/>
    <n v="381"/>
    <n v="5"/>
    <x v="2"/>
    <s v="CA"/>
    <s v="CAD"/>
    <n v="1404926665"/>
    <n v="1402334665"/>
    <b v="0"/>
    <n v="12"/>
    <b v="0"/>
    <s v="photography/people"/>
    <n v="31.75"/>
    <x v="8"/>
    <x v="31"/>
    <x v="1981"/>
    <d v="2014-07-09T17:24:25"/>
    <x v="3"/>
  </r>
  <r>
    <n v="1982"/>
    <s v="Lonely Boy: 55 male models 200s sensual expression"/>
    <x v="1980"/>
    <n v="180000"/>
    <n v="0"/>
    <n v="0"/>
    <x v="2"/>
    <s v="HK"/>
    <s v="HKD"/>
    <n v="1480863887"/>
    <n v="1478268287"/>
    <b v="0"/>
    <n v="0"/>
    <b v="0"/>
    <s v="photography/people"/>
    <n v="0"/>
    <x v="8"/>
    <x v="31"/>
    <x v="1982"/>
    <d v="2016-12-04T15:04:47"/>
    <x v="2"/>
  </r>
  <r>
    <n v="1983"/>
    <s v="Vegans of Hawai'i - 140'000 Strong?"/>
    <x v="1981"/>
    <n v="33000"/>
    <n v="1419"/>
    <n v="4"/>
    <x v="2"/>
    <s v="US"/>
    <s v="USD"/>
    <n v="1472799600"/>
    <n v="1470874618"/>
    <b v="0"/>
    <n v="16"/>
    <b v="0"/>
    <s v="photography/people"/>
    <n v="88.69"/>
    <x v="8"/>
    <x v="31"/>
    <x v="1983"/>
    <d v="2016-09-02T07:00:00"/>
    <x v="2"/>
  </r>
  <r>
    <n v="1984"/>
    <s v="Love Locks - a photographic journey"/>
    <x v="1982"/>
    <n v="15000"/>
    <n v="3172"/>
    <n v="21"/>
    <x v="2"/>
    <s v="US"/>
    <s v="USD"/>
    <n v="1417377481"/>
    <n v="1412189881"/>
    <b v="0"/>
    <n v="7"/>
    <b v="0"/>
    <s v="photography/people"/>
    <n v="453.14"/>
    <x v="8"/>
    <x v="31"/>
    <x v="1984"/>
    <d v="2014-11-30T19:58:01"/>
    <x v="3"/>
  </r>
  <r>
    <n v="1985"/>
    <s v="Metrospective - photography project"/>
    <x v="1983"/>
    <n v="1600"/>
    <n v="51"/>
    <n v="3"/>
    <x v="2"/>
    <s v="GB"/>
    <s v="GBP"/>
    <n v="1470178800"/>
    <n v="1467650771"/>
    <b v="0"/>
    <n v="4"/>
    <b v="0"/>
    <s v="photography/people"/>
    <n v="12.75"/>
    <x v="8"/>
    <x v="31"/>
    <x v="1985"/>
    <d v="2016-08-02T23:00:00"/>
    <x v="2"/>
  </r>
  <r>
    <n v="1986"/>
    <s v="Oddity Photography - help get us off the ground!"/>
    <x v="1984"/>
    <n v="2000"/>
    <n v="1"/>
    <n v="0"/>
    <x v="2"/>
    <s v="GB"/>
    <s v="GBP"/>
    <n v="1457947483"/>
    <n v="1455359083"/>
    <b v="0"/>
    <n v="1"/>
    <b v="0"/>
    <s v="photography/people"/>
    <n v="1"/>
    <x v="8"/>
    <x v="31"/>
    <x v="1986"/>
    <d v="2016-03-14T09:24:43"/>
    <x v="2"/>
  </r>
  <r>
    <n v="1987"/>
    <s v="Ethiopia: Beheld"/>
    <x v="1985"/>
    <n v="5500"/>
    <n v="2336"/>
    <n v="42"/>
    <x v="2"/>
    <s v="GB"/>
    <s v="GBP"/>
    <n v="1425223276"/>
    <n v="1422631276"/>
    <b v="0"/>
    <n v="28"/>
    <b v="0"/>
    <s v="photography/people"/>
    <n v="83.43"/>
    <x v="8"/>
    <x v="31"/>
    <x v="1987"/>
    <d v="2015-03-01T15:21:16"/>
    <x v="4"/>
  </r>
  <r>
    <n v="1988"/>
    <s v="Phillip Michael Photography"/>
    <x v="1986"/>
    <n v="6000"/>
    <n v="25"/>
    <n v="0"/>
    <x v="2"/>
    <s v="US"/>
    <s v="USD"/>
    <n v="1440094742"/>
    <n v="1437502742"/>
    <b v="0"/>
    <n v="1"/>
    <b v="0"/>
    <s v="photography/people"/>
    <n v="25"/>
    <x v="8"/>
    <x v="31"/>
    <x v="1988"/>
    <d v="2015-08-20T18:19:02"/>
    <x v="4"/>
  </r>
  <r>
    <n v="1989"/>
    <s v="Shutters of Hope: The Real Faces of Infertility"/>
    <x v="1987"/>
    <n v="5000"/>
    <n v="50"/>
    <n v="1"/>
    <x v="2"/>
    <s v="US"/>
    <s v="USD"/>
    <n v="1481473208"/>
    <n v="1478881208"/>
    <b v="0"/>
    <n v="1"/>
    <b v="0"/>
    <s v="photography/people"/>
    <n v="50"/>
    <x v="8"/>
    <x v="31"/>
    <x v="1989"/>
    <d v="2016-12-11T16:20:08"/>
    <x v="2"/>
  </r>
  <r>
    <n v="1990"/>
    <s v="The Virgin of the Path"/>
    <x v="1988"/>
    <n v="3000"/>
    <n v="509"/>
    <n v="17"/>
    <x v="2"/>
    <s v="US"/>
    <s v="USD"/>
    <n v="1455338532"/>
    <n v="1454042532"/>
    <b v="0"/>
    <n v="5"/>
    <b v="0"/>
    <s v="photography/people"/>
    <n v="101.8"/>
    <x v="8"/>
    <x v="31"/>
    <x v="1990"/>
    <d v="2016-02-13T04:42:12"/>
    <x v="2"/>
  </r>
  <r>
    <n v="1991"/>
    <s v="Portraits of Resilience"/>
    <x v="1989"/>
    <n v="2000"/>
    <n v="140"/>
    <n v="7"/>
    <x v="2"/>
    <s v="US"/>
    <s v="USD"/>
    <n v="1435958786"/>
    <n v="1434144386"/>
    <b v="0"/>
    <n v="3"/>
    <b v="0"/>
    <s v="photography/people"/>
    <n v="46.67"/>
    <x v="8"/>
    <x v="31"/>
    <x v="1991"/>
    <d v="2015-07-03T21:26:26"/>
    <x v="4"/>
  </r>
  <r>
    <n v="1992"/>
    <s v="The Wonderful World of Princes &amp; Princesses"/>
    <x v="1990"/>
    <n v="1500"/>
    <n v="2"/>
    <n v="0"/>
    <x v="2"/>
    <s v="US"/>
    <s v="USD"/>
    <n v="1424229991"/>
    <n v="1421637991"/>
    <b v="0"/>
    <n v="2"/>
    <b v="0"/>
    <s v="photography/people"/>
    <n v="1"/>
    <x v="8"/>
    <x v="31"/>
    <x v="1992"/>
    <d v="2015-02-18T03:26:31"/>
    <x v="4"/>
  </r>
  <r>
    <n v="1993"/>
    <s v="Open a photography studio - photo shoots as rewards!"/>
    <x v="1991"/>
    <n v="2000"/>
    <n v="0"/>
    <n v="0"/>
    <x v="2"/>
    <s v="GB"/>
    <s v="GBP"/>
    <n v="1450706837"/>
    <n v="1448114837"/>
    <b v="0"/>
    <n v="0"/>
    <b v="0"/>
    <s v="photography/people"/>
    <n v="0"/>
    <x v="8"/>
    <x v="31"/>
    <x v="1993"/>
    <d v="2015-12-21T14:07:17"/>
    <x v="4"/>
  </r>
  <r>
    <n v="1994"/>
    <s v="The preservation of still and moving imagery"/>
    <x v="1992"/>
    <n v="3200"/>
    <n v="0"/>
    <n v="0"/>
    <x v="2"/>
    <s v="US"/>
    <s v="USD"/>
    <n v="1481072942"/>
    <n v="1475885342"/>
    <b v="0"/>
    <n v="0"/>
    <b v="0"/>
    <s v="photography/people"/>
    <n v="0"/>
    <x v="8"/>
    <x v="31"/>
    <x v="1994"/>
    <d v="2016-12-07T01:09:02"/>
    <x v="2"/>
  </r>
  <r>
    <n v="1995"/>
    <s v="The Girl With(out) The Camera"/>
    <x v="1993"/>
    <n v="1000"/>
    <n v="78"/>
    <n v="8"/>
    <x v="2"/>
    <s v="CA"/>
    <s v="CAD"/>
    <n v="1437082736"/>
    <n v="1435354736"/>
    <b v="0"/>
    <n v="3"/>
    <b v="0"/>
    <s v="photography/people"/>
    <n v="26"/>
    <x v="8"/>
    <x v="31"/>
    <x v="1995"/>
    <d v="2015-07-16T21:38:56"/>
    <x v="4"/>
  </r>
  <r>
    <n v="1996"/>
    <s v="Life through the eye of war worldwide"/>
    <x v="1994"/>
    <n v="133800"/>
    <n v="0"/>
    <n v="0"/>
    <x v="2"/>
    <s v="US"/>
    <s v="USD"/>
    <n v="1405021211"/>
    <n v="1402429211"/>
    <b v="0"/>
    <n v="0"/>
    <b v="0"/>
    <s v="photography/people"/>
    <n v="0"/>
    <x v="8"/>
    <x v="31"/>
    <x v="1996"/>
    <d v="2014-07-10T19:40:11"/>
    <x v="3"/>
  </r>
  <r>
    <n v="1997"/>
    <s v="Photographically documenting my cultural travels"/>
    <x v="1995"/>
    <n v="6500"/>
    <n v="0"/>
    <n v="0"/>
    <x v="2"/>
    <s v="US"/>
    <s v="USD"/>
    <n v="1409091612"/>
    <n v="1406499612"/>
    <b v="0"/>
    <n v="0"/>
    <b v="0"/>
    <s v="photography/people"/>
    <n v="0"/>
    <x v="8"/>
    <x v="31"/>
    <x v="1997"/>
    <d v="2014-08-26T22:20:12"/>
    <x v="3"/>
  </r>
  <r>
    <n v="1998"/>
    <s v="Photography from Below"/>
    <x v="1996"/>
    <n v="2500"/>
    <n v="655"/>
    <n v="26"/>
    <x v="2"/>
    <s v="US"/>
    <s v="USD"/>
    <n v="1406861438"/>
    <n v="1402973438"/>
    <b v="0"/>
    <n v="3"/>
    <b v="0"/>
    <s v="photography/people"/>
    <n v="218.33"/>
    <x v="8"/>
    <x v="31"/>
    <x v="1998"/>
    <d v="2014-08-01T02:50:38"/>
    <x v="3"/>
  </r>
  <r>
    <n v="1999"/>
    <s v="Planet Venus"/>
    <x v="1997"/>
    <n v="31000"/>
    <n v="236"/>
    <n v="1"/>
    <x v="2"/>
    <s v="GB"/>
    <s v="GBP"/>
    <n v="1415882108"/>
    <n v="1413286508"/>
    <b v="0"/>
    <n v="7"/>
    <b v="0"/>
    <s v="photography/people"/>
    <n v="33.71"/>
    <x v="8"/>
    <x v="31"/>
    <x v="1999"/>
    <d v="2014-11-13T12:35:08"/>
    <x v="3"/>
  </r>
  <r>
    <n v="2000"/>
    <s v="Jacs+Cam 2016 calendar"/>
    <x v="1998"/>
    <n v="5000"/>
    <n v="625"/>
    <n v="13"/>
    <x v="2"/>
    <s v="CA"/>
    <s v="CAD"/>
    <n v="1452120613"/>
    <n v="1449528613"/>
    <b v="0"/>
    <n v="25"/>
    <b v="0"/>
    <s v="photography/people"/>
    <n v="25"/>
    <x v="8"/>
    <x v="31"/>
    <x v="2000"/>
    <d v="2016-01-06T22:50:13"/>
    <x v="4"/>
  </r>
  <r>
    <n v="2001"/>
    <s v="Nuimo: Seamless Smart Home Interface"/>
    <x v="1999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x v="30"/>
    <x v="2001"/>
    <d v="2015-06-12T20:00:00"/>
    <x v="4"/>
  </r>
  <r>
    <n v="2002"/>
    <s v="JeVois: Open-Source Quad-Core Smart Machine Vision Camera"/>
    <x v="2000"/>
    <n v="50000"/>
    <n v="108397.11"/>
    <n v="217"/>
    <x v="0"/>
    <s v="US"/>
    <s v="USD"/>
    <n v="1485191143"/>
    <n v="1482599143"/>
    <b v="1"/>
    <n v="1375"/>
    <b v="1"/>
    <s v="technology/hardware"/>
    <n v="78.83"/>
    <x v="2"/>
    <x v="30"/>
    <x v="2002"/>
    <d v="2017-01-23T17:05:43"/>
    <x v="2"/>
  </r>
  <r>
    <n v="2003"/>
    <s v="velosynth"/>
    <x v="2001"/>
    <n v="500"/>
    <n v="1560"/>
    <n v="312"/>
    <x v="0"/>
    <s v="US"/>
    <s v="USD"/>
    <n v="1278111600"/>
    <n v="1276830052"/>
    <b v="1"/>
    <n v="17"/>
    <b v="1"/>
    <s v="technology/hardware"/>
    <n v="91.76"/>
    <x v="2"/>
    <x v="30"/>
    <x v="2003"/>
    <d v="2010-07-02T23:00:00"/>
    <x v="8"/>
  </r>
  <r>
    <n v="2004"/>
    <s v="Printeer - a 3D printer for kids &amp; schools"/>
    <x v="2002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x v="30"/>
    <x v="2004"/>
    <d v="2014-07-10T14:31:03"/>
    <x v="3"/>
  </r>
  <r>
    <n v="2005"/>
    <s v="bassAware Holster"/>
    <x v="2003"/>
    <n v="30000"/>
    <n v="37104.03"/>
    <n v="124"/>
    <x v="0"/>
    <s v="US"/>
    <s v="USD"/>
    <n v="1381895940"/>
    <n v="1379532618"/>
    <b v="1"/>
    <n v="191"/>
    <b v="1"/>
    <s v="technology/hardware"/>
    <n v="194.26"/>
    <x v="2"/>
    <x v="30"/>
    <x v="2005"/>
    <d v="2013-10-16T03:59:00"/>
    <x v="5"/>
  </r>
  <r>
    <n v="2006"/>
    <s v="MAID Oven - Make All Incredible Dishes"/>
    <x v="2004"/>
    <n v="50000"/>
    <n v="123920"/>
    <n v="248"/>
    <x v="0"/>
    <s v="US"/>
    <s v="USD"/>
    <n v="1417611645"/>
    <n v="1414584045"/>
    <b v="1"/>
    <n v="303"/>
    <b v="1"/>
    <s v="technology/hardware"/>
    <n v="408.98"/>
    <x v="2"/>
    <x v="30"/>
    <x v="2006"/>
    <d v="2014-12-03T13:00:45"/>
    <x v="3"/>
  </r>
  <r>
    <n v="2007"/>
    <s v="&quot;Hello, World!&quot; - Modern Biotechnology for High Schools"/>
    <x v="2005"/>
    <n v="10000"/>
    <n v="11570.92"/>
    <n v="116"/>
    <x v="0"/>
    <s v="US"/>
    <s v="USD"/>
    <n v="1282622400"/>
    <n v="1276891586"/>
    <b v="1"/>
    <n v="137"/>
    <b v="1"/>
    <s v="technology/hardware"/>
    <n v="84.46"/>
    <x v="2"/>
    <x v="30"/>
    <x v="2007"/>
    <d v="2010-08-24T04:00:00"/>
    <x v="8"/>
  </r>
  <r>
    <n v="2008"/>
    <s v="smartCaster: Open source automatic roto-casting machine"/>
    <x v="2006"/>
    <n v="1570.79"/>
    <n v="1839"/>
    <n v="117"/>
    <x v="0"/>
    <s v="US"/>
    <s v="USD"/>
    <n v="1316442622"/>
    <n v="1312641022"/>
    <b v="1"/>
    <n v="41"/>
    <b v="1"/>
    <s v="technology/hardware"/>
    <n v="44.85"/>
    <x v="2"/>
    <x v="30"/>
    <x v="2008"/>
    <d v="2011-09-19T14:30:22"/>
    <x v="7"/>
  </r>
  <r>
    <n v="2009"/>
    <s v="KiÃ«n Light: Intelligent daylight at your fingertips"/>
    <x v="2007"/>
    <n v="50000"/>
    <n v="152579"/>
    <n v="305"/>
    <x v="0"/>
    <s v="DE"/>
    <s v="EUR"/>
    <n v="1479890743"/>
    <n v="1476776743"/>
    <b v="1"/>
    <n v="398"/>
    <b v="1"/>
    <s v="technology/hardware"/>
    <n v="383.36"/>
    <x v="2"/>
    <x v="30"/>
    <x v="2009"/>
    <d v="2016-11-23T08:45:43"/>
    <x v="2"/>
  </r>
  <r>
    <n v="2010"/>
    <s v="Weighitz: Weigh Smarter"/>
    <x v="2008"/>
    <n v="30000"/>
    <n v="96015.9"/>
    <n v="320"/>
    <x v="0"/>
    <s v="US"/>
    <s v="USD"/>
    <n v="1471564491"/>
    <n v="1468972491"/>
    <b v="1"/>
    <n v="1737"/>
    <b v="1"/>
    <s v="technology/hardware"/>
    <n v="55.28"/>
    <x v="2"/>
    <x v="30"/>
    <x v="2010"/>
    <d v="2016-08-18T23:54:51"/>
    <x v="2"/>
  </r>
  <r>
    <n v="2011"/>
    <s v="FLUXO â€“ The Worldâ€™s First Truly Smart Lamp"/>
    <x v="2009"/>
    <n v="50000"/>
    <n v="409782"/>
    <n v="820"/>
    <x v="0"/>
    <s v="AT"/>
    <s v="EUR"/>
    <n v="1452553200"/>
    <n v="1449650173"/>
    <b v="1"/>
    <n v="971"/>
    <b v="1"/>
    <s v="technology/hardware"/>
    <n v="422.02"/>
    <x v="2"/>
    <x v="30"/>
    <x v="2011"/>
    <d v="2016-01-11T23:00:00"/>
    <x v="4"/>
  </r>
  <r>
    <n v="2012"/>
    <s v="FishBit: Your Aquarium Made Simple (Beta Release)"/>
    <x v="2010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x v="30"/>
    <x v="2012"/>
    <d v="2015-02-05T19:44:01"/>
    <x v="4"/>
  </r>
  <r>
    <n v="2013"/>
    <s v="Portal: Turbocharged WiFi"/>
    <x v="2011"/>
    <n v="160000"/>
    <n v="791862"/>
    <n v="495"/>
    <x v="0"/>
    <s v="US"/>
    <s v="USD"/>
    <n v="1468019014"/>
    <n v="1462835014"/>
    <b v="1"/>
    <n v="4562"/>
    <b v="1"/>
    <s v="technology/hardware"/>
    <n v="173.58"/>
    <x v="2"/>
    <x v="30"/>
    <x v="2013"/>
    <d v="2016-07-08T23:03:34"/>
    <x v="2"/>
  </r>
  <r>
    <n v="2014"/>
    <s v="3Doodler: The World's First 3D Printing Pen"/>
    <x v="2012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x v="30"/>
    <x v="2014"/>
    <d v="2013-03-25T04:08:59"/>
    <x v="5"/>
  </r>
  <r>
    <n v="2015"/>
    <s v="ExtraCore (Arduino Compatible)"/>
    <x v="2013"/>
    <n v="7200"/>
    <n v="8136.01"/>
    <n v="113"/>
    <x v="0"/>
    <s v="US"/>
    <s v="USD"/>
    <n v="1315602163"/>
    <n v="1313010163"/>
    <b v="1"/>
    <n v="162"/>
    <b v="1"/>
    <s v="technology/hardware"/>
    <n v="50.22"/>
    <x v="2"/>
    <x v="30"/>
    <x v="2015"/>
    <d v="2011-09-09T21:02:43"/>
    <x v="7"/>
  </r>
  <r>
    <n v="2016"/>
    <s v="Hydra: a triple-output power supply for electronics projects"/>
    <x v="2014"/>
    <n v="10000"/>
    <n v="92154.22"/>
    <n v="922"/>
    <x v="0"/>
    <s v="US"/>
    <s v="USD"/>
    <n v="1362863299"/>
    <n v="1360271299"/>
    <b v="1"/>
    <n v="479"/>
    <b v="1"/>
    <s v="technology/hardware"/>
    <n v="192.39"/>
    <x v="2"/>
    <x v="30"/>
    <x v="2016"/>
    <d v="2013-03-09T21:08:19"/>
    <x v="5"/>
  </r>
  <r>
    <n v="2017"/>
    <s v="SparkLab: the educational build-mobile!"/>
    <x v="2015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x v="30"/>
    <x v="2017"/>
    <d v="2012-03-24T04:00:00"/>
    <x v="6"/>
  </r>
  <r>
    <n v="2018"/>
    <s v="Scriba - the stylus reinvented"/>
    <x v="2016"/>
    <n v="65000"/>
    <n v="66458.23"/>
    <n v="102"/>
    <x v="0"/>
    <s v="IE"/>
    <s v="EUR"/>
    <n v="1439455609"/>
    <n v="1436863609"/>
    <b v="1"/>
    <n v="450"/>
    <b v="1"/>
    <s v="technology/hardware"/>
    <n v="147.68"/>
    <x v="2"/>
    <x v="30"/>
    <x v="2018"/>
    <d v="2015-08-13T08:46:49"/>
    <x v="4"/>
  </r>
  <r>
    <n v="2019"/>
    <s v="ReSpeaker - Add Voice Control Extension To Anything You Like"/>
    <x v="2017"/>
    <n v="40000"/>
    <n v="193963.9"/>
    <n v="485"/>
    <x v="0"/>
    <s v="US"/>
    <s v="USD"/>
    <n v="1474563621"/>
    <n v="1471971621"/>
    <b v="1"/>
    <n v="1780"/>
    <b v="1"/>
    <s v="technology/hardware"/>
    <n v="108.97"/>
    <x v="2"/>
    <x v="30"/>
    <x v="2019"/>
    <d v="2016-09-22T17:00:21"/>
    <x v="2"/>
  </r>
  <r>
    <n v="2020"/>
    <s v="Low Voltage Metal Sensor for use with Arduino type boards"/>
    <x v="2018"/>
    <n v="1500"/>
    <n v="2885"/>
    <n v="192"/>
    <x v="0"/>
    <s v="US"/>
    <s v="USD"/>
    <n v="1400108640"/>
    <n v="1396923624"/>
    <b v="1"/>
    <n v="122"/>
    <b v="1"/>
    <s v="technology/hardware"/>
    <n v="23.65"/>
    <x v="2"/>
    <x v="30"/>
    <x v="2020"/>
    <d v="2014-05-14T23:04:00"/>
    <x v="3"/>
  </r>
  <r>
    <n v="2021"/>
    <s v="m!lTone- Portable Air Synth &amp; MIDI controller"/>
    <x v="2019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x v="30"/>
    <x v="2021"/>
    <d v="2014-09-24T01:41:37"/>
    <x v="3"/>
  </r>
  <r>
    <n v="2022"/>
    <s v="Acanvas: The cord-free art display and streaming platform"/>
    <x v="2020"/>
    <n v="100000"/>
    <n v="125137"/>
    <n v="125"/>
    <x v="0"/>
    <s v="US"/>
    <s v="USD"/>
    <n v="1465652372"/>
    <n v="1463060372"/>
    <b v="1"/>
    <n v="325"/>
    <b v="1"/>
    <s v="technology/hardware"/>
    <n v="385.04"/>
    <x v="2"/>
    <x v="30"/>
    <x v="2022"/>
    <d v="2016-06-11T13:39:32"/>
    <x v="2"/>
  </r>
  <r>
    <n v="2023"/>
    <s v="Atmoph Window - Your Room Can Be Anywhere"/>
    <x v="2021"/>
    <n v="100000"/>
    <n v="161459"/>
    <n v="161"/>
    <x v="0"/>
    <s v="US"/>
    <s v="USD"/>
    <n v="1434017153"/>
    <n v="1431425153"/>
    <b v="1"/>
    <n v="353"/>
    <b v="1"/>
    <s v="technology/hardware"/>
    <n v="457.39"/>
    <x v="2"/>
    <x v="30"/>
    <x v="2023"/>
    <d v="2015-06-11T10:05:53"/>
    <x v="4"/>
  </r>
  <r>
    <n v="2024"/>
    <s v="RA 3D printer controller by Elefu"/>
    <x v="2022"/>
    <n v="4000"/>
    <n v="23414"/>
    <n v="585"/>
    <x v="0"/>
    <s v="US"/>
    <s v="USD"/>
    <n v="1344826800"/>
    <n v="1341875544"/>
    <b v="1"/>
    <n v="105"/>
    <b v="1"/>
    <s v="technology/hardware"/>
    <n v="222.99"/>
    <x v="2"/>
    <x v="30"/>
    <x v="2024"/>
    <d v="2012-08-13T03:00:00"/>
    <x v="6"/>
  </r>
  <r>
    <n v="2025"/>
    <s v="BuddyGuard: Smart Home Security In One Device"/>
    <x v="2023"/>
    <n v="80000"/>
    <n v="160920"/>
    <n v="201"/>
    <x v="0"/>
    <s v="DE"/>
    <s v="EUR"/>
    <n v="1433996746"/>
    <n v="1431404746"/>
    <b v="1"/>
    <n v="729"/>
    <b v="1"/>
    <s v="technology/hardware"/>
    <n v="220.74"/>
    <x v="2"/>
    <x v="30"/>
    <x v="2025"/>
    <d v="2015-06-11T04:25:46"/>
    <x v="4"/>
  </r>
  <r>
    <n v="2026"/>
    <s v="MIDI Sprout - Biodata Sonification Device"/>
    <x v="2024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x v="30"/>
    <x v="2026"/>
    <d v="2014-04-21T03:59:00"/>
    <x v="3"/>
  </r>
  <r>
    <n v="2027"/>
    <s v="Cmoar Virtual Reality Headset with integrated electronics"/>
    <x v="2025"/>
    <n v="100000"/>
    <n v="120249"/>
    <n v="120"/>
    <x v="0"/>
    <s v="US"/>
    <s v="USD"/>
    <n v="1427740319"/>
    <n v="1423855919"/>
    <b v="1"/>
    <n v="539"/>
    <b v="1"/>
    <s v="technology/hardware"/>
    <n v="223.1"/>
    <x v="2"/>
    <x v="30"/>
    <x v="2027"/>
    <d v="2015-03-30T18:31:59"/>
    <x v="4"/>
  </r>
  <r>
    <n v="2028"/>
    <s v="Building the Open Source Bussard Fusion Reactor "/>
    <x v="2026"/>
    <n v="3000"/>
    <n v="3785"/>
    <n v="126"/>
    <x v="0"/>
    <s v="US"/>
    <s v="USD"/>
    <n v="1268690100"/>
    <n v="1265493806"/>
    <b v="1"/>
    <n v="79"/>
    <b v="1"/>
    <s v="technology/hardware"/>
    <n v="47.91"/>
    <x v="2"/>
    <x v="30"/>
    <x v="2028"/>
    <d v="2010-03-15T21:55:00"/>
    <x v="8"/>
  </r>
  <r>
    <n v="2029"/>
    <s v="Lumin8 Pro"/>
    <x v="2027"/>
    <n v="2500"/>
    <n v="9030"/>
    <n v="361"/>
    <x v="0"/>
    <s v="US"/>
    <s v="USD"/>
    <n v="1409099481"/>
    <n v="1406507481"/>
    <b v="1"/>
    <n v="94"/>
    <b v="1"/>
    <s v="technology/hardware"/>
    <n v="96.06"/>
    <x v="2"/>
    <x v="30"/>
    <x v="2029"/>
    <d v="2014-08-27T00:31:21"/>
    <x v="3"/>
  </r>
  <r>
    <n v="2030"/>
    <s v="Picade: The arcade cabinet kit for your mini computer"/>
    <x v="2028"/>
    <n v="32768"/>
    <n v="74134"/>
    <n v="226"/>
    <x v="0"/>
    <s v="GB"/>
    <s v="GBP"/>
    <n v="1354233296"/>
    <n v="1351641296"/>
    <b v="1"/>
    <n v="625"/>
    <b v="1"/>
    <s v="technology/hardware"/>
    <n v="118.61"/>
    <x v="2"/>
    <x v="30"/>
    <x v="2030"/>
    <d v="2012-11-29T23:54:56"/>
    <x v="6"/>
  </r>
  <r>
    <n v="2031"/>
    <s v="Linkio: the $100 Smart Home Devices Solution"/>
    <x v="2029"/>
    <n v="50000"/>
    <n v="60175"/>
    <n v="120"/>
    <x v="0"/>
    <s v="NL"/>
    <s v="EUR"/>
    <n v="1420765200"/>
    <n v="1417506853"/>
    <b v="1"/>
    <n v="508"/>
    <b v="1"/>
    <s v="technology/hardware"/>
    <n v="118.45"/>
    <x v="2"/>
    <x v="30"/>
    <x v="2031"/>
    <d v="2015-01-09T01:00:00"/>
    <x v="3"/>
  </r>
  <r>
    <n v="2032"/>
    <s v="PocketLab Voyager | Explore Science in Your World"/>
    <x v="2030"/>
    <n v="25000"/>
    <n v="76047"/>
    <n v="304"/>
    <x v="0"/>
    <s v="US"/>
    <s v="USD"/>
    <n v="1481778000"/>
    <n v="1479216874"/>
    <b v="1"/>
    <n v="531"/>
    <b v="1"/>
    <s v="technology/hardware"/>
    <n v="143.21"/>
    <x v="2"/>
    <x v="30"/>
    <x v="2032"/>
    <d v="2016-12-15T05:00:00"/>
    <x v="2"/>
  </r>
  <r>
    <n v="2033"/>
    <s v="BrewNanny Home Brew Monitor"/>
    <x v="2031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x v="30"/>
    <x v="2033"/>
    <d v="2014-04-26T01:58:38"/>
    <x v="3"/>
  </r>
  <r>
    <n v="2034"/>
    <s v="Impression Ï€: Wireless VR+AR with Gesture+Position Tracking"/>
    <x v="2032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x v="30"/>
    <x v="2034"/>
    <d v="2015-05-07T06:58:00"/>
    <x v="4"/>
  </r>
  <r>
    <n v="2035"/>
    <s v="OpenBCI: Biosensing for Everybody"/>
    <x v="2033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x v="30"/>
    <x v="2035"/>
    <d v="2015-12-19T01:00:00"/>
    <x v="4"/>
  </r>
  <r>
    <n v="2036"/>
    <s v="L.E.D Portable Charger"/>
    <x v="2034"/>
    <n v="30000"/>
    <n v="39500.5"/>
    <n v="132"/>
    <x v="0"/>
    <s v="US"/>
    <s v="USD"/>
    <n v="1399668319"/>
    <n v="1397076319"/>
    <b v="1"/>
    <n v="848"/>
    <b v="1"/>
    <s v="technology/hardware"/>
    <n v="46.58"/>
    <x v="2"/>
    <x v="30"/>
    <x v="2036"/>
    <d v="2014-05-09T20:45:19"/>
    <x v="3"/>
  </r>
  <r>
    <n v="2037"/>
    <s v="Pedal Power -- Human Scale Energy For Everyday Tasks"/>
    <x v="2035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x v="30"/>
    <x v="2037"/>
    <d v="2013-12-30T06:02:33"/>
    <x v="5"/>
  </r>
  <r>
    <n v="2038"/>
    <s v="OWL Programmable Effects Pedal"/>
    <x v="2036"/>
    <n v="8000"/>
    <n v="33641"/>
    <n v="421"/>
    <x v="0"/>
    <s v="GB"/>
    <s v="GBP"/>
    <n v="1372701600"/>
    <n v="1369895421"/>
    <b v="1"/>
    <n v="204"/>
    <b v="1"/>
    <s v="technology/hardware"/>
    <n v="164.91"/>
    <x v="2"/>
    <x v="30"/>
    <x v="2038"/>
    <d v="2013-07-01T18:00:00"/>
    <x v="5"/>
  </r>
  <r>
    <n v="2039"/>
    <s v="ODIN2: Smart Projector for movies, video calls, and apps"/>
    <x v="2037"/>
    <n v="125000"/>
    <n v="170271"/>
    <n v="136"/>
    <x v="0"/>
    <s v="US"/>
    <s v="USD"/>
    <n v="1480568340"/>
    <n v="1477996325"/>
    <b v="1"/>
    <n v="379"/>
    <b v="1"/>
    <s v="technology/hardware"/>
    <n v="449.26"/>
    <x v="2"/>
    <x v="30"/>
    <x v="2039"/>
    <d v="2016-12-01T04:59:00"/>
    <x v="2"/>
  </r>
  <r>
    <n v="2040"/>
    <s v="Programmable Capacitor"/>
    <x v="2038"/>
    <n v="3000"/>
    <n v="7445.14"/>
    <n v="248"/>
    <x v="0"/>
    <s v="US"/>
    <s v="USD"/>
    <n v="1384557303"/>
    <n v="1383257703"/>
    <b v="1"/>
    <n v="271"/>
    <b v="1"/>
    <s v="technology/hardware"/>
    <n v="27.47"/>
    <x v="2"/>
    <x v="30"/>
    <x v="2040"/>
    <d v="2013-11-15T23:15:03"/>
    <x v="5"/>
  </r>
  <r>
    <n v="2041"/>
    <s v="The Aspect - Reinventing the Grow Light for Interior Design"/>
    <x v="2039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x v="30"/>
    <x v="2041"/>
    <d v="2016-11-10T13:37:07"/>
    <x v="2"/>
  </r>
  <r>
    <n v="2042"/>
    <s v="SoundBrake- Headphone gadget alerts you to outside sounds"/>
    <x v="2040"/>
    <n v="10000"/>
    <n v="12353"/>
    <n v="124"/>
    <x v="0"/>
    <s v="US"/>
    <s v="USD"/>
    <n v="1453481974"/>
    <n v="1448297974"/>
    <b v="0"/>
    <n v="140"/>
    <b v="1"/>
    <s v="technology/hardware"/>
    <n v="88.24"/>
    <x v="2"/>
    <x v="30"/>
    <x v="2042"/>
    <d v="2016-01-22T16:59:34"/>
    <x v="4"/>
  </r>
  <r>
    <n v="2043"/>
    <s v="PS-1A Adjustable Miniature Switch Mode DC-DC Power Supply"/>
    <x v="2041"/>
    <n v="1385"/>
    <n v="7011"/>
    <n v="506"/>
    <x v="0"/>
    <s v="US"/>
    <s v="USD"/>
    <n v="1481432340"/>
    <n v="1476764077"/>
    <b v="0"/>
    <n v="193"/>
    <b v="1"/>
    <s v="technology/hardware"/>
    <n v="36.33"/>
    <x v="2"/>
    <x v="30"/>
    <x v="2043"/>
    <d v="2016-12-11T04:59:00"/>
    <x v="2"/>
  </r>
  <r>
    <n v="2044"/>
    <s v="PiSoC: Learn to Create"/>
    <x v="2042"/>
    <n v="15000"/>
    <n v="16232"/>
    <n v="108"/>
    <x v="0"/>
    <s v="US"/>
    <s v="USD"/>
    <n v="1434212714"/>
    <n v="1431620714"/>
    <b v="0"/>
    <n v="180"/>
    <b v="1"/>
    <s v="technology/hardware"/>
    <n v="90.18"/>
    <x v="2"/>
    <x v="30"/>
    <x v="2044"/>
    <d v="2015-06-13T16:25:14"/>
    <x v="4"/>
  </r>
  <r>
    <n v="2045"/>
    <s v="OPEN RAIL Open Source Linear Bearing System"/>
    <x v="2043"/>
    <n v="4900"/>
    <n v="40140.01"/>
    <n v="819"/>
    <x v="0"/>
    <s v="US"/>
    <s v="USD"/>
    <n v="1341799647"/>
    <n v="1339207647"/>
    <b v="0"/>
    <n v="263"/>
    <b v="1"/>
    <s v="technology/hardware"/>
    <n v="152.62"/>
    <x v="2"/>
    <x v="30"/>
    <x v="2045"/>
    <d v="2012-07-09T02:07:27"/>
    <x v="6"/>
  </r>
  <r>
    <n v="2046"/>
    <s v="CoAction Hero: 32-bit Open-Source ARM Cortex-M3 Board"/>
    <x v="2044"/>
    <n v="10000"/>
    <n v="12110"/>
    <n v="121"/>
    <x v="0"/>
    <s v="US"/>
    <s v="USD"/>
    <n v="1369282044"/>
    <n v="1366690044"/>
    <b v="0"/>
    <n v="217"/>
    <b v="1"/>
    <s v="technology/hardware"/>
    <n v="55.81"/>
    <x v="2"/>
    <x v="30"/>
    <x v="2046"/>
    <d v="2013-05-23T04:07:24"/>
    <x v="5"/>
  </r>
  <r>
    <n v="2047"/>
    <s v="KoalaSafe -  Healthier Internet. Happier Families."/>
    <x v="2045"/>
    <n v="98000"/>
    <n v="100939"/>
    <n v="103"/>
    <x v="0"/>
    <s v="AU"/>
    <s v="AUD"/>
    <n v="1429228800"/>
    <n v="1426714870"/>
    <b v="0"/>
    <n v="443"/>
    <b v="1"/>
    <s v="technology/hardware"/>
    <n v="227.85"/>
    <x v="2"/>
    <x v="30"/>
    <x v="2047"/>
    <d v="2015-04-17T00:00:00"/>
    <x v="4"/>
  </r>
  <r>
    <n v="2048"/>
    <s v="The Siva Cycle Atom - Powering your life one pedal at a time"/>
    <x v="2046"/>
    <n v="85000"/>
    <n v="126082.45"/>
    <n v="148"/>
    <x v="0"/>
    <s v="US"/>
    <s v="USD"/>
    <n v="1369323491"/>
    <n v="1366731491"/>
    <b v="0"/>
    <n v="1373"/>
    <b v="1"/>
    <s v="technology/hardware"/>
    <n v="91.83"/>
    <x v="2"/>
    <x v="30"/>
    <x v="2048"/>
    <d v="2013-05-23T15:38:11"/>
    <x v="5"/>
  </r>
  <r>
    <n v="2049"/>
    <s v="LOCK8 - the World's First Smart Bike Lock"/>
    <x v="2047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x v="30"/>
    <x v="2049"/>
    <d v="2013-12-02T22:59:00"/>
    <x v="5"/>
  </r>
  <r>
    <n v="2050"/>
    <s v="Hubble Laser Cutter: Affordable, Versatile &amp; Open Source"/>
    <x v="2048"/>
    <n v="10000"/>
    <n v="47327"/>
    <n v="473"/>
    <x v="0"/>
    <s v="US"/>
    <s v="USD"/>
    <n v="1433036578"/>
    <n v="1429580578"/>
    <b v="0"/>
    <n v="170"/>
    <b v="1"/>
    <s v="technology/hardware"/>
    <n v="278.39"/>
    <x v="2"/>
    <x v="30"/>
    <x v="2050"/>
    <d v="2015-05-31T01:42:58"/>
    <x v="4"/>
  </r>
  <r>
    <n v="2051"/>
    <s v="YOYO WARRIOR - A premium yoyo for any budget"/>
    <x v="2049"/>
    <n v="8000"/>
    <n v="10429"/>
    <n v="130"/>
    <x v="0"/>
    <s v="US"/>
    <s v="USD"/>
    <n v="1388017937"/>
    <n v="1385425937"/>
    <b v="0"/>
    <n v="242"/>
    <b v="1"/>
    <s v="technology/hardware"/>
    <n v="43.1"/>
    <x v="2"/>
    <x v="30"/>
    <x v="2051"/>
    <d v="2013-12-26T00:32:17"/>
    <x v="5"/>
  </r>
  <r>
    <n v="2052"/>
    <s v="The World's Lightest &amp; Smartest E-Scooter  - ZAR"/>
    <x v="2050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x v="30"/>
    <x v="2052"/>
    <d v="2016-02-20T02:00:53"/>
    <x v="2"/>
  </r>
  <r>
    <n v="2053"/>
    <s v="stockplop - the most advanced external hard drive enclosure"/>
    <x v="2051"/>
    <n v="5000"/>
    <n v="5051"/>
    <n v="101"/>
    <x v="0"/>
    <s v="US"/>
    <s v="USD"/>
    <n v="1448466551"/>
    <n v="1445870951"/>
    <b v="0"/>
    <n v="121"/>
    <b v="1"/>
    <s v="technology/hardware"/>
    <n v="41.74"/>
    <x v="2"/>
    <x v="30"/>
    <x v="2053"/>
    <d v="2015-11-25T15:49:11"/>
    <x v="4"/>
  </r>
  <r>
    <n v="2054"/>
    <s v="SITU Smart Food Nutrition Scale for iPad and Android tablets"/>
    <x v="2052"/>
    <n v="35000"/>
    <n v="39757"/>
    <n v="114"/>
    <x v="0"/>
    <s v="GB"/>
    <s v="GBP"/>
    <n v="1399033810"/>
    <n v="1396441810"/>
    <b v="0"/>
    <n v="621"/>
    <b v="1"/>
    <s v="technology/hardware"/>
    <n v="64.02"/>
    <x v="2"/>
    <x v="30"/>
    <x v="2054"/>
    <d v="2014-05-02T12:30:10"/>
    <x v="3"/>
  </r>
  <r>
    <n v="2055"/>
    <s v="The I2C and SPI Education System"/>
    <x v="2053"/>
    <n v="6000"/>
    <n v="10045"/>
    <n v="167"/>
    <x v="0"/>
    <s v="US"/>
    <s v="USD"/>
    <n v="1417579200"/>
    <n v="1415031043"/>
    <b v="0"/>
    <n v="101"/>
    <b v="1"/>
    <s v="technology/hardware"/>
    <n v="99.46"/>
    <x v="2"/>
    <x v="30"/>
    <x v="2055"/>
    <d v="2014-12-03T04:00:00"/>
    <x v="3"/>
  </r>
  <r>
    <n v="2056"/>
    <s v="TYLT Energi Backpack - charge your mobile devices on the go."/>
    <x v="2054"/>
    <n v="50000"/>
    <n v="76726"/>
    <n v="153"/>
    <x v="0"/>
    <s v="US"/>
    <s v="USD"/>
    <n v="1366222542"/>
    <n v="1363630542"/>
    <b v="0"/>
    <n v="554"/>
    <b v="1"/>
    <s v="technology/hardware"/>
    <n v="138.49"/>
    <x v="2"/>
    <x v="30"/>
    <x v="2056"/>
    <d v="2013-04-17T18:15:42"/>
    <x v="5"/>
  </r>
  <r>
    <n v="2057"/>
    <s v="CableKnife - The World's best cable insulation stripper"/>
    <x v="2055"/>
    <n v="15000"/>
    <n v="30334.83"/>
    <n v="202"/>
    <x v="0"/>
    <s v="GB"/>
    <s v="GBP"/>
    <n v="1456487532"/>
    <n v="1453895532"/>
    <b v="0"/>
    <n v="666"/>
    <b v="1"/>
    <s v="technology/hardware"/>
    <n v="45.55"/>
    <x v="2"/>
    <x v="30"/>
    <x v="2057"/>
    <d v="2016-02-26T11:52:12"/>
    <x v="2"/>
  </r>
  <r>
    <n v="2058"/>
    <s v="Raspberry Pi Debug Clip"/>
    <x v="2056"/>
    <n v="2560"/>
    <n v="4308"/>
    <n v="168"/>
    <x v="0"/>
    <s v="GB"/>
    <s v="GBP"/>
    <n v="1425326400"/>
    <n v="1421916830"/>
    <b v="0"/>
    <n v="410"/>
    <b v="1"/>
    <s v="technology/hardware"/>
    <n v="10.51"/>
    <x v="2"/>
    <x v="30"/>
    <x v="2058"/>
    <d v="2015-03-02T20:00:00"/>
    <x v="4"/>
  </r>
  <r>
    <n v="2059"/>
    <s v="riots - Affordable wireless IoT microcontrollers and sensors"/>
    <x v="2057"/>
    <n v="30000"/>
    <n v="43037"/>
    <n v="143"/>
    <x v="0"/>
    <s v="US"/>
    <s v="USD"/>
    <n v="1454277540"/>
    <n v="1450880854"/>
    <b v="0"/>
    <n v="375"/>
    <b v="1"/>
    <s v="technology/hardware"/>
    <n v="114.77"/>
    <x v="2"/>
    <x v="30"/>
    <x v="2059"/>
    <d v="2016-01-31T21:59:00"/>
    <x v="4"/>
  </r>
  <r>
    <n v="2060"/>
    <s v="SmartQuad 4-Port (9.6 Amps / 48W) Travel USB Charger"/>
    <x v="2058"/>
    <n v="25000"/>
    <n v="49100"/>
    <n v="196"/>
    <x v="0"/>
    <s v="US"/>
    <s v="USD"/>
    <n v="1406129150"/>
    <n v="1400945150"/>
    <b v="0"/>
    <n v="1364"/>
    <b v="1"/>
    <s v="technology/hardware"/>
    <n v="36"/>
    <x v="2"/>
    <x v="30"/>
    <x v="2060"/>
    <d v="2014-07-23T15:25:50"/>
    <x v="3"/>
  </r>
  <r>
    <n v="2061"/>
    <s v="Bibo Time! Maximize your Cocktail time in seconds!"/>
    <x v="2059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x v="30"/>
    <x v="2061"/>
    <d v="2016-12-31T18:20:54"/>
    <x v="2"/>
  </r>
  <r>
    <n v="2062"/>
    <s v="Rho Board"/>
    <x v="2060"/>
    <n v="100000"/>
    <n v="114977"/>
    <n v="115"/>
    <x v="0"/>
    <s v="DK"/>
    <s v="DKK"/>
    <n v="1458807098"/>
    <n v="1456218698"/>
    <b v="0"/>
    <n v="203"/>
    <b v="1"/>
    <s v="technology/hardware"/>
    <n v="566.39"/>
    <x v="2"/>
    <x v="30"/>
    <x v="2062"/>
    <d v="2016-03-24T08:11:38"/>
    <x v="2"/>
  </r>
  <r>
    <n v="2063"/>
    <s v="Up to 4 axis Beaglebone black based CNC control"/>
    <x v="2061"/>
    <n v="4000"/>
    <n v="5922"/>
    <n v="148"/>
    <x v="0"/>
    <s v="DE"/>
    <s v="EUR"/>
    <n v="1463333701"/>
    <n v="1460482501"/>
    <b v="0"/>
    <n v="49"/>
    <b v="1"/>
    <s v="technology/hardware"/>
    <n v="120.86"/>
    <x v="2"/>
    <x v="30"/>
    <x v="2063"/>
    <d v="2016-05-15T17:35:01"/>
    <x v="2"/>
  </r>
  <r>
    <n v="2064"/>
    <s v="Lightpack â€” ambient backlight for your displays"/>
    <x v="2062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x v="30"/>
    <x v="2064"/>
    <d v="2013-05-31T12:00:00"/>
    <x v="5"/>
  </r>
  <r>
    <n v="2065"/>
    <s v="Snooperscopeâ„¢: Night Vision for Your Smartphone iPhone iPad"/>
    <x v="2063"/>
    <n v="40000"/>
    <n v="79686.05"/>
    <n v="199"/>
    <x v="0"/>
    <s v="GB"/>
    <s v="GBP"/>
    <n v="1387958429"/>
    <n v="1385366429"/>
    <b v="0"/>
    <n v="1556"/>
    <b v="1"/>
    <s v="technology/hardware"/>
    <n v="51.21"/>
    <x v="2"/>
    <x v="30"/>
    <x v="2065"/>
    <d v="2013-12-25T08:00:29"/>
    <x v="5"/>
  </r>
  <r>
    <n v="2066"/>
    <s v="Garage Beacon - Turn your phone into a garage door remote"/>
    <x v="2064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x v="30"/>
    <x v="2066"/>
    <d v="2014-08-23T18:31:23"/>
    <x v="3"/>
  </r>
  <r>
    <n v="2067"/>
    <s v="Luminite (LED lighting)"/>
    <x v="2065"/>
    <n v="495"/>
    <n v="628"/>
    <n v="127"/>
    <x v="0"/>
    <s v="GB"/>
    <s v="GBP"/>
    <n v="1432499376"/>
    <n v="1429648176"/>
    <b v="0"/>
    <n v="10"/>
    <b v="1"/>
    <s v="technology/hardware"/>
    <n v="62.8"/>
    <x v="2"/>
    <x v="30"/>
    <x v="2067"/>
    <d v="2015-05-24T20:29:36"/>
    <x v="4"/>
  </r>
  <r>
    <n v="2068"/>
    <s v="Netro - Scientifically Water Your Garden"/>
    <x v="2066"/>
    <n v="25000"/>
    <n v="26305.97"/>
    <n v="105"/>
    <x v="0"/>
    <s v="US"/>
    <s v="USD"/>
    <n v="1476994315"/>
    <n v="1474402315"/>
    <b v="0"/>
    <n v="76"/>
    <b v="1"/>
    <s v="technology/hardware"/>
    <n v="346.13"/>
    <x v="2"/>
    <x v="30"/>
    <x v="2068"/>
    <d v="2016-10-20T20:11:55"/>
    <x v="2"/>
  </r>
  <r>
    <n v="2069"/>
    <s v="RaceCapture and Podium: Race it. Share it. Prove it."/>
    <x v="2067"/>
    <n v="50000"/>
    <n v="64203.33"/>
    <n v="128"/>
    <x v="0"/>
    <s v="US"/>
    <s v="USD"/>
    <n v="1451776791"/>
    <n v="1449098391"/>
    <b v="0"/>
    <n v="263"/>
    <b v="1"/>
    <s v="technology/hardware"/>
    <n v="244.12"/>
    <x v="2"/>
    <x v="30"/>
    <x v="2069"/>
    <d v="2016-01-02T23:19:51"/>
    <x v="4"/>
  </r>
  <r>
    <n v="2070"/>
    <s v="DAN Cases A4-SFX - The World's Smallest Gaming Tower Case"/>
    <x v="2068"/>
    <n v="125000"/>
    <n v="396659"/>
    <n v="317"/>
    <x v="0"/>
    <s v="DE"/>
    <s v="EUR"/>
    <n v="1467128723"/>
    <n v="1464536723"/>
    <b v="0"/>
    <n v="1530"/>
    <b v="1"/>
    <s v="technology/hardware"/>
    <n v="259.25"/>
    <x v="2"/>
    <x v="30"/>
    <x v="2070"/>
    <d v="2016-06-28T15:45:23"/>
    <x v="2"/>
  </r>
  <r>
    <n v="2071"/>
    <s v="easyFeed Automatic Pet Feeder w/ Webcam and Amazon Delivery"/>
    <x v="2069"/>
    <n v="20000"/>
    <n v="56146"/>
    <n v="281"/>
    <x v="0"/>
    <s v="US"/>
    <s v="USD"/>
    <n v="1475390484"/>
    <n v="1471502484"/>
    <b v="0"/>
    <n v="278"/>
    <b v="1"/>
    <s v="technology/hardware"/>
    <n v="201.96"/>
    <x v="2"/>
    <x v="30"/>
    <x v="2071"/>
    <d v="2016-10-02T06:41:24"/>
    <x v="2"/>
  </r>
  <r>
    <n v="2072"/>
    <s v="Hercules PalmTop-Palm Size Mobile PC of Invincible Resources"/>
    <x v="2070"/>
    <n v="71500"/>
    <n v="79173"/>
    <n v="111"/>
    <x v="0"/>
    <s v="US"/>
    <s v="USD"/>
    <n v="1462629432"/>
    <n v="1460037432"/>
    <b v="0"/>
    <n v="350"/>
    <b v="1"/>
    <s v="technology/hardware"/>
    <n v="226.21"/>
    <x v="2"/>
    <x v="30"/>
    <x v="2072"/>
    <d v="2016-05-07T13:57:12"/>
    <x v="2"/>
  </r>
  <r>
    <n v="2073"/>
    <s v="abode - The Future of Home Security."/>
    <x v="2071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x v="30"/>
    <x v="2073"/>
    <d v="2015-05-08T16:01:58"/>
    <x v="4"/>
  </r>
  <r>
    <n v="2074"/>
    <s v="Advanced Simulation Products - PC Gaming Controllers"/>
    <x v="2072"/>
    <n v="600"/>
    <n v="615"/>
    <n v="103"/>
    <x v="0"/>
    <s v="US"/>
    <s v="USD"/>
    <n v="1462564182"/>
    <n v="1459972182"/>
    <b v="0"/>
    <n v="3"/>
    <b v="1"/>
    <s v="technology/hardware"/>
    <n v="205"/>
    <x v="2"/>
    <x v="30"/>
    <x v="2074"/>
    <d v="2016-05-06T19:49:42"/>
    <x v="2"/>
  </r>
  <r>
    <n v="2075"/>
    <s v="The Practical Meter: Know your power!"/>
    <x v="2073"/>
    <n v="9999"/>
    <n v="167820.6"/>
    <n v="1678"/>
    <x v="0"/>
    <s v="US"/>
    <s v="USD"/>
    <n v="1374769288"/>
    <n v="1372177288"/>
    <b v="0"/>
    <n v="8200"/>
    <b v="1"/>
    <s v="technology/hardware"/>
    <n v="20.47"/>
    <x v="2"/>
    <x v="30"/>
    <x v="2075"/>
    <d v="2013-07-25T16:21:28"/>
    <x v="5"/>
  </r>
  <r>
    <n v="2076"/>
    <s v="Earin - The Worlds Smallest Wireless Earbuds"/>
    <x v="2074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x v="30"/>
    <x v="2076"/>
    <d v="2014-07-23T21:08:09"/>
    <x v="3"/>
  </r>
  <r>
    <n v="2077"/>
    <s v="4SeTVâ„¢ - Watch 4 TV Channels on Any Screen At Once"/>
    <x v="2075"/>
    <n v="50000"/>
    <n v="57754"/>
    <n v="116"/>
    <x v="0"/>
    <s v="US"/>
    <s v="USD"/>
    <n v="1433538000"/>
    <n v="1428541276"/>
    <b v="0"/>
    <n v="188"/>
    <b v="1"/>
    <s v="technology/hardware"/>
    <n v="307.2"/>
    <x v="2"/>
    <x v="30"/>
    <x v="2077"/>
    <d v="2015-06-05T21:00:00"/>
    <x v="4"/>
  </r>
  <r>
    <n v="2078"/>
    <s v="Hoterway - Hot shower from the first second"/>
    <x v="2076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x v="30"/>
    <x v="2078"/>
    <d v="2016-12-18T18:30:57"/>
    <x v="2"/>
  </r>
  <r>
    <n v="2079"/>
    <s v="Pi PoE Switch HAT - power over Ethernet for Raspberry Pi"/>
    <x v="2077"/>
    <n v="10000"/>
    <n v="28817"/>
    <n v="288"/>
    <x v="0"/>
    <s v="GB"/>
    <s v="GBP"/>
    <n v="1435258800"/>
    <n v="1432659793"/>
    <b v="0"/>
    <n v="607"/>
    <b v="1"/>
    <s v="technology/hardware"/>
    <n v="47.47"/>
    <x v="2"/>
    <x v="30"/>
    <x v="2079"/>
    <d v="2015-06-25T19:00:00"/>
    <x v="4"/>
  </r>
  <r>
    <n v="2080"/>
    <s v="Tinker Tie Beta - Programmable RGB LED Bow Tie!"/>
    <x v="2078"/>
    <n v="1000"/>
    <n v="5078"/>
    <n v="508"/>
    <x v="0"/>
    <s v="US"/>
    <s v="USD"/>
    <n v="1447286300"/>
    <n v="1444690700"/>
    <b v="0"/>
    <n v="50"/>
    <b v="1"/>
    <s v="technology/hardware"/>
    <n v="101.56"/>
    <x v="2"/>
    <x v="30"/>
    <x v="2080"/>
    <d v="2015-11-11T23:58:20"/>
    <x v="4"/>
  </r>
  <r>
    <n v="2081"/>
    <s v="Our Vintage Film: Summer Tour Kickstarter"/>
    <x v="2079"/>
    <n v="3500"/>
    <n v="4010"/>
    <n v="115"/>
    <x v="0"/>
    <s v="US"/>
    <s v="USD"/>
    <n v="1337144340"/>
    <n v="1333597555"/>
    <b v="0"/>
    <n v="55"/>
    <b v="1"/>
    <s v="music/indie rock"/>
    <n v="72.91"/>
    <x v="4"/>
    <x v="14"/>
    <x v="2081"/>
    <d v="2012-05-16T04:59:00"/>
    <x v="6"/>
  </r>
  <r>
    <n v="2082"/>
    <s v="Nights On First's First CD!"/>
    <x v="2080"/>
    <n v="1500"/>
    <n v="1661"/>
    <n v="111"/>
    <x v="0"/>
    <s v="US"/>
    <s v="USD"/>
    <n v="1322106796"/>
    <n v="1316919196"/>
    <b v="0"/>
    <n v="38"/>
    <b v="1"/>
    <s v="music/indie rock"/>
    <n v="43.71"/>
    <x v="4"/>
    <x v="14"/>
    <x v="2082"/>
    <d v="2011-11-24T03:53:16"/>
    <x v="7"/>
  </r>
  <r>
    <n v="2083"/>
    <s v="These Old Streets Album"/>
    <x v="2081"/>
    <n v="750"/>
    <n v="850"/>
    <n v="113"/>
    <x v="0"/>
    <s v="US"/>
    <s v="USD"/>
    <n v="1338830395"/>
    <n v="1336238395"/>
    <b v="0"/>
    <n v="25"/>
    <b v="1"/>
    <s v="music/indie rock"/>
    <n v="34"/>
    <x v="4"/>
    <x v="14"/>
    <x v="2083"/>
    <d v="2012-06-04T17:19:55"/>
    <x v="6"/>
  </r>
  <r>
    <n v="2084"/>
    <s v="Project: Ballerina Black UK Tour"/>
    <x v="2082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x v="14"/>
    <x v="2084"/>
    <d v="2014-05-04T06:59:00"/>
    <x v="3"/>
  </r>
  <r>
    <n v="2085"/>
    <s v="Eikon // Dustin Hecocks Records His Debut Album"/>
    <x v="2083"/>
    <n v="6000"/>
    <n v="7412"/>
    <n v="124"/>
    <x v="0"/>
    <s v="US"/>
    <s v="USD"/>
    <n v="1342382587"/>
    <n v="1339790587"/>
    <b v="0"/>
    <n v="83"/>
    <b v="1"/>
    <s v="music/indie rock"/>
    <n v="89.3"/>
    <x v="4"/>
    <x v="14"/>
    <x v="2085"/>
    <d v="2012-07-15T20:03:07"/>
    <x v="6"/>
  </r>
  <r>
    <n v="2086"/>
    <s v="Adam Sullivan - Recording 4 New EPs for 2012!"/>
    <x v="2084"/>
    <n v="4000"/>
    <n v="4028"/>
    <n v="101"/>
    <x v="0"/>
    <s v="US"/>
    <s v="USD"/>
    <n v="1323838740"/>
    <n v="1321200332"/>
    <b v="0"/>
    <n v="35"/>
    <b v="1"/>
    <s v="music/indie rock"/>
    <n v="115.09"/>
    <x v="4"/>
    <x v="14"/>
    <x v="2086"/>
    <d v="2011-12-14T04:59:00"/>
    <x v="7"/>
  </r>
  <r>
    <n v="2087"/>
    <s v="Get Joy Shannon's Album &quot;Out of My Dreams and Into My Arms&quot;"/>
    <x v="2085"/>
    <n v="1500"/>
    <n v="1553"/>
    <n v="104"/>
    <x v="0"/>
    <s v="US"/>
    <s v="USD"/>
    <n v="1315457658"/>
    <n v="1312865658"/>
    <b v="0"/>
    <n v="25"/>
    <b v="1"/>
    <s v="music/indie rock"/>
    <n v="62.12"/>
    <x v="4"/>
    <x v="14"/>
    <x v="2087"/>
    <d v="2011-09-08T04:54:18"/>
    <x v="7"/>
  </r>
  <r>
    <n v="2088"/>
    <s v="Chris Dorman - Sita worldwide"/>
    <x v="2086"/>
    <n v="3000"/>
    <n v="3465.32"/>
    <n v="116"/>
    <x v="0"/>
    <s v="US"/>
    <s v="USD"/>
    <n v="1284177540"/>
    <n v="1281028152"/>
    <b v="0"/>
    <n v="75"/>
    <b v="1"/>
    <s v="music/indie rock"/>
    <n v="46.2"/>
    <x v="4"/>
    <x v="14"/>
    <x v="2088"/>
    <d v="2010-09-11T03:59:00"/>
    <x v="8"/>
  </r>
  <r>
    <n v="2089"/>
    <s v="Little Moses EP"/>
    <x v="2087"/>
    <n v="2500"/>
    <n v="3010.01"/>
    <n v="120"/>
    <x v="0"/>
    <s v="US"/>
    <s v="USD"/>
    <n v="1375408194"/>
    <n v="1372384194"/>
    <b v="0"/>
    <n v="62"/>
    <b v="1"/>
    <s v="music/indie rock"/>
    <n v="48.55"/>
    <x v="4"/>
    <x v="14"/>
    <x v="2089"/>
    <d v="2013-08-02T01:49:54"/>
    <x v="5"/>
  </r>
  <r>
    <n v="2090"/>
    <s v="Insect Surfers 2013 Release !"/>
    <x v="2088"/>
    <n v="8000"/>
    <n v="9203.23"/>
    <n v="115"/>
    <x v="0"/>
    <s v="US"/>
    <s v="USD"/>
    <n v="1361696955"/>
    <n v="1359104955"/>
    <b v="0"/>
    <n v="160"/>
    <b v="1"/>
    <s v="music/indie rock"/>
    <n v="57.52"/>
    <x v="4"/>
    <x v="14"/>
    <x v="2090"/>
    <d v="2013-02-24T09:09:15"/>
    <x v="5"/>
  </r>
  <r>
    <n v="2091"/>
    <s v="Tiffany Alvord's First Album of Original Songs"/>
    <x v="2089"/>
    <n v="18000"/>
    <n v="21684.2"/>
    <n v="120"/>
    <x v="0"/>
    <s v="US"/>
    <s v="USD"/>
    <n v="1299009600"/>
    <n v="1294818278"/>
    <b v="0"/>
    <n v="246"/>
    <b v="1"/>
    <s v="music/indie rock"/>
    <n v="88.15"/>
    <x v="4"/>
    <x v="14"/>
    <x v="2091"/>
    <d v="2011-03-01T20:00:00"/>
    <x v="7"/>
  </r>
  <r>
    <n v="2092"/>
    <s v="Amy Lingamfelter's making of &quot;Open Safe Love&quot;."/>
    <x v="2090"/>
    <n v="6000"/>
    <n v="6077"/>
    <n v="101"/>
    <x v="0"/>
    <s v="US"/>
    <s v="USD"/>
    <n v="1318006732"/>
    <n v="1312822732"/>
    <b v="0"/>
    <n v="55"/>
    <b v="1"/>
    <s v="music/indie rock"/>
    <n v="110.49"/>
    <x v="4"/>
    <x v="14"/>
    <x v="2092"/>
    <d v="2011-10-07T16:58:52"/>
    <x v="7"/>
  </r>
  <r>
    <n v="2093"/>
    <s v="Lift The Decade Debut Full-Length Record"/>
    <x v="2091"/>
    <n v="1500"/>
    <n v="1537"/>
    <n v="102"/>
    <x v="0"/>
    <s v="US"/>
    <s v="USD"/>
    <n v="1356211832"/>
    <n v="1351024232"/>
    <b v="0"/>
    <n v="23"/>
    <b v="1"/>
    <s v="music/indie rock"/>
    <n v="66.83"/>
    <x v="4"/>
    <x v="14"/>
    <x v="2093"/>
    <d v="2012-12-22T21:30:32"/>
    <x v="6"/>
  </r>
  <r>
    <n v="2094"/>
    <s v="Seashell Radio: Slick Machine album and US tour!"/>
    <x v="2092"/>
    <n v="3500"/>
    <n v="4219"/>
    <n v="121"/>
    <x v="0"/>
    <s v="US"/>
    <s v="USD"/>
    <n v="1330916400"/>
    <n v="1327969730"/>
    <b v="0"/>
    <n v="72"/>
    <b v="1"/>
    <s v="music/indie rock"/>
    <n v="58.6"/>
    <x v="4"/>
    <x v="14"/>
    <x v="2094"/>
    <d v="2012-03-05T03:00:00"/>
    <x v="6"/>
  </r>
  <r>
    <n v="2095"/>
    <s v="&quot; Prodigal Daughter&quot; Recording Project"/>
    <x v="2093"/>
    <n v="2500"/>
    <n v="2500"/>
    <n v="100"/>
    <x v="0"/>
    <s v="US"/>
    <s v="USD"/>
    <n v="1317576973"/>
    <n v="1312392973"/>
    <b v="0"/>
    <n v="22"/>
    <b v="1"/>
    <s v="music/indie rock"/>
    <n v="113.64"/>
    <x v="4"/>
    <x v="14"/>
    <x v="2095"/>
    <d v="2011-10-02T17:36:13"/>
    <x v="7"/>
  </r>
  <r>
    <n v="2096"/>
    <s v="GBS Detroit Presents Shone Nuisance"/>
    <x v="2094"/>
    <n v="600"/>
    <n v="610"/>
    <n v="102"/>
    <x v="0"/>
    <s v="US"/>
    <s v="USD"/>
    <n v="1351223940"/>
    <n v="1349892735"/>
    <b v="0"/>
    <n v="14"/>
    <b v="1"/>
    <s v="music/indie rock"/>
    <n v="43.57"/>
    <x v="4"/>
    <x v="14"/>
    <x v="2096"/>
    <d v="2012-10-26T03:59:00"/>
    <x v="6"/>
  </r>
  <r>
    <n v="2097"/>
    <s v="Caverns of Sonora"/>
    <x v="2095"/>
    <n v="3000"/>
    <n v="3000"/>
    <n v="100"/>
    <x v="0"/>
    <s v="US"/>
    <s v="USD"/>
    <n v="1322751735"/>
    <n v="1317564135"/>
    <b v="0"/>
    <n v="38"/>
    <b v="1"/>
    <s v="music/indie rock"/>
    <n v="78.95"/>
    <x v="4"/>
    <x v="14"/>
    <x v="2097"/>
    <d v="2011-12-01T15:02:15"/>
    <x v="7"/>
  </r>
  <r>
    <n v="2098"/>
    <s v="The Christopher Battles EP"/>
    <x v="2096"/>
    <n v="6000"/>
    <n v="6020"/>
    <n v="100"/>
    <x v="0"/>
    <s v="US"/>
    <s v="USD"/>
    <n v="1331174635"/>
    <n v="1328582635"/>
    <b v="0"/>
    <n v="32"/>
    <b v="1"/>
    <s v="music/indie rock"/>
    <n v="188.13"/>
    <x v="4"/>
    <x v="14"/>
    <x v="2098"/>
    <d v="2012-03-08T02:43:55"/>
    <x v="6"/>
  </r>
  <r>
    <n v="2099"/>
    <s v="Roosevelt Died."/>
    <x v="2097"/>
    <n v="3000"/>
    <n v="3971"/>
    <n v="132"/>
    <x v="0"/>
    <s v="US"/>
    <s v="USD"/>
    <n v="1435808400"/>
    <n v="1434650084"/>
    <b v="0"/>
    <n v="63"/>
    <b v="1"/>
    <s v="music/indie rock"/>
    <n v="63.03"/>
    <x v="4"/>
    <x v="14"/>
    <x v="2099"/>
    <d v="2015-07-02T03:40:00"/>
    <x v="4"/>
  </r>
  <r>
    <n v="2100"/>
    <s v="GBS Detroit Presents The Skylit Letter"/>
    <x v="2098"/>
    <n v="600"/>
    <n v="820"/>
    <n v="137"/>
    <x v="0"/>
    <s v="US"/>
    <s v="USD"/>
    <n v="1341028740"/>
    <n v="1339704141"/>
    <b v="0"/>
    <n v="27"/>
    <b v="1"/>
    <s v="music/indie rock"/>
    <n v="30.37"/>
    <x v="4"/>
    <x v="14"/>
    <x v="2100"/>
    <d v="2012-06-30T03:59:00"/>
    <x v="6"/>
  </r>
  <r>
    <n v="2101"/>
    <s v="The World War I's &quot;The Bite And The Boogie&quot;"/>
    <x v="2099"/>
    <n v="2000"/>
    <n v="2265"/>
    <n v="113"/>
    <x v="0"/>
    <s v="US"/>
    <s v="USD"/>
    <n v="1329104114"/>
    <n v="1323920114"/>
    <b v="0"/>
    <n v="44"/>
    <b v="1"/>
    <s v="music/indie rock"/>
    <n v="51.48"/>
    <x v="4"/>
    <x v="14"/>
    <x v="2101"/>
    <d v="2012-02-13T03:35:14"/>
    <x v="7"/>
  </r>
  <r>
    <n v="2102"/>
    <s v="The Guru releases &quot;Native Sun&quot;"/>
    <x v="2100"/>
    <n v="1000"/>
    <n v="1360"/>
    <n v="136"/>
    <x v="0"/>
    <s v="US"/>
    <s v="USD"/>
    <n v="1304628648"/>
    <n v="1302036648"/>
    <b v="0"/>
    <n v="38"/>
    <b v="1"/>
    <s v="music/indie rock"/>
    <n v="35.79"/>
    <x v="4"/>
    <x v="14"/>
    <x v="2102"/>
    <d v="2011-05-05T20:50:48"/>
    <x v="7"/>
  </r>
  <r>
    <n v="2103"/>
    <s v="Matthew Moon's New Album"/>
    <x v="2101"/>
    <n v="7777"/>
    <n v="11364"/>
    <n v="146"/>
    <x v="0"/>
    <s v="US"/>
    <s v="USD"/>
    <n v="1352488027"/>
    <n v="1349892427"/>
    <b v="0"/>
    <n v="115"/>
    <b v="1"/>
    <s v="music/indie rock"/>
    <n v="98.82"/>
    <x v="4"/>
    <x v="14"/>
    <x v="2103"/>
    <d v="2012-11-09T19:07:07"/>
    <x v="6"/>
  </r>
  <r>
    <n v="2104"/>
    <s v="In the Raw: the ink &amp; the Echo's debut album"/>
    <x v="2102"/>
    <n v="800"/>
    <n v="1036"/>
    <n v="130"/>
    <x v="0"/>
    <s v="US"/>
    <s v="USD"/>
    <n v="1369958400"/>
    <n v="1367286434"/>
    <b v="0"/>
    <n v="37"/>
    <b v="1"/>
    <s v="music/indie rock"/>
    <n v="28"/>
    <x v="4"/>
    <x v="14"/>
    <x v="2104"/>
    <d v="2013-05-31T00:00:00"/>
    <x v="5"/>
  </r>
  <r>
    <n v="2105"/>
    <s v="Layla The Wolf Debut E.P. &quot;Sugar&quot;"/>
    <x v="2103"/>
    <n v="2000"/>
    <n v="5080"/>
    <n v="254"/>
    <x v="0"/>
    <s v="US"/>
    <s v="USD"/>
    <n v="1416542400"/>
    <n v="1415472953"/>
    <b v="0"/>
    <n v="99"/>
    <b v="1"/>
    <s v="music/indie rock"/>
    <n v="51.31"/>
    <x v="4"/>
    <x v="14"/>
    <x v="2105"/>
    <d v="2014-11-21T04:00:00"/>
    <x v="3"/>
  </r>
  <r>
    <n v="2106"/>
    <s v="Aaron Long-New Full Length Album &quot;Sounds of Awakening&quot;"/>
    <x v="2104"/>
    <n v="2200"/>
    <n v="2355"/>
    <n v="107"/>
    <x v="0"/>
    <s v="US"/>
    <s v="USD"/>
    <n v="1359176974"/>
    <n v="1356584974"/>
    <b v="0"/>
    <n v="44"/>
    <b v="1"/>
    <s v="music/indie rock"/>
    <n v="53.52"/>
    <x v="4"/>
    <x v="14"/>
    <x v="2106"/>
    <d v="2013-01-26T05:09:34"/>
    <x v="6"/>
  </r>
  <r>
    <n v="2107"/>
    <s v="ACKER Studio Album and Vinyl Pressing"/>
    <x v="2105"/>
    <n v="2000"/>
    <n v="2154.66"/>
    <n v="108"/>
    <x v="0"/>
    <s v="US"/>
    <s v="USD"/>
    <n v="1415815393"/>
    <n v="1413997393"/>
    <b v="0"/>
    <n v="58"/>
    <b v="1"/>
    <s v="music/indie rock"/>
    <n v="37.15"/>
    <x v="4"/>
    <x v="14"/>
    <x v="2107"/>
    <d v="2014-11-12T18:03:13"/>
    <x v="3"/>
  </r>
  <r>
    <n v="2108"/>
    <s v="THE SADDEST LANDSCAPE: Deluxe Vinyl Reissues"/>
    <x v="2106"/>
    <n v="16000"/>
    <n v="17170"/>
    <n v="107"/>
    <x v="0"/>
    <s v="US"/>
    <s v="USD"/>
    <n v="1347249300"/>
    <n v="1344917580"/>
    <b v="0"/>
    <n v="191"/>
    <b v="1"/>
    <s v="music/indie rock"/>
    <n v="89.9"/>
    <x v="4"/>
    <x v="14"/>
    <x v="2108"/>
    <d v="2012-09-10T03:55:00"/>
    <x v="6"/>
  </r>
  <r>
    <n v="2109"/>
    <s v="Skyline Sounds - First Studio Album (and Merch!)"/>
    <x v="2107"/>
    <n v="4000"/>
    <n v="4261"/>
    <n v="107"/>
    <x v="0"/>
    <s v="US"/>
    <s v="USD"/>
    <n v="1436115617"/>
    <n v="1433523617"/>
    <b v="0"/>
    <n v="40"/>
    <b v="1"/>
    <s v="music/indie rock"/>
    <n v="106.53"/>
    <x v="4"/>
    <x v="14"/>
    <x v="2109"/>
    <d v="2015-07-05T17:00:17"/>
    <x v="4"/>
  </r>
  <r>
    <n v="2110"/>
    <s v="&quot;Vision&quot; - New Album - Brent Brown"/>
    <x v="2108"/>
    <n v="2000"/>
    <n v="2007"/>
    <n v="100"/>
    <x v="0"/>
    <s v="US"/>
    <s v="USD"/>
    <n v="1401253140"/>
    <n v="1398873969"/>
    <b v="0"/>
    <n v="38"/>
    <b v="1"/>
    <s v="music/indie rock"/>
    <n v="52.82"/>
    <x v="4"/>
    <x v="14"/>
    <x v="2110"/>
    <d v="2014-05-28T04:59:00"/>
    <x v="3"/>
  </r>
  <r>
    <n v="2111"/>
    <s v="Join us in releasing &quot;Evening Lights&quot; FREE online!"/>
    <x v="2109"/>
    <n v="2000"/>
    <n v="2130"/>
    <n v="107"/>
    <x v="0"/>
    <s v="US"/>
    <s v="USD"/>
    <n v="1313370000"/>
    <n v="1307594625"/>
    <b v="0"/>
    <n v="39"/>
    <b v="1"/>
    <s v="music/indie rock"/>
    <n v="54.62"/>
    <x v="4"/>
    <x v="14"/>
    <x v="2111"/>
    <d v="2011-08-15T01:00:00"/>
    <x v="7"/>
  </r>
  <r>
    <n v="2112"/>
    <s v="BBB Kickstarter Two"/>
    <x v="2110"/>
    <n v="300"/>
    <n v="300"/>
    <n v="100"/>
    <x v="0"/>
    <s v="US"/>
    <s v="USD"/>
    <n v="1366064193"/>
    <n v="1364854593"/>
    <b v="0"/>
    <n v="11"/>
    <b v="1"/>
    <s v="music/indie rock"/>
    <n v="27.27"/>
    <x v="4"/>
    <x v="14"/>
    <x v="2112"/>
    <d v="2013-04-15T22:16:33"/>
    <x v="5"/>
  </r>
  <r>
    <n v="2113"/>
    <s v="Summer Underground // Honeycomb LP"/>
    <x v="2111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x v="14"/>
    <x v="2113"/>
    <d v="2014-09-23T20:46:16"/>
    <x v="3"/>
  </r>
  <r>
    <n v="2114"/>
    <s v="THE RATIONALES present: The Distance in Between"/>
    <x v="2112"/>
    <n v="5000"/>
    <n v="5235"/>
    <n v="105"/>
    <x v="0"/>
    <s v="US"/>
    <s v="USD"/>
    <n v="1291870740"/>
    <n v="1286480070"/>
    <b v="0"/>
    <n v="147"/>
    <b v="1"/>
    <s v="music/indie rock"/>
    <n v="35.61"/>
    <x v="4"/>
    <x v="14"/>
    <x v="2114"/>
    <d v="2010-12-09T04:59:00"/>
    <x v="8"/>
  </r>
  <r>
    <n v="2115"/>
    <s v="The Violet Tone and the City of Angels!"/>
    <x v="2113"/>
    <n v="1500"/>
    <n v="3385"/>
    <n v="226"/>
    <x v="0"/>
    <s v="US"/>
    <s v="USD"/>
    <n v="1298167001"/>
    <n v="1295575001"/>
    <b v="0"/>
    <n v="36"/>
    <b v="1"/>
    <s v="music/indie rock"/>
    <n v="94.03"/>
    <x v="4"/>
    <x v="14"/>
    <x v="2115"/>
    <d v="2011-02-20T01:56:41"/>
    <x v="7"/>
  </r>
  <r>
    <n v="2116"/>
    <s v="Launch Bitch's new project BEACH: violin indie-electro rock"/>
    <x v="2114"/>
    <n v="48000"/>
    <n v="48434"/>
    <n v="101"/>
    <x v="0"/>
    <s v="US"/>
    <s v="USD"/>
    <n v="1349203203"/>
    <n v="1345056003"/>
    <b v="0"/>
    <n v="92"/>
    <b v="1"/>
    <s v="music/indie rock"/>
    <n v="526.46"/>
    <x v="4"/>
    <x v="14"/>
    <x v="2116"/>
    <d v="2012-10-02T18:40:03"/>
    <x v="6"/>
  </r>
  <r>
    <n v="2117"/>
    <s v="You Said It Would Go Down Like This"/>
    <x v="2115"/>
    <n v="1200"/>
    <n v="1773"/>
    <n v="148"/>
    <x v="0"/>
    <s v="US"/>
    <s v="USD"/>
    <n v="1445921940"/>
    <n v="1444699549"/>
    <b v="0"/>
    <n v="35"/>
    <b v="1"/>
    <s v="music/indie rock"/>
    <n v="50.66"/>
    <x v="4"/>
    <x v="14"/>
    <x v="2117"/>
    <d v="2015-10-27T04:59:00"/>
    <x v="4"/>
  </r>
  <r>
    <n v="2118"/>
    <s v="PORCHES. vs. THE U.S.A."/>
    <x v="2116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x v="14"/>
    <x v="2118"/>
    <d v="2011-07-24T20:08:56"/>
    <x v="7"/>
  </r>
  <r>
    <n v="2119"/>
    <s v="Big Long Now's Debut Album"/>
    <x v="2117"/>
    <n v="2000"/>
    <n v="2015"/>
    <n v="101"/>
    <x v="0"/>
    <s v="US"/>
    <s v="USD"/>
    <n v="1345086445"/>
    <n v="1342494445"/>
    <b v="0"/>
    <n v="22"/>
    <b v="1"/>
    <s v="music/indie rock"/>
    <n v="91.59"/>
    <x v="4"/>
    <x v="14"/>
    <x v="2119"/>
    <d v="2012-08-16T03:07:25"/>
    <x v="6"/>
  </r>
  <r>
    <n v="2120"/>
    <s v="Hearty Har Full Length Album"/>
    <x v="2118"/>
    <n v="8000"/>
    <n v="8070.43"/>
    <n v="101"/>
    <x v="0"/>
    <s v="US"/>
    <s v="USD"/>
    <n v="1388617736"/>
    <n v="1384384136"/>
    <b v="0"/>
    <n v="69"/>
    <b v="1"/>
    <s v="music/indie rock"/>
    <n v="116.96"/>
    <x v="4"/>
    <x v="14"/>
    <x v="2120"/>
    <d v="2014-01-01T23:08:56"/>
    <x v="5"/>
  </r>
  <r>
    <n v="2121"/>
    <s v="Legend of Decay"/>
    <x v="2119"/>
    <n v="50000"/>
    <n v="284"/>
    <n v="1"/>
    <x v="2"/>
    <s v="CH"/>
    <s v="CHF"/>
    <n v="1484156948"/>
    <n v="1481564948"/>
    <b v="0"/>
    <n v="10"/>
    <b v="0"/>
    <s v="games/video games"/>
    <n v="28.4"/>
    <x v="6"/>
    <x v="17"/>
    <x v="2121"/>
    <d v="2017-01-11T17:49:08"/>
    <x v="2"/>
  </r>
  <r>
    <n v="2122"/>
    <s v="CapitÃ¡n Kalani y el sindicato robÃ³tico"/>
    <x v="2120"/>
    <n v="80000"/>
    <n v="310"/>
    <n v="0"/>
    <x v="2"/>
    <s v="MX"/>
    <s v="MXN"/>
    <n v="1483773169"/>
    <n v="1481181169"/>
    <b v="0"/>
    <n v="3"/>
    <b v="0"/>
    <s v="games/video games"/>
    <n v="103.33"/>
    <x v="6"/>
    <x v="17"/>
    <x v="2122"/>
    <d v="2017-01-07T07:12:49"/>
    <x v="2"/>
  </r>
  <r>
    <n v="2123"/>
    <s v="3D Art for &quot;Extreme Hugtime Simulation Challenge&quot;"/>
    <x v="2121"/>
    <n v="500"/>
    <n v="50"/>
    <n v="10"/>
    <x v="2"/>
    <s v="US"/>
    <s v="USD"/>
    <n v="1268636340"/>
    <n v="1263982307"/>
    <b v="0"/>
    <n v="5"/>
    <b v="0"/>
    <s v="games/video games"/>
    <n v="10"/>
    <x v="6"/>
    <x v="17"/>
    <x v="2123"/>
    <d v="2010-03-15T06:59:00"/>
    <x v="8"/>
  </r>
  <r>
    <n v="2124"/>
    <s v="AZAMAR"/>
    <x v="2122"/>
    <n v="1100"/>
    <n v="115"/>
    <n v="10"/>
    <x v="2"/>
    <s v="US"/>
    <s v="USD"/>
    <n v="1291093200"/>
    <n v="1286930435"/>
    <b v="0"/>
    <n v="5"/>
    <b v="0"/>
    <s v="games/video games"/>
    <n v="23"/>
    <x v="6"/>
    <x v="17"/>
    <x v="2124"/>
    <d v="2010-11-30T05:00:00"/>
    <x v="8"/>
  </r>
  <r>
    <n v="2125"/>
    <s v="Becoming - A Metaphysical Game About Mental Illness"/>
    <x v="2123"/>
    <n v="60000"/>
    <n v="852"/>
    <n v="1"/>
    <x v="2"/>
    <s v="US"/>
    <s v="USD"/>
    <n v="1438734833"/>
    <n v="1436142833"/>
    <b v="0"/>
    <n v="27"/>
    <b v="0"/>
    <s v="games/video games"/>
    <n v="31.56"/>
    <x v="6"/>
    <x v="17"/>
    <x v="2125"/>
    <d v="2015-08-05T00:33:53"/>
    <x v="4"/>
  </r>
  <r>
    <n v="2126"/>
    <s v="DodgeBall Blitz"/>
    <x v="2124"/>
    <n v="20000"/>
    <n v="10"/>
    <n v="0"/>
    <x v="2"/>
    <s v="US"/>
    <s v="USD"/>
    <n v="1418080887"/>
    <n v="1415488887"/>
    <b v="0"/>
    <n v="2"/>
    <b v="0"/>
    <s v="games/video games"/>
    <n v="5"/>
    <x v="6"/>
    <x v="17"/>
    <x v="2126"/>
    <d v="2014-12-08T23:21:27"/>
    <x v="3"/>
  </r>
  <r>
    <n v="2127"/>
    <s v="Three Monkeys - Part 1: Into the Abyss"/>
    <x v="2125"/>
    <n v="28000"/>
    <n v="8076"/>
    <n v="29"/>
    <x v="2"/>
    <s v="GB"/>
    <s v="GBP"/>
    <n v="1426158463"/>
    <n v="1423570063"/>
    <b v="0"/>
    <n v="236"/>
    <b v="0"/>
    <s v="games/video games"/>
    <n v="34.22"/>
    <x v="6"/>
    <x v="17"/>
    <x v="2127"/>
    <d v="2015-03-12T11:07:43"/>
    <x v="4"/>
  </r>
  <r>
    <n v="2128"/>
    <s v="Makayla's Quest"/>
    <x v="2126"/>
    <n v="15000"/>
    <n v="25"/>
    <n v="0"/>
    <x v="2"/>
    <s v="CA"/>
    <s v="CAD"/>
    <n v="1411324369"/>
    <n v="1406140369"/>
    <b v="0"/>
    <n v="1"/>
    <b v="0"/>
    <s v="games/video games"/>
    <n v="25"/>
    <x v="6"/>
    <x v="17"/>
    <x v="2128"/>
    <d v="2014-09-21T18:32:49"/>
    <x v="3"/>
  </r>
  <r>
    <n v="2129"/>
    <s v="Pretty Kitty Fuzzy"/>
    <x v="2127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x v="17"/>
    <x v="2129"/>
    <d v="2016-03-10T00:35:00"/>
    <x v="2"/>
  </r>
  <r>
    <n v="2130"/>
    <s v="Wondrous Adventures: A Kid's Game"/>
    <x v="2128"/>
    <n v="42000"/>
    <n v="85"/>
    <n v="0"/>
    <x v="2"/>
    <s v="US"/>
    <s v="USD"/>
    <n v="1408154663"/>
    <n v="1405130663"/>
    <b v="0"/>
    <n v="4"/>
    <b v="0"/>
    <s v="games/video games"/>
    <n v="21.25"/>
    <x v="6"/>
    <x v="17"/>
    <x v="2130"/>
    <d v="2014-08-16T02:04:23"/>
    <x v="3"/>
  </r>
  <r>
    <n v="2131"/>
    <s v="Scout's Honor"/>
    <x v="2129"/>
    <n v="500"/>
    <n v="25"/>
    <n v="5"/>
    <x v="2"/>
    <s v="US"/>
    <s v="USD"/>
    <n v="1436677091"/>
    <n v="1434085091"/>
    <b v="0"/>
    <n v="3"/>
    <b v="0"/>
    <s v="games/video games"/>
    <n v="8.33"/>
    <x v="6"/>
    <x v="17"/>
    <x v="2131"/>
    <d v="2015-07-12T04:58:11"/>
    <x v="4"/>
  </r>
  <r>
    <n v="2132"/>
    <s v="Universe Rush"/>
    <x v="2130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x v="17"/>
    <x v="2132"/>
    <d v="2014-02-03T11:41:32"/>
    <x v="3"/>
  </r>
  <r>
    <n v="2133"/>
    <s v="Waddle Slide - An App for iPhone and Android"/>
    <x v="2131"/>
    <n v="1000"/>
    <n v="16"/>
    <n v="2"/>
    <x v="2"/>
    <s v="US"/>
    <s v="USD"/>
    <n v="1303628340"/>
    <n v="1300328399"/>
    <b v="0"/>
    <n v="3"/>
    <b v="0"/>
    <s v="games/video games"/>
    <n v="5.33"/>
    <x v="6"/>
    <x v="17"/>
    <x v="2133"/>
    <d v="2011-04-24T06:59:00"/>
    <x v="7"/>
  </r>
  <r>
    <n v="2134"/>
    <s v="Prehistoric Landing"/>
    <x v="2132"/>
    <n v="6000"/>
    <n v="104"/>
    <n v="2"/>
    <x v="2"/>
    <s v="US"/>
    <s v="USD"/>
    <n v="1367097391"/>
    <n v="1364505391"/>
    <b v="0"/>
    <n v="3"/>
    <b v="0"/>
    <s v="games/video games"/>
    <n v="34.67"/>
    <x v="6"/>
    <x v="17"/>
    <x v="2134"/>
    <d v="2013-04-27T21:16:31"/>
    <x v="5"/>
  </r>
  <r>
    <n v="2135"/>
    <s v="Tesla's Electric Mist"/>
    <x v="2133"/>
    <n v="5000"/>
    <n v="478"/>
    <n v="10"/>
    <x v="2"/>
    <s v="US"/>
    <s v="USD"/>
    <n v="1349392033"/>
    <n v="1346800033"/>
    <b v="0"/>
    <n v="22"/>
    <b v="0"/>
    <s v="games/video games"/>
    <n v="21.73"/>
    <x v="6"/>
    <x v="17"/>
    <x v="2135"/>
    <d v="2012-10-04T23:07:13"/>
    <x v="6"/>
  </r>
  <r>
    <n v="2136"/>
    <s v="Dark Paradise"/>
    <x v="2134"/>
    <n v="80000"/>
    <n v="47.69"/>
    <n v="0"/>
    <x v="2"/>
    <s v="US"/>
    <s v="USD"/>
    <n v="1382184786"/>
    <n v="1379592786"/>
    <b v="0"/>
    <n v="4"/>
    <b v="0"/>
    <s v="games/video games"/>
    <n v="11.92"/>
    <x v="6"/>
    <x v="17"/>
    <x v="2136"/>
    <d v="2013-10-19T12:13:06"/>
    <x v="5"/>
  </r>
  <r>
    <n v="2137"/>
    <s v="Late To The Party : A Cold War Espionage RPG in the Baltics"/>
    <x v="2135"/>
    <n v="50000"/>
    <n v="14203"/>
    <n v="28"/>
    <x v="2"/>
    <s v="CA"/>
    <s v="CAD"/>
    <n v="1417804229"/>
    <n v="1415212229"/>
    <b v="0"/>
    <n v="534"/>
    <b v="0"/>
    <s v="games/video games"/>
    <n v="26.6"/>
    <x v="6"/>
    <x v="17"/>
    <x v="2137"/>
    <d v="2014-12-05T18:30:29"/>
    <x v="3"/>
  </r>
  <r>
    <n v="2138"/>
    <s v="Tales Of Tameria - Dawning Light"/>
    <x v="2136"/>
    <n v="1000"/>
    <n v="128"/>
    <n v="13"/>
    <x v="2"/>
    <s v="GB"/>
    <s v="GBP"/>
    <n v="1383959939"/>
    <n v="1381364339"/>
    <b v="0"/>
    <n v="12"/>
    <b v="0"/>
    <s v="games/video games"/>
    <n v="10.67"/>
    <x v="6"/>
    <x v="17"/>
    <x v="2138"/>
    <d v="2013-11-09T01:18:59"/>
    <x v="5"/>
  </r>
  <r>
    <n v="2139"/>
    <s v="Manorkept"/>
    <x v="2137"/>
    <n v="30000"/>
    <n v="1626"/>
    <n v="5"/>
    <x v="2"/>
    <s v="US"/>
    <s v="USD"/>
    <n v="1478196008"/>
    <n v="1475604008"/>
    <b v="0"/>
    <n v="56"/>
    <b v="0"/>
    <s v="games/video games"/>
    <n v="29.04"/>
    <x v="6"/>
    <x v="17"/>
    <x v="2139"/>
    <d v="2016-11-03T18:00:08"/>
    <x v="2"/>
  </r>
  <r>
    <n v="2140"/>
    <s v="Huevos Rancheros Video Game &quot;The Sabroso Showdown &quot;"/>
    <x v="2138"/>
    <n v="500000"/>
    <n v="560"/>
    <n v="0"/>
    <x v="2"/>
    <s v="US"/>
    <s v="USD"/>
    <n v="1357934424"/>
    <n v="1355342424"/>
    <b v="0"/>
    <n v="11"/>
    <b v="0"/>
    <s v="games/video games"/>
    <n v="50.91"/>
    <x v="6"/>
    <x v="17"/>
    <x v="2140"/>
    <d v="2013-01-11T20:00:24"/>
    <x v="6"/>
  </r>
  <r>
    <n v="2141"/>
    <s v="King of Consoles"/>
    <x v="2139"/>
    <n v="15000"/>
    <n v="0"/>
    <n v="0"/>
    <x v="2"/>
    <s v="US"/>
    <s v="USD"/>
    <n v="1415947159"/>
    <n v="1413351559"/>
    <b v="0"/>
    <n v="0"/>
    <b v="0"/>
    <s v="games/video games"/>
    <n v="0"/>
    <x v="6"/>
    <x v="17"/>
    <x v="2141"/>
    <d v="2014-11-14T06:39:19"/>
    <x v="3"/>
  </r>
  <r>
    <n v="2142"/>
    <s v="MEDiAN - The Colony (sci-fi exploration adventure game)"/>
    <x v="2140"/>
    <n v="10500"/>
    <n v="601"/>
    <n v="6"/>
    <x v="2"/>
    <s v="DE"/>
    <s v="EUR"/>
    <n v="1451494210"/>
    <n v="1449075010"/>
    <b v="0"/>
    <n v="12"/>
    <b v="0"/>
    <s v="games/video games"/>
    <n v="50.08"/>
    <x v="6"/>
    <x v="17"/>
    <x v="2142"/>
    <d v="2015-12-30T16:50:10"/>
    <x v="4"/>
  </r>
  <r>
    <n v="2143"/>
    <s v="Head Cap - a 3rd party Iphone, Ipad, and touch app for the Battletech board game"/>
    <x v="2141"/>
    <n v="2000"/>
    <n v="225"/>
    <n v="11"/>
    <x v="2"/>
    <s v="US"/>
    <s v="USD"/>
    <n v="1279738800"/>
    <n v="1275599812"/>
    <b v="0"/>
    <n v="5"/>
    <b v="0"/>
    <s v="games/video games"/>
    <n v="45"/>
    <x v="6"/>
    <x v="17"/>
    <x v="2143"/>
    <d v="2010-07-21T19:00:00"/>
    <x v="8"/>
  </r>
  <r>
    <n v="2144"/>
    <s v="Project Starborn"/>
    <x v="2142"/>
    <n v="35500"/>
    <n v="607"/>
    <n v="2"/>
    <x v="2"/>
    <s v="US"/>
    <s v="USD"/>
    <n v="1379164040"/>
    <n v="1376399240"/>
    <b v="0"/>
    <n v="24"/>
    <b v="0"/>
    <s v="games/video games"/>
    <n v="25.29"/>
    <x v="6"/>
    <x v="17"/>
    <x v="2144"/>
    <d v="2013-09-14T13:07:20"/>
    <x v="5"/>
  </r>
  <r>
    <n v="2145"/>
    <s v="Theocalypse - Mythology and Modern day collide in this RPG"/>
    <x v="2143"/>
    <n v="15000"/>
    <n v="4565"/>
    <n v="30"/>
    <x v="2"/>
    <s v="US"/>
    <s v="USD"/>
    <n v="1385534514"/>
    <n v="1382938914"/>
    <b v="0"/>
    <n v="89"/>
    <b v="0"/>
    <s v="games/video games"/>
    <n v="51.29"/>
    <x v="6"/>
    <x v="17"/>
    <x v="2145"/>
    <d v="2013-11-27T06:41:54"/>
    <x v="5"/>
  </r>
  <r>
    <n v="2146"/>
    <s v="Nanaue eSports"/>
    <x v="2144"/>
    <n v="5000"/>
    <n v="1"/>
    <n v="0"/>
    <x v="2"/>
    <s v="US"/>
    <s v="USD"/>
    <n v="1455207510"/>
    <n v="1453997910"/>
    <b v="0"/>
    <n v="1"/>
    <b v="0"/>
    <s v="games/video games"/>
    <n v="1"/>
    <x v="6"/>
    <x v="17"/>
    <x v="2146"/>
    <d v="2016-02-11T16:18:30"/>
    <x v="2"/>
  </r>
  <r>
    <n v="2147"/>
    <s v="Johnny Rocketfingers 3"/>
    <x v="2145"/>
    <n v="390000"/>
    <n v="2716"/>
    <n v="1"/>
    <x v="2"/>
    <s v="US"/>
    <s v="USD"/>
    <n v="1416125148"/>
    <n v="1413356748"/>
    <b v="0"/>
    <n v="55"/>
    <b v="0"/>
    <s v="games/video games"/>
    <n v="49.38"/>
    <x v="6"/>
    <x v="17"/>
    <x v="2147"/>
    <d v="2014-11-16T08:05:48"/>
    <x v="3"/>
  </r>
  <r>
    <n v="2148"/>
    <s v="ZomBlock's"/>
    <x v="2146"/>
    <n v="100"/>
    <n v="2"/>
    <n v="2"/>
    <x v="2"/>
    <s v="GB"/>
    <s v="GBP"/>
    <n v="1427992582"/>
    <n v="1425404182"/>
    <b v="0"/>
    <n v="2"/>
    <b v="0"/>
    <s v="games/video games"/>
    <n v="1"/>
    <x v="6"/>
    <x v="17"/>
    <x v="2148"/>
    <d v="2015-04-02T16:36:22"/>
    <x v="4"/>
  </r>
  <r>
    <n v="2149"/>
    <s v="Project Gert on Xbox Live "/>
    <x v="2147"/>
    <n v="2000"/>
    <n v="0"/>
    <n v="0"/>
    <x v="2"/>
    <s v="US"/>
    <s v="USD"/>
    <n v="1280534400"/>
    <n v="1277512556"/>
    <b v="0"/>
    <n v="0"/>
    <b v="0"/>
    <s v="games/video games"/>
    <n v="0"/>
    <x v="6"/>
    <x v="17"/>
    <x v="2149"/>
    <d v="2010-07-31T00:00:00"/>
    <x v="8"/>
  </r>
  <r>
    <n v="2150"/>
    <s v="The Unknown Door"/>
    <x v="2148"/>
    <n v="50000"/>
    <n v="405"/>
    <n v="1"/>
    <x v="2"/>
    <s v="NO"/>
    <s v="NOK"/>
    <n v="1468392599"/>
    <n v="1465800599"/>
    <b v="0"/>
    <n v="4"/>
    <b v="0"/>
    <s v="games/video games"/>
    <n v="101.25"/>
    <x v="6"/>
    <x v="17"/>
    <x v="2150"/>
    <d v="2016-07-13T06:49:59"/>
    <x v="2"/>
  </r>
  <r>
    <n v="2151"/>
    <s v="Handee Job for PS4 Gets on Shark Tank"/>
    <x v="2149"/>
    <n v="45000"/>
    <n v="118"/>
    <n v="0"/>
    <x v="2"/>
    <s v="US"/>
    <s v="USD"/>
    <n v="1467231614"/>
    <n v="1464639614"/>
    <b v="0"/>
    <n v="6"/>
    <b v="0"/>
    <s v="games/video games"/>
    <n v="19.670000000000002"/>
    <x v="6"/>
    <x v="17"/>
    <x v="2151"/>
    <d v="2016-06-29T20:20:14"/>
    <x v="2"/>
  </r>
  <r>
    <n v="2152"/>
    <s v="Space Shooter RPG+"/>
    <x v="2150"/>
    <n v="30000"/>
    <n v="50"/>
    <n v="0"/>
    <x v="2"/>
    <s v="US"/>
    <s v="USD"/>
    <n v="1394909909"/>
    <n v="1392321509"/>
    <b v="0"/>
    <n v="4"/>
    <b v="0"/>
    <s v="games/video games"/>
    <n v="12.5"/>
    <x v="6"/>
    <x v="17"/>
    <x v="2152"/>
    <d v="2014-03-15T18:58:29"/>
    <x v="3"/>
  </r>
  <r>
    <n v="2153"/>
    <s v="It's The GOD Complex"/>
    <x v="2151"/>
    <n v="372625"/>
    <n v="34"/>
    <n v="0"/>
    <x v="2"/>
    <s v="US"/>
    <s v="USD"/>
    <n v="1420876740"/>
    <n v="1417470718"/>
    <b v="0"/>
    <n v="4"/>
    <b v="0"/>
    <s v="games/video games"/>
    <n v="8.5"/>
    <x v="6"/>
    <x v="17"/>
    <x v="2153"/>
    <d v="2015-01-10T07:59:00"/>
    <x v="3"/>
  </r>
  <r>
    <n v="2154"/>
    <s v="Demigods - Rise of the Children - Part 1 (Design)"/>
    <x v="2152"/>
    <n v="250"/>
    <n v="2"/>
    <n v="1"/>
    <x v="2"/>
    <s v="US"/>
    <s v="USD"/>
    <n v="1390921827"/>
    <n v="1389193827"/>
    <b v="0"/>
    <n v="2"/>
    <b v="0"/>
    <s v="games/video games"/>
    <n v="1"/>
    <x v="6"/>
    <x v="17"/>
    <x v="2154"/>
    <d v="2014-01-28T15:10:27"/>
    <x v="3"/>
  </r>
  <r>
    <n v="2155"/>
    <s v="VoxelMaze"/>
    <x v="2153"/>
    <n v="5000"/>
    <n v="115"/>
    <n v="2"/>
    <x v="2"/>
    <s v="GB"/>
    <s v="GBP"/>
    <n v="1459443385"/>
    <n v="1456854985"/>
    <b v="0"/>
    <n v="5"/>
    <b v="0"/>
    <s v="games/video games"/>
    <n v="23"/>
    <x v="6"/>
    <x v="17"/>
    <x v="2155"/>
    <d v="2016-03-31T16:56:25"/>
    <x v="2"/>
  </r>
  <r>
    <n v="2156"/>
    <s v="Beyond Black Space"/>
    <x v="2154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x v="17"/>
    <x v="2156"/>
    <d v="2013-09-16T20:30:06"/>
    <x v="5"/>
  </r>
  <r>
    <n v="2157"/>
    <s v="Nin"/>
    <x v="2155"/>
    <n v="75000"/>
    <n v="21144"/>
    <n v="28"/>
    <x v="2"/>
    <s v="US"/>
    <s v="USD"/>
    <n v="1482479940"/>
    <n v="1479684783"/>
    <b v="0"/>
    <n v="57"/>
    <b v="0"/>
    <s v="games/video games"/>
    <n v="370.95"/>
    <x v="6"/>
    <x v="17"/>
    <x v="2157"/>
    <d v="2016-12-23T07:59:00"/>
    <x v="2"/>
  </r>
  <r>
    <n v="2158"/>
    <s v="PerfectGolf"/>
    <x v="2156"/>
    <n v="300000"/>
    <n v="19770.11"/>
    <n v="7"/>
    <x v="2"/>
    <s v="US"/>
    <s v="USD"/>
    <n v="1360009774"/>
    <n v="1356121774"/>
    <b v="0"/>
    <n v="311"/>
    <b v="0"/>
    <s v="games/video games"/>
    <n v="63.57"/>
    <x v="6"/>
    <x v="17"/>
    <x v="2158"/>
    <d v="2013-02-04T20:29:34"/>
    <x v="6"/>
  </r>
  <r>
    <n v="2159"/>
    <s v="DeadRealm RPG Series for Android and iOS"/>
    <x v="2157"/>
    <n v="3600"/>
    <n v="26"/>
    <n v="1"/>
    <x v="2"/>
    <s v="US"/>
    <s v="USD"/>
    <n v="1310837574"/>
    <n v="1308245574"/>
    <b v="0"/>
    <n v="2"/>
    <b v="0"/>
    <s v="games/video games"/>
    <n v="13"/>
    <x v="6"/>
    <x v="17"/>
    <x v="2159"/>
    <d v="2011-07-16T17:32:54"/>
    <x v="7"/>
  </r>
  <r>
    <n v="2160"/>
    <s v="Army vs Aliens - Currently in Alpha"/>
    <x v="2158"/>
    <n v="10000"/>
    <n v="85"/>
    <n v="1"/>
    <x v="2"/>
    <s v="US"/>
    <s v="USD"/>
    <n v="1337447105"/>
    <n v="1334855105"/>
    <b v="0"/>
    <n v="16"/>
    <b v="0"/>
    <s v="games/video games"/>
    <n v="5.31"/>
    <x v="6"/>
    <x v="17"/>
    <x v="2160"/>
    <d v="2012-05-19T17:05:05"/>
    <x v="6"/>
  </r>
  <r>
    <n v="2161"/>
    <s v="CallMeGhost DEBUT ALBUM preorder!"/>
    <x v="2159"/>
    <n v="400"/>
    <n v="463"/>
    <n v="116"/>
    <x v="0"/>
    <s v="US"/>
    <s v="USD"/>
    <n v="1443040059"/>
    <n v="1440448059"/>
    <b v="0"/>
    <n v="13"/>
    <b v="1"/>
    <s v="music/rock"/>
    <n v="35.619999999999997"/>
    <x v="4"/>
    <x v="11"/>
    <x v="2161"/>
    <d v="2015-09-23T20:27:39"/>
    <x v="4"/>
  </r>
  <r>
    <n v="2162"/>
    <s v="&quot;Then &amp; Now&quot;"/>
    <x v="2160"/>
    <n v="4500"/>
    <n v="5052"/>
    <n v="112"/>
    <x v="0"/>
    <s v="US"/>
    <s v="USD"/>
    <n v="1406226191"/>
    <n v="1403547791"/>
    <b v="0"/>
    <n v="58"/>
    <b v="1"/>
    <s v="music/rock"/>
    <n v="87.1"/>
    <x v="4"/>
    <x v="11"/>
    <x v="2162"/>
    <d v="2014-07-24T18:23:11"/>
    <x v="3"/>
  </r>
  <r>
    <n v="2163"/>
    <s v="Help MONGREL record our new cd !"/>
    <x v="2161"/>
    <n v="2500"/>
    <n v="3305"/>
    <n v="132"/>
    <x v="0"/>
    <s v="US"/>
    <s v="USD"/>
    <n v="1433735400"/>
    <n v="1429306520"/>
    <b v="0"/>
    <n v="44"/>
    <b v="1"/>
    <s v="music/rock"/>
    <n v="75.11"/>
    <x v="4"/>
    <x v="11"/>
    <x v="2163"/>
    <d v="2015-06-08T03:50:00"/>
    <x v="4"/>
  </r>
  <r>
    <n v="2164"/>
    <s v="Rosaline debut record"/>
    <x v="2162"/>
    <n v="5500"/>
    <n v="5645"/>
    <n v="103"/>
    <x v="0"/>
    <s v="US"/>
    <s v="USD"/>
    <n v="1466827140"/>
    <n v="1464196414"/>
    <b v="0"/>
    <n v="83"/>
    <b v="1"/>
    <s v="music/rock"/>
    <n v="68.010000000000005"/>
    <x v="4"/>
    <x v="11"/>
    <x v="2164"/>
    <d v="2016-06-25T03:59:00"/>
    <x v="2"/>
  </r>
  <r>
    <n v="2165"/>
    <s v="Le Temps Nous Est ComtÃ©"/>
    <x v="2163"/>
    <n v="2500"/>
    <n v="3466"/>
    <n v="139"/>
    <x v="0"/>
    <s v="FR"/>
    <s v="EUR"/>
    <n v="1460127635"/>
    <n v="1457539235"/>
    <b v="0"/>
    <n v="117"/>
    <b v="1"/>
    <s v="music/rock"/>
    <n v="29.62"/>
    <x v="4"/>
    <x v="11"/>
    <x v="2165"/>
    <d v="2016-04-08T15:00:35"/>
    <x v="2"/>
  </r>
  <r>
    <n v="2166"/>
    <s v="Johnny Rock &amp; Friends: For The Record"/>
    <x v="2164"/>
    <n v="2000"/>
    <n v="2932"/>
    <n v="147"/>
    <x v="0"/>
    <s v="US"/>
    <s v="USD"/>
    <n v="1417813618"/>
    <n v="1413922018"/>
    <b v="0"/>
    <n v="32"/>
    <b v="1"/>
    <s v="music/rock"/>
    <n v="91.63"/>
    <x v="4"/>
    <x v="11"/>
    <x v="2166"/>
    <d v="2014-12-05T21:06:58"/>
    <x v="3"/>
  </r>
  <r>
    <n v="2167"/>
    <s v="Planes and Planets needs to get their EP finished!!"/>
    <x v="2165"/>
    <n v="150"/>
    <n v="180"/>
    <n v="120"/>
    <x v="0"/>
    <s v="US"/>
    <s v="USD"/>
    <n v="1347672937"/>
    <n v="1346463337"/>
    <b v="0"/>
    <n v="8"/>
    <b v="1"/>
    <s v="music/rock"/>
    <n v="22.5"/>
    <x v="4"/>
    <x v="11"/>
    <x v="2167"/>
    <d v="2012-09-15T01:35:37"/>
    <x v="6"/>
  </r>
  <r>
    <n v="2168"/>
    <s v="PIZAZZ: Pigeons Playing Ping Pong's New Album"/>
    <x v="2166"/>
    <n v="18000"/>
    <n v="21884.69"/>
    <n v="122"/>
    <x v="0"/>
    <s v="US"/>
    <s v="USD"/>
    <n v="1486702800"/>
    <n v="1484058261"/>
    <b v="0"/>
    <n v="340"/>
    <b v="1"/>
    <s v="music/rock"/>
    <n v="64.37"/>
    <x v="4"/>
    <x v="11"/>
    <x v="2168"/>
    <d v="2017-02-10T05:00:00"/>
    <x v="9"/>
  </r>
  <r>
    <n v="2169"/>
    <s v="Pedals and Effects Arena Corner"/>
    <x v="2167"/>
    <n v="153"/>
    <n v="153"/>
    <n v="100"/>
    <x v="0"/>
    <s v="US"/>
    <s v="USD"/>
    <n v="1488473351"/>
    <n v="1488214151"/>
    <b v="0"/>
    <n v="7"/>
    <b v="1"/>
    <s v="music/rock"/>
    <n v="21.86"/>
    <x v="4"/>
    <x v="11"/>
    <x v="2169"/>
    <d v="2017-03-02T16:49:11"/>
    <x v="9"/>
  </r>
  <r>
    <n v="2170"/>
    <s v="STETSON'S NEW EP"/>
    <x v="2168"/>
    <n v="350"/>
    <n v="633"/>
    <n v="181"/>
    <x v="0"/>
    <s v="US"/>
    <s v="USD"/>
    <n v="1440266422"/>
    <n v="1436810422"/>
    <b v="0"/>
    <n v="19"/>
    <b v="1"/>
    <s v="music/rock"/>
    <n v="33.32"/>
    <x v="4"/>
    <x v="11"/>
    <x v="2170"/>
    <d v="2015-08-22T18:00:22"/>
    <x v="4"/>
  </r>
  <r>
    <n v="2171"/>
    <s v="Brainspoonâ€™s New Record"/>
    <x v="2169"/>
    <n v="4000"/>
    <n v="4243"/>
    <n v="106"/>
    <x v="0"/>
    <s v="US"/>
    <s v="USD"/>
    <n v="1434949200"/>
    <n v="1431903495"/>
    <b v="0"/>
    <n v="47"/>
    <b v="1"/>
    <s v="music/rock"/>
    <n v="90.28"/>
    <x v="4"/>
    <x v="11"/>
    <x v="2171"/>
    <d v="2015-06-22T05:00:00"/>
    <x v="4"/>
  </r>
  <r>
    <n v="2172"/>
    <s v="Hollow point 9, Sins Of Yesterday CD"/>
    <x v="2170"/>
    <n v="1000"/>
    <n v="1000"/>
    <n v="100"/>
    <x v="0"/>
    <s v="US"/>
    <s v="USD"/>
    <n v="1429365320"/>
    <n v="1426773320"/>
    <b v="0"/>
    <n v="13"/>
    <b v="1"/>
    <s v="music/rock"/>
    <n v="76.92"/>
    <x v="4"/>
    <x v="11"/>
    <x v="2172"/>
    <d v="2015-04-18T13:55:20"/>
    <x v="4"/>
  </r>
  <r>
    <n v="2173"/>
    <s v="Brother K's first full length album, One Eyed King"/>
    <x v="2171"/>
    <n v="4200"/>
    <n v="5331"/>
    <n v="127"/>
    <x v="0"/>
    <s v="US"/>
    <s v="USD"/>
    <n v="1378785540"/>
    <n v="1376066243"/>
    <b v="0"/>
    <n v="90"/>
    <b v="1"/>
    <s v="music/rock"/>
    <n v="59.23"/>
    <x v="4"/>
    <x v="11"/>
    <x v="2173"/>
    <d v="2013-09-10T03:59:00"/>
    <x v="5"/>
  </r>
  <r>
    <n v="2174"/>
    <s v="Chivo Funge and the Extensions"/>
    <x v="2172"/>
    <n v="4000"/>
    <n v="4119"/>
    <n v="103"/>
    <x v="0"/>
    <s v="GB"/>
    <s v="GBP"/>
    <n v="1462453307"/>
    <n v="1459861307"/>
    <b v="0"/>
    <n v="63"/>
    <b v="1"/>
    <s v="music/rock"/>
    <n v="65.38"/>
    <x v="4"/>
    <x v="11"/>
    <x v="2174"/>
    <d v="2016-05-05T13:01:47"/>
    <x v="2"/>
  </r>
  <r>
    <n v="2175"/>
    <s v="Repulsur's First Record"/>
    <x v="2173"/>
    <n v="700"/>
    <n v="1750"/>
    <n v="250"/>
    <x v="0"/>
    <s v="US"/>
    <s v="USD"/>
    <n v="1469059986"/>
    <n v="1468455186"/>
    <b v="0"/>
    <n v="26"/>
    <b v="1"/>
    <s v="music/rock"/>
    <n v="67.31"/>
    <x v="4"/>
    <x v="11"/>
    <x v="2175"/>
    <d v="2016-07-21T00:13:06"/>
    <x v="2"/>
  </r>
  <r>
    <n v="2176"/>
    <s v="Mike Farley Band - New Album!"/>
    <x v="2174"/>
    <n v="5000"/>
    <n v="6301"/>
    <n v="126"/>
    <x v="0"/>
    <s v="US"/>
    <s v="USD"/>
    <n v="1430579509"/>
    <n v="1427987509"/>
    <b v="0"/>
    <n v="71"/>
    <b v="1"/>
    <s v="music/rock"/>
    <n v="88.75"/>
    <x v="4"/>
    <x v="11"/>
    <x v="2176"/>
    <d v="2015-05-02T15:11:49"/>
    <x v="4"/>
  </r>
  <r>
    <n v="2177"/>
    <s v="Nobody Rides For Free ~ Stone Horse"/>
    <x v="2175"/>
    <n v="2500"/>
    <n v="2503"/>
    <n v="100"/>
    <x v="0"/>
    <s v="US"/>
    <s v="USD"/>
    <n v="1465192867"/>
    <n v="1463032867"/>
    <b v="0"/>
    <n v="38"/>
    <b v="1"/>
    <s v="music/rock"/>
    <n v="65.87"/>
    <x v="4"/>
    <x v="11"/>
    <x v="2177"/>
    <d v="2016-06-06T06:01:07"/>
    <x v="2"/>
  </r>
  <r>
    <n v="2178"/>
    <s v="The Letter Black - New Record"/>
    <x v="2176"/>
    <n v="25000"/>
    <n v="34660"/>
    <n v="139"/>
    <x v="0"/>
    <s v="US"/>
    <s v="USD"/>
    <n v="1484752597"/>
    <n v="1482160597"/>
    <b v="0"/>
    <n v="859"/>
    <b v="1"/>
    <s v="music/rock"/>
    <n v="40.35"/>
    <x v="4"/>
    <x v="11"/>
    <x v="2178"/>
    <d v="2017-01-18T15:16:37"/>
    <x v="2"/>
  </r>
  <r>
    <n v="2179"/>
    <s v="Woodhouse EP"/>
    <x v="2177"/>
    <n v="1000"/>
    <n v="1614"/>
    <n v="161"/>
    <x v="0"/>
    <s v="US"/>
    <s v="USD"/>
    <n v="1428725192"/>
    <n v="1426133192"/>
    <b v="0"/>
    <n v="21"/>
    <b v="1"/>
    <s v="music/rock"/>
    <n v="76.86"/>
    <x v="4"/>
    <x v="11"/>
    <x v="2179"/>
    <d v="2015-04-11T04:06:32"/>
    <x v="4"/>
  </r>
  <r>
    <n v="2180"/>
    <s v="FOUR STAR MARY &quot;PIECES&quot;"/>
    <x v="2178"/>
    <n v="5000"/>
    <n v="5359.21"/>
    <n v="107"/>
    <x v="0"/>
    <s v="US"/>
    <s v="USD"/>
    <n v="1447434268"/>
    <n v="1443801868"/>
    <b v="0"/>
    <n v="78"/>
    <b v="1"/>
    <s v="music/rock"/>
    <n v="68.709999999999994"/>
    <x v="4"/>
    <x v="11"/>
    <x v="2180"/>
    <d v="2015-11-13T17:04:28"/>
    <x v="4"/>
  </r>
  <r>
    <n v="2181"/>
    <s v="Broken Contract Rulebook Relaunch"/>
    <x v="2179"/>
    <n v="2000"/>
    <n v="3062"/>
    <n v="153"/>
    <x v="0"/>
    <s v="US"/>
    <s v="USD"/>
    <n v="1487635653"/>
    <n v="1486426053"/>
    <b v="0"/>
    <n v="53"/>
    <b v="1"/>
    <s v="games/tabletop games"/>
    <n v="57.77"/>
    <x v="6"/>
    <x v="32"/>
    <x v="2181"/>
    <d v="2017-02-21T00:07:33"/>
    <x v="9"/>
  </r>
  <r>
    <n v="2182"/>
    <s v="Broken World - A Post-Apocalypse Tabletop RPG"/>
    <x v="2180"/>
    <n v="3000"/>
    <n v="15725"/>
    <n v="524"/>
    <x v="0"/>
    <s v="CA"/>
    <s v="CAD"/>
    <n v="1412285825"/>
    <n v="1409261825"/>
    <b v="0"/>
    <n v="356"/>
    <b v="1"/>
    <s v="games/tabletop games"/>
    <n v="44.17"/>
    <x v="6"/>
    <x v="32"/>
    <x v="2182"/>
    <d v="2014-10-02T21:37:05"/>
    <x v="3"/>
  </r>
  <r>
    <n v="2183"/>
    <s v="D12 Trap Dice + Trapped The Dice Game"/>
    <x v="2181"/>
    <n v="1800"/>
    <n v="8807"/>
    <n v="489"/>
    <x v="0"/>
    <s v="US"/>
    <s v="USD"/>
    <n v="1486616400"/>
    <n v="1484037977"/>
    <b v="0"/>
    <n v="279"/>
    <b v="1"/>
    <s v="games/tabletop games"/>
    <n v="31.57"/>
    <x v="6"/>
    <x v="32"/>
    <x v="2183"/>
    <d v="2017-02-09T05:00:00"/>
    <x v="9"/>
  </r>
  <r>
    <n v="2184"/>
    <s v="Liguria"/>
    <x v="2182"/>
    <n v="10000"/>
    <n v="28474"/>
    <n v="285"/>
    <x v="0"/>
    <s v="US"/>
    <s v="USD"/>
    <n v="1453737600"/>
    <n v="1452530041"/>
    <b v="1"/>
    <n v="266"/>
    <b v="1"/>
    <s v="games/tabletop games"/>
    <n v="107.05"/>
    <x v="6"/>
    <x v="32"/>
    <x v="2184"/>
    <d v="2016-01-25T16:00:00"/>
    <x v="2"/>
  </r>
  <r>
    <n v="2185"/>
    <s v="Empire of the Dead: REQUIEM"/>
    <x v="2183"/>
    <n v="5000"/>
    <n v="92848.5"/>
    <n v="1857"/>
    <x v="0"/>
    <s v="GB"/>
    <s v="GBP"/>
    <n v="1364286239"/>
    <n v="1360830239"/>
    <b v="0"/>
    <n v="623"/>
    <b v="1"/>
    <s v="games/tabletop games"/>
    <n v="149.03"/>
    <x v="6"/>
    <x v="32"/>
    <x v="2185"/>
    <d v="2013-03-26T08:23:59"/>
    <x v="5"/>
  </r>
  <r>
    <n v="2186"/>
    <s v="Latitude 90Â° : The Origin"/>
    <x v="2184"/>
    <n v="20000"/>
    <n v="21935"/>
    <n v="110"/>
    <x v="0"/>
    <s v="US"/>
    <s v="USD"/>
    <n v="1473213600"/>
    <n v="1470062743"/>
    <b v="0"/>
    <n v="392"/>
    <b v="1"/>
    <s v="games/tabletop games"/>
    <n v="55.96"/>
    <x v="6"/>
    <x v="32"/>
    <x v="2186"/>
    <d v="2016-09-07T02:00:00"/>
    <x v="2"/>
  </r>
  <r>
    <n v="2187"/>
    <s v="Tesla vs. Edison"/>
    <x v="2185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x v="32"/>
    <x v="2187"/>
    <d v="2015-04-03T03:59:00"/>
    <x v="4"/>
  </r>
  <r>
    <n v="2188"/>
    <s v="PHOENIX DICE: A New Approach to an Outdated Gaming Tool"/>
    <x v="2186"/>
    <n v="5494"/>
    <n v="22645"/>
    <n v="412"/>
    <x v="0"/>
    <s v="AU"/>
    <s v="AUD"/>
    <n v="1477414800"/>
    <n v="1474380241"/>
    <b v="0"/>
    <n v="514"/>
    <b v="1"/>
    <s v="games/tabletop games"/>
    <n v="44.06"/>
    <x v="6"/>
    <x v="32"/>
    <x v="2188"/>
    <d v="2016-10-25T17:00:00"/>
    <x v="2"/>
  </r>
  <r>
    <n v="2189"/>
    <s v="Odyssey: ARGONAUTS"/>
    <x v="2187"/>
    <n v="1200"/>
    <n v="6039"/>
    <n v="503"/>
    <x v="0"/>
    <s v="GB"/>
    <s v="GBP"/>
    <n v="1461276000"/>
    <n v="1460055300"/>
    <b v="0"/>
    <n v="88"/>
    <b v="1"/>
    <s v="games/tabletop games"/>
    <n v="68.63"/>
    <x v="6"/>
    <x v="32"/>
    <x v="2189"/>
    <d v="2016-04-21T22:00:00"/>
    <x v="2"/>
  </r>
  <r>
    <n v="2190"/>
    <s v="Overlords of Infamy - A Board Game of Silly Super-Villainy!"/>
    <x v="2188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x v="32"/>
    <x v="2190"/>
    <d v="2016-03-23T06:59:00"/>
    <x v="2"/>
  </r>
  <r>
    <n v="2191"/>
    <s v="SpecForce Rangers: Outlanders Phase 4"/>
    <x v="2189"/>
    <n v="750"/>
    <n v="898"/>
    <n v="120"/>
    <x v="0"/>
    <s v="GB"/>
    <s v="GBP"/>
    <n v="1487102427"/>
    <n v="1486065627"/>
    <b v="0"/>
    <n v="25"/>
    <b v="1"/>
    <s v="games/tabletop games"/>
    <n v="35.92"/>
    <x v="6"/>
    <x v="32"/>
    <x v="2191"/>
    <d v="2017-02-14T20:00:27"/>
    <x v="9"/>
  </r>
  <r>
    <n v="2192"/>
    <s v="Legends Untold: As deep as an RPG, as fast as a card game!"/>
    <x v="2190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x v="32"/>
    <x v="2192"/>
    <d v="2016-12-15T23:00:00"/>
    <x v="2"/>
  </r>
  <r>
    <n v="2193"/>
    <s v="Astonishing Swordsmen &amp; Sorcerers of Hyperborea 2E"/>
    <x v="2191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x v="32"/>
    <x v="2193"/>
    <d v="2016-11-21T04:59:00"/>
    <x v="2"/>
  </r>
  <r>
    <n v="2194"/>
    <s v="Monster Lab"/>
    <x v="2192"/>
    <n v="10000"/>
    <n v="53737"/>
    <n v="537"/>
    <x v="0"/>
    <s v="US"/>
    <s v="USD"/>
    <n v="1459012290"/>
    <n v="1456423890"/>
    <b v="0"/>
    <n v="878"/>
    <b v="1"/>
    <s v="games/tabletop games"/>
    <n v="61.2"/>
    <x v="6"/>
    <x v="32"/>
    <x v="2194"/>
    <d v="2016-03-26T17:11:30"/>
    <x v="2"/>
  </r>
  <r>
    <n v="2195"/>
    <s v="Purgatoria: City of Angels"/>
    <x v="2193"/>
    <n v="4600"/>
    <n v="5535"/>
    <n v="120"/>
    <x v="0"/>
    <s v="US"/>
    <s v="USD"/>
    <n v="1439317900"/>
    <n v="1436725900"/>
    <b v="0"/>
    <n v="115"/>
    <b v="1"/>
    <s v="games/tabletop games"/>
    <n v="48.13"/>
    <x v="6"/>
    <x v="32"/>
    <x v="2195"/>
    <d v="2015-08-11T18:31:40"/>
    <x v="4"/>
  </r>
  <r>
    <n v="2196"/>
    <s v="LACORSA Grand Prix Game (relaunch)"/>
    <x v="2194"/>
    <n v="14000"/>
    <n v="15937"/>
    <n v="114"/>
    <x v="0"/>
    <s v="US"/>
    <s v="USD"/>
    <n v="1480662000"/>
    <n v="1478000502"/>
    <b v="0"/>
    <n v="234"/>
    <b v="1"/>
    <s v="games/tabletop games"/>
    <n v="68.11"/>
    <x v="6"/>
    <x v="32"/>
    <x v="2196"/>
    <d v="2016-12-02T07:00:00"/>
    <x v="2"/>
  </r>
  <r>
    <n v="2197"/>
    <s v="Trickerion - Legends of Illusion"/>
    <x v="2195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x v="32"/>
    <x v="2197"/>
    <d v="2015-02-28T14:00:59"/>
    <x v="4"/>
  </r>
  <r>
    <n v="2198"/>
    <s v="Rivals: Masters of the Deep"/>
    <x v="2196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x v="32"/>
    <x v="2198"/>
    <d v="2015-11-14T13:20:00"/>
    <x v="4"/>
  </r>
  <r>
    <n v="2199"/>
    <s v="Decadolo. Flip it!"/>
    <x v="2197"/>
    <n v="9000"/>
    <n v="13228"/>
    <n v="147"/>
    <x v="0"/>
    <s v="IE"/>
    <s v="EUR"/>
    <n v="1444903198"/>
    <n v="1442311198"/>
    <b v="1"/>
    <n v="251"/>
    <b v="1"/>
    <s v="games/tabletop games"/>
    <n v="52.7"/>
    <x v="6"/>
    <x v="32"/>
    <x v="2199"/>
    <d v="2015-10-15T09:59:58"/>
    <x v="4"/>
  </r>
  <r>
    <n v="2200"/>
    <s v="Concept Cards for Fantasy RPGs -Monsters, Treasures and more"/>
    <x v="2198"/>
    <n v="2000"/>
    <n v="10843"/>
    <n v="542"/>
    <x v="0"/>
    <s v="GB"/>
    <s v="GBP"/>
    <n v="1436151600"/>
    <n v="1433775668"/>
    <b v="0"/>
    <n v="263"/>
    <b v="1"/>
    <s v="games/tabletop games"/>
    <n v="41.23"/>
    <x v="6"/>
    <x v="32"/>
    <x v="2200"/>
    <d v="2015-07-06T03:00:00"/>
    <x v="4"/>
  </r>
  <r>
    <n v="2201"/>
    <s v="Superpowerless - Princess - Music Video"/>
    <x v="2199"/>
    <n v="110"/>
    <n v="420.99"/>
    <n v="383"/>
    <x v="0"/>
    <s v="GB"/>
    <s v="GBP"/>
    <n v="1358367565"/>
    <n v="1357157965"/>
    <b v="0"/>
    <n v="28"/>
    <b v="1"/>
    <s v="music/electronic music"/>
    <n v="15.04"/>
    <x v="4"/>
    <x v="15"/>
    <x v="2201"/>
    <d v="2013-01-16T20:19:25"/>
    <x v="5"/>
  </r>
  <r>
    <n v="2202"/>
    <s v="zircon - &quot;Identity Sequence&quot;: A cyberpunk-inspired journey"/>
    <x v="2200"/>
    <n v="4000"/>
    <n v="28167.25"/>
    <n v="704"/>
    <x v="0"/>
    <s v="US"/>
    <s v="USD"/>
    <n v="1351801368"/>
    <n v="1349209368"/>
    <b v="0"/>
    <n v="721"/>
    <b v="1"/>
    <s v="music/electronic music"/>
    <n v="39.07"/>
    <x v="4"/>
    <x v="15"/>
    <x v="2202"/>
    <d v="2012-11-01T20:22:48"/>
    <x v="6"/>
  </r>
  <r>
    <n v="2203"/>
    <s v="Andy's iLL - The Invisible City"/>
    <x v="2201"/>
    <n v="2000"/>
    <n v="2191"/>
    <n v="110"/>
    <x v="0"/>
    <s v="CA"/>
    <s v="CAD"/>
    <n v="1443127082"/>
    <n v="1440535082"/>
    <b v="0"/>
    <n v="50"/>
    <b v="1"/>
    <s v="music/electronic music"/>
    <n v="43.82"/>
    <x v="4"/>
    <x v="15"/>
    <x v="2203"/>
    <d v="2015-09-24T20:38:02"/>
    <x v="4"/>
  </r>
  <r>
    <n v="2204"/>
    <s v="Press Mirror Kisses' New Album &quot;Heartbeats&quot; on Vinyl"/>
    <x v="2202"/>
    <n v="1500"/>
    <n v="1993"/>
    <n v="133"/>
    <x v="0"/>
    <s v="US"/>
    <s v="USD"/>
    <n v="1362814119"/>
    <n v="1360222119"/>
    <b v="0"/>
    <n v="73"/>
    <b v="1"/>
    <s v="music/electronic music"/>
    <n v="27.3"/>
    <x v="4"/>
    <x v="15"/>
    <x v="2204"/>
    <d v="2013-03-09T07:28:39"/>
    <x v="5"/>
  </r>
  <r>
    <n v="2205"/>
    <s v="Lestat - Midnight Toll Video"/>
    <x v="2203"/>
    <n v="750"/>
    <n v="1140"/>
    <n v="152"/>
    <x v="0"/>
    <s v="US"/>
    <s v="USD"/>
    <n v="1338579789"/>
    <n v="1335987789"/>
    <b v="0"/>
    <n v="27"/>
    <b v="1"/>
    <s v="music/electronic music"/>
    <n v="42.22"/>
    <x v="4"/>
    <x v="15"/>
    <x v="2205"/>
    <d v="2012-06-01T19:43:09"/>
    <x v="6"/>
  </r>
  <r>
    <n v="2206"/>
    <s v="Arbor Oasis's First Album!"/>
    <x v="2204"/>
    <n v="1100"/>
    <n v="1130"/>
    <n v="103"/>
    <x v="0"/>
    <s v="US"/>
    <s v="USD"/>
    <n v="1334556624"/>
    <n v="1333001424"/>
    <b v="0"/>
    <n v="34"/>
    <b v="1"/>
    <s v="music/electronic music"/>
    <n v="33.24"/>
    <x v="4"/>
    <x v="15"/>
    <x v="2206"/>
    <d v="2012-04-16T06:10:24"/>
    <x v="6"/>
  </r>
  <r>
    <n v="2207"/>
    <s v="Piece of Happy"/>
    <x v="2205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x v="15"/>
    <x v="2207"/>
    <d v="2013-11-16T05:39:33"/>
    <x v="5"/>
  </r>
  <r>
    <n v="2208"/>
    <s v="HELP FUND SELF IMPLIED RESTRICTIONS DEBUT RELEASE"/>
    <x v="2206"/>
    <n v="1000"/>
    <n v="1016"/>
    <n v="102"/>
    <x v="0"/>
    <s v="US"/>
    <s v="USD"/>
    <n v="1333771200"/>
    <n v="1328649026"/>
    <b v="0"/>
    <n v="24"/>
    <b v="1"/>
    <s v="music/electronic music"/>
    <n v="42.33"/>
    <x v="4"/>
    <x v="15"/>
    <x v="2208"/>
    <d v="2012-04-07T04:00:00"/>
    <x v="6"/>
  </r>
  <r>
    <n v="2209"/>
    <s v="NYPC's North American (+ Colombia!) Tour May 2014 - Part 2"/>
    <x v="2207"/>
    <n v="500"/>
    <n v="754"/>
    <n v="151"/>
    <x v="0"/>
    <s v="GB"/>
    <s v="GBP"/>
    <n v="1397516400"/>
    <n v="1396524644"/>
    <b v="0"/>
    <n v="15"/>
    <b v="1"/>
    <s v="music/electronic music"/>
    <n v="50.27"/>
    <x v="4"/>
    <x v="15"/>
    <x v="2209"/>
    <d v="2014-04-14T23:00:00"/>
    <x v="3"/>
  </r>
  <r>
    <n v="2210"/>
    <s v="The Seshen's Debut Album Release"/>
    <x v="2208"/>
    <n v="4000"/>
    <n v="4457"/>
    <n v="111"/>
    <x v="0"/>
    <s v="US"/>
    <s v="USD"/>
    <n v="1334424960"/>
    <n v="1329442510"/>
    <b v="0"/>
    <n v="72"/>
    <b v="1"/>
    <s v="music/electronic music"/>
    <n v="61.9"/>
    <x v="4"/>
    <x v="15"/>
    <x v="2210"/>
    <d v="2012-04-14T17:36:00"/>
    <x v="6"/>
  </r>
  <r>
    <n v="2211"/>
    <s v="Kickstart the Future (of Telefuture)"/>
    <x v="2209"/>
    <n v="2500"/>
    <n v="4890"/>
    <n v="196"/>
    <x v="0"/>
    <s v="US"/>
    <s v="USD"/>
    <n v="1397113140"/>
    <n v="1395168625"/>
    <b v="0"/>
    <n v="120"/>
    <b v="1"/>
    <s v="music/electronic music"/>
    <n v="40.75"/>
    <x v="4"/>
    <x v="15"/>
    <x v="2211"/>
    <d v="2014-04-10T06:59:00"/>
    <x v="3"/>
  </r>
  <r>
    <n v="2212"/>
    <s v="Dragon's Eye Recordings: Label Relaunch"/>
    <x v="2210"/>
    <n v="6000"/>
    <n v="6863"/>
    <n v="114"/>
    <x v="0"/>
    <s v="US"/>
    <s v="USD"/>
    <n v="1383526800"/>
    <n v="1380650177"/>
    <b v="0"/>
    <n v="123"/>
    <b v="1"/>
    <s v="music/electronic music"/>
    <n v="55.8"/>
    <x v="4"/>
    <x v="15"/>
    <x v="2212"/>
    <d v="2013-11-04T01:00:00"/>
    <x v="5"/>
  </r>
  <r>
    <n v="2213"/>
    <s v="WINTER WALK WITH ME ~ Hasenfang Album"/>
    <x v="2211"/>
    <n v="5"/>
    <n v="10"/>
    <n v="200"/>
    <x v="0"/>
    <s v="US"/>
    <s v="USD"/>
    <n v="1431719379"/>
    <n v="1429127379"/>
    <b v="0"/>
    <n v="1"/>
    <b v="1"/>
    <s v="music/electronic music"/>
    <n v="10"/>
    <x v="4"/>
    <x v="15"/>
    <x v="2213"/>
    <d v="2015-05-15T19:49:39"/>
    <x v="4"/>
  </r>
  <r>
    <n v="2214"/>
    <s v="Spiff is ready to join the digital age!"/>
    <x v="2212"/>
    <n v="600"/>
    <n v="1755.01"/>
    <n v="293"/>
    <x v="0"/>
    <s v="US"/>
    <s v="USD"/>
    <n v="1391713248"/>
    <n v="1389121248"/>
    <b v="0"/>
    <n v="24"/>
    <b v="1"/>
    <s v="music/electronic music"/>
    <n v="73.13"/>
    <x v="4"/>
    <x v="15"/>
    <x v="2214"/>
    <d v="2014-02-06T19:00:48"/>
    <x v="3"/>
  </r>
  <r>
    <n v="2215"/>
    <s v="&quot;Something to See, Not to Say&quot; - Anemometer's First EP Album"/>
    <x v="2213"/>
    <n v="550"/>
    <n v="860"/>
    <n v="156"/>
    <x v="0"/>
    <s v="US"/>
    <s v="USD"/>
    <n v="1331621940"/>
    <n v="1329671572"/>
    <b v="0"/>
    <n v="33"/>
    <b v="1"/>
    <s v="music/electronic music"/>
    <n v="26.06"/>
    <x v="4"/>
    <x v="15"/>
    <x v="2215"/>
    <d v="2012-03-13T06:59:00"/>
    <x v="6"/>
  </r>
  <r>
    <n v="2216"/>
    <s v="Femme Fatality 'Stranger' T-shirt and/or Tote bag"/>
    <x v="2214"/>
    <n v="300"/>
    <n v="317"/>
    <n v="106"/>
    <x v="0"/>
    <s v="US"/>
    <s v="USD"/>
    <n v="1437674545"/>
    <n v="1436464945"/>
    <b v="0"/>
    <n v="14"/>
    <b v="1"/>
    <s v="music/electronic music"/>
    <n v="22.64"/>
    <x v="4"/>
    <x v="15"/>
    <x v="2216"/>
    <d v="2015-07-23T18:02:25"/>
    <x v="4"/>
  </r>
  <r>
    <n v="2217"/>
    <s v="Hung Yung Terrarist Needs to Order More Cassettes 4 Jacknife"/>
    <x v="2215"/>
    <n v="420"/>
    <n v="425"/>
    <n v="101"/>
    <x v="0"/>
    <s v="US"/>
    <s v="USD"/>
    <n v="1446451200"/>
    <n v="1445539113"/>
    <b v="0"/>
    <n v="9"/>
    <b v="1"/>
    <s v="music/electronic music"/>
    <n v="47.22"/>
    <x v="4"/>
    <x v="15"/>
    <x v="2217"/>
    <d v="2015-11-02T08:00:00"/>
    <x v="4"/>
  </r>
  <r>
    <n v="2218"/>
    <s v="Idiot Stare &quot;Unknown to Millions&quot; CD"/>
    <x v="2216"/>
    <n v="2000"/>
    <n v="2456.66"/>
    <n v="123"/>
    <x v="0"/>
    <s v="US"/>
    <s v="USD"/>
    <n v="1346198400"/>
    <n v="1344281383"/>
    <b v="0"/>
    <n v="76"/>
    <b v="1"/>
    <s v="music/electronic music"/>
    <n v="32.32"/>
    <x v="4"/>
    <x v="15"/>
    <x v="2218"/>
    <d v="2012-08-29T00:00:00"/>
    <x v="6"/>
  </r>
  <r>
    <n v="2219"/>
    <s v="Moments by eBurner"/>
    <x v="2217"/>
    <n v="1000"/>
    <n v="1015"/>
    <n v="102"/>
    <x v="0"/>
    <s v="US"/>
    <s v="USD"/>
    <n v="1440004512"/>
    <n v="1437412512"/>
    <b v="0"/>
    <n v="19"/>
    <b v="1"/>
    <s v="music/electronic music"/>
    <n v="53.42"/>
    <x v="4"/>
    <x v="15"/>
    <x v="2219"/>
    <d v="2015-08-19T17:15:12"/>
    <x v="4"/>
  </r>
  <r>
    <n v="2220"/>
    <s v="Be Part of Darkpine's Debut EP"/>
    <x v="2218"/>
    <n v="3500"/>
    <n v="3540"/>
    <n v="101"/>
    <x v="0"/>
    <s v="US"/>
    <s v="USD"/>
    <n v="1374888436"/>
    <n v="1372296436"/>
    <b v="0"/>
    <n v="69"/>
    <b v="1"/>
    <s v="music/electronic music"/>
    <n v="51.3"/>
    <x v="4"/>
    <x v="15"/>
    <x v="2220"/>
    <d v="2013-07-27T01:27:16"/>
    <x v="5"/>
  </r>
  <r>
    <n v="2221"/>
    <s v="Dice Bazaar - Dice rolling, card trading, family fun"/>
    <x v="2219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x v="32"/>
    <x v="2221"/>
    <d v="2016-04-23T00:00:00"/>
    <x v="2"/>
  </r>
  <r>
    <n v="2222"/>
    <s v="Passing Shot: Dice Tennis Game"/>
    <x v="2220"/>
    <n v="500"/>
    <n v="813"/>
    <n v="163"/>
    <x v="0"/>
    <s v="US"/>
    <s v="USD"/>
    <n v="1327776847"/>
    <n v="1325184847"/>
    <b v="0"/>
    <n v="30"/>
    <b v="1"/>
    <s v="games/tabletop games"/>
    <n v="27.1"/>
    <x v="6"/>
    <x v="32"/>
    <x v="2222"/>
    <d v="2012-01-28T18:54:07"/>
    <x v="7"/>
  </r>
  <r>
    <n v="2223"/>
    <s v="M4 Collapsible Cardboard Scenery"/>
    <x v="2221"/>
    <n v="19500"/>
    <n v="20631"/>
    <n v="106"/>
    <x v="0"/>
    <s v="CA"/>
    <s v="CAD"/>
    <n v="1435418568"/>
    <n v="1432826568"/>
    <b v="0"/>
    <n v="100"/>
    <b v="1"/>
    <s v="games/tabletop games"/>
    <n v="206.31"/>
    <x v="6"/>
    <x v="32"/>
    <x v="2223"/>
    <d v="2015-06-27T15:22:48"/>
    <x v="4"/>
  </r>
  <r>
    <n v="2224"/>
    <s v="The Dread House (Pathfinder/5th Edition/Call of Cthulhu)"/>
    <x v="2222"/>
    <n v="10000"/>
    <n v="24315"/>
    <n v="243"/>
    <x v="0"/>
    <s v="US"/>
    <s v="USD"/>
    <n v="1477767600"/>
    <n v="1475337675"/>
    <b v="0"/>
    <n v="296"/>
    <b v="1"/>
    <s v="games/tabletop games"/>
    <n v="82.15"/>
    <x v="6"/>
    <x v="32"/>
    <x v="2224"/>
    <d v="2016-10-29T19:00:00"/>
    <x v="2"/>
  </r>
  <r>
    <n v="2225"/>
    <s v="Battle Systemsâ„¢ Fantasy Dungeon Terrain"/>
    <x v="2223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x v="32"/>
    <x v="2225"/>
    <d v="2014-09-21T19:00:15"/>
    <x v="3"/>
  </r>
  <r>
    <n v="2226"/>
    <s v="Street Kings Boardgame"/>
    <x v="2224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x v="32"/>
    <x v="2226"/>
    <d v="2016-02-12T04:59:00"/>
    <x v="2"/>
  </r>
  <r>
    <n v="2227"/>
    <s v="Mechabrick - A Minifig/Mecha board game and models"/>
    <x v="2225"/>
    <n v="13000"/>
    <n v="20459"/>
    <n v="157"/>
    <x v="0"/>
    <s v="GB"/>
    <s v="GBP"/>
    <n v="1384374155"/>
    <n v="1381778555"/>
    <b v="0"/>
    <n v="301"/>
    <b v="1"/>
    <s v="games/tabletop games"/>
    <n v="67.97"/>
    <x v="6"/>
    <x v="32"/>
    <x v="2227"/>
    <d v="2013-11-13T20:22:35"/>
    <x v="5"/>
  </r>
  <r>
    <n v="2228"/>
    <s v="Tournament &amp; Transport Solution for X-Wing, STAW and D&amp;D AW"/>
    <x v="2226"/>
    <n v="1000"/>
    <n v="11744.9"/>
    <n v="1174"/>
    <x v="0"/>
    <s v="DE"/>
    <s v="EUR"/>
    <n v="1439707236"/>
    <n v="1437115236"/>
    <b v="0"/>
    <n v="144"/>
    <b v="1"/>
    <s v="games/tabletop games"/>
    <n v="81.56"/>
    <x v="6"/>
    <x v="32"/>
    <x v="2228"/>
    <d v="2015-08-16T06:40:36"/>
    <x v="4"/>
  </r>
  <r>
    <n v="2229"/>
    <s v="Tessen - A quick-playing card game set in feudal Japan"/>
    <x v="2227"/>
    <n v="8012"/>
    <n v="13704.33"/>
    <n v="171"/>
    <x v="0"/>
    <s v="US"/>
    <s v="USD"/>
    <n v="1378180800"/>
    <n v="1375113391"/>
    <b v="0"/>
    <n v="539"/>
    <b v="1"/>
    <s v="games/tabletop games"/>
    <n v="25.43"/>
    <x v="6"/>
    <x v="32"/>
    <x v="2229"/>
    <d v="2013-09-03T04:00:00"/>
    <x v="5"/>
  </r>
  <r>
    <n v="2230"/>
    <s v="Little Dungeon: Turtle Rock"/>
    <x v="2228"/>
    <n v="8500"/>
    <n v="10706"/>
    <n v="126"/>
    <x v="0"/>
    <s v="US"/>
    <s v="USD"/>
    <n v="1398460127"/>
    <n v="1395868127"/>
    <b v="0"/>
    <n v="498"/>
    <b v="1"/>
    <s v="games/tabletop games"/>
    <n v="21.5"/>
    <x v="6"/>
    <x v="32"/>
    <x v="2230"/>
    <d v="2014-04-25T21:08:47"/>
    <x v="3"/>
  </r>
  <r>
    <n v="2231"/>
    <s v="Kingdom"/>
    <x v="2229"/>
    <n v="2500"/>
    <n v="30303.24"/>
    <n v="1212"/>
    <x v="0"/>
    <s v="US"/>
    <s v="USD"/>
    <n v="1372136400"/>
    <n v="1369864301"/>
    <b v="0"/>
    <n v="1113"/>
    <b v="1"/>
    <s v="games/tabletop games"/>
    <n v="27.23"/>
    <x v="6"/>
    <x v="32"/>
    <x v="2231"/>
    <d v="2013-06-25T05:00:00"/>
    <x v="5"/>
  </r>
  <r>
    <n v="2232"/>
    <s v="Backstory Cards"/>
    <x v="2230"/>
    <n v="5000"/>
    <n v="24790"/>
    <n v="496"/>
    <x v="0"/>
    <s v="US"/>
    <s v="USD"/>
    <n v="1405738800"/>
    <n v="1402945408"/>
    <b v="0"/>
    <n v="988"/>
    <b v="1"/>
    <s v="games/tabletop games"/>
    <n v="25.09"/>
    <x v="6"/>
    <x v="32"/>
    <x v="2232"/>
    <d v="2014-07-19T03:00:00"/>
    <x v="3"/>
  </r>
  <r>
    <n v="2233"/>
    <s v="Cadaver - A Card Game For Aspiring Necromancers"/>
    <x v="2231"/>
    <n v="2500"/>
    <n v="8301"/>
    <n v="332"/>
    <x v="0"/>
    <s v="GB"/>
    <s v="GBP"/>
    <n v="1450051200"/>
    <n v="1448269539"/>
    <b v="0"/>
    <n v="391"/>
    <b v="1"/>
    <s v="games/tabletop games"/>
    <n v="21.23"/>
    <x v="6"/>
    <x v="32"/>
    <x v="2233"/>
    <d v="2015-12-14T00:00:00"/>
    <x v="4"/>
  </r>
  <r>
    <n v="2234"/>
    <s v="Pine Tar Baseball: 1936 Negro League + 1960 Season"/>
    <x v="2232"/>
    <n v="100"/>
    <n v="1165"/>
    <n v="1165"/>
    <x v="0"/>
    <s v="US"/>
    <s v="USD"/>
    <n v="1483645647"/>
    <n v="1481053647"/>
    <b v="0"/>
    <n v="28"/>
    <b v="1"/>
    <s v="games/tabletop games"/>
    <n v="41.61"/>
    <x v="6"/>
    <x v="32"/>
    <x v="2234"/>
    <d v="2017-01-05T19:47:27"/>
    <x v="2"/>
  </r>
  <r>
    <n v="2235"/>
    <s v="Miniature Scenery Terrain for Tabletop gaming and Wargames"/>
    <x v="2233"/>
    <n v="13000"/>
    <n v="19931"/>
    <n v="153"/>
    <x v="0"/>
    <s v="CA"/>
    <s v="CAD"/>
    <n v="1427585511"/>
    <n v="1424997111"/>
    <b v="0"/>
    <n v="147"/>
    <b v="1"/>
    <s v="games/tabletop games"/>
    <n v="135.59"/>
    <x v="6"/>
    <x v="32"/>
    <x v="2235"/>
    <d v="2015-03-28T23:31:51"/>
    <x v="4"/>
  </r>
  <r>
    <n v="2236"/>
    <s v="Alienation - an intergalactic card drafting game"/>
    <x v="2234"/>
    <n v="2800"/>
    <n v="15039"/>
    <n v="537"/>
    <x v="0"/>
    <s v="US"/>
    <s v="USD"/>
    <n v="1454338123"/>
    <n v="1451746123"/>
    <b v="0"/>
    <n v="680"/>
    <b v="1"/>
    <s v="games/tabletop games"/>
    <n v="22.12"/>
    <x v="6"/>
    <x v="32"/>
    <x v="2236"/>
    <d v="2016-02-01T14:48:43"/>
    <x v="2"/>
  </r>
  <r>
    <n v="2237"/>
    <s v="Monster Mansion"/>
    <x v="2235"/>
    <n v="18000"/>
    <n v="63527"/>
    <n v="353"/>
    <x v="0"/>
    <s v="US"/>
    <s v="USD"/>
    <n v="1415779140"/>
    <n v="1412294683"/>
    <b v="0"/>
    <n v="983"/>
    <b v="1"/>
    <s v="games/tabletop games"/>
    <n v="64.63"/>
    <x v="6"/>
    <x v="32"/>
    <x v="2237"/>
    <d v="2014-11-12T07:59:00"/>
    <x v="3"/>
  </r>
  <r>
    <n v="2238"/>
    <s v="28mm Fantasy Miniature range Feral Orcs!"/>
    <x v="2236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x v="32"/>
    <x v="2238"/>
    <d v="2017-03-10T14:55:16"/>
    <x v="9"/>
  </r>
  <r>
    <n v="2239"/>
    <s v="Pro Tabletop Gaming Audio Collection"/>
    <x v="2237"/>
    <n v="25000"/>
    <n v="32006.67"/>
    <n v="128"/>
    <x v="0"/>
    <s v="US"/>
    <s v="USD"/>
    <n v="1385870520"/>
    <n v="1382742014"/>
    <b v="0"/>
    <n v="426"/>
    <b v="1"/>
    <s v="games/tabletop games"/>
    <n v="75.13"/>
    <x v="6"/>
    <x v="32"/>
    <x v="2239"/>
    <d v="2013-12-01T04:02:00"/>
    <x v="5"/>
  </r>
  <r>
    <n v="2240"/>
    <s v="Dice Base 2: Vault - Case - Rolling Surface"/>
    <x v="2238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x v="32"/>
    <x v="2240"/>
    <d v="2016-04-22T19:49:04"/>
    <x v="2"/>
  </r>
  <r>
    <n v="2241"/>
    <s v="Savage Worlds Zombie Squad"/>
    <x v="2239"/>
    <n v="1000"/>
    <n v="8064"/>
    <n v="806"/>
    <x v="0"/>
    <s v="GB"/>
    <s v="GBP"/>
    <n v="1488484300"/>
    <n v="1485892300"/>
    <b v="0"/>
    <n v="163"/>
    <b v="1"/>
    <s v="games/tabletop games"/>
    <n v="49.47"/>
    <x v="6"/>
    <x v="32"/>
    <x v="2241"/>
    <d v="2017-03-02T19:51:40"/>
    <x v="9"/>
  </r>
  <r>
    <n v="2242"/>
    <s v="The Princess Bride Playing Cards from USPCC"/>
    <x v="2240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x v="32"/>
    <x v="2242"/>
    <d v="2013-11-27T03:02:00"/>
    <x v="5"/>
  </r>
  <r>
    <n v="2243"/>
    <s v="Innocents, a truly terrifying roleplaying game"/>
    <x v="2241"/>
    <n v="1"/>
    <n v="9302.5"/>
    <n v="930250"/>
    <x v="0"/>
    <s v="US"/>
    <s v="USD"/>
    <n v="1489374000"/>
    <n v="1488823290"/>
    <b v="0"/>
    <n v="2035"/>
    <b v="1"/>
    <s v="games/tabletop games"/>
    <n v="4.57"/>
    <x v="6"/>
    <x v="32"/>
    <x v="2243"/>
    <d v="2017-03-13T03:00:00"/>
    <x v="9"/>
  </r>
  <r>
    <n v="2244"/>
    <s v="Warbands of the Cold North III"/>
    <x v="2242"/>
    <n v="5000"/>
    <n v="18851"/>
    <n v="377"/>
    <x v="0"/>
    <s v="US"/>
    <s v="USD"/>
    <n v="1476649800"/>
    <n v="1475609946"/>
    <b v="0"/>
    <n v="290"/>
    <b v="1"/>
    <s v="games/tabletop games"/>
    <n v="65"/>
    <x v="6"/>
    <x v="32"/>
    <x v="2244"/>
    <d v="2016-10-16T20:30:00"/>
    <x v="2"/>
  </r>
  <r>
    <n v="2245"/>
    <s v="TimeWatch: GUMSHOE Investigative Time Travel RPG"/>
    <x v="2243"/>
    <n v="4000"/>
    <n v="105881"/>
    <n v="2647"/>
    <x v="0"/>
    <s v="US"/>
    <s v="USD"/>
    <n v="1393005600"/>
    <n v="1390323617"/>
    <b v="0"/>
    <n v="1980"/>
    <b v="1"/>
    <s v="games/tabletop games"/>
    <n v="53.48"/>
    <x v="6"/>
    <x v="32"/>
    <x v="2245"/>
    <d v="2014-02-21T18:00:00"/>
    <x v="3"/>
  </r>
  <r>
    <n v="2246"/>
    <s v="The BESPOKE GEEK: Cosplay for Everyday"/>
    <x v="2244"/>
    <n v="2500"/>
    <n v="2503"/>
    <n v="100"/>
    <x v="0"/>
    <s v="GB"/>
    <s v="GBP"/>
    <n v="1441393210"/>
    <n v="1438801210"/>
    <b v="0"/>
    <n v="57"/>
    <b v="1"/>
    <s v="games/tabletop games"/>
    <n v="43.91"/>
    <x v="6"/>
    <x v="32"/>
    <x v="2246"/>
    <d v="2015-09-04T19:00:10"/>
    <x v="4"/>
  </r>
  <r>
    <n v="2247"/>
    <s v="Foragers"/>
    <x v="2245"/>
    <n v="18500"/>
    <n v="19324"/>
    <n v="104"/>
    <x v="0"/>
    <s v="US"/>
    <s v="USD"/>
    <n v="1438185565"/>
    <n v="1436975965"/>
    <b v="0"/>
    <n v="380"/>
    <b v="1"/>
    <s v="games/tabletop games"/>
    <n v="50.85"/>
    <x v="6"/>
    <x v="32"/>
    <x v="2247"/>
    <d v="2015-07-29T15:59:25"/>
    <x v="4"/>
  </r>
  <r>
    <n v="2248"/>
    <s v="The Roots of Magic Miniatures Game: Students of Sorcery"/>
    <x v="2246"/>
    <n v="7000"/>
    <n v="7505"/>
    <n v="107"/>
    <x v="0"/>
    <s v="GB"/>
    <s v="GBP"/>
    <n v="1481749278"/>
    <n v="1479157278"/>
    <b v="0"/>
    <n v="128"/>
    <b v="1"/>
    <s v="games/tabletop games"/>
    <n v="58.63"/>
    <x v="6"/>
    <x v="32"/>
    <x v="2248"/>
    <d v="2016-12-14T21:01:18"/>
    <x v="2"/>
  </r>
  <r>
    <n v="2249"/>
    <s v="Centurion: Legionaries of Rome"/>
    <x v="2247"/>
    <n v="3500"/>
    <n v="5907"/>
    <n v="169"/>
    <x v="0"/>
    <s v="US"/>
    <s v="USD"/>
    <n v="1364917965"/>
    <n v="1362329565"/>
    <b v="0"/>
    <n v="180"/>
    <b v="1"/>
    <s v="games/tabletop games"/>
    <n v="32.82"/>
    <x v="6"/>
    <x v="32"/>
    <x v="2249"/>
    <d v="2013-04-02T15:52:45"/>
    <x v="5"/>
  </r>
  <r>
    <n v="2250"/>
    <s v="The Game Anywhere Table"/>
    <x v="2248"/>
    <n v="25000"/>
    <n v="243778"/>
    <n v="975"/>
    <x v="0"/>
    <s v="US"/>
    <s v="USD"/>
    <n v="1480727273"/>
    <n v="1478131673"/>
    <b v="0"/>
    <n v="571"/>
    <b v="1"/>
    <s v="games/tabletop games"/>
    <n v="426.93"/>
    <x v="6"/>
    <x v="32"/>
    <x v="2250"/>
    <d v="2016-12-03T01:07:53"/>
    <x v="2"/>
  </r>
  <r>
    <n v="2251"/>
    <s v="Werewolf: Full Moon Expansion"/>
    <x v="2249"/>
    <n v="8500"/>
    <n v="11428.19"/>
    <n v="134"/>
    <x v="0"/>
    <s v="US"/>
    <s v="USD"/>
    <n v="1408177077"/>
    <n v="1406362677"/>
    <b v="0"/>
    <n v="480"/>
    <b v="1"/>
    <s v="games/tabletop games"/>
    <n v="23.81"/>
    <x v="6"/>
    <x v="32"/>
    <x v="2251"/>
    <d v="2014-08-16T08:17:57"/>
    <x v="3"/>
  </r>
  <r>
    <n v="2252"/>
    <s v="Punkapocalyptic - Black Blood Children Band"/>
    <x v="2250"/>
    <n v="9000"/>
    <n v="24505"/>
    <n v="272"/>
    <x v="0"/>
    <s v="ES"/>
    <s v="EUR"/>
    <n v="1470469938"/>
    <n v="1469173938"/>
    <b v="0"/>
    <n v="249"/>
    <b v="1"/>
    <s v="games/tabletop games"/>
    <n v="98.41"/>
    <x v="6"/>
    <x v="32"/>
    <x v="2252"/>
    <d v="2016-08-06T07:52:18"/>
    <x v="2"/>
  </r>
  <r>
    <n v="2253"/>
    <s v="ZoMbushed! - A Zombie Co-Op Survival Card Game"/>
    <x v="2251"/>
    <n v="8000"/>
    <n v="9015"/>
    <n v="113"/>
    <x v="0"/>
    <s v="US"/>
    <s v="USD"/>
    <n v="1447862947"/>
    <n v="1445267347"/>
    <b v="0"/>
    <n v="84"/>
    <b v="1"/>
    <s v="games/tabletop games"/>
    <n v="107.32"/>
    <x v="6"/>
    <x v="32"/>
    <x v="2253"/>
    <d v="2015-11-18T16:09:07"/>
    <x v="4"/>
  </r>
  <r>
    <n v="2254"/>
    <s v="Green Couch Games Limited: FrogFlip!"/>
    <x v="2252"/>
    <n v="500"/>
    <n v="2299"/>
    <n v="460"/>
    <x v="0"/>
    <s v="US"/>
    <s v="USD"/>
    <n v="1485271968"/>
    <n v="1484667168"/>
    <b v="0"/>
    <n v="197"/>
    <b v="1"/>
    <s v="games/tabletop games"/>
    <n v="11.67"/>
    <x v="6"/>
    <x v="32"/>
    <x v="2254"/>
    <d v="2017-01-24T15:32:48"/>
    <x v="9"/>
  </r>
  <r>
    <n v="2255"/>
    <s v="Jumbo Jets - Jet Set Expansion Set #2"/>
    <x v="2253"/>
    <n v="3950"/>
    <n v="11323"/>
    <n v="287"/>
    <x v="0"/>
    <s v="US"/>
    <s v="USD"/>
    <n v="1462661451"/>
    <n v="1460069451"/>
    <b v="0"/>
    <n v="271"/>
    <b v="1"/>
    <s v="games/tabletop games"/>
    <n v="41.78"/>
    <x v="6"/>
    <x v="32"/>
    <x v="2255"/>
    <d v="2016-05-07T22:50:51"/>
    <x v="2"/>
  </r>
  <r>
    <n v="2256"/>
    <s v="Bitcoin Empire"/>
    <x v="2254"/>
    <n v="480"/>
    <n v="1069"/>
    <n v="223"/>
    <x v="0"/>
    <s v="GB"/>
    <s v="GBP"/>
    <n v="1479811846"/>
    <n v="1478602246"/>
    <b v="0"/>
    <n v="50"/>
    <b v="1"/>
    <s v="games/tabletop games"/>
    <n v="21.38"/>
    <x v="6"/>
    <x v="32"/>
    <x v="2256"/>
    <d v="2016-11-22T10:50:46"/>
    <x v="2"/>
  </r>
  <r>
    <n v="2257"/>
    <s v="&quot;The Hab Block&quot; multi build 28mm gaming terrain building"/>
    <x v="2255"/>
    <n v="2500"/>
    <n v="15903.5"/>
    <n v="636"/>
    <x v="0"/>
    <s v="GB"/>
    <s v="GBP"/>
    <n v="1466377200"/>
    <n v="1463351329"/>
    <b v="0"/>
    <n v="169"/>
    <b v="1"/>
    <s v="games/tabletop games"/>
    <n v="94.1"/>
    <x v="6"/>
    <x v="32"/>
    <x v="2257"/>
    <d v="2016-06-19T23:00:00"/>
    <x v="2"/>
  </r>
  <r>
    <n v="2258"/>
    <s v="A Sundered World"/>
    <x v="2256"/>
    <n v="2200"/>
    <n v="3223"/>
    <n v="147"/>
    <x v="0"/>
    <s v="US"/>
    <s v="USD"/>
    <n v="1434045687"/>
    <n v="1431453687"/>
    <b v="0"/>
    <n v="205"/>
    <b v="1"/>
    <s v="games/tabletop games"/>
    <n v="15.72"/>
    <x v="6"/>
    <x v="32"/>
    <x v="2258"/>
    <d v="2015-06-11T18:01:27"/>
    <x v="4"/>
  </r>
  <r>
    <n v="2259"/>
    <s v="The Second Breakfast"/>
    <x v="2257"/>
    <n v="1000"/>
    <n v="18671"/>
    <n v="1867"/>
    <x v="0"/>
    <s v="GB"/>
    <s v="GBP"/>
    <n v="1481224736"/>
    <n v="1480360736"/>
    <b v="0"/>
    <n v="206"/>
    <b v="1"/>
    <s v="games/tabletop games"/>
    <n v="90.64"/>
    <x v="6"/>
    <x v="32"/>
    <x v="2259"/>
    <d v="2016-12-08T19:18:56"/>
    <x v="2"/>
  </r>
  <r>
    <n v="2260"/>
    <s v="Cryptex Dice Vault"/>
    <x v="2258"/>
    <n v="2500"/>
    <n v="8173"/>
    <n v="327"/>
    <x v="0"/>
    <s v="US"/>
    <s v="USD"/>
    <n v="1395876250"/>
    <n v="1393287850"/>
    <b v="0"/>
    <n v="84"/>
    <b v="1"/>
    <s v="games/tabletop games"/>
    <n v="97.3"/>
    <x v="6"/>
    <x v="32"/>
    <x v="2260"/>
    <d v="2014-03-26T23:24:10"/>
    <x v="3"/>
  </r>
  <r>
    <n v="2261"/>
    <s v="Hero: Aluminum dice inspired by super heroes :)"/>
    <x v="2259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x v="32"/>
    <x v="2261"/>
    <d v="2017-02-14T17:23:40"/>
    <x v="9"/>
  </r>
  <r>
    <n v="2262"/>
    <s v="Riders: A Game About Cheating Doomsday"/>
    <x v="2260"/>
    <n v="3300"/>
    <n v="5087"/>
    <n v="154"/>
    <x v="0"/>
    <s v="US"/>
    <s v="USD"/>
    <n v="1416268800"/>
    <n v="1413295358"/>
    <b v="0"/>
    <n v="181"/>
    <b v="1"/>
    <s v="games/tabletop games"/>
    <n v="28.1"/>
    <x v="6"/>
    <x v="32"/>
    <x v="2262"/>
    <d v="2014-11-18T00:00:00"/>
    <x v="3"/>
  </r>
  <r>
    <n v="2263"/>
    <s v="Corvus Corax Miniatures - Outcasts"/>
    <x v="2261"/>
    <n v="7500"/>
    <n v="8666"/>
    <n v="116"/>
    <x v="0"/>
    <s v="SE"/>
    <s v="SEK"/>
    <n v="1422734313"/>
    <n v="1420919913"/>
    <b v="0"/>
    <n v="60"/>
    <b v="1"/>
    <s v="games/tabletop games"/>
    <n v="144.43"/>
    <x v="6"/>
    <x v="32"/>
    <x v="2263"/>
    <d v="2015-01-31T19:58:33"/>
    <x v="4"/>
  </r>
  <r>
    <n v="2264"/>
    <s v="Thunder Alley : Crew Chief by Richard Launius - Final Lap!"/>
    <x v="2262"/>
    <n v="6000"/>
    <n v="10802"/>
    <n v="180"/>
    <x v="0"/>
    <s v="US"/>
    <s v="USD"/>
    <n v="1463972400"/>
    <n v="1462543114"/>
    <b v="0"/>
    <n v="445"/>
    <b v="1"/>
    <s v="games/tabletop games"/>
    <n v="24.27"/>
    <x v="6"/>
    <x v="32"/>
    <x v="2264"/>
    <d v="2016-05-23T03:00:00"/>
    <x v="2"/>
  </r>
  <r>
    <n v="2265"/>
    <s v="Blind Beggar Miniatures presents Second Chance Specials!"/>
    <x v="2263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x v="32"/>
    <x v="2265"/>
    <d v="2016-11-22T20:28:27"/>
    <x v="2"/>
  </r>
  <r>
    <n v="2266"/>
    <s v="GOAT LORDS."/>
    <x v="2264"/>
    <n v="1500"/>
    <n v="4804"/>
    <n v="320"/>
    <x v="0"/>
    <s v="US"/>
    <s v="USD"/>
    <n v="1461722400"/>
    <n v="1460235592"/>
    <b v="0"/>
    <n v="194"/>
    <b v="1"/>
    <s v="games/tabletop games"/>
    <n v="24.76"/>
    <x v="6"/>
    <x v="32"/>
    <x v="2266"/>
    <d v="2016-04-27T02:00:00"/>
    <x v="2"/>
  </r>
  <r>
    <n v="2267"/>
    <s v="Stones Dungeon Tiles"/>
    <x v="2265"/>
    <n v="20000"/>
    <n v="76105"/>
    <n v="381"/>
    <x v="0"/>
    <s v="US"/>
    <s v="USD"/>
    <n v="1419123600"/>
    <n v="1416945297"/>
    <b v="0"/>
    <n v="404"/>
    <b v="1"/>
    <s v="games/tabletop games"/>
    <n v="188.38"/>
    <x v="6"/>
    <x v="32"/>
    <x v="2267"/>
    <d v="2014-12-21T01:00:00"/>
    <x v="3"/>
  </r>
  <r>
    <n v="2268"/>
    <s v="Chardonnay Go"/>
    <x v="2266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x v="32"/>
    <x v="2268"/>
    <d v="2017-03-12T01:58:35"/>
    <x v="9"/>
  </r>
  <r>
    <n v="2269"/>
    <s v="Treasure Decks for 5th Edition - Only $12!"/>
    <x v="2267"/>
    <n v="2500"/>
    <n v="45041"/>
    <n v="1802"/>
    <x v="0"/>
    <s v="US"/>
    <s v="USD"/>
    <n v="1488862800"/>
    <n v="1486745663"/>
    <b v="0"/>
    <n v="902"/>
    <b v="1"/>
    <s v="games/tabletop games"/>
    <n v="49.93"/>
    <x v="6"/>
    <x v="32"/>
    <x v="2269"/>
    <d v="2017-03-07T05:00:00"/>
    <x v="9"/>
  </r>
  <r>
    <n v="2270"/>
    <s v="MCG Premium Sleeves &amp; Accessories"/>
    <x v="2268"/>
    <n v="25000"/>
    <n v="180062"/>
    <n v="720"/>
    <x v="0"/>
    <s v="US"/>
    <s v="USD"/>
    <n v="1484085540"/>
    <n v="1482353513"/>
    <b v="0"/>
    <n v="1670"/>
    <b v="1"/>
    <s v="games/tabletop games"/>
    <n v="107.82"/>
    <x v="6"/>
    <x v="32"/>
    <x v="2270"/>
    <d v="2017-01-10T21:59:00"/>
    <x v="2"/>
  </r>
  <r>
    <n v="2271"/>
    <s v="Man vs Meeple Season One Kickstarter"/>
    <x v="2269"/>
    <n v="20000"/>
    <n v="56618"/>
    <n v="283"/>
    <x v="0"/>
    <s v="US"/>
    <s v="USD"/>
    <n v="1481328004"/>
    <n v="1478736004"/>
    <b v="0"/>
    <n v="1328"/>
    <b v="1"/>
    <s v="games/tabletop games"/>
    <n v="42.63"/>
    <x v="6"/>
    <x v="32"/>
    <x v="2271"/>
    <d v="2016-12-10T00:00:04"/>
    <x v="2"/>
  </r>
  <r>
    <n v="2272"/>
    <s v="Pick the Lock"/>
    <x v="2270"/>
    <n v="1000"/>
    <n v="13566"/>
    <n v="1357"/>
    <x v="0"/>
    <s v="US"/>
    <s v="USD"/>
    <n v="1449506836"/>
    <n v="1446914836"/>
    <b v="0"/>
    <n v="944"/>
    <b v="1"/>
    <s v="games/tabletop games"/>
    <n v="14.37"/>
    <x v="6"/>
    <x v="32"/>
    <x v="2272"/>
    <d v="2015-12-07T16:47:16"/>
    <x v="4"/>
  </r>
  <r>
    <n v="2273"/>
    <s v="Get Adler! Premium Edition"/>
    <x v="2271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x v="32"/>
    <x v="2273"/>
    <d v="2017-03-12T12:10:42"/>
    <x v="9"/>
  </r>
  <r>
    <n v="2274"/>
    <s v="Ryubix Manor--Madness, Betrayal, Murder, Vengeance... Family"/>
    <x v="2272"/>
    <n v="2500"/>
    <n v="2990"/>
    <n v="120"/>
    <x v="0"/>
    <s v="US"/>
    <s v="USD"/>
    <n v="1393156857"/>
    <n v="1390564857"/>
    <b v="0"/>
    <n v="99"/>
    <b v="1"/>
    <s v="games/tabletop games"/>
    <n v="30.2"/>
    <x v="6"/>
    <x v="32"/>
    <x v="2274"/>
    <d v="2014-02-23T12:00:57"/>
    <x v="3"/>
  </r>
  <r>
    <n v="2275"/>
    <s v="Samurai Dwarves (Korobokuru)"/>
    <x v="2273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x v="32"/>
    <x v="2275"/>
    <d v="2014-12-22T14:47:59"/>
    <x v="3"/>
  </r>
  <r>
    <n v="2276"/>
    <s v="Giggle Chips:  ABC Computer Science Game Cards"/>
    <x v="2274"/>
    <n v="4589"/>
    <n v="4856"/>
    <n v="106"/>
    <x v="0"/>
    <s v="US"/>
    <s v="USD"/>
    <n v="1388936289"/>
    <n v="1386344289"/>
    <b v="0"/>
    <n v="75"/>
    <b v="1"/>
    <s v="games/tabletop games"/>
    <n v="64.75"/>
    <x v="6"/>
    <x v="32"/>
    <x v="2276"/>
    <d v="2014-01-05T15:38:09"/>
    <x v="5"/>
  </r>
  <r>
    <n v="2277"/>
    <s v="Police Precinct"/>
    <x v="2275"/>
    <n v="8500"/>
    <n v="11992"/>
    <n v="141"/>
    <x v="0"/>
    <s v="US"/>
    <s v="USD"/>
    <n v="1330359423"/>
    <n v="1327767423"/>
    <b v="0"/>
    <n v="207"/>
    <b v="1"/>
    <s v="games/tabletop games"/>
    <n v="57.93"/>
    <x v="6"/>
    <x v="32"/>
    <x v="2277"/>
    <d v="2012-02-27T16:17:03"/>
    <x v="6"/>
  </r>
  <r>
    <n v="2278"/>
    <s v="Eternity Dice - Regular and D6 Charms Edition"/>
    <x v="2276"/>
    <n v="2000"/>
    <n v="5414"/>
    <n v="271"/>
    <x v="0"/>
    <s v="IT"/>
    <s v="EUR"/>
    <n v="1451861940"/>
    <n v="1448902867"/>
    <b v="0"/>
    <n v="102"/>
    <b v="1"/>
    <s v="games/tabletop games"/>
    <n v="53.08"/>
    <x v="6"/>
    <x v="32"/>
    <x v="2278"/>
    <d v="2016-01-03T22:59:00"/>
    <x v="4"/>
  </r>
  <r>
    <n v="2279"/>
    <s v="Zombie Apocalypse Geocaching"/>
    <x v="2277"/>
    <n v="1000"/>
    <n v="1538"/>
    <n v="154"/>
    <x v="0"/>
    <s v="US"/>
    <s v="USD"/>
    <n v="1423022400"/>
    <n v="1421436099"/>
    <b v="0"/>
    <n v="32"/>
    <b v="1"/>
    <s v="games/tabletop games"/>
    <n v="48.06"/>
    <x v="6"/>
    <x v="32"/>
    <x v="2279"/>
    <d v="2015-02-04T04:00:00"/>
    <x v="4"/>
  </r>
  <r>
    <n v="2280"/>
    <s v="Song of Blades: Hammer and Forge"/>
    <x v="2278"/>
    <n v="9800"/>
    <n v="39550.5"/>
    <n v="404"/>
    <x v="0"/>
    <s v="US"/>
    <s v="USD"/>
    <n v="1442501991"/>
    <n v="1439909991"/>
    <b v="0"/>
    <n v="480"/>
    <b v="1"/>
    <s v="games/tabletop games"/>
    <n v="82.4"/>
    <x v="6"/>
    <x v="32"/>
    <x v="2280"/>
    <d v="2015-09-17T14:59:51"/>
    <x v="4"/>
  </r>
  <r>
    <n v="2281"/>
    <s v="Lewis Robertson Band EP!"/>
    <x v="2279"/>
    <n v="300"/>
    <n v="555"/>
    <n v="185"/>
    <x v="0"/>
    <s v="US"/>
    <s v="USD"/>
    <n v="1311576600"/>
    <n v="1306219897"/>
    <b v="0"/>
    <n v="11"/>
    <b v="1"/>
    <s v="music/rock"/>
    <n v="50.45"/>
    <x v="4"/>
    <x v="11"/>
    <x v="2281"/>
    <d v="2011-07-25T06:50:00"/>
    <x v="7"/>
  </r>
  <r>
    <n v="2282"/>
    <s v="Sage King's Debut Album"/>
    <x v="2280"/>
    <n v="750"/>
    <n v="1390"/>
    <n v="185"/>
    <x v="0"/>
    <s v="US"/>
    <s v="USD"/>
    <n v="1452744686"/>
    <n v="1447560686"/>
    <b v="0"/>
    <n v="12"/>
    <b v="1"/>
    <s v="music/rock"/>
    <n v="115.83"/>
    <x v="4"/>
    <x v="11"/>
    <x v="2282"/>
    <d v="2016-01-14T04:11:26"/>
    <x v="4"/>
  </r>
  <r>
    <n v="2283"/>
    <s v="KEEP THE HEART BEATING! HELP US FUND OUR FULL LENGTH RECORD!"/>
    <x v="2281"/>
    <n v="3000"/>
    <n v="3025.66"/>
    <n v="101"/>
    <x v="0"/>
    <s v="US"/>
    <s v="USD"/>
    <n v="1336528804"/>
    <n v="1331348404"/>
    <b v="0"/>
    <n v="48"/>
    <b v="1"/>
    <s v="music/rock"/>
    <n v="63.03"/>
    <x v="4"/>
    <x v="11"/>
    <x v="2283"/>
    <d v="2012-05-09T02:00:04"/>
    <x v="6"/>
  </r>
  <r>
    <n v="2284"/>
    <s v="Make a record, write a song, take the Vinyl Skyway. "/>
    <x v="2282"/>
    <n v="6000"/>
    <n v="6373.27"/>
    <n v="106"/>
    <x v="0"/>
    <s v="US"/>
    <s v="USD"/>
    <n v="1299902400"/>
    <n v="1297451245"/>
    <b v="0"/>
    <n v="59"/>
    <b v="1"/>
    <s v="music/rock"/>
    <n v="108.02"/>
    <x v="4"/>
    <x v="11"/>
    <x v="2284"/>
    <d v="2011-03-12T04:00:00"/>
    <x v="7"/>
  </r>
  <r>
    <n v="2285"/>
    <s v="Blue Sky Alert &amp; The Retro Rock Machine of Fun"/>
    <x v="2283"/>
    <n v="3000"/>
    <n v="3641"/>
    <n v="121"/>
    <x v="0"/>
    <s v="US"/>
    <s v="USD"/>
    <n v="1340944043"/>
    <n v="1338352043"/>
    <b v="0"/>
    <n v="79"/>
    <b v="1"/>
    <s v="music/rock"/>
    <n v="46.09"/>
    <x v="4"/>
    <x v="11"/>
    <x v="2285"/>
    <d v="2012-06-29T04:27:23"/>
    <x v="6"/>
  </r>
  <r>
    <n v="2286"/>
    <s v="Arson In The Suburbs"/>
    <x v="2284"/>
    <n v="1500"/>
    <n v="1501"/>
    <n v="100"/>
    <x v="0"/>
    <s v="US"/>
    <s v="USD"/>
    <n v="1378439940"/>
    <n v="1376003254"/>
    <b v="0"/>
    <n v="14"/>
    <b v="1"/>
    <s v="music/rock"/>
    <n v="107.21"/>
    <x v="4"/>
    <x v="11"/>
    <x v="2286"/>
    <d v="2013-09-06T03:59:00"/>
    <x v="5"/>
  </r>
  <r>
    <n v="2287"/>
    <s v="Crushed Out - TEETH - album pre-order / 12&quot; vinyl LP debut"/>
    <x v="2285"/>
    <n v="4500"/>
    <n v="5398.99"/>
    <n v="120"/>
    <x v="0"/>
    <s v="US"/>
    <s v="USD"/>
    <n v="1403539260"/>
    <n v="1401724860"/>
    <b v="0"/>
    <n v="106"/>
    <b v="1"/>
    <s v="music/rock"/>
    <n v="50.93"/>
    <x v="4"/>
    <x v="11"/>
    <x v="2287"/>
    <d v="2014-06-23T16:01:00"/>
    <x v="3"/>
  </r>
  <r>
    <n v="2288"/>
    <s v="Press Michael Zucker's 2012 album Technocracy on VINYL!"/>
    <x v="2286"/>
    <n v="1000"/>
    <n v="1001"/>
    <n v="100"/>
    <x v="0"/>
    <s v="US"/>
    <s v="USD"/>
    <n v="1340733600"/>
    <n v="1339098689"/>
    <b v="0"/>
    <n v="25"/>
    <b v="1"/>
    <s v="music/rock"/>
    <n v="40.04"/>
    <x v="4"/>
    <x v="11"/>
    <x v="2288"/>
    <d v="2012-06-26T18:00:00"/>
    <x v="6"/>
  </r>
  <r>
    <n v="2289"/>
    <s v="Blind Man Deaf Boy Tour!"/>
    <x v="2287"/>
    <n v="1500"/>
    <n v="1611"/>
    <n v="107"/>
    <x v="0"/>
    <s v="US"/>
    <s v="USD"/>
    <n v="1386372120"/>
    <n v="1382659060"/>
    <b v="0"/>
    <n v="25"/>
    <b v="1"/>
    <s v="music/rock"/>
    <n v="64.44"/>
    <x v="4"/>
    <x v="11"/>
    <x v="2289"/>
    <d v="2013-12-06T23:22:00"/>
    <x v="5"/>
  </r>
  <r>
    <n v="2290"/>
    <s v="American Standard Needs to Release Their Debut EP"/>
    <x v="2288"/>
    <n v="1500"/>
    <n v="1561"/>
    <n v="104"/>
    <x v="0"/>
    <s v="US"/>
    <s v="USD"/>
    <n v="1259686800"/>
    <n v="1252908330"/>
    <b v="0"/>
    <n v="29"/>
    <b v="1"/>
    <s v="music/rock"/>
    <n v="53.83"/>
    <x v="4"/>
    <x v="11"/>
    <x v="2290"/>
    <d v="2009-12-01T17:00:00"/>
    <x v="10"/>
  </r>
  <r>
    <n v="2291"/>
    <s v="Create thatwasthen's new album with them!"/>
    <x v="2289"/>
    <n v="2500"/>
    <n v="4320"/>
    <n v="173"/>
    <x v="0"/>
    <s v="US"/>
    <s v="USD"/>
    <n v="1335153600"/>
    <n v="1332199618"/>
    <b v="0"/>
    <n v="43"/>
    <b v="1"/>
    <s v="music/rock"/>
    <n v="100.47"/>
    <x v="4"/>
    <x v="11"/>
    <x v="2291"/>
    <d v="2012-04-23T04:00:00"/>
    <x v="6"/>
  </r>
  <r>
    <n v="2292"/>
    <s v="BE A PART OF HISTORY!"/>
    <x v="2290"/>
    <n v="2000"/>
    <n v="2145.0100000000002"/>
    <n v="107"/>
    <x v="0"/>
    <s v="US"/>
    <s v="USD"/>
    <n v="1334767476"/>
    <n v="1332175476"/>
    <b v="0"/>
    <n v="46"/>
    <b v="1"/>
    <s v="music/rock"/>
    <n v="46.63"/>
    <x v="4"/>
    <x v="11"/>
    <x v="2292"/>
    <d v="2012-04-18T16:44:36"/>
    <x v="6"/>
  </r>
  <r>
    <n v="2293"/>
    <s v="&quot;Hurt N' Wrong&quot; New Album Fundraiser!"/>
    <x v="2291"/>
    <n v="850"/>
    <n v="920"/>
    <n v="108"/>
    <x v="0"/>
    <s v="US"/>
    <s v="USD"/>
    <n v="1348545540"/>
    <n v="1346345999"/>
    <b v="0"/>
    <n v="27"/>
    <b v="1"/>
    <s v="music/rock"/>
    <n v="34.07"/>
    <x v="4"/>
    <x v="11"/>
    <x v="2293"/>
    <d v="2012-09-25T03:59:00"/>
    <x v="6"/>
  </r>
  <r>
    <n v="2294"/>
    <s v="Monte Pittman's new album &quot;M.P.3: The Power Of Three, Pt. 2&quot;"/>
    <x v="2292"/>
    <n v="5000"/>
    <n v="7304.04"/>
    <n v="146"/>
    <x v="0"/>
    <s v="US"/>
    <s v="USD"/>
    <n v="1358702480"/>
    <n v="1356110480"/>
    <b v="0"/>
    <n v="112"/>
    <b v="1"/>
    <s v="music/rock"/>
    <n v="65.209999999999994"/>
    <x v="4"/>
    <x v="11"/>
    <x v="2294"/>
    <d v="2013-01-20T17:21:20"/>
    <x v="6"/>
  </r>
  <r>
    <n v="2295"/>
    <s v="SHADOWRAPTR: The Second Coming. (Sophomore LP)"/>
    <x v="2293"/>
    <n v="1200"/>
    <n v="1503"/>
    <n v="125"/>
    <x v="0"/>
    <s v="US"/>
    <s v="USD"/>
    <n v="1359240856"/>
    <n v="1356648856"/>
    <b v="0"/>
    <n v="34"/>
    <b v="1"/>
    <s v="music/rock"/>
    <n v="44.21"/>
    <x v="4"/>
    <x v="11"/>
    <x v="2295"/>
    <d v="2013-01-26T22:54:16"/>
    <x v="6"/>
  </r>
  <r>
    <n v="2296"/>
    <s v="HAMELL ON TRIAL IS RECORDING AN ALBUM"/>
    <x v="2294"/>
    <n v="7000"/>
    <n v="10435"/>
    <n v="149"/>
    <x v="0"/>
    <s v="US"/>
    <s v="USD"/>
    <n v="1330018426"/>
    <n v="1326994426"/>
    <b v="0"/>
    <n v="145"/>
    <b v="1"/>
    <s v="music/rock"/>
    <n v="71.97"/>
    <x v="4"/>
    <x v="11"/>
    <x v="2296"/>
    <d v="2012-02-23T17:33:46"/>
    <x v="6"/>
  </r>
  <r>
    <n v="2297"/>
    <s v="Company Company: Debut EP"/>
    <x v="2295"/>
    <n v="1000"/>
    <n v="1006"/>
    <n v="101"/>
    <x v="0"/>
    <s v="US"/>
    <s v="USD"/>
    <n v="1331697540"/>
    <n v="1328749249"/>
    <b v="0"/>
    <n v="19"/>
    <b v="1"/>
    <s v="music/rock"/>
    <n v="52.95"/>
    <x v="4"/>
    <x v="11"/>
    <x v="2297"/>
    <d v="2012-03-14T03:59:00"/>
    <x v="6"/>
  </r>
  <r>
    <n v="2298"/>
    <s v="Jonny Gray: First Full Length Album"/>
    <x v="2296"/>
    <n v="30000"/>
    <n v="31522"/>
    <n v="105"/>
    <x v="0"/>
    <s v="US"/>
    <s v="USD"/>
    <n v="1395861033"/>
    <n v="1393272633"/>
    <b v="0"/>
    <n v="288"/>
    <b v="1"/>
    <s v="music/rock"/>
    <n v="109.45"/>
    <x v="4"/>
    <x v="11"/>
    <x v="2298"/>
    <d v="2014-03-26T19:10:33"/>
    <x v="3"/>
  </r>
  <r>
    <n v="2299"/>
    <s v="HELP FLY RADIO FINISH THEIR FULL LENGTH ALBUM!"/>
    <x v="2297"/>
    <n v="300"/>
    <n v="1050.5"/>
    <n v="350"/>
    <x v="0"/>
    <s v="US"/>
    <s v="USD"/>
    <n v="1296953209"/>
    <n v="1295657209"/>
    <b v="0"/>
    <n v="14"/>
    <b v="1"/>
    <s v="music/rock"/>
    <n v="75.040000000000006"/>
    <x v="4"/>
    <x v="11"/>
    <x v="2299"/>
    <d v="2011-02-06T00:46:49"/>
    <x v="7"/>
  </r>
  <r>
    <n v="2300"/>
    <s v="Keep The Prison Van Rolling"/>
    <x v="2298"/>
    <n v="800"/>
    <n v="810"/>
    <n v="101"/>
    <x v="0"/>
    <s v="US"/>
    <s v="USD"/>
    <n v="1340904416"/>
    <n v="1339694816"/>
    <b v="0"/>
    <n v="7"/>
    <b v="1"/>
    <s v="music/rock"/>
    <n v="115.71"/>
    <x v="4"/>
    <x v="11"/>
    <x v="2300"/>
    <d v="2012-06-28T17:26:56"/>
    <x v="6"/>
  </r>
  <r>
    <n v="2301"/>
    <s v="Time Crash"/>
    <x v="2299"/>
    <n v="5000"/>
    <n v="6680.22"/>
    <n v="134"/>
    <x v="0"/>
    <s v="US"/>
    <s v="USD"/>
    <n v="1371785496"/>
    <n v="1369193496"/>
    <b v="1"/>
    <n v="211"/>
    <b v="1"/>
    <s v="music/indie rock"/>
    <n v="31.66"/>
    <x v="4"/>
    <x v="14"/>
    <x v="2301"/>
    <d v="2013-06-21T03:31:36"/>
    <x v="5"/>
  </r>
  <r>
    <n v="2302"/>
    <s v="Wildcat Strike's 2nd album release - Digital Age"/>
    <x v="2300"/>
    <n v="2300"/>
    <n v="3925"/>
    <n v="171"/>
    <x v="0"/>
    <s v="US"/>
    <s v="USD"/>
    <n v="1388473200"/>
    <n v="1385585434"/>
    <b v="1"/>
    <n v="85"/>
    <b v="1"/>
    <s v="music/indie rock"/>
    <n v="46.18"/>
    <x v="4"/>
    <x v="14"/>
    <x v="2302"/>
    <d v="2013-12-31T07:00:00"/>
    <x v="5"/>
  </r>
  <r>
    <n v="2303"/>
    <s v="Abby Travis Vinyl Picture Disc/ Limited edition CD"/>
    <x v="2301"/>
    <n v="6450"/>
    <n v="7053.61"/>
    <n v="109"/>
    <x v="0"/>
    <s v="US"/>
    <s v="USD"/>
    <n v="1323747596"/>
    <n v="1320287996"/>
    <b v="1"/>
    <n v="103"/>
    <b v="1"/>
    <s v="music/indie rock"/>
    <n v="68.48"/>
    <x v="4"/>
    <x v="14"/>
    <x v="2303"/>
    <d v="2011-12-13T03:39:56"/>
    <x v="7"/>
  </r>
  <r>
    <n v="2304"/>
    <s v="Anna Ash â˜† Recording Project â˜† 2011         â™˜"/>
    <x v="2302"/>
    <n v="6000"/>
    <n v="6042.02"/>
    <n v="101"/>
    <x v="0"/>
    <s v="US"/>
    <s v="USD"/>
    <n v="1293857940"/>
    <n v="1290281691"/>
    <b v="1"/>
    <n v="113"/>
    <b v="1"/>
    <s v="music/indie rock"/>
    <n v="53.47"/>
    <x v="4"/>
    <x v="14"/>
    <x v="2304"/>
    <d v="2011-01-01T04:59:00"/>
    <x v="8"/>
  </r>
  <r>
    <n v="2305"/>
    <s v="HANK &amp; CUPCAKES 'CA$H 4 GOLD' MEGA TOUR!"/>
    <x v="2303"/>
    <n v="18000"/>
    <n v="18221"/>
    <n v="101"/>
    <x v="0"/>
    <s v="US"/>
    <s v="USD"/>
    <n v="1407520800"/>
    <n v="1405356072"/>
    <b v="1"/>
    <n v="167"/>
    <b v="1"/>
    <s v="music/indie rock"/>
    <n v="109.11"/>
    <x v="4"/>
    <x v="14"/>
    <x v="2305"/>
    <d v="2014-08-08T18:00:00"/>
    <x v="3"/>
  </r>
  <r>
    <n v="2306"/>
    <s v="Cook Up a Record with Dewveall"/>
    <x v="2304"/>
    <n v="3500"/>
    <n v="3736.55"/>
    <n v="107"/>
    <x v="0"/>
    <s v="US"/>
    <s v="USD"/>
    <n v="1331352129"/>
    <n v="1328760129"/>
    <b v="1"/>
    <n v="73"/>
    <b v="1"/>
    <s v="music/indie rock"/>
    <n v="51.19"/>
    <x v="4"/>
    <x v="14"/>
    <x v="2306"/>
    <d v="2012-03-10T04:02:09"/>
    <x v="6"/>
  </r>
  <r>
    <n v="2307"/>
    <s v="Bones - The New EP by Matt Phillips"/>
    <x v="2305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x v="14"/>
    <x v="2307"/>
    <d v="2012-05-05T19:15:28"/>
    <x v="6"/>
  </r>
  <r>
    <n v="2308"/>
    <s v="The Ember Days Audio/Visual Experience"/>
    <x v="2306"/>
    <n v="50000"/>
    <n v="50653.11"/>
    <n v="101"/>
    <x v="0"/>
    <s v="US"/>
    <s v="USD"/>
    <n v="1409274000"/>
    <n v="1406847996"/>
    <b v="1"/>
    <n v="614"/>
    <b v="1"/>
    <s v="music/indie rock"/>
    <n v="82.5"/>
    <x v="4"/>
    <x v="14"/>
    <x v="2308"/>
    <d v="2014-08-29T01:00:00"/>
    <x v="3"/>
  </r>
  <r>
    <n v="2309"/>
    <s v="// Marny Lion Proudfit /\/\/\ Album Release \\"/>
    <x v="2307"/>
    <n v="6000"/>
    <n v="6400.47"/>
    <n v="107"/>
    <x v="0"/>
    <s v="US"/>
    <s v="USD"/>
    <n v="1362872537"/>
    <n v="1359848537"/>
    <b v="1"/>
    <n v="107"/>
    <b v="1"/>
    <s v="music/indie rock"/>
    <n v="59.82"/>
    <x v="4"/>
    <x v="14"/>
    <x v="2309"/>
    <d v="2013-03-09T23:42:17"/>
    <x v="5"/>
  </r>
  <r>
    <n v="2310"/>
    <s v="John Vanderslice's DAGGER BEACH: The New Album"/>
    <x v="2308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x v="14"/>
    <x v="2310"/>
    <d v="2013-03-21T18:03:35"/>
    <x v="5"/>
  </r>
  <r>
    <n v="2311"/>
    <s v="Mary Fagan's CD Project!"/>
    <x v="2309"/>
    <n v="9000"/>
    <n v="9370"/>
    <n v="104"/>
    <x v="0"/>
    <s v="US"/>
    <s v="USD"/>
    <n v="1399421189"/>
    <n v="1396829189"/>
    <b v="1"/>
    <n v="104"/>
    <b v="1"/>
    <s v="music/indie rock"/>
    <n v="90.1"/>
    <x v="4"/>
    <x v="14"/>
    <x v="2311"/>
    <d v="2014-05-07T00:06:29"/>
    <x v="3"/>
  </r>
  <r>
    <n v="2312"/>
    <s v="DINOWALRUS: 3RD RECORD ON VINYL"/>
    <x v="2310"/>
    <n v="3000"/>
    <n v="3236"/>
    <n v="108"/>
    <x v="0"/>
    <s v="US"/>
    <s v="USD"/>
    <n v="1397862000"/>
    <n v="1395155478"/>
    <b v="1"/>
    <n v="79"/>
    <b v="1"/>
    <s v="music/indie rock"/>
    <n v="40.96"/>
    <x v="4"/>
    <x v="14"/>
    <x v="2312"/>
    <d v="2014-04-18T23:00:00"/>
    <x v="3"/>
  </r>
  <r>
    <n v="2313"/>
    <s v="A SUNNY DAY IN GLASGOW"/>
    <x v="2311"/>
    <n v="5000"/>
    <n v="8792.02"/>
    <n v="176"/>
    <x v="0"/>
    <s v="US"/>
    <s v="USD"/>
    <n v="1336086026"/>
    <n v="1333494026"/>
    <b v="1"/>
    <n v="157"/>
    <b v="1"/>
    <s v="music/indie rock"/>
    <n v="56"/>
    <x v="4"/>
    <x v="14"/>
    <x v="2313"/>
    <d v="2012-05-03T23:00:26"/>
    <x v="6"/>
  </r>
  <r>
    <n v="2314"/>
    <s v="Eliot &amp; Ead's First Studio Album, &quot;The Flyover States&quot;"/>
    <x v="2312"/>
    <n v="1200"/>
    <n v="1883.64"/>
    <n v="157"/>
    <x v="0"/>
    <s v="US"/>
    <s v="USD"/>
    <n v="1339074857"/>
    <n v="1336482857"/>
    <b v="1"/>
    <n v="50"/>
    <b v="1"/>
    <s v="music/indie rock"/>
    <n v="37.67"/>
    <x v="4"/>
    <x v="14"/>
    <x v="2314"/>
    <d v="2012-06-07T13:14:17"/>
    <x v="6"/>
  </r>
  <r>
    <n v="2315"/>
    <s v="RICE Presses Their Debut Album 'Keep Warm' On Vinyl"/>
    <x v="2313"/>
    <n v="2500"/>
    <n v="2565"/>
    <n v="103"/>
    <x v="0"/>
    <s v="US"/>
    <s v="USD"/>
    <n v="1336238743"/>
    <n v="1333646743"/>
    <b v="1"/>
    <n v="64"/>
    <b v="1"/>
    <s v="music/indie rock"/>
    <n v="40.08"/>
    <x v="4"/>
    <x v="14"/>
    <x v="2315"/>
    <d v="2012-05-05T17:25:43"/>
    <x v="6"/>
  </r>
  <r>
    <n v="2316"/>
    <s v="&quot;The Universal Thump&quot; - The New Album by Greta Gertler"/>
    <x v="2314"/>
    <n v="15000"/>
    <n v="15606.4"/>
    <n v="104"/>
    <x v="0"/>
    <s v="US"/>
    <s v="USD"/>
    <n v="1260383040"/>
    <n v="1253726650"/>
    <b v="1"/>
    <n v="200"/>
    <b v="1"/>
    <s v="music/indie rock"/>
    <n v="78.03"/>
    <x v="4"/>
    <x v="14"/>
    <x v="2316"/>
    <d v="2009-12-09T18:24:00"/>
    <x v="10"/>
  </r>
  <r>
    <n v="2317"/>
    <s v="ibreatheFUR / He Can Jog split Cassette"/>
    <x v="2315"/>
    <n v="400"/>
    <n v="416"/>
    <n v="104"/>
    <x v="0"/>
    <s v="US"/>
    <s v="USD"/>
    <n v="1266210000"/>
    <n v="1263474049"/>
    <b v="1"/>
    <n v="22"/>
    <b v="1"/>
    <s v="music/indie rock"/>
    <n v="18.91"/>
    <x v="4"/>
    <x v="14"/>
    <x v="2317"/>
    <d v="2010-02-15T05:00:00"/>
    <x v="8"/>
  </r>
  <r>
    <n v="2318"/>
    <s v="Songs For Unusual Creatures"/>
    <x v="2316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x v="14"/>
    <x v="2318"/>
    <d v="2009-09-26T03:59:00"/>
    <x v="10"/>
  </r>
  <r>
    <n v="2319"/>
    <s v="Nevada Color recording first full-length album &quot;Adventures&quot;"/>
    <x v="2317"/>
    <n v="3000"/>
    <n v="3231"/>
    <n v="108"/>
    <x v="0"/>
    <s v="US"/>
    <s v="USD"/>
    <n v="1387072685"/>
    <n v="1384480685"/>
    <b v="1"/>
    <n v="77"/>
    <b v="1"/>
    <s v="music/indie rock"/>
    <n v="41.96"/>
    <x v="4"/>
    <x v="14"/>
    <x v="2319"/>
    <d v="2013-12-15T01:58:05"/>
    <x v="5"/>
  </r>
  <r>
    <n v="2320"/>
    <s v="Ocean Versus Daughter's New Album!"/>
    <x v="2318"/>
    <n v="5000"/>
    <n v="5433"/>
    <n v="109"/>
    <x v="0"/>
    <s v="US"/>
    <s v="USD"/>
    <n v="1396463800"/>
    <n v="1393443400"/>
    <b v="1"/>
    <n v="89"/>
    <b v="1"/>
    <s v="music/indie rock"/>
    <n v="61.04"/>
    <x v="4"/>
    <x v="14"/>
    <x v="2320"/>
    <d v="2014-04-02T18:36:40"/>
    <x v="3"/>
  </r>
  <r>
    <n v="2321"/>
    <s v="WienerWÃ¼rze"/>
    <x v="2319"/>
    <n v="10557"/>
    <n v="4130"/>
    <n v="39"/>
    <x v="3"/>
    <s v="AT"/>
    <s v="EUR"/>
    <n v="1491282901"/>
    <n v="1488694501"/>
    <b v="0"/>
    <n v="64"/>
    <b v="0"/>
    <s v="food/small batch"/>
    <n v="64.53"/>
    <x v="7"/>
    <x v="33"/>
    <x v="2321"/>
    <d v="2017-04-04T05:15:01"/>
    <x v="9"/>
  </r>
  <r>
    <n v="2322"/>
    <s v="Jen bakes shortbread needs a commercial kitchen!"/>
    <x v="2320"/>
    <n v="2700"/>
    <n v="85"/>
    <n v="3"/>
    <x v="3"/>
    <s v="US"/>
    <s v="USD"/>
    <n v="1491769769"/>
    <n v="1489181369"/>
    <b v="0"/>
    <n v="4"/>
    <b v="0"/>
    <s v="food/small batch"/>
    <n v="21.25"/>
    <x v="7"/>
    <x v="33"/>
    <x v="2322"/>
    <d v="2017-04-09T20:29:29"/>
    <x v="9"/>
  </r>
  <r>
    <n v="2323"/>
    <s v="Beef Sticks, the Ultimate Protein Snack"/>
    <x v="2321"/>
    <n v="250"/>
    <n v="120"/>
    <n v="48"/>
    <x v="3"/>
    <s v="US"/>
    <s v="USD"/>
    <n v="1490033247"/>
    <n v="1489428447"/>
    <b v="0"/>
    <n v="4"/>
    <b v="0"/>
    <s v="food/small batch"/>
    <n v="30"/>
    <x v="7"/>
    <x v="33"/>
    <x v="2323"/>
    <d v="2017-03-20T18:07:27"/>
    <x v="9"/>
  </r>
  <r>
    <n v="2324"/>
    <s v="Pies not Lies"/>
    <x v="2322"/>
    <n v="7500"/>
    <n v="1555"/>
    <n v="21"/>
    <x v="3"/>
    <s v="GB"/>
    <s v="GBP"/>
    <n v="1490559285"/>
    <n v="1487970885"/>
    <b v="0"/>
    <n v="61"/>
    <b v="0"/>
    <s v="food/small batch"/>
    <n v="25.49"/>
    <x v="7"/>
    <x v="33"/>
    <x v="2324"/>
    <d v="2017-03-26T20:14:45"/>
    <x v="9"/>
  </r>
  <r>
    <n v="2325"/>
    <s v="MAGA Private Label Spicy Sauce"/>
    <x v="2323"/>
    <n v="1000"/>
    <n v="80"/>
    <n v="8"/>
    <x v="3"/>
    <s v="US"/>
    <s v="USD"/>
    <n v="1490830331"/>
    <n v="1488241931"/>
    <b v="0"/>
    <n v="7"/>
    <b v="0"/>
    <s v="food/small batch"/>
    <n v="11.43"/>
    <x v="7"/>
    <x v="33"/>
    <x v="2325"/>
    <d v="2017-03-29T23:32:11"/>
    <x v="9"/>
  </r>
  <r>
    <n v="2326"/>
    <s v="Gourmet Steak Hot Dogs By The Savage Wienerâ„¢"/>
    <x v="2324"/>
    <n v="15000"/>
    <n v="108"/>
    <n v="1"/>
    <x v="3"/>
    <s v="US"/>
    <s v="USD"/>
    <n v="1493571600"/>
    <n v="1489106948"/>
    <b v="0"/>
    <n v="1"/>
    <b v="0"/>
    <s v="food/small batch"/>
    <n v="108"/>
    <x v="7"/>
    <x v="33"/>
    <x v="2326"/>
    <d v="2017-04-30T17:00:00"/>
    <x v="9"/>
  </r>
  <r>
    <n v="2327"/>
    <s v="Kraut Source - Fermentation Made Simple"/>
    <x v="2325"/>
    <n v="35000"/>
    <n v="184133.01"/>
    <n v="526"/>
    <x v="0"/>
    <s v="US"/>
    <s v="USD"/>
    <n v="1409090440"/>
    <n v="1406066440"/>
    <b v="1"/>
    <n v="3355"/>
    <b v="1"/>
    <s v="food/small batch"/>
    <n v="54.88"/>
    <x v="7"/>
    <x v="33"/>
    <x v="2327"/>
    <d v="2014-08-26T22:00:40"/>
    <x v="3"/>
  </r>
  <r>
    <n v="2328"/>
    <s v="Bravado Spice | Bigger &amp; Bolder"/>
    <x v="2326"/>
    <n v="10000"/>
    <n v="25445"/>
    <n v="254"/>
    <x v="0"/>
    <s v="US"/>
    <s v="USD"/>
    <n v="1434307537"/>
    <n v="1431715537"/>
    <b v="1"/>
    <n v="537"/>
    <b v="1"/>
    <s v="food/small batch"/>
    <n v="47.38"/>
    <x v="7"/>
    <x v="33"/>
    <x v="2328"/>
    <d v="2015-06-14T18:45:37"/>
    <x v="4"/>
  </r>
  <r>
    <n v="2329"/>
    <s v="Half Moon Bay Distillery"/>
    <x v="2327"/>
    <n v="25000"/>
    <n v="26480"/>
    <n v="106"/>
    <x v="0"/>
    <s v="US"/>
    <s v="USD"/>
    <n v="1405609146"/>
    <n v="1403017146"/>
    <b v="1"/>
    <n v="125"/>
    <b v="1"/>
    <s v="food/small batch"/>
    <n v="211.84"/>
    <x v="7"/>
    <x v="33"/>
    <x v="2329"/>
    <d v="2014-07-17T14:59:06"/>
    <x v="3"/>
  </r>
  <r>
    <n v="2330"/>
    <s v="Let's Launch Griffo Distillery's Whiskey Barrel Program!"/>
    <x v="2328"/>
    <n v="35000"/>
    <n v="35848"/>
    <n v="102"/>
    <x v="0"/>
    <s v="US"/>
    <s v="USD"/>
    <n v="1451001600"/>
    <n v="1448400943"/>
    <b v="1"/>
    <n v="163"/>
    <b v="1"/>
    <s v="food/small batch"/>
    <n v="219.93"/>
    <x v="7"/>
    <x v="33"/>
    <x v="2330"/>
    <d v="2015-12-25T00:00:00"/>
    <x v="4"/>
  </r>
  <r>
    <n v="2331"/>
    <s v="Meadowlands Chocolate"/>
    <x v="2329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x v="33"/>
    <x v="2331"/>
    <d v="2014-08-18T00:08:10"/>
    <x v="3"/>
  </r>
  <r>
    <n v="2332"/>
    <s v="Organic, Small Batch Dried Pastas Made in Los Angeles"/>
    <x v="2330"/>
    <n v="25000"/>
    <n v="26577"/>
    <n v="106"/>
    <x v="0"/>
    <s v="US"/>
    <s v="USD"/>
    <n v="1423235071"/>
    <n v="1420643071"/>
    <b v="1"/>
    <n v="352"/>
    <b v="1"/>
    <s v="food/small batch"/>
    <n v="75.5"/>
    <x v="7"/>
    <x v="33"/>
    <x v="2332"/>
    <d v="2015-02-06T15:04:31"/>
    <x v="4"/>
  </r>
  <r>
    <n v="2333"/>
    <s v="Two Hundred Chocolate Truffles"/>
    <x v="2331"/>
    <n v="600"/>
    <n v="1273"/>
    <n v="212"/>
    <x v="0"/>
    <s v="US"/>
    <s v="USD"/>
    <n v="1401385800"/>
    <n v="1399563390"/>
    <b v="1"/>
    <n v="94"/>
    <b v="1"/>
    <s v="food/small batch"/>
    <n v="13.54"/>
    <x v="7"/>
    <x v="33"/>
    <x v="2333"/>
    <d v="2014-05-29T17:50:00"/>
    <x v="3"/>
  </r>
  <r>
    <n v="2334"/>
    <s v="Picnic Pops in Your Grocery Store!"/>
    <x v="2332"/>
    <n v="4000"/>
    <n v="4078"/>
    <n v="102"/>
    <x v="0"/>
    <s v="US"/>
    <s v="USD"/>
    <n v="1415208840"/>
    <n v="1412611498"/>
    <b v="1"/>
    <n v="67"/>
    <b v="1"/>
    <s v="food/small batch"/>
    <n v="60.87"/>
    <x v="7"/>
    <x v="33"/>
    <x v="2334"/>
    <d v="2014-11-05T17:34:00"/>
    <x v="3"/>
  </r>
  <r>
    <n v="2335"/>
    <s v="A Modern-Day Salt Works in Gloucester, Mass.!"/>
    <x v="2333"/>
    <n v="25000"/>
    <n v="25568"/>
    <n v="102"/>
    <x v="0"/>
    <s v="US"/>
    <s v="USD"/>
    <n v="1402494243"/>
    <n v="1399902243"/>
    <b v="1"/>
    <n v="221"/>
    <b v="1"/>
    <s v="food/small batch"/>
    <n v="115.69"/>
    <x v="7"/>
    <x v="33"/>
    <x v="2335"/>
    <d v="2014-06-11T13:44:03"/>
    <x v="3"/>
  </r>
  <r>
    <n v="2336"/>
    <s v="SOSU Barrel-Aged Sriracha"/>
    <x v="2334"/>
    <n v="20000"/>
    <n v="104146.51"/>
    <n v="521"/>
    <x v="0"/>
    <s v="US"/>
    <s v="USD"/>
    <n v="1394316695"/>
    <n v="1390860695"/>
    <b v="1"/>
    <n v="2165"/>
    <b v="1"/>
    <s v="food/small batch"/>
    <n v="48.1"/>
    <x v="7"/>
    <x v="33"/>
    <x v="2336"/>
    <d v="2014-03-08T22:11:35"/>
    <x v="3"/>
  </r>
  <r>
    <n v="2337"/>
    <s v="The Hudson Standard Bitters and Shrubs"/>
    <x v="2335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x v="33"/>
    <x v="2337"/>
    <d v="2014-06-26T15:22:23"/>
    <x v="3"/>
  </r>
  <r>
    <n v="2338"/>
    <s v="Mountain Morsels: Nutritious, Tasty, Fruit &amp; Nut Treats!"/>
    <x v="2336"/>
    <n v="15000"/>
    <n v="15171.5"/>
    <n v="101"/>
    <x v="0"/>
    <s v="US"/>
    <s v="USD"/>
    <n v="1404077484"/>
    <n v="1401485484"/>
    <b v="1"/>
    <n v="123"/>
    <b v="1"/>
    <s v="food/small batch"/>
    <n v="123.35"/>
    <x v="7"/>
    <x v="33"/>
    <x v="2338"/>
    <d v="2014-06-29T21:31:24"/>
    <x v="3"/>
  </r>
  <r>
    <n v="2339"/>
    <s v="CACOCO - The Drinking Chocolate Revival"/>
    <x v="2337"/>
    <n v="25000"/>
    <n v="73552"/>
    <n v="294"/>
    <x v="0"/>
    <s v="US"/>
    <s v="USD"/>
    <n v="1482134340"/>
    <n v="1479496309"/>
    <b v="1"/>
    <n v="1104"/>
    <b v="1"/>
    <s v="food/small batch"/>
    <n v="66.62"/>
    <x v="7"/>
    <x v="33"/>
    <x v="2339"/>
    <d v="2016-12-19T07:59:00"/>
    <x v="2"/>
  </r>
  <r>
    <n v="2340"/>
    <s v="Doughnuts with love by Strange Matter Coffee"/>
    <x v="2338"/>
    <n v="40000"/>
    <n v="42311"/>
    <n v="106"/>
    <x v="0"/>
    <s v="US"/>
    <s v="USD"/>
    <n v="1477841138"/>
    <n v="1475249138"/>
    <b v="1"/>
    <n v="403"/>
    <b v="1"/>
    <s v="food/small batch"/>
    <n v="104.99"/>
    <x v="7"/>
    <x v="33"/>
    <x v="2340"/>
    <d v="2016-10-30T15:25:38"/>
    <x v="2"/>
  </r>
  <r>
    <n v="2341"/>
    <s v="Cutting Edge Fitness Website (Canceled)"/>
    <x v="2339"/>
    <n v="5000"/>
    <n v="0"/>
    <n v="0"/>
    <x v="1"/>
    <s v="US"/>
    <s v="USD"/>
    <n v="1436729504"/>
    <n v="1434137504"/>
    <b v="0"/>
    <n v="0"/>
    <b v="0"/>
    <s v="technology/web"/>
    <n v="0"/>
    <x v="2"/>
    <x v="7"/>
    <x v="2341"/>
    <d v="2015-07-12T19:31:44"/>
    <x v="4"/>
  </r>
  <r>
    <n v="2342"/>
    <s v="The Future Mind of Business Project (Canceled)"/>
    <x v="2340"/>
    <n v="5500"/>
    <n v="0"/>
    <n v="0"/>
    <x v="1"/>
    <s v="US"/>
    <s v="USD"/>
    <n v="1412571600"/>
    <n v="1410799870"/>
    <b v="0"/>
    <n v="0"/>
    <b v="0"/>
    <s v="technology/web"/>
    <n v="0"/>
    <x v="2"/>
    <x v="7"/>
    <x v="2342"/>
    <d v="2014-10-06T05:00:00"/>
    <x v="3"/>
  </r>
  <r>
    <n v="2343"/>
    <s v="Mobile Excellence Awards (Canceled)"/>
    <x v="2341"/>
    <n v="10000"/>
    <n v="300"/>
    <n v="3"/>
    <x v="1"/>
    <s v="US"/>
    <s v="USD"/>
    <n v="1452282420"/>
    <n v="1447962505"/>
    <b v="0"/>
    <n v="1"/>
    <b v="0"/>
    <s v="technology/web"/>
    <n v="300"/>
    <x v="2"/>
    <x v="7"/>
    <x v="2343"/>
    <d v="2016-01-08T19:47:00"/>
    <x v="4"/>
  </r>
  <r>
    <n v="2344"/>
    <s v="Tired of Corporation Negotiation? THINK MIDDLE MEDIATION!"/>
    <x v="2342"/>
    <n v="1000"/>
    <n v="1"/>
    <n v="0"/>
    <x v="1"/>
    <s v="CA"/>
    <s v="CAD"/>
    <n v="1466789269"/>
    <n v="1464197269"/>
    <b v="0"/>
    <n v="1"/>
    <b v="0"/>
    <s v="technology/web"/>
    <n v="1"/>
    <x v="2"/>
    <x v="7"/>
    <x v="2344"/>
    <d v="2016-06-24T17:27:49"/>
    <x v="2"/>
  </r>
  <r>
    <n v="2345"/>
    <s v="Social Media Website (Canceled)"/>
    <x v="2343"/>
    <n v="3000"/>
    <n v="0"/>
    <n v="0"/>
    <x v="1"/>
    <s v="US"/>
    <s v="USD"/>
    <n v="1427845140"/>
    <n v="1424822556"/>
    <b v="0"/>
    <n v="0"/>
    <b v="0"/>
    <s v="technology/web"/>
    <n v="0"/>
    <x v="2"/>
    <x v="7"/>
    <x v="2345"/>
    <d v="2015-03-31T23:39:00"/>
    <x v="4"/>
  </r>
  <r>
    <n v="2346"/>
    <s v="Ez 2c 3D Viewers (Canceled)"/>
    <x v="2344"/>
    <n v="60000"/>
    <n v="39"/>
    <n v="0"/>
    <x v="1"/>
    <s v="US"/>
    <s v="USD"/>
    <n v="1476731431"/>
    <n v="1472843431"/>
    <b v="0"/>
    <n v="3"/>
    <b v="0"/>
    <s v="technology/web"/>
    <n v="13"/>
    <x v="2"/>
    <x v="7"/>
    <x v="2346"/>
    <d v="2016-10-17T19:10:31"/>
    <x v="2"/>
  </r>
  <r>
    <n v="2347"/>
    <s v="Course: Create Complete Web Apps without Coding (Canceled)"/>
    <x v="2345"/>
    <n v="1000"/>
    <n v="15"/>
    <n v="2"/>
    <x v="1"/>
    <s v="US"/>
    <s v="USD"/>
    <n v="1472135676"/>
    <n v="1469543676"/>
    <b v="0"/>
    <n v="1"/>
    <b v="0"/>
    <s v="technology/web"/>
    <n v="15"/>
    <x v="2"/>
    <x v="7"/>
    <x v="2347"/>
    <d v="2016-08-25T14:34:36"/>
    <x v="2"/>
  </r>
  <r>
    <n v="2348"/>
    <s v="Business &amp; Entertainment In 3D World! (Canceled)"/>
    <x v="2346"/>
    <n v="70000"/>
    <n v="270"/>
    <n v="0"/>
    <x v="1"/>
    <s v="US"/>
    <s v="USD"/>
    <n v="1456006938"/>
    <n v="1450822938"/>
    <b v="0"/>
    <n v="5"/>
    <b v="0"/>
    <s v="technology/web"/>
    <n v="54"/>
    <x v="2"/>
    <x v="7"/>
    <x v="2348"/>
    <d v="2016-02-20T22:22:18"/>
    <x v="4"/>
  </r>
  <r>
    <n v="2349"/>
    <s v="POLIWORD - an internet project that could change the world"/>
    <x v="2347"/>
    <n v="474900"/>
    <n v="0"/>
    <n v="0"/>
    <x v="1"/>
    <s v="SE"/>
    <s v="SEK"/>
    <n v="1439318228"/>
    <n v="1436812628"/>
    <b v="0"/>
    <n v="0"/>
    <b v="0"/>
    <s v="technology/web"/>
    <n v="0"/>
    <x v="2"/>
    <x v="7"/>
    <x v="2349"/>
    <d v="2015-08-11T18:37:08"/>
    <x v="4"/>
  </r>
  <r>
    <n v="2350"/>
    <s v="HoxWi - Simple and reliable online customer services (Canceled)"/>
    <x v="2348"/>
    <n v="50000"/>
    <n v="0"/>
    <n v="0"/>
    <x v="1"/>
    <s v="IE"/>
    <s v="EUR"/>
    <n v="1483474370"/>
    <n v="1480882370"/>
    <b v="0"/>
    <n v="0"/>
    <b v="0"/>
    <s v="technology/web"/>
    <n v="0"/>
    <x v="2"/>
    <x v="7"/>
    <x v="2350"/>
    <d v="2017-01-03T20:12:50"/>
    <x v="2"/>
  </r>
  <r>
    <n v="2351"/>
    <s v="NZ Auction site.  No listing or success fees. Only $2 p/m"/>
    <x v="2349"/>
    <n v="18900"/>
    <n v="108"/>
    <n v="1"/>
    <x v="1"/>
    <s v="NZ"/>
    <s v="NZD"/>
    <n v="1430360739"/>
    <n v="1427768739"/>
    <b v="0"/>
    <n v="7"/>
    <b v="0"/>
    <s v="technology/web"/>
    <n v="15.43"/>
    <x v="2"/>
    <x v="7"/>
    <x v="2351"/>
    <d v="2015-04-30T02:25:39"/>
    <x v="4"/>
  </r>
  <r>
    <n v="2352"/>
    <s v="The Seeker's School of Thought and Philosophy (Canceled)"/>
    <x v="2350"/>
    <n v="2000"/>
    <n v="0"/>
    <n v="0"/>
    <x v="1"/>
    <s v="US"/>
    <s v="USD"/>
    <n v="1433603552"/>
    <n v="1428419552"/>
    <b v="0"/>
    <n v="0"/>
    <b v="0"/>
    <s v="technology/web"/>
    <n v="0"/>
    <x v="2"/>
    <x v="7"/>
    <x v="2352"/>
    <d v="2015-06-06T15:12:32"/>
    <x v="4"/>
  </r>
  <r>
    <n v="2353"/>
    <s v="A Brony and Pegasister dating website (Canceled)"/>
    <x v="2351"/>
    <n v="1000"/>
    <n v="0"/>
    <n v="0"/>
    <x v="1"/>
    <s v="US"/>
    <s v="USD"/>
    <n v="1429632822"/>
    <n v="1428596022"/>
    <b v="0"/>
    <n v="0"/>
    <b v="0"/>
    <s v="technology/web"/>
    <n v="0"/>
    <x v="2"/>
    <x v="7"/>
    <x v="2353"/>
    <d v="2015-04-21T16:13:42"/>
    <x v="4"/>
  </r>
  <r>
    <n v="2354"/>
    <s v="Dissertation (Canceled)"/>
    <x v="2352"/>
    <n v="35000"/>
    <n v="25"/>
    <n v="0"/>
    <x v="1"/>
    <s v="US"/>
    <s v="USD"/>
    <n v="1420910460"/>
    <n v="1415726460"/>
    <b v="0"/>
    <n v="1"/>
    <b v="0"/>
    <s v="technology/web"/>
    <n v="25"/>
    <x v="2"/>
    <x v="7"/>
    <x v="2354"/>
    <d v="2015-01-10T17:21:00"/>
    <x v="3"/>
  </r>
  <r>
    <n v="2355"/>
    <s v="PriceItUpPlease (Canceled)"/>
    <x v="2353"/>
    <n v="8000"/>
    <n v="55"/>
    <n v="1"/>
    <x v="1"/>
    <s v="AU"/>
    <s v="AUD"/>
    <n v="1430604136"/>
    <n v="1428012136"/>
    <b v="0"/>
    <n v="2"/>
    <b v="0"/>
    <s v="technology/web"/>
    <n v="27.5"/>
    <x v="2"/>
    <x v="7"/>
    <x v="2355"/>
    <d v="2015-05-02T22:02:16"/>
    <x v="4"/>
  </r>
  <r>
    <n v="2356"/>
    <s v="HardstyleUnited.com (Canceled)"/>
    <x v="2354"/>
    <n v="10000"/>
    <n v="0"/>
    <n v="0"/>
    <x v="1"/>
    <s v="NL"/>
    <s v="EUR"/>
    <n v="1433530104"/>
    <n v="1430938104"/>
    <b v="0"/>
    <n v="0"/>
    <b v="0"/>
    <s v="technology/web"/>
    <n v="0"/>
    <x v="2"/>
    <x v="7"/>
    <x v="2356"/>
    <d v="2015-06-05T18:48:24"/>
    <x v="4"/>
  </r>
  <r>
    <n v="2357"/>
    <s v="Online therapist directory - Click For Therapy (Canceled)"/>
    <x v="2355"/>
    <n v="27000"/>
    <n v="0"/>
    <n v="0"/>
    <x v="1"/>
    <s v="GB"/>
    <s v="GBP"/>
    <n v="1445093578"/>
    <n v="1442501578"/>
    <b v="0"/>
    <n v="0"/>
    <b v="0"/>
    <s v="technology/web"/>
    <n v="0"/>
    <x v="2"/>
    <x v="7"/>
    <x v="2357"/>
    <d v="2015-10-17T14:52:58"/>
    <x v="4"/>
  </r>
  <r>
    <n v="2358"/>
    <s v="Auction, Sell Swap without excessive fees, the next ebay."/>
    <x v="2356"/>
    <n v="1500"/>
    <n v="0"/>
    <n v="0"/>
    <x v="1"/>
    <s v="GB"/>
    <s v="GBP"/>
    <n v="1422664740"/>
    <n v="1417818036"/>
    <b v="0"/>
    <n v="0"/>
    <b v="0"/>
    <s v="technology/web"/>
    <n v="0"/>
    <x v="2"/>
    <x v="7"/>
    <x v="2358"/>
    <d v="2015-01-31T00:39:00"/>
    <x v="3"/>
  </r>
  <r>
    <n v="2359"/>
    <s v="crowd-funded public genome sequencing (Canceled)"/>
    <x v="2357"/>
    <n v="7500"/>
    <n v="1101"/>
    <n v="15"/>
    <x v="1"/>
    <s v="US"/>
    <s v="USD"/>
    <n v="1438616124"/>
    <n v="1433432124"/>
    <b v="0"/>
    <n v="3"/>
    <b v="0"/>
    <s v="technology/web"/>
    <n v="367"/>
    <x v="2"/>
    <x v="7"/>
    <x v="2359"/>
    <d v="2015-08-03T15:35:24"/>
    <x v="4"/>
  </r>
  <r>
    <n v="2360"/>
    <s v="Bee Bay Microjobs (Canceled)"/>
    <x v="2358"/>
    <n v="5000"/>
    <n v="2"/>
    <n v="0"/>
    <x v="1"/>
    <s v="CA"/>
    <s v="CAD"/>
    <n v="1454864280"/>
    <n v="1452272280"/>
    <b v="0"/>
    <n v="1"/>
    <b v="0"/>
    <s v="technology/web"/>
    <n v="2"/>
    <x v="2"/>
    <x v="7"/>
    <x v="2360"/>
    <d v="2016-02-07T16:58:00"/>
    <x v="2"/>
  </r>
  <r>
    <n v="2361"/>
    <s v="Lemme Grab it (Canceled)"/>
    <x v="2359"/>
    <n v="200"/>
    <n v="0"/>
    <n v="0"/>
    <x v="1"/>
    <s v="CA"/>
    <s v="CAD"/>
    <n v="1462053600"/>
    <n v="1459975008"/>
    <b v="0"/>
    <n v="0"/>
    <b v="0"/>
    <s v="technology/web"/>
    <n v="0"/>
    <x v="2"/>
    <x v="7"/>
    <x v="2361"/>
    <d v="2016-04-30T22:00:00"/>
    <x v="2"/>
  </r>
  <r>
    <n v="2362"/>
    <s v="Help CRB obtain 501(c)(3) status! (Canceled)"/>
    <x v="2360"/>
    <n v="420"/>
    <n v="120"/>
    <n v="29"/>
    <x v="1"/>
    <s v="US"/>
    <s v="USD"/>
    <n v="1418315470"/>
    <n v="1415723470"/>
    <b v="0"/>
    <n v="2"/>
    <b v="0"/>
    <s v="technology/web"/>
    <n v="60"/>
    <x v="2"/>
    <x v="7"/>
    <x v="2362"/>
    <d v="2014-12-11T16:31:10"/>
    <x v="3"/>
  </r>
  <r>
    <n v="2363"/>
    <s v="Top~Notch - Helping Every Day People Change Their Future"/>
    <x v="2361"/>
    <n v="175000"/>
    <n v="0"/>
    <n v="0"/>
    <x v="1"/>
    <s v="US"/>
    <s v="USD"/>
    <n v="1451348200"/>
    <n v="1447460200"/>
    <b v="0"/>
    <n v="0"/>
    <b v="0"/>
    <s v="technology/web"/>
    <n v="0"/>
    <x v="2"/>
    <x v="7"/>
    <x v="2363"/>
    <d v="2015-12-29T00:16:40"/>
    <x v="4"/>
  </r>
  <r>
    <n v="2364"/>
    <s v="Minecraft Server and Website Help (Name: Forge Realms)"/>
    <x v="2362"/>
    <n v="128"/>
    <n v="0"/>
    <n v="0"/>
    <x v="1"/>
    <s v="US"/>
    <s v="USD"/>
    <n v="1445898356"/>
    <n v="1441146356"/>
    <b v="0"/>
    <n v="0"/>
    <b v="0"/>
    <s v="technology/web"/>
    <n v="0"/>
    <x v="2"/>
    <x v="7"/>
    <x v="2364"/>
    <d v="2015-10-26T22:25:56"/>
    <x v="4"/>
  </r>
  <r>
    <n v="2365"/>
    <s v="IMI - It's My Identity (Canceled)"/>
    <x v="2363"/>
    <n v="1000"/>
    <n v="0"/>
    <n v="0"/>
    <x v="1"/>
    <s v="IT"/>
    <s v="EUR"/>
    <n v="1453071600"/>
    <n v="1449596425"/>
    <b v="0"/>
    <n v="0"/>
    <b v="0"/>
    <s v="technology/web"/>
    <n v="0"/>
    <x v="2"/>
    <x v="7"/>
    <x v="2365"/>
    <d v="2016-01-17T23:00:00"/>
    <x v="4"/>
  </r>
  <r>
    <n v="2366"/>
    <s v="iDEA On Demand Virtual Activities. Get Active! (Canceled)"/>
    <x v="2364"/>
    <n v="25000"/>
    <n v="2630"/>
    <n v="11"/>
    <x v="1"/>
    <s v="GB"/>
    <s v="GBP"/>
    <n v="1445431533"/>
    <n v="1442839533"/>
    <b v="0"/>
    <n v="27"/>
    <b v="0"/>
    <s v="technology/web"/>
    <n v="97.41"/>
    <x v="2"/>
    <x v="7"/>
    <x v="2366"/>
    <d v="2015-10-21T12:45:33"/>
    <x v="4"/>
  </r>
  <r>
    <n v="2367"/>
    <s v="Help us Make a Website Like Chegg but Free and wayyy Better!"/>
    <x v="2365"/>
    <n v="50000"/>
    <n v="670"/>
    <n v="1"/>
    <x v="1"/>
    <s v="US"/>
    <s v="USD"/>
    <n v="1461622616"/>
    <n v="1456442216"/>
    <b v="0"/>
    <n v="14"/>
    <b v="0"/>
    <s v="technology/web"/>
    <n v="47.86"/>
    <x v="2"/>
    <x v="7"/>
    <x v="2367"/>
    <d v="2016-04-25T22:16:56"/>
    <x v="2"/>
  </r>
  <r>
    <n v="2368"/>
    <s v="Lavvoro - A new LinkedIn and Facebook for the job market"/>
    <x v="2366"/>
    <n v="40000"/>
    <n v="100"/>
    <n v="0"/>
    <x v="1"/>
    <s v="US"/>
    <s v="USD"/>
    <n v="1429028365"/>
    <n v="1425143965"/>
    <b v="0"/>
    <n v="2"/>
    <b v="0"/>
    <s v="technology/web"/>
    <n v="50"/>
    <x v="2"/>
    <x v="7"/>
    <x v="2368"/>
    <d v="2015-04-14T16:19:25"/>
    <x v="4"/>
  </r>
  <r>
    <n v="2369"/>
    <s v="Site so businesses can offer deals to community - Let's Go!"/>
    <x v="2367"/>
    <n v="25000"/>
    <n v="0"/>
    <n v="0"/>
    <x v="1"/>
    <s v="US"/>
    <s v="USD"/>
    <n v="1455132611"/>
    <n v="1452540611"/>
    <b v="0"/>
    <n v="0"/>
    <b v="0"/>
    <s v="technology/web"/>
    <n v="0"/>
    <x v="2"/>
    <x v="7"/>
    <x v="2369"/>
    <d v="2016-02-10T19:30:11"/>
    <x v="2"/>
  </r>
  <r>
    <n v="2370"/>
    <s v="TaxSaver USA Affordable Tax App Development and Launch"/>
    <x v="2368"/>
    <n v="25000"/>
    <n v="82"/>
    <n v="0"/>
    <x v="1"/>
    <s v="US"/>
    <s v="USD"/>
    <n v="1418877141"/>
    <n v="1416285141"/>
    <b v="0"/>
    <n v="4"/>
    <b v="0"/>
    <s v="technology/web"/>
    <n v="20.5"/>
    <x v="2"/>
    <x v="7"/>
    <x v="2370"/>
    <d v="2014-12-18T04:32:21"/>
    <x v="3"/>
  </r>
  <r>
    <n v="2371"/>
    <s v="ProjectPetal.com (Canceled)"/>
    <x v="2369"/>
    <n v="2000"/>
    <n v="0"/>
    <n v="0"/>
    <x v="1"/>
    <s v="US"/>
    <s v="USD"/>
    <n v="1435257596"/>
    <n v="1432665596"/>
    <b v="0"/>
    <n v="0"/>
    <b v="0"/>
    <s v="technology/web"/>
    <n v="0"/>
    <x v="2"/>
    <x v="7"/>
    <x v="2371"/>
    <d v="2015-06-25T18:39:56"/>
    <x v="4"/>
  </r>
  <r>
    <n v="2372"/>
    <s v="Finding Pets - Bringing Lost Pets Home (Canceled)"/>
    <x v="2370"/>
    <n v="5500"/>
    <n v="180"/>
    <n v="3"/>
    <x v="1"/>
    <s v="AU"/>
    <s v="AUD"/>
    <n v="1429839571"/>
    <n v="1427247571"/>
    <b v="0"/>
    <n v="6"/>
    <b v="0"/>
    <s v="technology/web"/>
    <n v="30"/>
    <x v="2"/>
    <x v="7"/>
    <x v="2372"/>
    <d v="2015-04-24T01:39:31"/>
    <x v="4"/>
  </r>
  <r>
    <n v="2373"/>
    <s v="Cykelauktion.com (Canceled)"/>
    <x v="2371"/>
    <n v="850000"/>
    <n v="50"/>
    <n v="0"/>
    <x v="1"/>
    <s v="SE"/>
    <s v="SEK"/>
    <n v="1440863624"/>
    <n v="1438271624"/>
    <b v="0"/>
    <n v="1"/>
    <b v="0"/>
    <s v="technology/web"/>
    <n v="50"/>
    <x v="2"/>
    <x v="7"/>
    <x v="2373"/>
    <d v="2015-08-29T15:53:44"/>
    <x v="4"/>
  </r>
  <r>
    <n v="2374"/>
    <s v="Alcohol On Call (Canceled)"/>
    <x v="2372"/>
    <n v="22000"/>
    <n v="10"/>
    <n v="0"/>
    <x v="1"/>
    <s v="US"/>
    <s v="USD"/>
    <n v="1423772060"/>
    <n v="1421180060"/>
    <b v="0"/>
    <n v="1"/>
    <b v="0"/>
    <s v="technology/web"/>
    <n v="10"/>
    <x v="2"/>
    <x v="7"/>
    <x v="2374"/>
    <d v="2015-02-12T20:14:20"/>
    <x v="4"/>
  </r>
  <r>
    <n v="2375"/>
    <s v="Slice Trade- Phone Trade-In, Made Simple (Canceled)"/>
    <x v="2373"/>
    <n v="10000"/>
    <n v="0"/>
    <n v="0"/>
    <x v="1"/>
    <s v="US"/>
    <s v="USD"/>
    <n v="1473451437"/>
    <n v="1470859437"/>
    <b v="0"/>
    <n v="0"/>
    <b v="0"/>
    <s v="technology/web"/>
    <n v="0"/>
    <x v="2"/>
    <x v="7"/>
    <x v="2375"/>
    <d v="2016-09-09T20:03:57"/>
    <x v="2"/>
  </r>
  <r>
    <n v="2376"/>
    <s v="Phone Tags: lost and found stickers (Canceled)"/>
    <x v="2374"/>
    <n v="3000"/>
    <n v="326.33"/>
    <n v="11"/>
    <x v="1"/>
    <s v="US"/>
    <s v="USD"/>
    <n v="1449785566"/>
    <n v="1447193566"/>
    <b v="0"/>
    <n v="4"/>
    <b v="0"/>
    <s v="technology/web"/>
    <n v="81.58"/>
    <x v="2"/>
    <x v="7"/>
    <x v="2376"/>
    <d v="2015-12-10T22:12:46"/>
    <x v="4"/>
  </r>
  <r>
    <n v="2377"/>
    <s v="Fluttify - New Canadian Tech Start Up (Canceled)"/>
    <x v="2375"/>
    <n v="2500"/>
    <n v="0"/>
    <n v="0"/>
    <x v="1"/>
    <s v="CA"/>
    <s v="CAD"/>
    <n v="1480110783"/>
    <n v="1477515183"/>
    <b v="0"/>
    <n v="0"/>
    <b v="0"/>
    <s v="technology/web"/>
    <n v="0"/>
    <x v="2"/>
    <x v="7"/>
    <x v="2377"/>
    <d v="2016-11-25T21:53:03"/>
    <x v="2"/>
  </r>
  <r>
    <n v="2378"/>
    <s v="KEEPUP INC (Canceled)"/>
    <x v="2376"/>
    <n v="110000"/>
    <n v="0"/>
    <n v="0"/>
    <x v="1"/>
    <s v="US"/>
    <s v="USD"/>
    <n v="1440548330"/>
    <n v="1438042730"/>
    <b v="0"/>
    <n v="0"/>
    <b v="0"/>
    <s v="technology/web"/>
    <n v="0"/>
    <x v="2"/>
    <x v="7"/>
    <x v="2378"/>
    <d v="2015-08-26T00:18:50"/>
    <x v="4"/>
  </r>
  <r>
    <n v="2379"/>
    <s v="SelectCooks.com (Canceled)"/>
    <x v="2377"/>
    <n v="30000"/>
    <n v="0"/>
    <n v="0"/>
    <x v="1"/>
    <s v="US"/>
    <s v="USD"/>
    <n v="1444004616"/>
    <n v="1440116616"/>
    <b v="0"/>
    <n v="0"/>
    <b v="0"/>
    <s v="technology/web"/>
    <n v="0"/>
    <x v="2"/>
    <x v="7"/>
    <x v="2379"/>
    <d v="2015-10-05T00:23:36"/>
    <x v="4"/>
  </r>
  <r>
    <n v="2380"/>
    <s v="Finit - Hashtag Chatting (Canceled)"/>
    <x v="2378"/>
    <n v="15000"/>
    <n v="55"/>
    <n v="0"/>
    <x v="1"/>
    <s v="US"/>
    <s v="USD"/>
    <n v="1443726142"/>
    <n v="1441134142"/>
    <b v="0"/>
    <n v="3"/>
    <b v="0"/>
    <s v="technology/web"/>
    <n v="18.329999999999998"/>
    <x v="2"/>
    <x v="7"/>
    <x v="2380"/>
    <d v="2015-10-01T19:02:22"/>
    <x v="4"/>
  </r>
  <r>
    <n v="2381"/>
    <s v="Cannabis Connection (Canceled)"/>
    <x v="2379"/>
    <n v="86350"/>
    <n v="1571"/>
    <n v="2"/>
    <x v="1"/>
    <s v="US"/>
    <s v="USD"/>
    <n v="1428704848"/>
    <n v="1426112848"/>
    <b v="0"/>
    <n v="7"/>
    <b v="0"/>
    <s v="technology/web"/>
    <n v="224.43"/>
    <x v="2"/>
    <x v="7"/>
    <x v="2381"/>
    <d v="2015-04-10T22:27:28"/>
    <x v="4"/>
  </r>
  <r>
    <n v="2382"/>
    <s v="These Easy Days (Canceled)"/>
    <x v="2380"/>
    <n v="3000"/>
    <n v="75"/>
    <n v="3"/>
    <x v="1"/>
    <s v="US"/>
    <s v="USD"/>
    <n v="1438662603"/>
    <n v="1436502603"/>
    <b v="0"/>
    <n v="2"/>
    <b v="0"/>
    <s v="technology/web"/>
    <n v="37.5"/>
    <x v="2"/>
    <x v="7"/>
    <x v="2382"/>
    <d v="2015-08-04T04:30:03"/>
    <x v="4"/>
  </r>
  <r>
    <n v="2383"/>
    <s v="KindaQuirky (Canceled)"/>
    <x v="2381"/>
    <n v="10000"/>
    <n v="435"/>
    <n v="4"/>
    <x v="1"/>
    <s v="NZ"/>
    <s v="NZD"/>
    <n v="1424568107"/>
    <n v="1421976107"/>
    <b v="0"/>
    <n v="3"/>
    <b v="0"/>
    <s v="technology/web"/>
    <n v="145"/>
    <x v="2"/>
    <x v="7"/>
    <x v="2383"/>
    <d v="2015-02-22T01:21:47"/>
    <x v="4"/>
  </r>
  <r>
    <n v="2384"/>
    <s v="Social Rewards - A new twist on social media (Canceled)"/>
    <x v="2382"/>
    <n v="1000"/>
    <n v="8"/>
    <n v="1"/>
    <x v="1"/>
    <s v="US"/>
    <s v="USD"/>
    <n v="1415932643"/>
    <n v="1413337043"/>
    <b v="0"/>
    <n v="8"/>
    <b v="0"/>
    <s v="technology/web"/>
    <n v="1"/>
    <x v="2"/>
    <x v="7"/>
    <x v="2384"/>
    <d v="2014-11-14T02:37:23"/>
    <x v="3"/>
  </r>
  <r>
    <n v="2385"/>
    <s v="Search every sneaker site and local store at once (Canceled)"/>
    <x v="2383"/>
    <n v="65000"/>
    <n v="788"/>
    <n v="1"/>
    <x v="1"/>
    <s v="US"/>
    <s v="USD"/>
    <n v="1438793432"/>
    <n v="1436201432"/>
    <b v="0"/>
    <n v="7"/>
    <b v="0"/>
    <s v="technology/web"/>
    <n v="112.57"/>
    <x v="2"/>
    <x v="7"/>
    <x v="2385"/>
    <d v="2015-08-05T16:50:32"/>
    <x v="4"/>
  </r>
  <r>
    <n v="2386"/>
    <s v="Realjobmatch.com (Canceled)"/>
    <x v="2384"/>
    <n v="30000"/>
    <n v="0"/>
    <n v="0"/>
    <x v="1"/>
    <s v="CA"/>
    <s v="CAD"/>
    <n v="1420920424"/>
    <n v="1415736424"/>
    <b v="0"/>
    <n v="0"/>
    <b v="0"/>
    <s v="technology/web"/>
    <n v="0"/>
    <x v="2"/>
    <x v="7"/>
    <x v="2386"/>
    <d v="2015-01-10T20:07:04"/>
    <x v="3"/>
  </r>
  <r>
    <n v="2387"/>
    <s v="Building an interactive web-based health community."/>
    <x v="2385"/>
    <n v="150000"/>
    <n v="1026"/>
    <n v="1"/>
    <x v="1"/>
    <s v="US"/>
    <s v="USD"/>
    <n v="1469199740"/>
    <n v="1465311740"/>
    <b v="0"/>
    <n v="3"/>
    <b v="0"/>
    <s v="technology/web"/>
    <n v="342"/>
    <x v="2"/>
    <x v="7"/>
    <x v="2387"/>
    <d v="2016-07-22T15:02:20"/>
    <x v="2"/>
  </r>
  <r>
    <n v="2388"/>
    <s v="Virtual Restart - Stock Market For You and Your Loved Ones"/>
    <x v="2386"/>
    <n v="37000"/>
    <n v="463"/>
    <n v="1"/>
    <x v="1"/>
    <s v="US"/>
    <s v="USD"/>
    <n v="1421350140"/>
    <n v="1418761759"/>
    <b v="0"/>
    <n v="8"/>
    <b v="0"/>
    <s v="technology/web"/>
    <n v="57.88"/>
    <x v="2"/>
    <x v="7"/>
    <x v="2388"/>
    <d v="2015-01-15T19:29:00"/>
    <x v="3"/>
  </r>
  <r>
    <n v="2389"/>
    <s v="Et si Kiwwi vous trouvait un job ? (Canceled)"/>
    <x v="2387"/>
    <n v="16000"/>
    <n v="30"/>
    <n v="0"/>
    <x v="1"/>
    <s v="FR"/>
    <s v="EUR"/>
    <n v="1437861540"/>
    <n v="1435160452"/>
    <b v="0"/>
    <n v="1"/>
    <b v="0"/>
    <s v="technology/web"/>
    <n v="30"/>
    <x v="2"/>
    <x v="7"/>
    <x v="2389"/>
    <d v="2015-07-25T21:59:00"/>
    <x v="4"/>
  </r>
  <r>
    <n v="2390"/>
    <s v="iHorizon Pty Ltd (Enterprise Planning &amp; Forecasting)"/>
    <x v="2388"/>
    <n v="510000"/>
    <n v="0"/>
    <n v="0"/>
    <x v="1"/>
    <s v="AU"/>
    <s v="AUD"/>
    <n v="1420352264"/>
    <n v="1416896264"/>
    <b v="0"/>
    <n v="0"/>
    <b v="0"/>
    <s v="technology/web"/>
    <n v="0"/>
    <x v="2"/>
    <x v="7"/>
    <x v="2390"/>
    <d v="2015-01-04T06:17:44"/>
    <x v="3"/>
  </r>
  <r>
    <n v="2391"/>
    <s v="oToBOTS.com - Freedom from high cost auto repairs (Canceled)"/>
    <x v="2389"/>
    <n v="20000"/>
    <n v="25"/>
    <n v="0"/>
    <x v="1"/>
    <s v="US"/>
    <s v="USD"/>
    <n v="1427825044"/>
    <n v="1425236644"/>
    <b v="0"/>
    <n v="1"/>
    <b v="0"/>
    <s v="technology/web"/>
    <n v="25"/>
    <x v="2"/>
    <x v="7"/>
    <x v="2391"/>
    <d v="2015-03-31T18:04:04"/>
    <x v="4"/>
  </r>
  <r>
    <n v="2392"/>
    <s v="WILLAMETTE EXTRA BOARD (Canceled)"/>
    <x v="2390"/>
    <n v="4200"/>
    <n v="0"/>
    <n v="0"/>
    <x v="1"/>
    <s v="US"/>
    <s v="USD"/>
    <n v="1446087223"/>
    <n v="1443495223"/>
    <b v="0"/>
    <n v="0"/>
    <b v="0"/>
    <s v="technology/web"/>
    <n v="0"/>
    <x v="2"/>
    <x v="7"/>
    <x v="2392"/>
    <d v="2015-10-29T02:53:43"/>
    <x v="4"/>
  </r>
  <r>
    <n v="2393"/>
    <s v="Game Swapper (Canceled)"/>
    <x v="2391"/>
    <n v="100000"/>
    <n v="50"/>
    <n v="0"/>
    <x v="1"/>
    <s v="US"/>
    <s v="USD"/>
    <n v="1439048017"/>
    <n v="1436456017"/>
    <b v="0"/>
    <n v="1"/>
    <b v="0"/>
    <s v="technology/web"/>
    <n v="50"/>
    <x v="2"/>
    <x v="7"/>
    <x v="2393"/>
    <d v="2015-08-08T15:33:37"/>
    <x v="4"/>
  </r>
  <r>
    <n v="2394"/>
    <s v="Wriyon - WRIte Your Own (Canceled)"/>
    <x v="2392"/>
    <n v="5000"/>
    <n v="3"/>
    <n v="0"/>
    <x v="1"/>
    <s v="IE"/>
    <s v="EUR"/>
    <n v="1424940093"/>
    <n v="1422348093"/>
    <b v="0"/>
    <n v="2"/>
    <b v="0"/>
    <s v="technology/web"/>
    <n v="1.5"/>
    <x v="2"/>
    <x v="7"/>
    <x v="2394"/>
    <d v="2015-02-26T08:41:33"/>
    <x v="4"/>
  </r>
  <r>
    <n v="2395"/>
    <s v="VENT it out (Canceled)"/>
    <x v="2393"/>
    <n v="33000"/>
    <n v="0"/>
    <n v="0"/>
    <x v="1"/>
    <s v="US"/>
    <s v="USD"/>
    <n v="1484038620"/>
    <n v="1481597687"/>
    <b v="0"/>
    <n v="0"/>
    <b v="0"/>
    <s v="technology/web"/>
    <n v="0"/>
    <x v="2"/>
    <x v="7"/>
    <x v="2395"/>
    <d v="2017-01-10T08:57:00"/>
    <x v="2"/>
  </r>
  <r>
    <n v="2396"/>
    <s v="Projektwebseite (Canceled)"/>
    <x v="2394"/>
    <n v="5000"/>
    <n v="10"/>
    <n v="0"/>
    <x v="1"/>
    <s v="CH"/>
    <s v="CHF"/>
    <n v="1444940558"/>
    <n v="1442348558"/>
    <b v="0"/>
    <n v="1"/>
    <b v="0"/>
    <s v="technology/web"/>
    <n v="10"/>
    <x v="2"/>
    <x v="7"/>
    <x v="2396"/>
    <d v="2015-10-15T20:22:38"/>
    <x v="4"/>
  </r>
  <r>
    <n v="2397"/>
    <s v="#ADOPTROHINGYA PROJECT (Canceled)"/>
    <x v="2395"/>
    <n v="124000"/>
    <n v="0"/>
    <n v="0"/>
    <x v="1"/>
    <s v="US"/>
    <s v="USD"/>
    <n v="1420233256"/>
    <n v="1417641256"/>
    <b v="0"/>
    <n v="0"/>
    <b v="0"/>
    <s v="technology/web"/>
    <n v="0"/>
    <x v="2"/>
    <x v="7"/>
    <x v="2397"/>
    <d v="2015-01-02T21:14:16"/>
    <x v="3"/>
  </r>
  <r>
    <n v="2398"/>
    <s v="Roekee.com (Canceled)"/>
    <x v="2396"/>
    <n v="4000"/>
    <n v="0"/>
    <n v="0"/>
    <x v="1"/>
    <s v="US"/>
    <s v="USD"/>
    <n v="1435874384"/>
    <n v="1433282384"/>
    <b v="0"/>
    <n v="0"/>
    <b v="0"/>
    <s v="technology/web"/>
    <n v="0"/>
    <x v="2"/>
    <x v="7"/>
    <x v="2398"/>
    <d v="2015-07-02T21:59:44"/>
    <x v="4"/>
  </r>
  <r>
    <n v="2399"/>
    <s v="SheLifts - the #1 Female Bodybuilding HUB (Canceled)"/>
    <x v="2397"/>
    <n v="13000"/>
    <n v="0"/>
    <n v="0"/>
    <x v="1"/>
    <s v="SE"/>
    <s v="SEK"/>
    <n v="1418934506"/>
    <n v="1415910506"/>
    <b v="0"/>
    <n v="0"/>
    <b v="0"/>
    <s v="technology/web"/>
    <n v="0"/>
    <x v="2"/>
    <x v="7"/>
    <x v="2399"/>
    <d v="2014-12-18T20:28:26"/>
    <x v="3"/>
  </r>
  <r>
    <n v="2400"/>
    <s v="NEW 2016 Social Media Litesbook (Canceled)"/>
    <x v="2398"/>
    <n v="50000"/>
    <n v="0"/>
    <n v="0"/>
    <x v="1"/>
    <s v="AU"/>
    <s v="AUD"/>
    <n v="1460615164"/>
    <n v="1458023164"/>
    <b v="0"/>
    <n v="0"/>
    <b v="0"/>
    <s v="technology/web"/>
    <n v="0"/>
    <x v="2"/>
    <x v="7"/>
    <x v="2400"/>
    <d v="2016-04-14T06:26:04"/>
    <x v="2"/>
  </r>
  <r>
    <n v="2401"/>
    <s v="The Dancing Elephant, Traditional Dosa and Indian Cuisine"/>
    <x v="2399"/>
    <n v="28000"/>
    <n v="201"/>
    <n v="1"/>
    <x v="2"/>
    <s v="US"/>
    <s v="USD"/>
    <n v="1457207096"/>
    <n v="1452023096"/>
    <b v="0"/>
    <n v="9"/>
    <b v="0"/>
    <s v="food/food trucks"/>
    <n v="22.33"/>
    <x v="7"/>
    <x v="19"/>
    <x v="2401"/>
    <d v="2016-03-05T19:44:56"/>
    <x v="2"/>
  </r>
  <r>
    <n v="2402"/>
    <s v="Cupcake Truck Unite"/>
    <x v="2400"/>
    <n v="12000"/>
    <n v="52"/>
    <n v="0"/>
    <x v="2"/>
    <s v="US"/>
    <s v="USD"/>
    <n v="1431533931"/>
    <n v="1428941931"/>
    <b v="0"/>
    <n v="1"/>
    <b v="0"/>
    <s v="food/food trucks"/>
    <n v="52"/>
    <x v="7"/>
    <x v="19"/>
    <x v="2402"/>
    <d v="2015-05-13T16:18:51"/>
    <x v="4"/>
  </r>
  <r>
    <n v="2403"/>
    <s v="Think Green, Think Tea Trike! - A mobile cafe &amp; online shop."/>
    <x v="2401"/>
    <n v="1200"/>
    <n v="202"/>
    <n v="17"/>
    <x v="2"/>
    <s v="GB"/>
    <s v="GBP"/>
    <n v="1459368658"/>
    <n v="1454188258"/>
    <b v="0"/>
    <n v="12"/>
    <b v="0"/>
    <s v="food/food trucks"/>
    <n v="16.829999999999998"/>
    <x v="7"/>
    <x v="19"/>
    <x v="2403"/>
    <d v="2016-03-30T20:10:58"/>
    <x v="2"/>
  </r>
  <r>
    <n v="2404"/>
    <s v="Square Donuts Truck"/>
    <x v="2402"/>
    <n v="15000"/>
    <n v="0"/>
    <n v="0"/>
    <x v="2"/>
    <s v="US"/>
    <s v="USD"/>
    <n v="1451782607"/>
    <n v="1449190607"/>
    <b v="0"/>
    <n v="0"/>
    <b v="0"/>
    <s v="food/food trucks"/>
    <n v="0"/>
    <x v="7"/>
    <x v="19"/>
    <x v="2404"/>
    <d v="2016-01-03T00:56:47"/>
    <x v="4"/>
  </r>
  <r>
    <n v="2405"/>
    <s v="JoyShtick Food Truck"/>
    <x v="2403"/>
    <n v="5000"/>
    <n v="1126"/>
    <n v="23"/>
    <x v="2"/>
    <s v="US"/>
    <s v="USD"/>
    <n v="1472911375"/>
    <n v="1471096975"/>
    <b v="0"/>
    <n v="20"/>
    <b v="0"/>
    <s v="food/food trucks"/>
    <n v="56.3"/>
    <x v="7"/>
    <x v="19"/>
    <x v="2405"/>
    <d v="2016-09-03T14:02:55"/>
    <x v="2"/>
  </r>
  <r>
    <n v="2406"/>
    <s v="Arnold's Happy Days Food Truck"/>
    <x v="2404"/>
    <n v="3250"/>
    <n v="1345"/>
    <n v="41"/>
    <x v="2"/>
    <s v="US"/>
    <s v="USD"/>
    <n v="1421635190"/>
    <n v="1418179190"/>
    <b v="0"/>
    <n v="16"/>
    <b v="0"/>
    <s v="food/food trucks"/>
    <n v="84.06"/>
    <x v="7"/>
    <x v="19"/>
    <x v="2406"/>
    <d v="2015-01-19T02:39:50"/>
    <x v="3"/>
  </r>
  <r>
    <n v="2407"/>
    <s v="&quot;PASHUT&quot;-(Means â€˜simpleâ€™ in Hebrew)"/>
    <x v="2405"/>
    <n v="22000"/>
    <n v="5557"/>
    <n v="25"/>
    <x v="2"/>
    <s v="US"/>
    <s v="USD"/>
    <n v="1428732000"/>
    <n v="1426772928"/>
    <b v="0"/>
    <n v="33"/>
    <b v="0"/>
    <s v="food/food trucks"/>
    <n v="168.39"/>
    <x v="7"/>
    <x v="19"/>
    <x v="2407"/>
    <d v="2015-04-11T06:00:00"/>
    <x v="4"/>
  </r>
  <r>
    <n v="2408"/>
    <s v="Sabroso On Wheels"/>
    <x v="2406"/>
    <n v="15000"/>
    <n v="30"/>
    <n v="0"/>
    <x v="2"/>
    <s v="US"/>
    <s v="USD"/>
    <n v="1415247757"/>
    <n v="1412652157"/>
    <b v="0"/>
    <n v="2"/>
    <b v="0"/>
    <s v="food/food trucks"/>
    <n v="15"/>
    <x v="7"/>
    <x v="19"/>
    <x v="2408"/>
    <d v="2014-11-06T04:22:37"/>
    <x v="3"/>
  </r>
  <r>
    <n v="2409"/>
    <s v="Johnny's Food Truck a Puerto Rican and BBQ infusion"/>
    <x v="2407"/>
    <n v="25000"/>
    <n v="460"/>
    <n v="2"/>
    <x v="2"/>
    <s v="US"/>
    <s v="USD"/>
    <n v="1439931675"/>
    <n v="1437339675"/>
    <b v="0"/>
    <n v="6"/>
    <b v="0"/>
    <s v="food/food trucks"/>
    <n v="76.67"/>
    <x v="7"/>
    <x v="19"/>
    <x v="2409"/>
    <d v="2015-08-18T21:01:15"/>
    <x v="4"/>
  </r>
  <r>
    <n v="2410"/>
    <s v="Websters grill truck       slow cooked meats"/>
    <x v="2408"/>
    <n v="15000"/>
    <n v="0"/>
    <n v="0"/>
    <x v="2"/>
    <s v="AU"/>
    <s v="AUD"/>
    <n v="1441619275"/>
    <n v="1439027275"/>
    <b v="0"/>
    <n v="0"/>
    <b v="0"/>
    <s v="food/food trucks"/>
    <n v="0"/>
    <x v="7"/>
    <x v="19"/>
    <x v="2410"/>
    <d v="2015-09-07T09:47:55"/>
    <x v="4"/>
  </r>
  <r>
    <n v="2411"/>
    <s v="Was ist das"/>
    <x v="2409"/>
    <n v="25000"/>
    <n v="151"/>
    <n v="1"/>
    <x v="2"/>
    <s v="US"/>
    <s v="USD"/>
    <n v="1440524082"/>
    <n v="1437932082"/>
    <b v="0"/>
    <n v="3"/>
    <b v="0"/>
    <s v="food/food trucks"/>
    <n v="50.33"/>
    <x v="7"/>
    <x v="19"/>
    <x v="2411"/>
    <d v="2015-08-25T17:34:42"/>
    <x v="4"/>
  </r>
  <r>
    <n v="2412"/>
    <s v="Food-truck 100 % carnivore : &quot;Le camion qui grille&quot;"/>
    <x v="2410"/>
    <n v="8000"/>
    <n v="0"/>
    <n v="0"/>
    <x v="2"/>
    <s v="FR"/>
    <s v="EUR"/>
    <n v="1480185673"/>
    <n v="1476294073"/>
    <b v="0"/>
    <n v="0"/>
    <b v="0"/>
    <s v="food/food trucks"/>
    <n v="0"/>
    <x v="7"/>
    <x v="19"/>
    <x v="2412"/>
    <d v="2016-11-26T18:41:13"/>
    <x v="2"/>
  </r>
  <r>
    <n v="2413"/>
    <s v="Lone Pine Coffee Brewery"/>
    <x v="2411"/>
    <n v="3000"/>
    <n v="25"/>
    <n v="1"/>
    <x v="2"/>
    <s v="US"/>
    <s v="USD"/>
    <n v="1401579000"/>
    <n v="1398911882"/>
    <b v="0"/>
    <n v="3"/>
    <b v="0"/>
    <s v="food/food trucks"/>
    <n v="8.33"/>
    <x v="7"/>
    <x v="19"/>
    <x v="2413"/>
    <d v="2014-05-31T23:30:00"/>
    <x v="3"/>
  </r>
  <r>
    <n v="2414"/>
    <s v="Help 95th St.Tacos get a food truck in Atlanta"/>
    <x v="2412"/>
    <n v="15000"/>
    <n v="460"/>
    <n v="3"/>
    <x v="2"/>
    <s v="US"/>
    <s v="USD"/>
    <n v="1440215940"/>
    <n v="1436805660"/>
    <b v="0"/>
    <n v="13"/>
    <b v="0"/>
    <s v="food/food trucks"/>
    <n v="35.380000000000003"/>
    <x v="7"/>
    <x v="19"/>
    <x v="2414"/>
    <d v="2015-08-22T03:59:00"/>
    <x v="4"/>
  </r>
  <r>
    <n v="2415"/>
    <s v="Local Food Truck is Off the Hoof!"/>
    <x v="2413"/>
    <n v="60000"/>
    <n v="335"/>
    <n v="1"/>
    <x v="2"/>
    <s v="US"/>
    <s v="USD"/>
    <n v="1468615346"/>
    <n v="1466023346"/>
    <b v="0"/>
    <n v="6"/>
    <b v="0"/>
    <s v="food/food trucks"/>
    <n v="55.83"/>
    <x v="7"/>
    <x v="19"/>
    <x v="2415"/>
    <d v="2016-07-15T20:42:26"/>
    <x v="2"/>
  </r>
  <r>
    <n v="2416"/>
    <s v="Smokin' J's BBQ. food truck"/>
    <x v="2414"/>
    <n v="20000"/>
    <n v="5"/>
    <n v="0"/>
    <x v="2"/>
    <s v="US"/>
    <s v="USD"/>
    <n v="1426345200"/>
    <n v="1421343743"/>
    <b v="0"/>
    <n v="1"/>
    <b v="0"/>
    <s v="food/food trucks"/>
    <n v="5"/>
    <x v="7"/>
    <x v="19"/>
    <x v="2416"/>
    <d v="2015-03-14T15:00:00"/>
    <x v="4"/>
  </r>
  <r>
    <n v="2417"/>
    <s v="I want to make the best fried chicken!!"/>
    <x v="2415"/>
    <n v="1000"/>
    <n v="0"/>
    <n v="0"/>
    <x v="2"/>
    <s v="US"/>
    <s v="USD"/>
    <n v="1407705187"/>
    <n v="1405113187"/>
    <b v="0"/>
    <n v="0"/>
    <b v="0"/>
    <s v="food/food trucks"/>
    <n v="0"/>
    <x v="7"/>
    <x v="19"/>
    <x v="2417"/>
    <d v="2014-08-10T21:13:07"/>
    <x v="3"/>
  </r>
  <r>
    <n v="2418"/>
    <s v="Mexican food truck"/>
    <x v="2416"/>
    <n v="25000"/>
    <n v="5"/>
    <n v="0"/>
    <x v="2"/>
    <s v="US"/>
    <s v="USD"/>
    <n v="1427225644"/>
    <n v="1422045244"/>
    <b v="0"/>
    <n v="5"/>
    <b v="0"/>
    <s v="food/food trucks"/>
    <n v="1"/>
    <x v="7"/>
    <x v="19"/>
    <x v="2418"/>
    <d v="2015-03-24T19:34:04"/>
    <x v="4"/>
  </r>
  <r>
    <n v="2419"/>
    <s v="Grateful Gourmet Grub! farm to table: food truck &amp; hot dog !"/>
    <x v="2417"/>
    <n v="3000"/>
    <n v="0"/>
    <n v="0"/>
    <x v="2"/>
    <s v="US"/>
    <s v="USD"/>
    <n v="1424281389"/>
    <n v="1419097389"/>
    <b v="0"/>
    <n v="0"/>
    <b v="0"/>
    <s v="food/food trucks"/>
    <n v="0"/>
    <x v="7"/>
    <x v="19"/>
    <x v="2419"/>
    <d v="2015-02-18T17:43:09"/>
    <x v="3"/>
  </r>
  <r>
    <n v="2420"/>
    <s v="Pangea Cuisines &quot;Continental Drift&quot; A Paleo food Truck!"/>
    <x v="2418"/>
    <n v="16870"/>
    <n v="2501"/>
    <n v="15"/>
    <x v="2"/>
    <s v="US"/>
    <s v="USD"/>
    <n v="1415583695"/>
    <n v="1410396095"/>
    <b v="0"/>
    <n v="36"/>
    <b v="0"/>
    <s v="food/food trucks"/>
    <n v="69.47"/>
    <x v="7"/>
    <x v="19"/>
    <x v="2420"/>
    <d v="2014-11-10T01:41:35"/>
    <x v="3"/>
  </r>
  <r>
    <n v="2421"/>
    <s v="hot dog cart"/>
    <x v="2419"/>
    <n v="6000"/>
    <n v="1"/>
    <n v="0"/>
    <x v="2"/>
    <s v="US"/>
    <s v="USD"/>
    <n v="1424536196"/>
    <n v="1421944196"/>
    <b v="0"/>
    <n v="1"/>
    <b v="0"/>
    <s v="food/food trucks"/>
    <n v="1"/>
    <x v="7"/>
    <x v="19"/>
    <x v="2421"/>
    <d v="2015-02-21T16:29:56"/>
    <x v="4"/>
  </r>
  <r>
    <n v="2422"/>
    <s v="Help starting a family owned food truck"/>
    <x v="2420"/>
    <n v="500"/>
    <n v="1"/>
    <n v="0"/>
    <x v="2"/>
    <s v="US"/>
    <s v="USD"/>
    <n v="1426091036"/>
    <n v="1423502636"/>
    <b v="0"/>
    <n v="1"/>
    <b v="0"/>
    <s v="food/food trucks"/>
    <n v="1"/>
    <x v="7"/>
    <x v="19"/>
    <x v="2422"/>
    <d v="2015-03-11T16:23:56"/>
    <x v="4"/>
  </r>
  <r>
    <n v="2423"/>
    <s v="FBTR BBQ"/>
    <x v="2421"/>
    <n v="60000"/>
    <n v="8"/>
    <n v="0"/>
    <x v="2"/>
    <s v="US"/>
    <s v="USD"/>
    <n v="1420044890"/>
    <n v="1417452890"/>
    <b v="0"/>
    <n v="1"/>
    <b v="0"/>
    <s v="food/food trucks"/>
    <n v="8"/>
    <x v="7"/>
    <x v="19"/>
    <x v="2423"/>
    <d v="2014-12-31T16:54:50"/>
    <x v="3"/>
  </r>
  <r>
    <n v="2424"/>
    <s v="Lily and Memphs"/>
    <x v="2422"/>
    <n v="25000"/>
    <n v="310"/>
    <n v="1"/>
    <x v="2"/>
    <s v="US"/>
    <s v="USD"/>
    <n v="1414445108"/>
    <n v="1411853108"/>
    <b v="0"/>
    <n v="9"/>
    <b v="0"/>
    <s v="food/food trucks"/>
    <n v="34.44"/>
    <x v="7"/>
    <x v="19"/>
    <x v="2424"/>
    <d v="2014-10-27T21:25:08"/>
    <x v="3"/>
  </r>
  <r>
    <n v="2425"/>
    <s v="Food Cart Tour With Raz Simone and Macklemore"/>
    <x v="2423"/>
    <n v="3500"/>
    <n v="1"/>
    <n v="0"/>
    <x v="2"/>
    <s v="US"/>
    <s v="USD"/>
    <n v="1464386640"/>
    <n v="1463090149"/>
    <b v="0"/>
    <n v="1"/>
    <b v="0"/>
    <s v="food/food trucks"/>
    <n v="1"/>
    <x v="7"/>
    <x v="19"/>
    <x v="2425"/>
    <d v="2016-05-27T22:04:00"/>
    <x v="2"/>
  </r>
  <r>
    <n v="2426"/>
    <s v="The Low-Calorie Food Truck"/>
    <x v="2424"/>
    <n v="20000"/>
    <n v="0"/>
    <n v="0"/>
    <x v="2"/>
    <s v="US"/>
    <s v="USD"/>
    <n v="1439006692"/>
    <n v="1433822692"/>
    <b v="0"/>
    <n v="0"/>
    <b v="0"/>
    <s v="food/food trucks"/>
    <n v="0"/>
    <x v="7"/>
    <x v="19"/>
    <x v="2426"/>
    <d v="2015-08-08T04:04:52"/>
    <x v="4"/>
  </r>
  <r>
    <n v="2427"/>
    <s v="Wraps in a snap. Fast lunch with a gourmet punch!"/>
    <x v="2425"/>
    <n v="50000"/>
    <n v="1"/>
    <n v="0"/>
    <x v="2"/>
    <s v="US"/>
    <s v="USD"/>
    <n v="1458715133"/>
    <n v="1455262733"/>
    <b v="0"/>
    <n v="1"/>
    <b v="0"/>
    <s v="food/food trucks"/>
    <n v="1"/>
    <x v="7"/>
    <x v="19"/>
    <x v="2427"/>
    <d v="2016-03-23T06:38:53"/>
    <x v="2"/>
  </r>
  <r>
    <n v="2428"/>
    <s v="Premium Burgers"/>
    <x v="2426"/>
    <n v="35000"/>
    <n v="1"/>
    <n v="0"/>
    <x v="2"/>
    <s v="US"/>
    <s v="USD"/>
    <n v="1426182551"/>
    <n v="1423594151"/>
    <b v="0"/>
    <n v="1"/>
    <b v="0"/>
    <s v="food/food trucks"/>
    <n v="1"/>
    <x v="7"/>
    <x v="19"/>
    <x v="2428"/>
    <d v="2015-03-12T17:49:11"/>
    <x v="4"/>
  </r>
  <r>
    <n v="2429"/>
    <s v="MEATloko, ekte BBQ fra spesialbygd vedfyrt rÃ¸ykovn i foodbus"/>
    <x v="2427"/>
    <n v="140000"/>
    <n v="2005"/>
    <n v="1"/>
    <x v="2"/>
    <s v="NO"/>
    <s v="NOK"/>
    <n v="1486313040"/>
    <n v="1483131966"/>
    <b v="0"/>
    <n v="4"/>
    <b v="0"/>
    <s v="food/food trucks"/>
    <n v="501.25"/>
    <x v="7"/>
    <x v="19"/>
    <x v="2429"/>
    <d v="2017-02-05T16:44:00"/>
    <x v="2"/>
  </r>
  <r>
    <n v="2430"/>
    <s v="It's so cute! - Great food!"/>
    <x v="2428"/>
    <n v="3000"/>
    <n v="21"/>
    <n v="1"/>
    <x v="2"/>
    <s v="US"/>
    <s v="USD"/>
    <n v="1455246504"/>
    <n v="1452654504"/>
    <b v="0"/>
    <n v="2"/>
    <b v="0"/>
    <s v="food/food trucks"/>
    <n v="10.5"/>
    <x v="7"/>
    <x v="19"/>
    <x v="2430"/>
    <d v="2016-02-12T03:08:24"/>
    <x v="2"/>
  </r>
  <r>
    <n v="2431"/>
    <s v="Murphy's good eatin'"/>
    <x v="2429"/>
    <n v="100000"/>
    <n v="2"/>
    <n v="0"/>
    <x v="2"/>
    <s v="US"/>
    <s v="USD"/>
    <n v="1467080613"/>
    <n v="1461896613"/>
    <b v="0"/>
    <n v="2"/>
    <b v="0"/>
    <s v="food/food trucks"/>
    <n v="1"/>
    <x v="7"/>
    <x v="19"/>
    <x v="2431"/>
    <d v="2016-06-28T02:23:33"/>
    <x v="2"/>
  </r>
  <r>
    <n v="2432"/>
    <s v="funding for bbq trailer"/>
    <x v="2430"/>
    <n v="14000"/>
    <n v="2"/>
    <n v="0"/>
    <x v="2"/>
    <s v="US"/>
    <s v="USD"/>
    <n v="1425791697"/>
    <n v="1423199697"/>
    <b v="0"/>
    <n v="2"/>
    <b v="0"/>
    <s v="food/food trucks"/>
    <n v="1"/>
    <x v="7"/>
    <x v="19"/>
    <x v="2432"/>
    <d v="2015-03-08T05:14:57"/>
    <x v="4"/>
  </r>
  <r>
    <n v="2433"/>
    <s v="TWIZTID CREATIONS"/>
    <x v="2431"/>
    <n v="10000"/>
    <n v="0"/>
    <n v="0"/>
    <x v="2"/>
    <s v="US"/>
    <s v="USD"/>
    <n v="1456608943"/>
    <n v="1454016943"/>
    <b v="0"/>
    <n v="0"/>
    <b v="0"/>
    <s v="food/food trucks"/>
    <n v="0"/>
    <x v="7"/>
    <x v="19"/>
    <x v="2433"/>
    <d v="2016-02-27T21:35:43"/>
    <x v="2"/>
  </r>
  <r>
    <n v="2434"/>
    <s v="Fresh fruit and veggies for the hood!"/>
    <x v="2432"/>
    <n v="20000"/>
    <n v="26"/>
    <n v="0"/>
    <x v="2"/>
    <s v="US"/>
    <s v="USD"/>
    <n v="1438662474"/>
    <n v="1435206474"/>
    <b v="0"/>
    <n v="2"/>
    <b v="0"/>
    <s v="food/food trucks"/>
    <n v="13"/>
    <x v="7"/>
    <x v="19"/>
    <x v="2434"/>
    <d v="2015-08-04T04:27:54"/>
    <x v="4"/>
  </r>
  <r>
    <n v="2435"/>
    <s v="Paleo food as a Take Away-food, order and pay in the app"/>
    <x v="2433"/>
    <n v="250000"/>
    <n v="1224"/>
    <n v="0"/>
    <x v="2"/>
    <s v="SE"/>
    <s v="SEK"/>
    <n v="1444027186"/>
    <n v="1441435186"/>
    <b v="0"/>
    <n v="4"/>
    <b v="0"/>
    <s v="food/food trucks"/>
    <n v="306"/>
    <x v="7"/>
    <x v="19"/>
    <x v="2435"/>
    <d v="2015-10-05T06:39:46"/>
    <x v="4"/>
  </r>
  <r>
    <n v="2436"/>
    <s v="Waistband: Solar Powered Vegan Quality of Life Truck"/>
    <x v="2434"/>
    <n v="117000"/>
    <n v="45"/>
    <n v="0"/>
    <x v="2"/>
    <s v="CA"/>
    <s v="CAD"/>
    <n v="1454078770"/>
    <n v="1448894770"/>
    <b v="0"/>
    <n v="2"/>
    <b v="0"/>
    <s v="food/food trucks"/>
    <n v="22.5"/>
    <x v="7"/>
    <x v="19"/>
    <x v="2436"/>
    <d v="2016-01-29T14:46:10"/>
    <x v="4"/>
  </r>
  <r>
    <n v="2437"/>
    <s v="Cuppa Gumbos"/>
    <x v="2435"/>
    <n v="8000"/>
    <n v="0"/>
    <n v="0"/>
    <x v="2"/>
    <s v="US"/>
    <s v="USD"/>
    <n v="1426615200"/>
    <n v="1422400188"/>
    <b v="0"/>
    <n v="0"/>
    <b v="0"/>
    <s v="food/food trucks"/>
    <n v="0"/>
    <x v="7"/>
    <x v="19"/>
    <x v="2437"/>
    <d v="2015-03-17T18:00:00"/>
    <x v="4"/>
  </r>
  <r>
    <n v="2438"/>
    <s v="FOOD|Art"/>
    <x v="2436"/>
    <n v="15000"/>
    <n v="50"/>
    <n v="0"/>
    <x v="2"/>
    <s v="US"/>
    <s v="USD"/>
    <n v="1449529062"/>
    <n v="1444341462"/>
    <b v="0"/>
    <n v="1"/>
    <b v="0"/>
    <s v="food/food trucks"/>
    <n v="50"/>
    <x v="7"/>
    <x v="19"/>
    <x v="2438"/>
    <d v="2015-12-07T22:57:42"/>
    <x v="4"/>
  </r>
  <r>
    <n v="2439"/>
    <s v="Pillow Puffs Concessions"/>
    <x v="2437"/>
    <n v="10000"/>
    <n v="0"/>
    <n v="0"/>
    <x v="2"/>
    <s v="US"/>
    <s v="USD"/>
    <n v="1445197129"/>
    <n v="1442605129"/>
    <b v="0"/>
    <n v="0"/>
    <b v="0"/>
    <s v="food/food trucks"/>
    <n v="0"/>
    <x v="7"/>
    <x v="19"/>
    <x v="2439"/>
    <d v="2015-10-18T19:38:49"/>
    <x v="4"/>
  </r>
  <r>
    <n v="2440"/>
    <s v="The first green Food Truck in Phnom Penh"/>
    <x v="2438"/>
    <n v="5000"/>
    <n v="10"/>
    <n v="0"/>
    <x v="2"/>
    <s v="BE"/>
    <s v="EUR"/>
    <n v="1455399313"/>
    <n v="1452807313"/>
    <b v="0"/>
    <n v="2"/>
    <b v="0"/>
    <s v="food/food trucks"/>
    <n v="5"/>
    <x v="7"/>
    <x v="19"/>
    <x v="2440"/>
    <d v="2016-02-13T21:35:13"/>
    <x v="2"/>
  </r>
  <r>
    <n v="2441"/>
    <s v="Bring Alchemy Pops to the People!"/>
    <x v="2439"/>
    <n v="7500"/>
    <n v="8091"/>
    <n v="108"/>
    <x v="0"/>
    <s v="US"/>
    <s v="USD"/>
    <n v="1437627540"/>
    <n v="1435806054"/>
    <b v="0"/>
    <n v="109"/>
    <b v="1"/>
    <s v="food/small batch"/>
    <n v="74.23"/>
    <x v="7"/>
    <x v="33"/>
    <x v="2441"/>
    <d v="2015-07-23T04:59:00"/>
    <x v="4"/>
  </r>
  <r>
    <n v="2442"/>
    <s v="Young Mountain Tea: A New White Tea from India's Himalayas"/>
    <x v="2440"/>
    <n v="24000"/>
    <n v="30226"/>
    <n v="126"/>
    <x v="0"/>
    <s v="US"/>
    <s v="USD"/>
    <n v="1426777228"/>
    <n v="1424188828"/>
    <b v="0"/>
    <n v="372"/>
    <b v="1"/>
    <s v="food/small batch"/>
    <n v="81.25"/>
    <x v="7"/>
    <x v="33"/>
    <x v="2442"/>
    <d v="2015-03-19T15:00:28"/>
    <x v="4"/>
  </r>
  <r>
    <n v="2443"/>
    <s v="VEGA: One-of-A-Kind Coffee that Changes Lives"/>
    <x v="2441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x v="33"/>
    <x v="2443"/>
    <d v="2014-08-15T15:00:22"/>
    <x v="3"/>
  </r>
  <r>
    <n v="2444"/>
    <s v="Trish's Truffles &amp; Sweet Treats."/>
    <x v="2442"/>
    <n v="3000"/>
    <n v="3258"/>
    <n v="109"/>
    <x v="0"/>
    <s v="US"/>
    <s v="USD"/>
    <n v="1464199591"/>
    <n v="1461607591"/>
    <b v="0"/>
    <n v="61"/>
    <b v="1"/>
    <s v="food/small batch"/>
    <n v="53.41"/>
    <x v="7"/>
    <x v="33"/>
    <x v="2444"/>
    <d v="2016-05-25T18:06:31"/>
    <x v="2"/>
  </r>
  <r>
    <n v="2445"/>
    <s v="Joe's Cellar Phase 1 - Sit down, shut up &amp; EAT!"/>
    <x v="2443"/>
    <n v="5000"/>
    <n v="8640"/>
    <n v="173"/>
    <x v="0"/>
    <s v="US"/>
    <s v="USD"/>
    <n v="1443242021"/>
    <n v="1440650021"/>
    <b v="0"/>
    <n v="115"/>
    <b v="1"/>
    <s v="food/small batch"/>
    <n v="75.13"/>
    <x v="7"/>
    <x v="33"/>
    <x v="2445"/>
    <d v="2015-09-26T04:33:41"/>
    <x v="4"/>
  </r>
  <r>
    <n v="2446"/>
    <s v="Brooklyn Cookie Company is growing!"/>
    <x v="2444"/>
    <n v="5000"/>
    <n v="8399"/>
    <n v="168"/>
    <x v="0"/>
    <s v="US"/>
    <s v="USD"/>
    <n v="1480174071"/>
    <n v="1477578471"/>
    <b v="0"/>
    <n v="111"/>
    <b v="1"/>
    <s v="food/small batch"/>
    <n v="75.67"/>
    <x v="7"/>
    <x v="33"/>
    <x v="2446"/>
    <d v="2016-11-26T15:27:51"/>
    <x v="2"/>
  </r>
  <r>
    <n v="2447"/>
    <s v="The Workingman's Cake by Delectabites"/>
    <x v="2445"/>
    <n v="2500"/>
    <n v="10680"/>
    <n v="427"/>
    <x v="0"/>
    <s v="US"/>
    <s v="USD"/>
    <n v="1478923200"/>
    <n v="1476184593"/>
    <b v="0"/>
    <n v="337"/>
    <b v="1"/>
    <s v="food/small batch"/>
    <n v="31.69"/>
    <x v="7"/>
    <x v="33"/>
    <x v="2447"/>
    <d v="2016-11-12T04:00:00"/>
    <x v="2"/>
  </r>
  <r>
    <n v="2448"/>
    <s v="Ninja Narwhal Coffee Company 13oz. Campfire Coffee Mug"/>
    <x v="2446"/>
    <n v="400"/>
    <n v="430"/>
    <n v="108"/>
    <x v="0"/>
    <s v="US"/>
    <s v="USD"/>
    <n v="1472621760"/>
    <n v="1472110513"/>
    <b v="0"/>
    <n v="9"/>
    <b v="1"/>
    <s v="food/small batch"/>
    <n v="47.78"/>
    <x v="7"/>
    <x v="33"/>
    <x v="2448"/>
    <d v="2016-08-31T05:36:00"/>
    <x v="2"/>
  </r>
  <r>
    <n v="2449"/>
    <s v="Born to Crunch - Jackson Holesome Granola"/>
    <x v="2447"/>
    <n v="10000"/>
    <n v="10800"/>
    <n v="108"/>
    <x v="0"/>
    <s v="US"/>
    <s v="USD"/>
    <n v="1417321515"/>
    <n v="1414725915"/>
    <b v="0"/>
    <n v="120"/>
    <b v="1"/>
    <s v="food/small batch"/>
    <n v="90"/>
    <x v="7"/>
    <x v="33"/>
    <x v="2449"/>
    <d v="2014-11-30T04:25:15"/>
    <x v="3"/>
  </r>
  <r>
    <n v="2450"/>
    <s v="Old Coast Ales: Brewery and Taproom"/>
    <x v="2448"/>
    <n v="15000"/>
    <n v="15230.03"/>
    <n v="102"/>
    <x v="0"/>
    <s v="US"/>
    <s v="USD"/>
    <n v="1414465860"/>
    <n v="1411177456"/>
    <b v="0"/>
    <n v="102"/>
    <b v="1"/>
    <s v="food/small batch"/>
    <n v="149.31"/>
    <x v="7"/>
    <x v="33"/>
    <x v="2450"/>
    <d v="2014-10-28T03:11:00"/>
    <x v="3"/>
  </r>
  <r>
    <n v="2451"/>
    <s v="Boss Balls Protein Balls"/>
    <x v="2449"/>
    <n v="10000"/>
    <n v="11545"/>
    <n v="115"/>
    <x v="0"/>
    <s v="US"/>
    <s v="USD"/>
    <n v="1488750490"/>
    <n v="1487022490"/>
    <b v="0"/>
    <n v="186"/>
    <b v="1"/>
    <s v="food/small batch"/>
    <n v="62.07"/>
    <x v="7"/>
    <x v="33"/>
    <x v="2451"/>
    <d v="2017-03-05T21:48:10"/>
    <x v="9"/>
  </r>
  <r>
    <n v="2452"/>
    <s v="Kickstart for a Startup Nebraska Food Business"/>
    <x v="2450"/>
    <n v="600"/>
    <n v="801"/>
    <n v="134"/>
    <x v="0"/>
    <s v="US"/>
    <s v="USD"/>
    <n v="1451430000"/>
    <n v="1448914500"/>
    <b v="0"/>
    <n v="15"/>
    <b v="1"/>
    <s v="food/small batch"/>
    <n v="53.4"/>
    <x v="7"/>
    <x v="33"/>
    <x v="2452"/>
    <d v="2015-12-29T23:00:00"/>
    <x v="4"/>
  </r>
  <r>
    <n v="2453"/>
    <s v="Bounce Jerky - Natural - Hand-Crafted - Quality"/>
    <x v="2451"/>
    <n v="3000"/>
    <n v="4641"/>
    <n v="155"/>
    <x v="0"/>
    <s v="US"/>
    <s v="USD"/>
    <n v="1486053409"/>
    <n v="1483461409"/>
    <b v="0"/>
    <n v="67"/>
    <b v="1"/>
    <s v="food/small batch"/>
    <n v="69.27"/>
    <x v="7"/>
    <x v="33"/>
    <x v="2453"/>
    <d v="2017-02-02T16:36:49"/>
    <x v="9"/>
  </r>
  <r>
    <n v="2454"/>
    <s v="Bine Brewing - Brewed Within Reach"/>
    <x v="2452"/>
    <n v="35000"/>
    <n v="35296"/>
    <n v="101"/>
    <x v="0"/>
    <s v="US"/>
    <s v="USD"/>
    <n v="1489207808"/>
    <n v="1486183808"/>
    <b v="0"/>
    <n v="130"/>
    <b v="1"/>
    <s v="food/small batch"/>
    <n v="271.51"/>
    <x v="7"/>
    <x v="33"/>
    <x v="2454"/>
    <d v="2017-03-11T04:50:08"/>
    <x v="9"/>
  </r>
  <r>
    <n v="2455"/>
    <s v="Yo Mama's Sauces &amp; Rubs"/>
    <x v="2453"/>
    <n v="300"/>
    <n v="546"/>
    <n v="182"/>
    <x v="0"/>
    <s v="US"/>
    <s v="USD"/>
    <n v="1461177950"/>
    <n v="1458758750"/>
    <b v="0"/>
    <n v="16"/>
    <b v="1"/>
    <s v="food/small batch"/>
    <n v="34.130000000000003"/>
    <x v="7"/>
    <x v="33"/>
    <x v="2455"/>
    <d v="2016-04-20T18:45:50"/>
    <x v="2"/>
  </r>
  <r>
    <n v="2456"/>
    <s v="Beef Sticks to Chomp On!!"/>
    <x v="2454"/>
    <n v="1500"/>
    <n v="2713"/>
    <n v="181"/>
    <x v="0"/>
    <s v="US"/>
    <s v="USD"/>
    <n v="1488063839"/>
    <n v="1485471839"/>
    <b v="0"/>
    <n v="67"/>
    <b v="1"/>
    <s v="food/small batch"/>
    <n v="40.49"/>
    <x v="7"/>
    <x v="33"/>
    <x v="2456"/>
    <d v="2017-02-25T23:03:59"/>
    <x v="9"/>
  </r>
  <r>
    <n v="2457"/>
    <s v="NDWK The North Dakota Wine Kitchen"/>
    <x v="2455"/>
    <n v="23000"/>
    <n v="23530"/>
    <n v="102"/>
    <x v="0"/>
    <s v="US"/>
    <s v="USD"/>
    <n v="1458826056"/>
    <n v="1456237656"/>
    <b v="0"/>
    <n v="124"/>
    <b v="1"/>
    <s v="food/small batch"/>
    <n v="189.76"/>
    <x v="7"/>
    <x v="33"/>
    <x v="2457"/>
    <d v="2016-03-24T13:27:36"/>
    <x v="2"/>
  </r>
  <r>
    <n v="2458"/>
    <s v="Smoke, Loaf &amp; Saucer"/>
    <x v="2456"/>
    <n v="5000"/>
    <n v="5509"/>
    <n v="110"/>
    <x v="0"/>
    <s v="US"/>
    <s v="USD"/>
    <n v="1465498800"/>
    <n v="1462481718"/>
    <b v="0"/>
    <n v="80"/>
    <b v="1"/>
    <s v="food/small batch"/>
    <n v="68.86"/>
    <x v="7"/>
    <x v="33"/>
    <x v="2458"/>
    <d v="2016-06-09T19:00:00"/>
    <x v="2"/>
  </r>
  <r>
    <n v="2459"/>
    <s v="Amy's Cupcake Shoppe, Bringing sweet treats to Hopkins"/>
    <x v="2457"/>
    <n v="30000"/>
    <n v="30675"/>
    <n v="102"/>
    <x v="0"/>
    <s v="US"/>
    <s v="USD"/>
    <n v="1458742685"/>
    <n v="1454858285"/>
    <b v="0"/>
    <n v="282"/>
    <b v="1"/>
    <s v="food/small batch"/>
    <n v="108.78"/>
    <x v="7"/>
    <x v="33"/>
    <x v="2459"/>
    <d v="2016-03-23T14:18:05"/>
    <x v="2"/>
  </r>
  <r>
    <n v="2460"/>
    <s v="Grano: The Good Place to Get Great Bread"/>
    <x v="2458"/>
    <n v="8500"/>
    <n v="8567"/>
    <n v="101"/>
    <x v="0"/>
    <s v="US"/>
    <s v="USD"/>
    <n v="1483417020"/>
    <n v="1480480167"/>
    <b v="0"/>
    <n v="68"/>
    <b v="1"/>
    <s v="food/small batch"/>
    <n v="125.99"/>
    <x v="7"/>
    <x v="33"/>
    <x v="2460"/>
    <d v="2017-01-03T04:17:00"/>
    <x v="2"/>
  </r>
  <r>
    <n v="2461"/>
    <s v="Christian &amp; The Sinners"/>
    <x v="2459"/>
    <n v="7500"/>
    <n v="7785"/>
    <n v="104"/>
    <x v="0"/>
    <s v="US"/>
    <s v="USD"/>
    <n v="1317438000"/>
    <n v="1314577097"/>
    <b v="0"/>
    <n v="86"/>
    <b v="1"/>
    <s v="music/indie rock"/>
    <n v="90.52"/>
    <x v="4"/>
    <x v="14"/>
    <x v="2461"/>
    <d v="2011-10-01T03:00:00"/>
    <x v="7"/>
  </r>
  <r>
    <n v="2462"/>
    <s v="Help CHURCHES turn this song into an LGBT anthem!"/>
    <x v="2460"/>
    <n v="3000"/>
    <n v="3321.25"/>
    <n v="111"/>
    <x v="0"/>
    <s v="US"/>
    <s v="USD"/>
    <n v="1342672096"/>
    <n v="1340944096"/>
    <b v="0"/>
    <n v="115"/>
    <b v="1"/>
    <s v="music/indie rock"/>
    <n v="28.88"/>
    <x v="4"/>
    <x v="14"/>
    <x v="2462"/>
    <d v="2012-07-19T04:28:16"/>
    <x v="6"/>
  </r>
  <r>
    <n v="2463"/>
    <s v="Emma Ate the Lion &quot;Songs Two Count Too&quot;"/>
    <x v="2461"/>
    <n v="2000"/>
    <n v="2325"/>
    <n v="116"/>
    <x v="0"/>
    <s v="US"/>
    <s v="USD"/>
    <n v="1366138800"/>
    <n v="1362710425"/>
    <b v="0"/>
    <n v="75"/>
    <b v="1"/>
    <s v="music/indie rock"/>
    <n v="31"/>
    <x v="4"/>
    <x v="14"/>
    <x v="2463"/>
    <d v="2013-04-16T19:00:00"/>
    <x v="5"/>
  </r>
  <r>
    <n v="2464"/>
    <s v="The Enemy Feathers NEW EP"/>
    <x v="2462"/>
    <n v="2000"/>
    <n v="2222"/>
    <n v="111"/>
    <x v="0"/>
    <s v="CA"/>
    <s v="CAD"/>
    <n v="1443641340"/>
    <n v="1441143397"/>
    <b v="0"/>
    <n v="43"/>
    <b v="1"/>
    <s v="music/indie rock"/>
    <n v="51.67"/>
    <x v="4"/>
    <x v="14"/>
    <x v="2464"/>
    <d v="2015-09-30T19:29:00"/>
    <x v="4"/>
  </r>
  <r>
    <n v="2465"/>
    <s v="The Lion Oh My - Our first full length release"/>
    <x v="2463"/>
    <n v="700"/>
    <n v="1261"/>
    <n v="180"/>
    <x v="0"/>
    <s v="US"/>
    <s v="USD"/>
    <n v="1348420548"/>
    <n v="1345828548"/>
    <b v="0"/>
    <n v="48"/>
    <b v="1"/>
    <s v="music/indie rock"/>
    <n v="26.27"/>
    <x v="4"/>
    <x v="14"/>
    <x v="2465"/>
    <d v="2012-09-23T17:15:48"/>
    <x v="6"/>
  </r>
  <r>
    <n v="2466"/>
    <s v="Jesse Alexander's Independent Debut Album"/>
    <x v="2464"/>
    <n v="2500"/>
    <n v="2500"/>
    <n v="100"/>
    <x v="0"/>
    <s v="US"/>
    <s v="USD"/>
    <n v="1368066453"/>
    <n v="1365474453"/>
    <b v="0"/>
    <n v="52"/>
    <b v="1"/>
    <s v="music/indie rock"/>
    <n v="48.08"/>
    <x v="4"/>
    <x v="14"/>
    <x v="2466"/>
    <d v="2013-05-09T02:27:33"/>
    <x v="5"/>
  </r>
  <r>
    <n v="2467"/>
    <s v="Nature Boy Explorer EP"/>
    <x v="2465"/>
    <n v="1000"/>
    <n v="1185"/>
    <n v="119"/>
    <x v="0"/>
    <s v="US"/>
    <s v="USD"/>
    <n v="1336669200"/>
    <n v="1335473931"/>
    <b v="0"/>
    <n v="43"/>
    <b v="1"/>
    <s v="music/indie rock"/>
    <n v="27.56"/>
    <x v="4"/>
    <x v="14"/>
    <x v="2467"/>
    <d v="2012-05-10T17:00:00"/>
    <x v="6"/>
  </r>
  <r>
    <n v="2468"/>
    <s v="New &quot;Jesse Denaro&quot; Album!"/>
    <x v="2466"/>
    <n v="2000"/>
    <n v="2144.34"/>
    <n v="107"/>
    <x v="0"/>
    <s v="US"/>
    <s v="USD"/>
    <n v="1351400400"/>
    <n v="1348285321"/>
    <b v="0"/>
    <n v="58"/>
    <b v="1"/>
    <s v="music/indie rock"/>
    <n v="36.97"/>
    <x v="4"/>
    <x v="14"/>
    <x v="2468"/>
    <d v="2012-10-28T05:00:00"/>
    <x v="6"/>
  </r>
  <r>
    <n v="2469"/>
    <s v="Some Dark, Beautiful Morning - Greg Byers' EP"/>
    <x v="2467"/>
    <n v="1200"/>
    <n v="1364"/>
    <n v="114"/>
    <x v="0"/>
    <s v="US"/>
    <s v="USD"/>
    <n v="1297160329"/>
    <n v="1295000329"/>
    <b v="0"/>
    <n v="47"/>
    <b v="1"/>
    <s v="music/indie rock"/>
    <n v="29.02"/>
    <x v="4"/>
    <x v="14"/>
    <x v="2469"/>
    <d v="2011-02-08T10:18:49"/>
    <x v="7"/>
  </r>
  <r>
    <n v="2470"/>
    <s v="Geoff Zimmerman's Urban-Folk/ Indie-Rock Album"/>
    <x v="2468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x v="14"/>
    <x v="2470"/>
    <d v="2012-05-24T01:47:35"/>
    <x v="6"/>
  </r>
  <r>
    <n v="2471"/>
    <s v="Confused Disciples - &quot;Sleepamation&quot;"/>
    <x v="2469"/>
    <n v="500"/>
    <n v="640"/>
    <n v="128"/>
    <x v="0"/>
    <s v="US"/>
    <s v="USD"/>
    <n v="1327535392"/>
    <n v="1324079392"/>
    <b v="0"/>
    <n v="17"/>
    <b v="1"/>
    <s v="music/indie rock"/>
    <n v="37.65"/>
    <x v="4"/>
    <x v="14"/>
    <x v="2471"/>
    <d v="2012-01-25T23:49:52"/>
    <x v="7"/>
  </r>
  <r>
    <n v="2472"/>
    <s v="Help Ben Hardt Release 3 Albums In 9 Months!"/>
    <x v="2470"/>
    <n v="7500"/>
    <n v="10182.02"/>
    <n v="136"/>
    <x v="0"/>
    <s v="US"/>
    <s v="USD"/>
    <n v="1283562180"/>
    <n v="1277433980"/>
    <b v="0"/>
    <n v="104"/>
    <b v="1"/>
    <s v="music/indie rock"/>
    <n v="97.9"/>
    <x v="4"/>
    <x v="14"/>
    <x v="2472"/>
    <d v="2010-09-04T01:03:00"/>
    <x v="8"/>
  </r>
  <r>
    <n v="2473"/>
    <s v="Mike Midwestern &quot;Oh My Soul&quot; Album"/>
    <x v="2471"/>
    <n v="2000"/>
    <n v="2000"/>
    <n v="100"/>
    <x v="0"/>
    <s v="US"/>
    <s v="USD"/>
    <n v="1352573869"/>
    <n v="1349978269"/>
    <b v="0"/>
    <n v="47"/>
    <b v="1"/>
    <s v="music/indie rock"/>
    <n v="42.55"/>
    <x v="4"/>
    <x v="14"/>
    <x v="2473"/>
    <d v="2012-11-10T18:57:49"/>
    <x v="6"/>
  </r>
  <r>
    <n v="2474"/>
    <s v="Suggestion's Upcoming Album!"/>
    <x v="2472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x v="14"/>
    <x v="2474"/>
    <d v="2010-10-11T00:16:16"/>
    <x v="8"/>
  </r>
  <r>
    <n v="2475"/>
    <s v="BRANDTSON - &quot;Send Us A Signal&quot; Vinyl LP"/>
    <x v="2473"/>
    <n v="2500"/>
    <n v="2618"/>
    <n v="105"/>
    <x v="0"/>
    <s v="US"/>
    <s v="USD"/>
    <n v="1278799200"/>
    <n v="1273647255"/>
    <b v="0"/>
    <n v="81"/>
    <b v="1"/>
    <s v="music/indie rock"/>
    <n v="32.32"/>
    <x v="4"/>
    <x v="14"/>
    <x v="2475"/>
    <d v="2010-07-10T22:00:00"/>
    <x v="8"/>
  </r>
  <r>
    <n v="2476"/>
    <s v="Arts &amp; Crafts"/>
    <x v="2474"/>
    <n v="3200"/>
    <n v="3360.72"/>
    <n v="105"/>
    <x v="0"/>
    <s v="US"/>
    <s v="USD"/>
    <n v="1415004770"/>
    <n v="1412149970"/>
    <b v="0"/>
    <n v="55"/>
    <b v="1"/>
    <s v="music/indie rock"/>
    <n v="61.1"/>
    <x v="4"/>
    <x v="14"/>
    <x v="2476"/>
    <d v="2014-11-03T08:52:50"/>
    <x v="3"/>
  </r>
  <r>
    <n v="2477"/>
    <s v="Debut Album"/>
    <x v="2475"/>
    <n v="750"/>
    <n v="1285"/>
    <n v="171"/>
    <x v="0"/>
    <s v="US"/>
    <s v="USD"/>
    <n v="1344789345"/>
    <n v="1340901345"/>
    <b v="0"/>
    <n v="41"/>
    <b v="1"/>
    <s v="music/indie rock"/>
    <n v="31.34"/>
    <x v="4"/>
    <x v="14"/>
    <x v="2477"/>
    <d v="2012-08-12T16:35:45"/>
    <x v="6"/>
  </r>
  <r>
    <n v="2478"/>
    <s v="&quot;Safer in the Sky&quot;: Should We Run's debut album launch."/>
    <x v="2476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x v="14"/>
    <x v="2478"/>
    <d v="2013-01-13T22:48:33"/>
    <x v="6"/>
  </r>
  <r>
    <n v="2479"/>
    <s v="FUEL FAKE NATIVES"/>
    <x v="2477"/>
    <n v="300"/>
    <n v="400.33"/>
    <n v="133"/>
    <x v="0"/>
    <s v="US"/>
    <s v="USD"/>
    <n v="1343440800"/>
    <n v="1342545994"/>
    <b v="0"/>
    <n v="16"/>
    <b v="1"/>
    <s v="music/indie rock"/>
    <n v="25.02"/>
    <x v="4"/>
    <x v="14"/>
    <x v="2479"/>
    <d v="2012-07-28T02:00:00"/>
    <x v="6"/>
  </r>
  <r>
    <n v="2480"/>
    <s v="Either, Either EP"/>
    <x v="2478"/>
    <n v="2000"/>
    <n v="2000"/>
    <n v="100"/>
    <x v="0"/>
    <s v="US"/>
    <s v="USD"/>
    <n v="1444516084"/>
    <n v="1439332084"/>
    <b v="0"/>
    <n v="8"/>
    <b v="1"/>
    <s v="music/indie rock"/>
    <n v="250"/>
    <x v="4"/>
    <x v="14"/>
    <x v="2480"/>
    <d v="2015-10-10T22:28:04"/>
    <x v="4"/>
  </r>
  <r>
    <n v="2481"/>
    <s v="The Chrome Cranks launch PR campaign for new album!"/>
    <x v="2479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x v="14"/>
    <x v="2481"/>
    <d v="2012-04-30T15:30:08"/>
    <x v="6"/>
  </r>
  <r>
    <n v="2482"/>
    <s v="Journey to Japan"/>
    <x v="2480"/>
    <n v="1000"/>
    <n v="1001"/>
    <n v="100"/>
    <x v="0"/>
    <s v="US"/>
    <s v="USD"/>
    <n v="1312224383"/>
    <n v="1308336383"/>
    <b v="0"/>
    <n v="25"/>
    <b v="1"/>
    <s v="music/indie rock"/>
    <n v="40.04"/>
    <x v="4"/>
    <x v="14"/>
    <x v="2482"/>
    <d v="2011-08-01T18:46:23"/>
    <x v="7"/>
  </r>
  <r>
    <n v="2483"/>
    <s v="Intangible Animal's &quot;Oh The Humanity&quot; Tour"/>
    <x v="2481"/>
    <n v="1100"/>
    <n v="1251"/>
    <n v="114"/>
    <x v="0"/>
    <s v="US"/>
    <s v="USD"/>
    <n v="1335891603"/>
    <n v="1330711203"/>
    <b v="0"/>
    <n v="19"/>
    <b v="1"/>
    <s v="music/indie rock"/>
    <n v="65.84"/>
    <x v="4"/>
    <x v="14"/>
    <x v="2483"/>
    <d v="2012-05-01T17:00:03"/>
    <x v="6"/>
  </r>
  <r>
    <n v="2484"/>
    <s v="Kickstart Kiya Heartwood's &quot;Bold Swimmer&quot; solo CD."/>
    <x v="2482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x v="14"/>
    <x v="2484"/>
    <d v="2011-09-15T22:00:03"/>
    <x v="7"/>
  </r>
  <r>
    <n v="2485"/>
    <s v="Calli Dollinger and The Dusters Fall Tour Fund"/>
    <x v="2483"/>
    <n v="2000"/>
    <n v="2065"/>
    <n v="103"/>
    <x v="0"/>
    <s v="US"/>
    <s v="USD"/>
    <n v="1318463879"/>
    <n v="1315439879"/>
    <b v="0"/>
    <n v="41"/>
    <b v="1"/>
    <s v="music/indie rock"/>
    <n v="50.37"/>
    <x v="4"/>
    <x v="14"/>
    <x v="2485"/>
    <d v="2011-10-12T23:57:59"/>
    <x v="7"/>
  </r>
  <r>
    <n v="2486"/>
    <s v="Help Michael Trieb make CD's for his new EP!"/>
    <x v="2484"/>
    <n v="300"/>
    <n v="797"/>
    <n v="266"/>
    <x v="0"/>
    <s v="US"/>
    <s v="USD"/>
    <n v="1335113976"/>
    <n v="1332521976"/>
    <b v="0"/>
    <n v="30"/>
    <b v="1"/>
    <s v="music/indie rock"/>
    <n v="26.57"/>
    <x v="4"/>
    <x v="14"/>
    <x v="2486"/>
    <d v="2012-04-22T16:59:36"/>
    <x v="6"/>
  </r>
  <r>
    <n v="2487"/>
    <s v="Copyrighting 1978 Champs Finished Album"/>
    <x v="2485"/>
    <n v="1500"/>
    <n v="1500.76"/>
    <n v="100"/>
    <x v="0"/>
    <s v="US"/>
    <s v="USD"/>
    <n v="1338083997"/>
    <n v="1335491997"/>
    <b v="0"/>
    <n v="38"/>
    <b v="1"/>
    <s v="music/indie rock"/>
    <n v="39.49"/>
    <x v="4"/>
    <x v="14"/>
    <x v="2487"/>
    <d v="2012-05-27T01:59:57"/>
    <x v="6"/>
  </r>
  <r>
    <n v="2488"/>
    <s v="Pull Some Strings For Jameson Elder"/>
    <x v="2486"/>
    <n v="3000"/>
    <n v="3201"/>
    <n v="107"/>
    <x v="0"/>
    <s v="US"/>
    <s v="USD"/>
    <n v="1321459908"/>
    <n v="1318864308"/>
    <b v="0"/>
    <n v="65"/>
    <b v="1"/>
    <s v="music/indie rock"/>
    <n v="49.25"/>
    <x v="4"/>
    <x v="14"/>
    <x v="2488"/>
    <d v="2011-11-16T16:11:48"/>
    <x v="7"/>
  </r>
  <r>
    <n v="2489"/>
    <s v="&quot;Death Anxiety&quot;, a new album by Pocket Vinyl"/>
    <x v="2487"/>
    <n v="3500"/>
    <n v="4678.5"/>
    <n v="134"/>
    <x v="0"/>
    <s v="US"/>
    <s v="USD"/>
    <n v="1368117239"/>
    <n v="1365525239"/>
    <b v="0"/>
    <n v="75"/>
    <b v="1"/>
    <s v="music/indie rock"/>
    <n v="62.38"/>
    <x v="4"/>
    <x v="14"/>
    <x v="2489"/>
    <d v="2013-05-09T16:33:59"/>
    <x v="5"/>
  </r>
  <r>
    <n v="2490"/>
    <s v="The Offbeats Summer Tour 2012"/>
    <x v="2488"/>
    <n v="500"/>
    <n v="607"/>
    <n v="121"/>
    <x v="0"/>
    <s v="US"/>
    <s v="USD"/>
    <n v="1340429276"/>
    <n v="1335245276"/>
    <b v="0"/>
    <n v="16"/>
    <b v="1"/>
    <s v="music/indie rock"/>
    <n v="37.94"/>
    <x v="4"/>
    <x v="14"/>
    <x v="2490"/>
    <d v="2012-06-23T05:27:56"/>
    <x v="6"/>
  </r>
  <r>
    <n v="2491"/>
    <s v="Nathan Evans - Remove The Illusion EP "/>
    <x v="2489"/>
    <n v="500"/>
    <n v="516"/>
    <n v="103"/>
    <x v="0"/>
    <s v="US"/>
    <s v="USD"/>
    <n v="1295142660"/>
    <n v="1293739714"/>
    <b v="0"/>
    <n v="10"/>
    <b v="1"/>
    <s v="music/indie rock"/>
    <n v="51.6"/>
    <x v="4"/>
    <x v="14"/>
    <x v="2491"/>
    <d v="2011-01-16T01:51:00"/>
    <x v="8"/>
  </r>
  <r>
    <n v="2492"/>
    <s v="SUPER NICE EP 2012"/>
    <x v="2490"/>
    <n v="600"/>
    <n v="750"/>
    <n v="125"/>
    <x v="0"/>
    <s v="US"/>
    <s v="USD"/>
    <n v="1339840740"/>
    <n v="1335397188"/>
    <b v="0"/>
    <n v="27"/>
    <b v="1"/>
    <s v="music/indie rock"/>
    <n v="27.78"/>
    <x v="4"/>
    <x v="14"/>
    <x v="2492"/>
    <d v="2012-06-16T09:59:00"/>
    <x v="6"/>
  </r>
  <r>
    <n v="2493"/>
    <s v="Lets Make A Record Together!"/>
    <x v="2491"/>
    <n v="20000"/>
    <n v="25740"/>
    <n v="129"/>
    <x v="0"/>
    <s v="US"/>
    <s v="USD"/>
    <n v="1367208140"/>
    <n v="1363320140"/>
    <b v="0"/>
    <n v="259"/>
    <b v="1"/>
    <s v="music/indie rock"/>
    <n v="99.38"/>
    <x v="4"/>
    <x v="14"/>
    <x v="2493"/>
    <d v="2013-04-29T04:02:20"/>
    <x v="5"/>
  </r>
  <r>
    <n v="2494"/>
    <s v="Motive Makes a Man - Heavy Boots Album Production"/>
    <x v="2492"/>
    <n v="1500"/>
    <n v="1515.08"/>
    <n v="101"/>
    <x v="0"/>
    <s v="US"/>
    <s v="USD"/>
    <n v="1337786944"/>
    <n v="1335194944"/>
    <b v="0"/>
    <n v="39"/>
    <b v="1"/>
    <s v="music/indie rock"/>
    <n v="38.85"/>
    <x v="4"/>
    <x v="14"/>
    <x v="2494"/>
    <d v="2012-05-23T15:29:04"/>
    <x v="6"/>
  </r>
  <r>
    <n v="2495"/>
    <s v="Vinyl Pressing for &quot;Nine Different Kinds of Gone&quot;"/>
    <x v="2493"/>
    <n v="1500"/>
    <n v="1913.05"/>
    <n v="128"/>
    <x v="0"/>
    <s v="US"/>
    <s v="USD"/>
    <n v="1339022575"/>
    <n v="1336430575"/>
    <b v="0"/>
    <n v="42"/>
    <b v="1"/>
    <s v="music/indie rock"/>
    <n v="45.55"/>
    <x v="4"/>
    <x v="14"/>
    <x v="2495"/>
    <d v="2012-06-06T22:42:55"/>
    <x v="6"/>
  </r>
  <r>
    <n v="2496"/>
    <s v="Lynn Haven - The First Album, &quot;Fair Weather Friends&quot;"/>
    <x v="2494"/>
    <n v="6000"/>
    <n v="6000"/>
    <n v="100"/>
    <x v="0"/>
    <s v="US"/>
    <s v="USD"/>
    <n v="1364597692"/>
    <n v="1361577292"/>
    <b v="0"/>
    <n v="10"/>
    <b v="1"/>
    <s v="music/indie rock"/>
    <n v="600"/>
    <x v="4"/>
    <x v="14"/>
    <x v="2496"/>
    <d v="2013-03-29T22:54:52"/>
    <x v="5"/>
  </r>
  <r>
    <n v="2497"/>
    <s v="New Joe Rut Album: Live From the Great American Music Hall"/>
    <x v="2495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x v="14"/>
    <x v="2497"/>
    <d v="2011-08-05T21:05:38"/>
    <x v="7"/>
  </r>
  <r>
    <n v="2498"/>
    <s v="Race Bandit's Debut EP Validated"/>
    <x v="2496"/>
    <n v="1000"/>
    <n v="1056"/>
    <n v="106"/>
    <x v="0"/>
    <s v="US"/>
    <s v="USD"/>
    <n v="1422400387"/>
    <n v="1421190787"/>
    <b v="0"/>
    <n v="20"/>
    <b v="1"/>
    <s v="music/indie rock"/>
    <n v="52.8"/>
    <x v="4"/>
    <x v="14"/>
    <x v="2498"/>
    <d v="2015-01-27T23:13:07"/>
    <x v="4"/>
  </r>
  <r>
    <n v="2499"/>
    <s v="Ryan Hamilton : UK House Party Tour 2013"/>
    <x v="2497"/>
    <n v="4000"/>
    <n v="8105"/>
    <n v="203"/>
    <x v="0"/>
    <s v="US"/>
    <s v="USD"/>
    <n v="1356976800"/>
    <n v="1352820837"/>
    <b v="0"/>
    <n v="170"/>
    <b v="1"/>
    <s v="music/indie rock"/>
    <n v="47.68"/>
    <x v="4"/>
    <x v="14"/>
    <x v="2499"/>
    <d v="2012-12-31T18:00:00"/>
    <x v="6"/>
  </r>
  <r>
    <n v="2500"/>
    <s v="Completing &quot;God's Justice&quot;"/>
    <x v="2498"/>
    <n v="600"/>
    <n v="680"/>
    <n v="113"/>
    <x v="0"/>
    <s v="US"/>
    <s v="USD"/>
    <n v="1340476375"/>
    <n v="1337884375"/>
    <b v="0"/>
    <n v="29"/>
    <b v="1"/>
    <s v="music/indie rock"/>
    <n v="23.45"/>
    <x v="4"/>
    <x v="14"/>
    <x v="2500"/>
    <d v="2012-06-23T18:32:55"/>
    <x v="6"/>
  </r>
  <r>
    <n v="2501"/>
    <s v="The Bent King board game cafÃ© and wine lounge"/>
    <x v="2499"/>
    <n v="11000"/>
    <n v="281"/>
    <n v="3"/>
    <x v="2"/>
    <s v="CA"/>
    <s v="CAD"/>
    <n v="1443379104"/>
    <n v="1440787104"/>
    <b v="0"/>
    <n v="7"/>
    <b v="0"/>
    <s v="food/restaurants"/>
    <n v="40.14"/>
    <x v="7"/>
    <x v="34"/>
    <x v="2501"/>
    <d v="2015-09-27T18:38:24"/>
    <x v="4"/>
  </r>
  <r>
    <n v="2502"/>
    <s v="Cupcake Chaos"/>
    <x v="2500"/>
    <n v="110000"/>
    <n v="86"/>
    <n v="0"/>
    <x v="2"/>
    <s v="US"/>
    <s v="USD"/>
    <n v="1411328918"/>
    <n v="1407440918"/>
    <b v="0"/>
    <n v="5"/>
    <b v="0"/>
    <s v="food/restaurants"/>
    <n v="17.2"/>
    <x v="7"/>
    <x v="34"/>
    <x v="2502"/>
    <d v="2014-09-21T19:48:38"/>
    <x v="3"/>
  </r>
  <r>
    <n v="2503"/>
    <s v="Cardinal Bistro BYOB Start Up"/>
    <x v="2501"/>
    <n v="10000"/>
    <n v="0"/>
    <n v="0"/>
    <x v="2"/>
    <s v="US"/>
    <s v="USD"/>
    <n v="1465333560"/>
    <n v="1462743308"/>
    <b v="0"/>
    <n v="0"/>
    <b v="0"/>
    <s v="food/restaurants"/>
    <n v="0"/>
    <x v="7"/>
    <x v="34"/>
    <x v="2503"/>
    <d v="2016-06-07T21:06:00"/>
    <x v="2"/>
  </r>
  <r>
    <n v="2504"/>
    <s v="Halal Restaurant and Internet Cafe"/>
    <x v="2502"/>
    <n v="35000"/>
    <n v="0"/>
    <n v="0"/>
    <x v="2"/>
    <s v="US"/>
    <s v="USD"/>
    <n v="1416014534"/>
    <n v="1413418934"/>
    <b v="0"/>
    <n v="0"/>
    <b v="0"/>
    <s v="food/restaurants"/>
    <n v="0"/>
    <x v="7"/>
    <x v="34"/>
    <x v="2504"/>
    <d v="2014-11-15T01:22:14"/>
    <x v="3"/>
  </r>
  <r>
    <n v="2505"/>
    <s v="PASTATUTION"/>
    <x v="2503"/>
    <n v="7000"/>
    <n v="0"/>
    <n v="0"/>
    <x v="2"/>
    <s v="US"/>
    <s v="USD"/>
    <n v="1426292416"/>
    <n v="1423704016"/>
    <b v="0"/>
    <n v="0"/>
    <b v="0"/>
    <s v="food/restaurants"/>
    <n v="0"/>
    <x v="7"/>
    <x v="34"/>
    <x v="2505"/>
    <d v="2015-03-14T00:20:16"/>
    <x v="4"/>
  </r>
  <r>
    <n v="2506"/>
    <s v="Bowlz Cafe, Hull"/>
    <x v="2504"/>
    <n v="5000"/>
    <n v="30"/>
    <n v="1"/>
    <x v="2"/>
    <s v="GB"/>
    <s v="GBP"/>
    <n v="1443906000"/>
    <n v="1441955269"/>
    <b v="0"/>
    <n v="2"/>
    <b v="0"/>
    <s v="food/restaurants"/>
    <n v="15"/>
    <x v="7"/>
    <x v="34"/>
    <x v="2506"/>
    <d v="2015-10-03T21:00:00"/>
    <x v="4"/>
  </r>
  <r>
    <n v="2507"/>
    <s v="Help Cafe Talavera get a New Kitchen!"/>
    <x v="2505"/>
    <n v="42850"/>
    <n v="0"/>
    <n v="0"/>
    <x v="2"/>
    <s v="US"/>
    <s v="USD"/>
    <n v="1431308704"/>
    <n v="1428716704"/>
    <b v="0"/>
    <n v="0"/>
    <b v="0"/>
    <s v="food/restaurants"/>
    <n v="0"/>
    <x v="7"/>
    <x v="34"/>
    <x v="2507"/>
    <d v="2015-05-11T01:45:04"/>
    <x v="4"/>
  </r>
  <r>
    <n v="2508"/>
    <s v="Silver Linning Gourmet Fudge"/>
    <x v="2506"/>
    <n v="20000"/>
    <n v="0"/>
    <n v="0"/>
    <x v="2"/>
    <s v="US"/>
    <s v="USD"/>
    <n v="1408056634"/>
    <n v="1405464634"/>
    <b v="0"/>
    <n v="0"/>
    <b v="0"/>
    <s v="food/restaurants"/>
    <n v="0"/>
    <x v="7"/>
    <x v="34"/>
    <x v="2508"/>
    <d v="2014-08-14T22:50:34"/>
    <x v="3"/>
  </r>
  <r>
    <n v="2509"/>
    <s v="&quot;Chuck J. Brubecker&quot;"/>
    <x v="2507"/>
    <n v="95000"/>
    <n v="1000"/>
    <n v="1"/>
    <x v="2"/>
    <s v="GB"/>
    <s v="GBP"/>
    <n v="1429554349"/>
    <n v="1424719549"/>
    <b v="0"/>
    <n v="28"/>
    <b v="0"/>
    <s v="food/restaurants"/>
    <n v="35.71"/>
    <x v="7"/>
    <x v="34"/>
    <x v="2509"/>
    <d v="2015-04-20T18:25:49"/>
    <x v="4"/>
  </r>
  <r>
    <n v="2510"/>
    <s v="Dugout Dogs, Americas love of hot dogs and baseball!"/>
    <x v="2508"/>
    <n v="50000"/>
    <n v="75"/>
    <n v="0"/>
    <x v="2"/>
    <s v="US"/>
    <s v="USD"/>
    <n v="1431647772"/>
    <n v="1426463772"/>
    <b v="0"/>
    <n v="2"/>
    <b v="0"/>
    <s v="food/restaurants"/>
    <n v="37.5"/>
    <x v="7"/>
    <x v="34"/>
    <x v="2510"/>
    <d v="2015-05-14T23:56:12"/>
    <x v="4"/>
  </r>
  <r>
    <n v="2511"/>
    <s v="loluli's"/>
    <x v="2509"/>
    <n v="100000"/>
    <n v="0"/>
    <n v="0"/>
    <x v="2"/>
    <s v="GB"/>
    <s v="GBP"/>
    <n v="1454323413"/>
    <n v="1451731413"/>
    <b v="0"/>
    <n v="0"/>
    <b v="0"/>
    <s v="food/restaurants"/>
    <n v="0"/>
    <x v="7"/>
    <x v="34"/>
    <x v="2511"/>
    <d v="2016-02-01T10:43:33"/>
    <x v="2"/>
  </r>
  <r>
    <n v="2512"/>
    <s v="Somethin' Tasty"/>
    <x v="2510"/>
    <n v="1150"/>
    <n v="0"/>
    <n v="0"/>
    <x v="2"/>
    <s v="US"/>
    <s v="USD"/>
    <n v="1418504561"/>
    <n v="1417208561"/>
    <b v="0"/>
    <n v="0"/>
    <b v="0"/>
    <s v="food/restaurants"/>
    <n v="0"/>
    <x v="7"/>
    <x v="34"/>
    <x v="2512"/>
    <d v="2014-12-13T21:02:41"/>
    <x v="3"/>
  </r>
  <r>
    <n v="2513"/>
    <s v="Yahu Restaurants"/>
    <x v="2511"/>
    <n v="180000"/>
    <n v="0"/>
    <n v="0"/>
    <x v="2"/>
    <s v="DE"/>
    <s v="EUR"/>
    <n v="1488067789"/>
    <n v="1482883789"/>
    <b v="0"/>
    <n v="0"/>
    <b v="0"/>
    <s v="food/restaurants"/>
    <n v="0"/>
    <x v="7"/>
    <x v="34"/>
    <x v="2513"/>
    <d v="2017-02-26T00:09:49"/>
    <x v="2"/>
  </r>
  <r>
    <n v="2514"/>
    <s v="Lunch For Tots"/>
    <x v="2512"/>
    <n v="12000"/>
    <n v="210"/>
    <n v="2"/>
    <x v="2"/>
    <s v="US"/>
    <s v="USD"/>
    <n v="1408526477"/>
    <n v="1407057677"/>
    <b v="0"/>
    <n v="4"/>
    <b v="0"/>
    <s v="food/restaurants"/>
    <n v="52.5"/>
    <x v="7"/>
    <x v="34"/>
    <x v="2514"/>
    <d v="2014-08-20T09:21:17"/>
    <x v="3"/>
  </r>
  <r>
    <n v="2515"/>
    <s v="The Barrel Room Restaurant &amp; Tavern"/>
    <x v="2513"/>
    <n v="5000"/>
    <n v="930"/>
    <n v="19"/>
    <x v="2"/>
    <s v="US"/>
    <s v="USD"/>
    <n v="1424635753"/>
    <n v="1422043753"/>
    <b v="0"/>
    <n v="12"/>
    <b v="0"/>
    <s v="food/restaurants"/>
    <n v="77.5"/>
    <x v="7"/>
    <x v="34"/>
    <x v="2515"/>
    <d v="2015-02-22T20:09:13"/>
    <x v="4"/>
  </r>
  <r>
    <n v="2516"/>
    <s v="Morning Glory"/>
    <x v="2514"/>
    <n v="22000"/>
    <n v="0"/>
    <n v="0"/>
    <x v="2"/>
    <s v="US"/>
    <s v="USD"/>
    <n v="1417279252"/>
    <n v="1414683652"/>
    <b v="0"/>
    <n v="0"/>
    <b v="0"/>
    <s v="food/restaurants"/>
    <n v="0"/>
    <x v="7"/>
    <x v="34"/>
    <x v="2516"/>
    <d v="2014-11-29T16:40:52"/>
    <x v="3"/>
  </r>
  <r>
    <n v="2517"/>
    <s v="The Canteen"/>
    <x v="2515"/>
    <n v="18000"/>
    <n v="1767"/>
    <n v="10"/>
    <x v="2"/>
    <s v="CA"/>
    <s v="CAD"/>
    <n v="1426788930"/>
    <n v="1424200530"/>
    <b v="0"/>
    <n v="33"/>
    <b v="0"/>
    <s v="food/restaurants"/>
    <n v="53.55"/>
    <x v="7"/>
    <x v="34"/>
    <x v="2517"/>
    <d v="2015-03-19T18:15:30"/>
    <x v="4"/>
  </r>
  <r>
    <n v="2518"/>
    <s v="Southern California's Backroad Eateries"/>
    <x v="2516"/>
    <n v="5000"/>
    <n v="0"/>
    <n v="0"/>
    <x v="2"/>
    <s v="US"/>
    <s v="USD"/>
    <n v="1415899228"/>
    <n v="1413303628"/>
    <b v="0"/>
    <n v="0"/>
    <b v="0"/>
    <s v="food/restaurants"/>
    <n v="0"/>
    <x v="7"/>
    <x v="34"/>
    <x v="2518"/>
    <d v="2014-11-13T17:20:28"/>
    <x v="3"/>
  </r>
  <r>
    <n v="2519"/>
    <s v="Kelli's Kitchen"/>
    <x v="2517"/>
    <n v="150000"/>
    <n v="65"/>
    <n v="0"/>
    <x v="2"/>
    <s v="US"/>
    <s v="USD"/>
    <n v="1405741404"/>
    <n v="1403149404"/>
    <b v="0"/>
    <n v="4"/>
    <b v="0"/>
    <s v="food/restaurants"/>
    <n v="16.25"/>
    <x v="7"/>
    <x v="34"/>
    <x v="2519"/>
    <d v="2014-07-19T03:43:24"/>
    <x v="3"/>
  </r>
  <r>
    <n v="2520"/>
    <s v="The Aurora Outpost Restaurant/NightClub"/>
    <x v="2518"/>
    <n v="100000"/>
    <n v="0"/>
    <n v="0"/>
    <x v="2"/>
    <s v="US"/>
    <s v="USD"/>
    <n v="1476559260"/>
    <n v="1472567085"/>
    <b v="0"/>
    <n v="0"/>
    <b v="0"/>
    <s v="food/restaurants"/>
    <n v="0"/>
    <x v="7"/>
    <x v="34"/>
    <x v="2520"/>
    <d v="2016-10-15T19:21:00"/>
    <x v="2"/>
  </r>
  <r>
    <n v="2521"/>
    <s v="Filmharmonic Brass: The Music of John Williams (Recording)"/>
    <x v="2519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x v="35"/>
    <x v="2521"/>
    <d v="2015-10-13T23:13:41"/>
    <x v="4"/>
  </r>
  <r>
    <n v="2522"/>
    <s v="FALLING MAN @ Center for Contemporary Opera"/>
    <x v="2520"/>
    <n v="5000"/>
    <n v="5000"/>
    <n v="100"/>
    <x v="0"/>
    <s v="US"/>
    <s v="USD"/>
    <n v="1461336720"/>
    <n v="1459431960"/>
    <b v="0"/>
    <n v="27"/>
    <b v="1"/>
    <s v="music/classical music"/>
    <n v="185.19"/>
    <x v="4"/>
    <x v="35"/>
    <x v="2522"/>
    <d v="2016-04-22T14:52:00"/>
    <x v="2"/>
  </r>
  <r>
    <n v="2523"/>
    <s v="Pater Noster Project"/>
    <x v="2521"/>
    <n v="900"/>
    <n v="1408"/>
    <n v="156"/>
    <x v="0"/>
    <s v="US"/>
    <s v="USD"/>
    <n v="1416270292"/>
    <n v="1413674692"/>
    <b v="0"/>
    <n v="26"/>
    <b v="1"/>
    <s v="music/classical music"/>
    <n v="54.15"/>
    <x v="4"/>
    <x v="35"/>
    <x v="2523"/>
    <d v="2014-11-18T00:24:52"/>
    <x v="3"/>
  </r>
  <r>
    <n v="2524"/>
    <s v="Les Bostonades' First CD"/>
    <x v="2522"/>
    <n v="7500"/>
    <n v="7620"/>
    <n v="102"/>
    <x v="0"/>
    <s v="US"/>
    <s v="USD"/>
    <n v="1419136200"/>
    <n v="1416338557"/>
    <b v="0"/>
    <n v="43"/>
    <b v="1"/>
    <s v="music/classical music"/>
    <n v="177.21"/>
    <x v="4"/>
    <x v="35"/>
    <x v="2524"/>
    <d v="2014-12-21T04:30:00"/>
    <x v="3"/>
  </r>
  <r>
    <n v="2525"/>
    <s v="Jenny &amp; Rossâ”‚To Sing in Germany"/>
    <x v="2523"/>
    <n v="8000"/>
    <n v="8026"/>
    <n v="100"/>
    <x v="0"/>
    <s v="US"/>
    <s v="USD"/>
    <n v="1340914571"/>
    <n v="1338322571"/>
    <b v="0"/>
    <n v="80"/>
    <b v="1"/>
    <s v="music/classical music"/>
    <n v="100.33"/>
    <x v="4"/>
    <x v="35"/>
    <x v="2525"/>
    <d v="2012-06-28T20:16:11"/>
    <x v="6"/>
  </r>
  <r>
    <n v="2526"/>
    <s v="10 Years and Counting...a new album by Valor Brass!"/>
    <x v="2524"/>
    <n v="4000"/>
    <n v="4518"/>
    <n v="113"/>
    <x v="0"/>
    <s v="US"/>
    <s v="USD"/>
    <n v="1418014740"/>
    <n v="1415585474"/>
    <b v="0"/>
    <n v="33"/>
    <b v="1"/>
    <s v="music/classical music"/>
    <n v="136.91"/>
    <x v="4"/>
    <x v="35"/>
    <x v="2526"/>
    <d v="2014-12-08T04:59:00"/>
    <x v="3"/>
  </r>
  <r>
    <n v="2527"/>
    <s v="Britten in Song: A Centennial Celebration"/>
    <x v="2525"/>
    <n v="4000"/>
    <n v="4085"/>
    <n v="102"/>
    <x v="0"/>
    <s v="US"/>
    <s v="USD"/>
    <n v="1382068740"/>
    <n v="1380477691"/>
    <b v="0"/>
    <n v="71"/>
    <b v="1"/>
    <s v="music/classical music"/>
    <n v="57.54"/>
    <x v="4"/>
    <x v="35"/>
    <x v="2527"/>
    <d v="2013-10-18T03:59:00"/>
    <x v="5"/>
  </r>
  <r>
    <n v="2528"/>
    <s v="Three Voices"/>
    <x v="2526"/>
    <n v="4000"/>
    <n v="4289.99"/>
    <n v="107"/>
    <x v="0"/>
    <s v="GB"/>
    <s v="GBP"/>
    <n v="1440068400"/>
    <n v="1438459303"/>
    <b v="0"/>
    <n v="81"/>
    <b v="1"/>
    <s v="music/classical music"/>
    <n v="52.96"/>
    <x v="4"/>
    <x v="35"/>
    <x v="2528"/>
    <d v="2015-08-20T11:00:00"/>
    <x v="4"/>
  </r>
  <r>
    <n v="2529"/>
    <s v="UrbanArias is DC's Contemporary Opera Company"/>
    <x v="2527"/>
    <n v="6000"/>
    <n v="6257"/>
    <n v="104"/>
    <x v="0"/>
    <s v="US"/>
    <s v="USD"/>
    <n v="1332636975"/>
    <n v="1328752575"/>
    <b v="0"/>
    <n v="76"/>
    <b v="1"/>
    <s v="music/classical music"/>
    <n v="82.33"/>
    <x v="4"/>
    <x v="35"/>
    <x v="2529"/>
    <d v="2012-03-25T00:56:15"/>
    <x v="6"/>
  </r>
  <r>
    <n v="2530"/>
    <s v="OK Mozart Festival premiere by The Tulsa Youth Symphony"/>
    <x v="2528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x v="35"/>
    <x v="2530"/>
    <d v="2015-04-20T04:50:00"/>
    <x v="4"/>
  </r>
  <r>
    <n v="2531"/>
    <s v="Modern Chamber Music"/>
    <x v="2529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x v="35"/>
    <x v="2531"/>
    <d v="2015-08-15T03:59:00"/>
    <x v="4"/>
  </r>
  <r>
    <n v="2532"/>
    <s v="The Pacific Guitar Ensemble's Debut Recording!"/>
    <x v="2530"/>
    <n v="4000"/>
    <n v="5045"/>
    <n v="126"/>
    <x v="0"/>
    <s v="US"/>
    <s v="USD"/>
    <n v="1345148566"/>
    <n v="1342556566"/>
    <b v="0"/>
    <n v="60"/>
    <b v="1"/>
    <s v="music/classical music"/>
    <n v="84.08"/>
    <x v="4"/>
    <x v="35"/>
    <x v="2532"/>
    <d v="2012-08-16T20:22:46"/>
    <x v="6"/>
  </r>
  <r>
    <n v="2533"/>
    <s v="HOLOGRAPHIC - 2013 Concert and Commission Campaign"/>
    <x v="2531"/>
    <n v="7500"/>
    <n v="8300"/>
    <n v="111"/>
    <x v="0"/>
    <s v="US"/>
    <s v="USD"/>
    <n v="1362160868"/>
    <n v="1359568911"/>
    <b v="0"/>
    <n v="136"/>
    <b v="1"/>
    <s v="music/classical music"/>
    <n v="61.03"/>
    <x v="4"/>
    <x v="35"/>
    <x v="2533"/>
    <d v="2013-03-01T18:01:08"/>
    <x v="5"/>
  </r>
  <r>
    <n v="2534"/>
    <s v="Performance of Lawrence Axelrod's &quot;Songs of Yes&quot; in Chicago by new music group CUBE"/>
    <x v="2532"/>
    <n v="2000"/>
    <n v="2100"/>
    <n v="105"/>
    <x v="0"/>
    <s v="US"/>
    <s v="USD"/>
    <n v="1262325600"/>
    <n v="1257871712"/>
    <b v="0"/>
    <n v="14"/>
    <b v="1"/>
    <s v="music/classical music"/>
    <n v="150"/>
    <x v="4"/>
    <x v="35"/>
    <x v="2534"/>
    <d v="2010-01-01T06:00:00"/>
    <x v="10"/>
  </r>
  <r>
    <n v="2535"/>
    <s v="Mark Hayes Requiem Recording"/>
    <x v="2533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x v="35"/>
    <x v="2535"/>
    <d v="2014-12-01T19:59:05"/>
    <x v="3"/>
  </r>
  <r>
    <n v="2536"/>
    <s v="Become the subject of my next composition!"/>
    <x v="2534"/>
    <n v="25"/>
    <n v="29"/>
    <n v="116"/>
    <x v="0"/>
    <s v="US"/>
    <s v="USD"/>
    <n v="1375151566"/>
    <n v="1373337166"/>
    <b v="0"/>
    <n v="4"/>
    <b v="1"/>
    <s v="music/classical music"/>
    <n v="7.25"/>
    <x v="4"/>
    <x v="35"/>
    <x v="2536"/>
    <d v="2013-07-30T02:32:46"/>
    <x v="5"/>
  </r>
  <r>
    <n v="2537"/>
    <s v="The Philadelphia Opera Collective presents Susannah"/>
    <x v="2535"/>
    <n v="1000"/>
    <n v="1100"/>
    <n v="110"/>
    <x v="0"/>
    <s v="US"/>
    <s v="USD"/>
    <n v="1312212855"/>
    <n v="1307028855"/>
    <b v="0"/>
    <n v="11"/>
    <b v="1"/>
    <s v="music/classical music"/>
    <n v="100"/>
    <x v="4"/>
    <x v="35"/>
    <x v="2537"/>
    <d v="2011-08-01T15:34:15"/>
    <x v="7"/>
  </r>
  <r>
    <n v="2538"/>
    <s v="Me, Myself and Albinoni"/>
    <x v="2536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x v="35"/>
    <x v="2538"/>
    <d v="2013-02-24T04:59:00"/>
    <x v="5"/>
  </r>
  <r>
    <n v="2539"/>
    <s v="The Flying Gambas"/>
    <x v="2537"/>
    <n v="10000"/>
    <n v="10025"/>
    <n v="100"/>
    <x v="0"/>
    <s v="US"/>
    <s v="USD"/>
    <n v="1422913152"/>
    <n v="1417729152"/>
    <b v="0"/>
    <n v="59"/>
    <b v="1"/>
    <s v="music/classical music"/>
    <n v="169.92"/>
    <x v="4"/>
    <x v="35"/>
    <x v="2539"/>
    <d v="2015-02-02T21:39:12"/>
    <x v="3"/>
  </r>
  <r>
    <n v="2540"/>
    <s v="Vladimir in Butterfly Country"/>
    <x v="2538"/>
    <n v="2500"/>
    <n v="2585"/>
    <n v="103"/>
    <x v="0"/>
    <s v="US"/>
    <s v="USD"/>
    <n v="1319904721"/>
    <n v="1314720721"/>
    <b v="0"/>
    <n v="27"/>
    <b v="1"/>
    <s v="music/classical music"/>
    <n v="95.74"/>
    <x v="4"/>
    <x v="35"/>
    <x v="2540"/>
    <d v="2011-10-29T16:12:01"/>
    <x v="7"/>
  </r>
  <r>
    <n v="2541"/>
    <s v="Completion of Unique Recording of British and Finnish Music"/>
    <x v="2539"/>
    <n v="3500"/>
    <n v="3746"/>
    <n v="107"/>
    <x v="0"/>
    <s v="GB"/>
    <s v="GBP"/>
    <n v="1380192418"/>
    <n v="1375008418"/>
    <b v="0"/>
    <n v="63"/>
    <b v="1"/>
    <s v="music/classical music"/>
    <n v="59.46"/>
    <x v="4"/>
    <x v="35"/>
    <x v="2541"/>
    <d v="2013-09-26T10:46:58"/>
    <x v="5"/>
  </r>
  <r>
    <n v="2542"/>
    <s v="Classical Music by Marquita"/>
    <x v="2540"/>
    <n v="700"/>
    <n v="725"/>
    <n v="104"/>
    <x v="0"/>
    <s v="US"/>
    <s v="USD"/>
    <n v="1380599940"/>
    <n v="1377252857"/>
    <b v="0"/>
    <n v="13"/>
    <b v="1"/>
    <s v="music/classical music"/>
    <n v="55.77"/>
    <x v="4"/>
    <x v="35"/>
    <x v="2542"/>
    <d v="2013-10-01T03:59:00"/>
    <x v="5"/>
  </r>
  <r>
    <n v="2543"/>
    <s v="AM 1610 :: The Station &gt;&gt; Live Studio Project &gt; Phase 1"/>
    <x v="2541"/>
    <n v="250"/>
    <n v="391"/>
    <n v="156"/>
    <x v="0"/>
    <s v="US"/>
    <s v="USD"/>
    <n v="1293937200"/>
    <n v="1291257298"/>
    <b v="0"/>
    <n v="13"/>
    <b v="1"/>
    <s v="music/classical music"/>
    <n v="30.08"/>
    <x v="4"/>
    <x v="35"/>
    <x v="2543"/>
    <d v="2011-01-02T03:00:00"/>
    <x v="8"/>
  </r>
  <r>
    <n v="2544"/>
    <s v="Singing City Children's Choir"/>
    <x v="2542"/>
    <n v="5000"/>
    <n v="5041"/>
    <n v="101"/>
    <x v="0"/>
    <s v="US"/>
    <s v="USD"/>
    <n v="1341750569"/>
    <n v="1339158569"/>
    <b v="0"/>
    <n v="57"/>
    <b v="1"/>
    <s v="music/classical music"/>
    <n v="88.44"/>
    <x v="4"/>
    <x v="35"/>
    <x v="2544"/>
    <d v="2012-07-08T12:29:29"/>
    <x v="6"/>
  </r>
  <r>
    <n v="2545"/>
    <s v="Larchmere String Quartet Debut Album: Music by Stephan Krehl"/>
    <x v="2543"/>
    <n v="2000"/>
    <n v="3906"/>
    <n v="195"/>
    <x v="0"/>
    <s v="US"/>
    <s v="USD"/>
    <n v="1424997000"/>
    <n v="1421983138"/>
    <b v="0"/>
    <n v="61"/>
    <b v="1"/>
    <s v="music/classical music"/>
    <n v="64.03"/>
    <x v="4"/>
    <x v="35"/>
    <x v="2545"/>
    <d v="2015-02-27T00:30:00"/>
    <x v="4"/>
  </r>
  <r>
    <n v="2546"/>
    <s v="Cor Cantiamo's First Commercially Released Recording"/>
    <x v="2544"/>
    <n v="3500"/>
    <n v="3910"/>
    <n v="112"/>
    <x v="0"/>
    <s v="US"/>
    <s v="USD"/>
    <n v="1380949200"/>
    <n v="1378586179"/>
    <b v="0"/>
    <n v="65"/>
    <b v="1"/>
    <s v="music/classical music"/>
    <n v="60.15"/>
    <x v="4"/>
    <x v="35"/>
    <x v="2546"/>
    <d v="2013-10-05T05:00:00"/>
    <x v="5"/>
  </r>
  <r>
    <n v="2547"/>
    <s v="Classical Guitar Music of Hawaii"/>
    <x v="2545"/>
    <n v="5500"/>
    <n v="6592"/>
    <n v="120"/>
    <x v="0"/>
    <s v="US"/>
    <s v="USD"/>
    <n v="1333560803"/>
    <n v="1330972403"/>
    <b v="0"/>
    <n v="134"/>
    <b v="1"/>
    <s v="music/classical music"/>
    <n v="49.19"/>
    <x v="4"/>
    <x v="35"/>
    <x v="2547"/>
    <d v="2012-04-04T17:33:23"/>
    <x v="6"/>
  </r>
  <r>
    <n v="2548"/>
    <s v="IYSO Orchestra Academy &amp; Symphonic Concert 2016"/>
    <x v="2546"/>
    <n v="6000"/>
    <n v="6111"/>
    <n v="102"/>
    <x v="0"/>
    <s v="FR"/>
    <s v="EUR"/>
    <n v="1475209620"/>
    <n v="1473087637"/>
    <b v="0"/>
    <n v="37"/>
    <b v="1"/>
    <s v="music/classical music"/>
    <n v="165.16"/>
    <x v="4"/>
    <x v="35"/>
    <x v="2548"/>
    <d v="2016-09-30T04:27:00"/>
    <x v="2"/>
  </r>
  <r>
    <n v="2549"/>
    <s v="The Miller's Wife, a new opera"/>
    <x v="2547"/>
    <n v="1570"/>
    <n v="1614"/>
    <n v="103"/>
    <x v="0"/>
    <s v="GB"/>
    <s v="GBP"/>
    <n v="1370019600"/>
    <n v="1366999870"/>
    <b v="0"/>
    <n v="37"/>
    <b v="1"/>
    <s v="music/classical music"/>
    <n v="43.62"/>
    <x v="4"/>
    <x v="35"/>
    <x v="2549"/>
    <d v="2013-05-31T17:00:00"/>
    <x v="5"/>
  </r>
  <r>
    <n v="2550"/>
    <s v="RESTLESS: Ashley Bathgate and Karl Larson Record Ken Thomson"/>
    <x v="2548"/>
    <n v="6500"/>
    <n v="6555"/>
    <n v="101"/>
    <x v="0"/>
    <s v="US"/>
    <s v="USD"/>
    <n v="1444276740"/>
    <n v="1439392406"/>
    <b v="0"/>
    <n v="150"/>
    <b v="1"/>
    <s v="music/classical music"/>
    <n v="43.7"/>
    <x v="4"/>
    <x v="35"/>
    <x v="2550"/>
    <d v="2015-10-08T03:59:00"/>
    <x v="4"/>
  </r>
  <r>
    <n v="2551"/>
    <s v="Mozart Requiem with Bach Cantata 106 &amp; Brahms NÃ¤nie"/>
    <x v="2549"/>
    <n v="3675"/>
    <n v="3775.5"/>
    <n v="103"/>
    <x v="0"/>
    <s v="US"/>
    <s v="USD"/>
    <n v="1332362880"/>
    <n v="1329890585"/>
    <b v="0"/>
    <n v="56"/>
    <b v="1"/>
    <s v="music/classical music"/>
    <n v="67.42"/>
    <x v="4"/>
    <x v="35"/>
    <x v="2551"/>
    <d v="2012-03-21T20:48:00"/>
    <x v="6"/>
  </r>
  <r>
    <n v="2552"/>
    <s v="DAVID, The Oratorio"/>
    <x v="2550"/>
    <n v="3000"/>
    <n v="3195"/>
    <n v="107"/>
    <x v="0"/>
    <s v="US"/>
    <s v="USD"/>
    <n v="1488741981"/>
    <n v="1486149981"/>
    <b v="0"/>
    <n v="18"/>
    <b v="1"/>
    <s v="music/classical music"/>
    <n v="177.5"/>
    <x v="4"/>
    <x v="35"/>
    <x v="2552"/>
    <d v="2017-03-05T19:26:21"/>
    <x v="9"/>
  </r>
  <r>
    <n v="2553"/>
    <s v="Help Fund Tara's Album of Rare 18-19th Century Italian Songs"/>
    <x v="2551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x v="35"/>
    <x v="2553"/>
    <d v="2012-09-21T04:46:47"/>
    <x v="6"/>
  </r>
  <r>
    <n v="2554"/>
    <s v="Patagonia Winds: Wind Quintet Commission Project"/>
    <x v="2552"/>
    <n v="3000"/>
    <n v="3684"/>
    <n v="123"/>
    <x v="0"/>
    <s v="US"/>
    <s v="USD"/>
    <n v="1433131140"/>
    <n v="1430445163"/>
    <b v="0"/>
    <n v="67"/>
    <b v="1"/>
    <s v="music/classical music"/>
    <n v="54.99"/>
    <x v="4"/>
    <x v="35"/>
    <x v="2554"/>
    <d v="2015-06-01T03:59:00"/>
    <x v="4"/>
  </r>
  <r>
    <n v="2555"/>
    <s v="Send Brandon Rumsey to Brevard Music Center"/>
    <x v="2553"/>
    <n v="2000"/>
    <n v="2147"/>
    <n v="107"/>
    <x v="0"/>
    <s v="US"/>
    <s v="USD"/>
    <n v="1338219793"/>
    <n v="1335541393"/>
    <b v="0"/>
    <n v="35"/>
    <b v="1"/>
    <s v="music/classical music"/>
    <n v="61.34"/>
    <x v="4"/>
    <x v="35"/>
    <x v="2555"/>
    <d v="2012-05-28T15:43:13"/>
    <x v="6"/>
  </r>
  <r>
    <n v="2556"/>
    <s v="Grind Violin: Analog DIYalog: Composers Vinyl Compilation"/>
    <x v="2554"/>
    <n v="745"/>
    <n v="786"/>
    <n v="106"/>
    <x v="0"/>
    <s v="US"/>
    <s v="USD"/>
    <n v="1356392857"/>
    <n v="1352504857"/>
    <b v="0"/>
    <n v="34"/>
    <b v="1"/>
    <s v="music/classical music"/>
    <n v="23.12"/>
    <x v="4"/>
    <x v="35"/>
    <x v="2556"/>
    <d v="2012-12-24T23:47:37"/>
    <x v="6"/>
  </r>
  <r>
    <n v="2557"/>
    <s v="European Tour"/>
    <x v="2555"/>
    <n v="900"/>
    <n v="1066"/>
    <n v="118"/>
    <x v="0"/>
    <s v="GB"/>
    <s v="GBP"/>
    <n v="1400176386"/>
    <n v="1397584386"/>
    <b v="0"/>
    <n v="36"/>
    <b v="1"/>
    <s v="music/classical music"/>
    <n v="29.61"/>
    <x v="4"/>
    <x v="35"/>
    <x v="2557"/>
    <d v="2014-05-15T17:53:06"/>
    <x v="3"/>
  </r>
  <r>
    <n v="2558"/>
    <s v="Hopkins Sinfonia 2015 Season"/>
    <x v="2556"/>
    <n v="1250"/>
    <n v="1361"/>
    <n v="109"/>
    <x v="0"/>
    <s v="AU"/>
    <s v="AUD"/>
    <n v="1430488740"/>
    <n v="1427747906"/>
    <b v="0"/>
    <n v="18"/>
    <b v="1"/>
    <s v="music/classical music"/>
    <n v="75.61"/>
    <x v="4"/>
    <x v="35"/>
    <x v="2558"/>
    <d v="2015-05-01T13:59:00"/>
    <x v="4"/>
  </r>
  <r>
    <n v="2559"/>
    <s v="India Meets String Quartet"/>
    <x v="2557"/>
    <n v="800"/>
    <n v="890"/>
    <n v="111"/>
    <x v="0"/>
    <s v="US"/>
    <s v="USD"/>
    <n v="1321385820"/>
    <n v="1318539484"/>
    <b v="0"/>
    <n v="25"/>
    <b v="1"/>
    <s v="music/classical music"/>
    <n v="35.6"/>
    <x v="4"/>
    <x v="35"/>
    <x v="2559"/>
    <d v="2011-11-15T19:37:00"/>
    <x v="7"/>
  </r>
  <r>
    <n v="2560"/>
    <s v="Courting Rites of Cranes CD recording"/>
    <x v="2558"/>
    <n v="3000"/>
    <n v="3003"/>
    <n v="100"/>
    <x v="0"/>
    <s v="GB"/>
    <s v="GBP"/>
    <n v="1425682174"/>
    <n v="1423090174"/>
    <b v="0"/>
    <n v="21"/>
    <b v="1"/>
    <s v="music/classical music"/>
    <n v="143"/>
    <x v="4"/>
    <x v="35"/>
    <x v="2560"/>
    <d v="2015-03-06T22:49:34"/>
    <x v="4"/>
  </r>
  <r>
    <n v="2561"/>
    <s v="Project Bearnaise Trucks (Canceled)"/>
    <x v="2559"/>
    <n v="100000"/>
    <n v="0"/>
    <n v="0"/>
    <x v="1"/>
    <s v="CA"/>
    <s v="CAD"/>
    <n v="1444740089"/>
    <n v="1442148089"/>
    <b v="0"/>
    <n v="0"/>
    <b v="0"/>
    <s v="food/food trucks"/>
    <n v="0"/>
    <x v="7"/>
    <x v="19"/>
    <x v="2561"/>
    <d v="2015-10-13T12:41:29"/>
    <x v="4"/>
  </r>
  <r>
    <n v="2562"/>
    <s v="Jamaican food truck in Munich in the making! (Canceled)"/>
    <x v="2560"/>
    <n v="10000"/>
    <n v="75"/>
    <n v="1"/>
    <x v="1"/>
    <s v="DE"/>
    <s v="EUR"/>
    <n v="1476189339"/>
    <n v="1471005339"/>
    <b v="0"/>
    <n v="3"/>
    <b v="0"/>
    <s v="food/food trucks"/>
    <n v="25"/>
    <x v="7"/>
    <x v="19"/>
    <x v="2562"/>
    <d v="2016-10-11T12:35:39"/>
    <x v="2"/>
  </r>
  <r>
    <n v="2563"/>
    <s v="Phoenix Pearl Boba Tea Truck (Canceled)"/>
    <x v="2561"/>
    <n v="20000"/>
    <n v="0"/>
    <n v="0"/>
    <x v="1"/>
    <s v="US"/>
    <s v="USD"/>
    <n v="1438226451"/>
    <n v="1433042451"/>
    <b v="0"/>
    <n v="0"/>
    <b v="0"/>
    <s v="food/food trucks"/>
    <n v="0"/>
    <x v="7"/>
    <x v="19"/>
    <x v="2563"/>
    <d v="2015-07-30T03:20:51"/>
    <x v="4"/>
  </r>
  <r>
    <n v="2564"/>
    <s v="Seaside Eddy's - Wheels on the Ground! (Canceled)"/>
    <x v="2562"/>
    <n v="40000"/>
    <n v="0"/>
    <n v="0"/>
    <x v="1"/>
    <s v="CA"/>
    <s v="CAD"/>
    <n v="1406854699"/>
    <n v="1404262699"/>
    <b v="0"/>
    <n v="0"/>
    <b v="0"/>
    <s v="food/food trucks"/>
    <n v="0"/>
    <x v="7"/>
    <x v="19"/>
    <x v="2564"/>
    <d v="2014-08-01T00:58:19"/>
    <x v="3"/>
  </r>
  <r>
    <n v="2565"/>
    <s v="The Sketchy Pelican (Canceled)"/>
    <x v="2563"/>
    <n v="10000"/>
    <n v="100"/>
    <n v="1"/>
    <x v="1"/>
    <s v="US"/>
    <s v="USD"/>
    <n v="1462827000"/>
    <n v="1457710589"/>
    <b v="0"/>
    <n v="1"/>
    <b v="0"/>
    <s v="food/food trucks"/>
    <n v="100"/>
    <x v="7"/>
    <x v="19"/>
    <x v="2565"/>
    <d v="2016-05-09T20:50:00"/>
    <x v="2"/>
  </r>
  <r>
    <n v="2566"/>
    <s v="Mamma B's Pizza Get's Rolling (Canceled)"/>
    <x v="2564"/>
    <n v="35000"/>
    <n v="0"/>
    <n v="0"/>
    <x v="1"/>
    <s v="US"/>
    <s v="USD"/>
    <n v="1408663948"/>
    <n v="1406071948"/>
    <b v="0"/>
    <n v="0"/>
    <b v="0"/>
    <s v="food/food trucks"/>
    <n v="0"/>
    <x v="7"/>
    <x v="19"/>
    <x v="2566"/>
    <d v="2014-08-21T23:32:28"/>
    <x v="3"/>
  </r>
  <r>
    <n v="2567"/>
    <s v="Burgers and Babes Food Truck (Canceled)"/>
    <x v="2565"/>
    <n v="45000"/>
    <n v="120"/>
    <n v="0"/>
    <x v="1"/>
    <s v="US"/>
    <s v="USD"/>
    <n v="1429823138"/>
    <n v="1427231138"/>
    <b v="0"/>
    <n v="2"/>
    <b v="0"/>
    <s v="food/food trucks"/>
    <n v="60"/>
    <x v="7"/>
    <x v="19"/>
    <x v="2567"/>
    <d v="2015-04-23T21:05:38"/>
    <x v="4"/>
  </r>
  <r>
    <n v="2568"/>
    <s v="Barney's, deliciously New York - Vintage 1972 Chevy P10"/>
    <x v="2566"/>
    <n v="10000"/>
    <n v="50"/>
    <n v="1"/>
    <x v="1"/>
    <s v="GB"/>
    <s v="GBP"/>
    <n v="1472745594"/>
    <n v="1470153594"/>
    <b v="0"/>
    <n v="1"/>
    <b v="0"/>
    <s v="food/food trucks"/>
    <n v="50"/>
    <x v="7"/>
    <x v="19"/>
    <x v="2568"/>
    <d v="2016-09-01T15:59:54"/>
    <x v="2"/>
  </r>
  <r>
    <n v="2569"/>
    <s v="Rochester Needs a Dessert Food Truck (Canceled)"/>
    <x v="2567"/>
    <n v="6500"/>
    <n v="145"/>
    <n v="2"/>
    <x v="1"/>
    <s v="US"/>
    <s v="USD"/>
    <n v="1442457112"/>
    <n v="1439865112"/>
    <b v="0"/>
    <n v="2"/>
    <b v="0"/>
    <s v="food/food trucks"/>
    <n v="72.5"/>
    <x v="7"/>
    <x v="19"/>
    <x v="2569"/>
    <d v="2015-09-17T02:31:52"/>
    <x v="4"/>
  </r>
  <r>
    <n v="2570"/>
    <s v="Mathias Pizzeria - A Mobile Wood Fired Pizza Oven (Canceled)"/>
    <x v="2568"/>
    <n v="7000"/>
    <n v="59"/>
    <n v="1"/>
    <x v="1"/>
    <s v="US"/>
    <s v="USD"/>
    <n v="1486590035"/>
    <n v="1483998035"/>
    <b v="0"/>
    <n v="2"/>
    <b v="0"/>
    <s v="food/food trucks"/>
    <n v="29.5"/>
    <x v="7"/>
    <x v="19"/>
    <x v="2570"/>
    <d v="2017-02-08T21:40:35"/>
    <x v="9"/>
  </r>
  <r>
    <n v="2571"/>
    <s v="Coco Bowls (Canceled)"/>
    <x v="2569"/>
    <n v="100000"/>
    <n v="250"/>
    <n v="0"/>
    <x v="1"/>
    <s v="AU"/>
    <s v="AUD"/>
    <n v="1463645521"/>
    <n v="1458461521"/>
    <b v="0"/>
    <n v="4"/>
    <b v="0"/>
    <s v="food/food trucks"/>
    <n v="62.5"/>
    <x v="7"/>
    <x v="19"/>
    <x v="2571"/>
    <d v="2016-05-19T08:12:01"/>
    <x v="2"/>
  </r>
  <r>
    <n v="2572"/>
    <s v="A Dream of Naughty Nachos (Canceled)"/>
    <x v="2570"/>
    <n v="30000"/>
    <n v="0"/>
    <n v="0"/>
    <x v="1"/>
    <s v="US"/>
    <s v="USD"/>
    <n v="1428893517"/>
    <n v="1426301517"/>
    <b v="0"/>
    <n v="0"/>
    <b v="0"/>
    <s v="food/food trucks"/>
    <n v="0"/>
    <x v="7"/>
    <x v="19"/>
    <x v="2572"/>
    <d v="2015-04-13T02:51:57"/>
    <x v="4"/>
  </r>
  <r>
    <n v="2573"/>
    <s v="Southern Flair Pork-Ka-Bobs (Canceled)"/>
    <x v="2571"/>
    <n v="8000"/>
    <n v="0"/>
    <n v="0"/>
    <x v="1"/>
    <s v="US"/>
    <s v="USD"/>
    <n v="1408803149"/>
    <n v="1404915149"/>
    <b v="0"/>
    <n v="0"/>
    <b v="0"/>
    <s v="food/food trucks"/>
    <n v="0"/>
    <x v="7"/>
    <x v="19"/>
    <x v="2573"/>
    <d v="2014-08-23T14:12:29"/>
    <x v="3"/>
  </r>
  <r>
    <n v="2574"/>
    <s v="Da Pickney Dem Jamaican Jerk (Canceled)"/>
    <x v="2572"/>
    <n v="10000"/>
    <n v="0"/>
    <n v="0"/>
    <x v="1"/>
    <s v="US"/>
    <s v="USD"/>
    <n v="1463600945"/>
    <n v="1461786545"/>
    <b v="0"/>
    <n v="0"/>
    <b v="0"/>
    <s v="food/food trucks"/>
    <n v="0"/>
    <x v="7"/>
    <x v="19"/>
    <x v="2574"/>
    <d v="2016-05-18T19:49:05"/>
    <x v="2"/>
  </r>
  <r>
    <n v="2575"/>
    <s v="Vdub dogs (Canceled)"/>
    <x v="2573"/>
    <n v="85000"/>
    <n v="0"/>
    <n v="0"/>
    <x v="1"/>
    <s v="US"/>
    <s v="USD"/>
    <n v="1421030194"/>
    <n v="1418438194"/>
    <b v="0"/>
    <n v="0"/>
    <b v="0"/>
    <s v="food/food trucks"/>
    <n v="0"/>
    <x v="7"/>
    <x v="19"/>
    <x v="2575"/>
    <d v="2015-01-12T02:36:34"/>
    <x v="3"/>
  </r>
  <r>
    <n v="2576"/>
    <s v="2 Go Fast Food (Canceled)"/>
    <x v="2574"/>
    <n v="10000"/>
    <n v="0"/>
    <n v="0"/>
    <x v="1"/>
    <s v="US"/>
    <s v="USD"/>
    <n v="1428707647"/>
    <n v="1424823247"/>
    <b v="0"/>
    <n v="0"/>
    <b v="0"/>
    <s v="food/food trucks"/>
    <n v="0"/>
    <x v="7"/>
    <x v="19"/>
    <x v="2576"/>
    <d v="2015-04-10T23:14:07"/>
    <x v="4"/>
  </r>
  <r>
    <n v="2577"/>
    <s v="Fruity Cakes (Canceled)"/>
    <x v="2575"/>
    <n v="15000"/>
    <n v="0"/>
    <n v="0"/>
    <x v="1"/>
    <s v="US"/>
    <s v="USD"/>
    <n v="1407181297"/>
    <n v="1405021297"/>
    <b v="0"/>
    <n v="0"/>
    <b v="0"/>
    <s v="food/food trucks"/>
    <n v="0"/>
    <x v="7"/>
    <x v="19"/>
    <x v="2577"/>
    <d v="2014-08-04T19:41:37"/>
    <x v="3"/>
  </r>
  <r>
    <n v="2578"/>
    <s v="Madhuri Kitchen | Power Bowls &amp; Juices (Canceled)"/>
    <x v="2576"/>
    <n v="6000"/>
    <n v="0"/>
    <n v="0"/>
    <x v="1"/>
    <s v="US"/>
    <s v="USD"/>
    <n v="1444410000"/>
    <n v="1440203579"/>
    <b v="0"/>
    <n v="0"/>
    <b v="0"/>
    <s v="food/food trucks"/>
    <n v="0"/>
    <x v="7"/>
    <x v="19"/>
    <x v="2578"/>
    <d v="2015-10-09T17:00:00"/>
    <x v="4"/>
  </r>
  <r>
    <n v="2579"/>
    <s v="Liz's Bakery &amp; Barista on the Go.. (Canceled)"/>
    <x v="2577"/>
    <n v="200000"/>
    <n v="277"/>
    <n v="0"/>
    <x v="1"/>
    <s v="US"/>
    <s v="USD"/>
    <n v="1410810903"/>
    <n v="1405626903"/>
    <b v="0"/>
    <n v="12"/>
    <b v="0"/>
    <s v="food/food trucks"/>
    <n v="23.08"/>
    <x v="7"/>
    <x v="19"/>
    <x v="2579"/>
    <d v="2014-09-15T19:55:03"/>
    <x v="3"/>
  </r>
  <r>
    <n v="2580"/>
    <s v="Build Phatboyz Food Truck (Canceled)"/>
    <x v="2578"/>
    <n v="8500"/>
    <n v="51"/>
    <n v="1"/>
    <x v="1"/>
    <s v="US"/>
    <s v="USD"/>
    <n v="1431745200"/>
    <n v="1429170603"/>
    <b v="0"/>
    <n v="2"/>
    <b v="0"/>
    <s v="food/food trucks"/>
    <n v="25.5"/>
    <x v="7"/>
    <x v="19"/>
    <x v="2580"/>
    <d v="2015-05-16T03:00:00"/>
    <x v="4"/>
  </r>
  <r>
    <n v="2581"/>
    <s v="A Flying Sausage Food Truck"/>
    <x v="2579"/>
    <n v="5000"/>
    <n v="530"/>
    <n v="11"/>
    <x v="2"/>
    <s v="US"/>
    <s v="USD"/>
    <n v="1447689898"/>
    <n v="1445094298"/>
    <b v="0"/>
    <n v="11"/>
    <b v="0"/>
    <s v="food/food trucks"/>
    <n v="48.18"/>
    <x v="7"/>
    <x v="19"/>
    <x v="2581"/>
    <d v="2015-11-16T16:04:58"/>
    <x v="4"/>
  </r>
  <r>
    <n v="2582"/>
    <s v="Drunken Wings"/>
    <x v="2580"/>
    <n v="90000"/>
    <n v="1"/>
    <n v="0"/>
    <x v="2"/>
    <s v="US"/>
    <s v="USD"/>
    <n v="1477784634"/>
    <n v="1475192634"/>
    <b v="0"/>
    <n v="1"/>
    <b v="0"/>
    <s v="food/food trucks"/>
    <n v="1"/>
    <x v="7"/>
    <x v="19"/>
    <x v="2582"/>
    <d v="2016-10-29T23:43:54"/>
    <x v="2"/>
  </r>
  <r>
    <n v="2583"/>
    <s v="Crazy Daisy Food Truck"/>
    <x v="2581"/>
    <n v="1000"/>
    <n v="5"/>
    <n v="1"/>
    <x v="2"/>
    <s v="US"/>
    <s v="USD"/>
    <n v="1426526880"/>
    <n v="1421346480"/>
    <b v="0"/>
    <n v="5"/>
    <b v="0"/>
    <s v="food/food trucks"/>
    <n v="1"/>
    <x v="7"/>
    <x v="19"/>
    <x v="2583"/>
    <d v="2015-03-16T17:28:00"/>
    <x v="4"/>
  </r>
  <r>
    <n v="2584"/>
    <s v="Culinary Arts Food Truck Style"/>
    <x v="2582"/>
    <n v="10000"/>
    <n v="0"/>
    <n v="0"/>
    <x v="2"/>
    <s v="US"/>
    <s v="USD"/>
    <n v="1434341369"/>
    <n v="1431749369"/>
    <b v="0"/>
    <n v="0"/>
    <b v="0"/>
    <s v="food/food trucks"/>
    <n v="0"/>
    <x v="7"/>
    <x v="19"/>
    <x v="2584"/>
    <d v="2015-06-15T04:09:29"/>
    <x v="4"/>
  </r>
  <r>
    <n v="2585"/>
    <s v="Evie's Eats and Natural Treats Food Truck"/>
    <x v="2583"/>
    <n v="30000"/>
    <n v="50"/>
    <n v="0"/>
    <x v="2"/>
    <s v="US"/>
    <s v="USD"/>
    <n v="1404601632"/>
    <n v="1402009632"/>
    <b v="0"/>
    <n v="1"/>
    <b v="0"/>
    <s v="food/food trucks"/>
    <n v="50"/>
    <x v="7"/>
    <x v="19"/>
    <x v="2585"/>
    <d v="2014-07-05T23:07:12"/>
    <x v="3"/>
  </r>
  <r>
    <n v="2586"/>
    <s v="Inspire Healthy Eating"/>
    <x v="2584"/>
    <n v="3000"/>
    <n v="5"/>
    <n v="0"/>
    <x v="2"/>
    <s v="GB"/>
    <s v="GBP"/>
    <n v="1451030136"/>
    <n v="1448438136"/>
    <b v="0"/>
    <n v="1"/>
    <b v="0"/>
    <s v="food/food trucks"/>
    <n v="5"/>
    <x v="7"/>
    <x v="19"/>
    <x v="2586"/>
    <d v="2015-12-25T07:55:36"/>
    <x v="4"/>
  </r>
  <r>
    <n v="2587"/>
    <s v="Yummy Hugs-The Original Co-op, Pop-up Food Truck"/>
    <x v="2585"/>
    <n v="50000"/>
    <n v="1217"/>
    <n v="2"/>
    <x v="2"/>
    <s v="US"/>
    <s v="USD"/>
    <n v="1451491953"/>
    <n v="1448899953"/>
    <b v="0"/>
    <n v="6"/>
    <b v="0"/>
    <s v="food/food trucks"/>
    <n v="202.83"/>
    <x v="7"/>
    <x v="19"/>
    <x v="2587"/>
    <d v="2015-12-30T16:12:33"/>
    <x v="4"/>
  </r>
  <r>
    <n v="2588"/>
    <s v="Stacey's $5 Dollar Hollar Food Truck Home of the Freak"/>
    <x v="2586"/>
    <n v="6000"/>
    <n v="233"/>
    <n v="4"/>
    <x v="2"/>
    <s v="US"/>
    <s v="USD"/>
    <n v="1427807640"/>
    <n v="1423325626"/>
    <b v="0"/>
    <n v="8"/>
    <b v="0"/>
    <s v="food/food trucks"/>
    <n v="29.13"/>
    <x v="7"/>
    <x v="19"/>
    <x v="2588"/>
    <d v="2015-03-31T13:14:00"/>
    <x v="4"/>
  </r>
  <r>
    <n v="2589"/>
    <s v="TapiÃ³ca - Brazilian Street Food Truck"/>
    <x v="2587"/>
    <n v="50000"/>
    <n v="5"/>
    <n v="0"/>
    <x v="2"/>
    <s v="DK"/>
    <s v="DKK"/>
    <n v="1458733927"/>
    <n v="1456145527"/>
    <b v="0"/>
    <n v="1"/>
    <b v="0"/>
    <s v="food/food trucks"/>
    <n v="5"/>
    <x v="7"/>
    <x v="19"/>
    <x v="2589"/>
    <d v="2016-03-23T11:52:07"/>
    <x v="2"/>
  </r>
  <r>
    <n v="2590"/>
    <s v="Magic Kick Coffee - coffee that makes your day"/>
    <x v="2588"/>
    <n v="3000"/>
    <n v="0"/>
    <n v="0"/>
    <x v="2"/>
    <s v="AU"/>
    <s v="AUD"/>
    <n v="1453817297"/>
    <n v="1453212497"/>
    <b v="0"/>
    <n v="0"/>
    <b v="0"/>
    <s v="food/food trucks"/>
    <n v="0"/>
    <x v="7"/>
    <x v="19"/>
    <x v="2590"/>
    <d v="2016-01-26T14:08:17"/>
    <x v="2"/>
  </r>
  <r>
    <n v="2591"/>
    <s v="patent pending"/>
    <x v="2589"/>
    <n v="1500"/>
    <n v="26"/>
    <n v="2"/>
    <x v="2"/>
    <s v="US"/>
    <s v="USD"/>
    <n v="1457901924"/>
    <n v="1452721524"/>
    <b v="0"/>
    <n v="2"/>
    <b v="0"/>
    <s v="food/food trucks"/>
    <n v="13"/>
    <x v="7"/>
    <x v="19"/>
    <x v="2591"/>
    <d v="2016-03-13T20:45:24"/>
    <x v="2"/>
  </r>
  <r>
    <n v="2592"/>
    <s v="El Carte 303"/>
    <x v="2590"/>
    <n v="30000"/>
    <n v="50"/>
    <n v="0"/>
    <x v="2"/>
    <s v="US"/>
    <s v="USD"/>
    <n v="1412536421"/>
    <n v="1409944421"/>
    <b v="0"/>
    <n v="1"/>
    <b v="0"/>
    <s v="food/food trucks"/>
    <n v="50"/>
    <x v="7"/>
    <x v="19"/>
    <x v="2592"/>
    <d v="2014-10-05T19:13:41"/>
    <x v="3"/>
  </r>
  <r>
    <n v="2593"/>
    <s v="L.J. Silvers' Ice Cream and Taco Van"/>
    <x v="2591"/>
    <n v="10000"/>
    <n v="0"/>
    <n v="0"/>
    <x v="2"/>
    <s v="US"/>
    <s v="USD"/>
    <n v="1429993026"/>
    <n v="1427401026"/>
    <b v="0"/>
    <n v="0"/>
    <b v="0"/>
    <s v="food/food trucks"/>
    <n v="0"/>
    <x v="7"/>
    <x v="19"/>
    <x v="2593"/>
    <d v="2015-04-25T20:17:06"/>
    <x v="4"/>
  </r>
  <r>
    <n v="2594"/>
    <s v="The Shirley Delicious Treats Food Truck Project"/>
    <x v="2592"/>
    <n v="80000"/>
    <n v="1"/>
    <n v="0"/>
    <x v="2"/>
    <s v="US"/>
    <s v="USD"/>
    <n v="1407453228"/>
    <n v="1404861228"/>
    <b v="0"/>
    <n v="1"/>
    <b v="0"/>
    <s v="food/food trucks"/>
    <n v="1"/>
    <x v="7"/>
    <x v="19"/>
    <x v="2594"/>
    <d v="2014-08-07T23:13:48"/>
    <x v="3"/>
  </r>
  <r>
    <n v="2595"/>
    <s v="Food Truck for Little Fox Bakery"/>
    <x v="2593"/>
    <n v="15000"/>
    <n v="1825"/>
    <n v="12"/>
    <x v="2"/>
    <s v="US"/>
    <s v="USD"/>
    <n v="1487915500"/>
    <n v="1485323500"/>
    <b v="0"/>
    <n v="19"/>
    <b v="0"/>
    <s v="food/food trucks"/>
    <n v="96.05"/>
    <x v="7"/>
    <x v="19"/>
    <x v="2595"/>
    <d v="2017-02-24T05:51:40"/>
    <x v="9"/>
  </r>
  <r>
    <n v="2596"/>
    <s v="The Chef Express Food Truck"/>
    <x v="2594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x v="19"/>
    <x v="2596"/>
    <d v="2014-08-07T15:56:49"/>
    <x v="3"/>
  </r>
  <r>
    <n v="2597"/>
    <s v="Cafe Nomad back on the road! Coffee van's poorly."/>
    <x v="2595"/>
    <n v="1500"/>
    <n v="85"/>
    <n v="6"/>
    <x v="2"/>
    <s v="GB"/>
    <s v="GBP"/>
    <n v="1466323917"/>
    <n v="1463731917"/>
    <b v="0"/>
    <n v="7"/>
    <b v="0"/>
    <s v="food/food trucks"/>
    <n v="12.14"/>
    <x v="7"/>
    <x v="19"/>
    <x v="2597"/>
    <d v="2016-06-19T08:11:57"/>
    <x v="2"/>
  </r>
  <r>
    <n v="2598"/>
    <s v="Rovin' Okie's Fried Pies gourmet southern fried pies."/>
    <x v="2596"/>
    <n v="3000"/>
    <n v="1170"/>
    <n v="39"/>
    <x v="2"/>
    <s v="US"/>
    <s v="USD"/>
    <n v="1443039001"/>
    <n v="1440447001"/>
    <b v="0"/>
    <n v="14"/>
    <b v="0"/>
    <s v="food/food trucks"/>
    <n v="83.57"/>
    <x v="7"/>
    <x v="19"/>
    <x v="2598"/>
    <d v="2015-09-23T20:10:01"/>
    <x v="4"/>
  </r>
  <r>
    <n v="2599"/>
    <s v="Empty Ramekins Catering Group"/>
    <x v="2597"/>
    <n v="9041"/>
    <n v="90"/>
    <n v="1"/>
    <x v="2"/>
    <s v="US"/>
    <s v="USD"/>
    <n v="1407089147"/>
    <n v="1403201147"/>
    <b v="0"/>
    <n v="5"/>
    <b v="0"/>
    <s v="food/food trucks"/>
    <n v="18"/>
    <x v="7"/>
    <x v="19"/>
    <x v="2599"/>
    <d v="2014-08-03T18:05:47"/>
    <x v="3"/>
  </r>
  <r>
    <n v="2600"/>
    <s v="Help Buttz Return From the Ashes"/>
    <x v="2598"/>
    <n v="50000"/>
    <n v="3466"/>
    <n v="7"/>
    <x v="2"/>
    <s v="US"/>
    <s v="USD"/>
    <n v="1458938200"/>
    <n v="1453757800"/>
    <b v="0"/>
    <n v="30"/>
    <b v="0"/>
    <s v="food/food trucks"/>
    <n v="115.53"/>
    <x v="7"/>
    <x v="19"/>
    <x v="2600"/>
    <d v="2016-03-25T20:36:40"/>
    <x v="2"/>
  </r>
  <r>
    <n v="2601"/>
    <s v="Launch a TARDIS into SPACE!"/>
    <x v="2599"/>
    <n v="500"/>
    <n v="3307"/>
    <n v="661"/>
    <x v="0"/>
    <s v="US"/>
    <s v="USD"/>
    <n v="1347508740"/>
    <n v="1346276349"/>
    <b v="1"/>
    <n v="151"/>
    <b v="1"/>
    <s v="technology/space exploration"/>
    <n v="21.9"/>
    <x v="2"/>
    <x v="36"/>
    <x v="2601"/>
    <d v="2012-09-13T03:59:00"/>
    <x v="6"/>
  </r>
  <r>
    <n v="2602"/>
    <s v="Historic Robotic Spacecraft Poster Series"/>
    <x v="2600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x v="36"/>
    <x v="2602"/>
    <d v="2014-11-12T21:20:00"/>
    <x v="3"/>
  </r>
  <r>
    <n v="2603"/>
    <s v="Manned Mock Mars Mission"/>
    <x v="2601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x v="36"/>
    <x v="2603"/>
    <d v="2013-12-23T21:54:14"/>
    <x v="5"/>
  </r>
  <r>
    <n v="2604"/>
    <s v="Hermes Spacecraft"/>
    <x v="2602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x v="36"/>
    <x v="2604"/>
    <d v="2012-04-29T01:13:43"/>
    <x v="6"/>
  </r>
  <r>
    <n v="2605"/>
    <s v="The most mysterious star in the Galaxy"/>
    <x v="2603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x v="36"/>
    <x v="2605"/>
    <d v="2016-06-17T12:59:50"/>
    <x v="2"/>
  </r>
  <r>
    <n v="2606"/>
    <s v="2000 Student Projects to the Edge of Space"/>
    <x v="2604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x v="36"/>
    <x v="2606"/>
    <d v="2014-04-29T17:06:22"/>
    <x v="3"/>
  </r>
  <r>
    <n v="2607"/>
    <s v="Historic Robotic Spacecraft Poster Series Two"/>
    <x v="2605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x v="36"/>
    <x v="2607"/>
    <d v="2015-08-12T02:00:00"/>
    <x v="4"/>
  </r>
  <r>
    <n v="2608"/>
    <s v="Giant Leaps in Space Poster Series"/>
    <x v="2606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x v="36"/>
    <x v="2608"/>
    <d v="2017-03-15T00:00:00"/>
    <x v="9"/>
  </r>
  <r>
    <n v="2609"/>
    <s v="ArduSat - Your Arduino Experiment in Space"/>
    <x v="2607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x v="36"/>
    <x v="2609"/>
    <d v="2012-07-15T05:42:31"/>
    <x v="6"/>
  </r>
  <r>
    <n v="2610"/>
    <s v="Restore the Pluto Discovery Telescope"/>
    <x v="2608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x v="36"/>
    <x v="2610"/>
    <d v="2016-08-22T06:59:00"/>
    <x v="2"/>
  </r>
  <r>
    <n v="2611"/>
    <s v="The Universe in a Sphere (Relaunch)"/>
    <x v="2609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x v="36"/>
    <x v="2611"/>
    <d v="2017-01-02T22:59:00"/>
    <x v="2"/>
  </r>
  <r>
    <n v="2612"/>
    <s v="Starscraper: The Next Generation of Suborbital Rockets"/>
    <x v="2610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x v="36"/>
    <x v="2612"/>
    <d v="2015-01-09T03:26:10"/>
    <x v="3"/>
  </r>
  <r>
    <n v="2613"/>
    <s v="Earth 360"/>
    <x v="2611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x v="36"/>
    <x v="2613"/>
    <d v="2012-09-21T19:38:14"/>
    <x v="6"/>
  </r>
  <r>
    <n v="2614"/>
    <s v="Kansas City SSEP Mission 5 Rocket . . .3,2,1 . . Blast Off!"/>
    <x v="2612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x v="36"/>
    <x v="2614"/>
    <d v="2014-04-30T05:00:00"/>
    <x v="3"/>
  </r>
  <r>
    <n v="2615"/>
    <s v="Action Man (GI Joe) Mission Mercury 10"/>
    <x v="2613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x v="36"/>
    <x v="2615"/>
    <d v="2016-04-30T12:00:00"/>
    <x v="2"/>
  </r>
  <r>
    <n v="2616"/>
    <s v="James Webb Deployable Model"/>
    <x v="2614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x v="36"/>
    <x v="2616"/>
    <d v="2015-08-25T23:52:09"/>
    <x v="4"/>
  </r>
  <r>
    <n v="2617"/>
    <s v="Equatorial Sundial - Learn about planetary motion!"/>
    <x v="2615"/>
    <n v="500"/>
    <n v="4388"/>
    <n v="878"/>
    <x v="0"/>
    <s v="US"/>
    <s v="USD"/>
    <n v="1413838751"/>
    <n v="1411246751"/>
    <b v="1"/>
    <n v="159"/>
    <b v="1"/>
    <s v="technology/space exploration"/>
    <n v="27.6"/>
    <x v="2"/>
    <x v="36"/>
    <x v="2617"/>
    <d v="2014-10-20T20:59:11"/>
    <x v="3"/>
  </r>
  <r>
    <n v="2618"/>
    <s v="SPACE ART FEATURING ASTRONAUTS #WeBelieveInAstronauts"/>
    <x v="2616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x v="36"/>
    <x v="2618"/>
    <d v="2015-12-01T20:01:01"/>
    <x v="4"/>
  </r>
  <r>
    <n v="2619"/>
    <s v="Mars on Earth: An Art Residency"/>
    <x v="2617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x v="36"/>
    <x v="2619"/>
    <d v="2015-10-23T11:00:00"/>
    <x v="4"/>
  </r>
  <r>
    <n v="2620"/>
    <s v="#TeamMopra - Save the Mopra Telescope &amp; Map the Milky Way"/>
    <x v="2618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x v="36"/>
    <x v="2620"/>
    <d v="2015-10-11T01:00:00"/>
    <x v="4"/>
  </r>
  <r>
    <n v="2621"/>
    <s v="Vulcan I: Rocket Powered by 3D Printed Engine"/>
    <x v="2619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x v="36"/>
    <x v="2621"/>
    <d v="2015-05-21T17:56:28"/>
    <x v="4"/>
  </r>
  <r>
    <n v="2622"/>
    <s v="U-PHOS: Upgraded Pulsating Heatpipe Only for Space"/>
    <x v="2620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x v="36"/>
    <x v="2622"/>
    <d v="2016-12-30T17:50:16"/>
    <x v="2"/>
  </r>
  <r>
    <n v="2623"/>
    <s v="Antimatter Fuel Production"/>
    <x v="2621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x v="36"/>
    <x v="2623"/>
    <d v="2016-12-02T06:09:26"/>
    <x v="2"/>
  </r>
  <r>
    <n v="2624"/>
    <s v="Space Elevator Science - Climb to the Sky - A Tethered Tower"/>
    <x v="2622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x v="36"/>
    <x v="2624"/>
    <d v="2012-09-13T10:07:02"/>
    <x v="6"/>
  </r>
  <r>
    <n v="2625"/>
    <s v="Caelum - Photos from stratosphere"/>
    <x v="2623"/>
    <n v="150"/>
    <n v="1434"/>
    <n v="956"/>
    <x v="0"/>
    <s v="DE"/>
    <s v="EUR"/>
    <n v="1478723208"/>
    <n v="1476559608"/>
    <b v="0"/>
    <n v="52"/>
    <b v="1"/>
    <s v="technology/space exploration"/>
    <n v="27.58"/>
    <x v="2"/>
    <x v="36"/>
    <x v="2625"/>
    <d v="2016-11-09T20:26:48"/>
    <x v="2"/>
  </r>
  <r>
    <n v="2626"/>
    <s v="SAGANet STEM Mentoring Lab Accreditation"/>
    <x v="2624"/>
    <n v="2500"/>
    <n v="2800"/>
    <n v="112"/>
    <x v="0"/>
    <s v="US"/>
    <s v="USD"/>
    <n v="1433343869"/>
    <n v="1430751869"/>
    <b v="0"/>
    <n v="50"/>
    <b v="1"/>
    <s v="technology/space exploration"/>
    <n v="56"/>
    <x v="2"/>
    <x v="36"/>
    <x v="2626"/>
    <d v="2015-06-03T15:04:29"/>
    <x v="4"/>
  </r>
  <r>
    <n v="2627"/>
    <s v="Students building a near-space balloon with live video"/>
    <x v="2625"/>
    <n v="150"/>
    <n v="970"/>
    <n v="647"/>
    <x v="0"/>
    <s v="US"/>
    <s v="USD"/>
    <n v="1448571261"/>
    <n v="1445975661"/>
    <b v="0"/>
    <n v="45"/>
    <b v="1"/>
    <s v="technology/space exploration"/>
    <n v="21.56"/>
    <x v="2"/>
    <x v="36"/>
    <x v="2627"/>
    <d v="2015-11-26T20:54:21"/>
    <x v="4"/>
  </r>
  <r>
    <n v="2628"/>
    <s v="Pie In Space!"/>
    <x v="2626"/>
    <n v="839"/>
    <n v="926"/>
    <n v="110"/>
    <x v="0"/>
    <s v="US"/>
    <s v="USD"/>
    <n v="1417389067"/>
    <n v="1415661067"/>
    <b v="0"/>
    <n v="21"/>
    <b v="1"/>
    <s v="technology/space exploration"/>
    <n v="44.1"/>
    <x v="2"/>
    <x v="36"/>
    <x v="2628"/>
    <d v="2014-11-30T23:11:07"/>
    <x v="3"/>
  </r>
  <r>
    <n v="2629"/>
    <s v="Project Dragonfly - Sail to the Stars"/>
    <x v="2627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x v="36"/>
    <x v="2629"/>
    <d v="2015-05-14T12:55:22"/>
    <x v="4"/>
  </r>
  <r>
    <n v="2630"/>
    <s v="Asteroid What! - Very Near Earth Asteroids"/>
    <x v="2628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x v="36"/>
    <x v="2630"/>
    <d v="2016-06-30T10:00:00"/>
    <x v="2"/>
  </r>
  <r>
    <n v="2631"/>
    <s v="Starship Congress 2015: Interstellar Hackathon"/>
    <x v="2629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x v="36"/>
    <x v="2631"/>
    <d v="2015-08-30T04:03:47"/>
    <x v="4"/>
  </r>
  <r>
    <n v="2632"/>
    <s v="University Rocket Science"/>
    <x v="2630"/>
    <n v="1070"/>
    <n v="1466"/>
    <n v="137"/>
    <x v="0"/>
    <s v="US"/>
    <s v="USD"/>
    <n v="1464485339"/>
    <n v="1462325339"/>
    <b v="0"/>
    <n v="42"/>
    <b v="1"/>
    <s v="technology/space exploration"/>
    <n v="34.9"/>
    <x v="2"/>
    <x v="36"/>
    <x v="2632"/>
    <d v="2016-05-29T01:28:59"/>
    <x v="2"/>
  </r>
  <r>
    <n v="2633"/>
    <s v="ISS-Above"/>
    <x v="2631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x v="36"/>
    <x v="2633"/>
    <d v="2014-02-27T23:00:00"/>
    <x v="3"/>
  </r>
  <r>
    <n v="2634"/>
    <s v="Project Stardust Part 2"/>
    <x v="2632"/>
    <n v="930"/>
    <n v="986"/>
    <n v="106"/>
    <x v="0"/>
    <s v="US"/>
    <s v="USD"/>
    <n v="1475163921"/>
    <n v="1472571921"/>
    <b v="0"/>
    <n v="25"/>
    <b v="1"/>
    <s v="technology/space exploration"/>
    <n v="39.44"/>
    <x v="2"/>
    <x v="36"/>
    <x v="2634"/>
    <d v="2016-09-29T15:45:21"/>
    <x v="2"/>
  </r>
  <r>
    <n v="2635"/>
    <s v="Help UTS Students reach the International Space Station!"/>
    <x v="2633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x v="36"/>
    <x v="2635"/>
    <d v="2015-03-09T21:49:21"/>
    <x v="4"/>
  </r>
  <r>
    <n v="2636"/>
    <s v="Starduster II - Photographing Earth from Near-Space"/>
    <x v="2634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x v="36"/>
    <x v="2636"/>
    <d v="2016-10-16T01:00:00"/>
    <x v="2"/>
  </r>
  <r>
    <n v="2637"/>
    <s v="SPEED OF LIGHT: Biggest Mystery of the Universe"/>
    <x v="2635"/>
    <n v="500"/>
    <n v="831"/>
    <n v="166"/>
    <x v="0"/>
    <s v="US"/>
    <s v="USD"/>
    <n v="1476277875"/>
    <n v="1474895475"/>
    <b v="0"/>
    <n v="26"/>
    <b v="1"/>
    <s v="technology/space exploration"/>
    <n v="31.96"/>
    <x v="2"/>
    <x v="36"/>
    <x v="2637"/>
    <d v="2016-10-12T13:11:15"/>
    <x v="2"/>
  </r>
  <r>
    <n v="2638"/>
    <s v="Pie In Space! (Round 2)"/>
    <x v="2636"/>
    <n v="347"/>
    <n v="353"/>
    <n v="102"/>
    <x v="0"/>
    <s v="US"/>
    <s v="USD"/>
    <n v="1421358895"/>
    <n v="1418766895"/>
    <b v="0"/>
    <n v="14"/>
    <b v="1"/>
    <s v="technology/space exploration"/>
    <n v="25.21"/>
    <x v="2"/>
    <x v="36"/>
    <x v="2638"/>
    <d v="2015-01-15T21:54:55"/>
    <x v="3"/>
  </r>
  <r>
    <n v="2639"/>
    <s v="Mission Space"/>
    <x v="2637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x v="36"/>
    <x v="2639"/>
    <d v="2015-02-19T20:45:48"/>
    <x v="4"/>
  </r>
  <r>
    <n v="2640"/>
    <s v="Save the Astronomy Van"/>
    <x v="2638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x v="36"/>
    <x v="2640"/>
    <d v="2015-06-08T03:51:14"/>
    <x v="4"/>
  </r>
  <r>
    <n v="2641"/>
    <s v="Build Flying Saucer Artificial Intelligent from sea shell"/>
    <x v="2639"/>
    <n v="1500"/>
    <n v="15"/>
    <n v="1"/>
    <x v="2"/>
    <s v="US"/>
    <s v="USD"/>
    <n v="1410811740"/>
    <n v="1409341863"/>
    <b v="0"/>
    <n v="1"/>
    <b v="0"/>
    <s v="technology/space exploration"/>
    <n v="15"/>
    <x v="2"/>
    <x v="36"/>
    <x v="2641"/>
    <d v="2014-09-15T20:09:00"/>
    <x v="3"/>
  </r>
  <r>
    <n v="2642"/>
    <s v="Maschinenbau in ein neues Zeitalter"/>
    <x v="2640"/>
    <n v="500000"/>
    <n v="0"/>
    <n v="0"/>
    <x v="2"/>
    <s v="DE"/>
    <s v="EUR"/>
    <n v="1468565820"/>
    <n v="1465970108"/>
    <b v="0"/>
    <n v="0"/>
    <b v="0"/>
    <s v="technology/space exploration"/>
    <n v="0"/>
    <x v="2"/>
    <x v="36"/>
    <x v="2642"/>
    <d v="2016-07-15T06:57:00"/>
    <x v="2"/>
  </r>
  <r>
    <n v="2643"/>
    <s v="Project Blue: A Space Telescope to Find Another Earth (Canceled)"/>
    <x v="2641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x v="36"/>
    <x v="2643"/>
    <d v="2016-12-21T07:59:00"/>
    <x v="2"/>
  </r>
  <r>
    <n v="2644"/>
    <s v="Helios - Near Space Launch To Capture The 2017 Solar Eclipse (Canceled)"/>
    <x v="2642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x v="36"/>
    <x v="2644"/>
    <d v="2017-03-10T19:00:35"/>
    <x v="9"/>
  </r>
  <r>
    <n v="2645"/>
    <s v="Project ThunderStruck - Testing a New Spacecraft Concept"/>
    <x v="2643"/>
    <n v="20000"/>
    <n v="2100"/>
    <n v="11"/>
    <x v="1"/>
    <s v="AU"/>
    <s v="AUD"/>
    <n v="1415481203"/>
    <n v="1412885603"/>
    <b v="1"/>
    <n v="23"/>
    <b v="0"/>
    <s v="technology/space exploration"/>
    <n v="91.3"/>
    <x v="2"/>
    <x v="36"/>
    <x v="2645"/>
    <d v="2014-11-08T21:13:23"/>
    <x v="3"/>
  </r>
  <r>
    <n v="2646"/>
    <s v="SpaceVR: Your Ticket to Space (Canceled)"/>
    <x v="2644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x v="36"/>
    <x v="2646"/>
    <d v="2015-09-09T07:31:09"/>
    <x v="4"/>
  </r>
  <r>
    <n v="2647"/>
    <s v="18&quot;, 45.7cm Telescope. The universe is for everyone!"/>
    <x v="2645"/>
    <n v="2500"/>
    <n v="36"/>
    <n v="1"/>
    <x v="1"/>
    <s v="CA"/>
    <s v="CAD"/>
    <n v="1439533019"/>
    <n v="1436941019"/>
    <b v="0"/>
    <n v="3"/>
    <b v="0"/>
    <s v="technology/space exploration"/>
    <n v="12"/>
    <x v="2"/>
    <x v="36"/>
    <x v="2647"/>
    <d v="2015-08-14T06:16:59"/>
    <x v="4"/>
  </r>
  <r>
    <n v="2648"/>
    <s v="Calvert HS Planetarium Restoration (Canceled)"/>
    <x v="2646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x v="36"/>
    <x v="2648"/>
    <d v="2016-03-09T17:09:20"/>
    <x v="2"/>
  </r>
  <r>
    <n v="2649"/>
    <s v="The Mission - Please Check Back Soon (Canceled)"/>
    <x v="2647"/>
    <n v="125000"/>
    <n v="124"/>
    <n v="0"/>
    <x v="1"/>
    <s v="US"/>
    <s v="USD"/>
    <n v="1454370941"/>
    <n v="1449186941"/>
    <b v="0"/>
    <n v="3"/>
    <b v="0"/>
    <s v="technology/space exploration"/>
    <n v="41.33"/>
    <x v="2"/>
    <x v="36"/>
    <x v="2649"/>
    <d v="2016-02-01T23:55:41"/>
    <x v="4"/>
  </r>
  <r>
    <n v="2650"/>
    <s v="The Observer Project 2016 (Canceled)"/>
    <x v="2648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x v="36"/>
    <x v="2650"/>
    <d v="2016-12-21T14:59:03"/>
    <x v="2"/>
  </r>
  <r>
    <n v="2651"/>
    <s v="FireSat: Near Real-Time Global Wildfire/Oil Spill Detection"/>
    <x v="2649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x v="36"/>
    <x v="2651"/>
    <d v="2015-12-17T19:20:09"/>
    <x v="4"/>
  </r>
  <r>
    <n v="2652"/>
    <s v="Million Dollar Rocket - New Project (Canceled)"/>
    <x v="2650"/>
    <n v="100000"/>
    <n v="885"/>
    <n v="1"/>
    <x v="1"/>
    <s v="AU"/>
    <s v="AUD"/>
    <n v="1418183325"/>
    <n v="1415591325"/>
    <b v="0"/>
    <n v="11"/>
    <b v="0"/>
    <s v="technology/space exploration"/>
    <n v="80.45"/>
    <x v="2"/>
    <x v="36"/>
    <x v="2652"/>
    <d v="2014-12-10T03:48:45"/>
    <x v="3"/>
  </r>
  <r>
    <n v="2653"/>
    <s v="Dream Rocket Project (Canceled)"/>
    <x v="2651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x v="36"/>
    <x v="2653"/>
    <d v="2014-06-13T04:00:00"/>
    <x v="3"/>
  </r>
  <r>
    <n v="2654"/>
    <s v="Moon Rocket Projo - Finally know the TRUTH about E.T."/>
    <x v="2652"/>
    <n v="100000"/>
    <n v="51"/>
    <n v="0"/>
    <x v="1"/>
    <s v="US"/>
    <s v="USD"/>
    <n v="1429622726"/>
    <n v="1424442326"/>
    <b v="0"/>
    <n v="6"/>
    <b v="0"/>
    <s v="technology/space exploration"/>
    <n v="8.5"/>
    <x v="2"/>
    <x v="36"/>
    <x v="2654"/>
    <d v="2015-04-21T13:25:26"/>
    <x v="4"/>
  </r>
  <r>
    <n v="2655"/>
    <s v="Balloons (Canceled)"/>
    <x v="2653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x v="36"/>
    <x v="2655"/>
    <d v="2016-02-09T20:00:00"/>
    <x v="2"/>
  </r>
  <r>
    <n v="2656"/>
    <s v="MoonWatcher: A 24/7 Live Video of the Moon for Everyone (Canceled)"/>
    <x v="2654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x v="36"/>
    <x v="2656"/>
    <d v="2017-03-12T19:00:00"/>
    <x v="9"/>
  </r>
  <r>
    <n v="2657"/>
    <s v="Propel Citizen Science to the Moon (Canceled)"/>
    <x v="2655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x v="36"/>
    <x v="2657"/>
    <d v="2016-08-03T01:30:00"/>
    <x v="2"/>
  </r>
  <r>
    <n v="2658"/>
    <s v="STEM MARS Lander experience: https://youtu.be/n6avxUAKee0"/>
    <x v="2656"/>
    <n v="98000"/>
    <n v="91"/>
    <n v="0"/>
    <x v="1"/>
    <s v="US"/>
    <s v="USD"/>
    <n v="1469913194"/>
    <n v="1467321194"/>
    <b v="0"/>
    <n v="4"/>
    <b v="0"/>
    <s v="technology/space exploration"/>
    <n v="22.75"/>
    <x v="2"/>
    <x v="36"/>
    <x v="2658"/>
    <d v="2016-07-30T21:13:14"/>
    <x v="2"/>
  </r>
  <r>
    <n v="2659"/>
    <s v="test (Canceled)"/>
    <x v="2657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x v="36"/>
    <x v="2659"/>
    <d v="2015-04-18T01:40:10"/>
    <x v="4"/>
  </r>
  <r>
    <n v="2660"/>
    <s v="Central Ohio Astronomical Society Mobile Classroom"/>
    <x v="2658"/>
    <n v="20000"/>
    <n v="19"/>
    <n v="0"/>
    <x v="1"/>
    <s v="US"/>
    <s v="USD"/>
    <n v="1448388418"/>
    <n v="1443200818"/>
    <b v="0"/>
    <n v="5"/>
    <b v="0"/>
    <s v="technology/space exploration"/>
    <n v="3.8"/>
    <x v="2"/>
    <x v="36"/>
    <x v="2660"/>
    <d v="2015-11-24T18:06:58"/>
    <x v="4"/>
  </r>
  <r>
    <n v="2661"/>
    <s v="Summer Camp - A creative space for makers and artists alike."/>
    <x v="2659"/>
    <n v="5000"/>
    <n v="5145"/>
    <n v="103"/>
    <x v="0"/>
    <s v="US"/>
    <s v="USD"/>
    <n v="1382742010"/>
    <n v="1380150010"/>
    <b v="0"/>
    <n v="60"/>
    <b v="1"/>
    <s v="technology/makerspaces"/>
    <n v="85.75"/>
    <x v="2"/>
    <x v="37"/>
    <x v="2661"/>
    <d v="2013-10-25T23:00:10"/>
    <x v="5"/>
  </r>
  <r>
    <n v="2662"/>
    <s v="The Mini Maker, a kid focused makerspace"/>
    <x v="2660"/>
    <n v="20000"/>
    <n v="21360"/>
    <n v="107"/>
    <x v="0"/>
    <s v="US"/>
    <s v="USD"/>
    <n v="1440179713"/>
    <n v="1437587713"/>
    <b v="0"/>
    <n v="80"/>
    <b v="1"/>
    <s v="technology/makerspaces"/>
    <n v="267"/>
    <x v="2"/>
    <x v="37"/>
    <x v="2662"/>
    <d v="2015-08-21T17:55:13"/>
    <x v="4"/>
  </r>
  <r>
    <n v="2663"/>
    <s v="A New Life for an Old School"/>
    <x v="2661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x v="37"/>
    <x v="2663"/>
    <d v="2015-09-04T15:00:00"/>
    <x v="4"/>
  </r>
  <r>
    <n v="2664"/>
    <s v="HackSchool: Students, Technology, and Empowerment"/>
    <x v="2662"/>
    <n v="17500"/>
    <n v="18100"/>
    <n v="103"/>
    <x v="0"/>
    <s v="US"/>
    <s v="USD"/>
    <n v="1449644340"/>
    <n v="1446683797"/>
    <b v="0"/>
    <n v="104"/>
    <b v="1"/>
    <s v="technology/makerspaces"/>
    <n v="174.04"/>
    <x v="2"/>
    <x v="37"/>
    <x v="2664"/>
    <d v="2015-12-09T06:59:00"/>
    <x v="4"/>
  </r>
  <r>
    <n v="2665"/>
    <s v="Gilman Playground Builds a Tech Center"/>
    <x v="2663"/>
    <n v="3500"/>
    <n v="4310"/>
    <n v="123"/>
    <x v="0"/>
    <s v="US"/>
    <s v="USD"/>
    <n v="1430774974"/>
    <n v="1426886974"/>
    <b v="0"/>
    <n v="46"/>
    <b v="1"/>
    <s v="technology/makerspaces"/>
    <n v="93.7"/>
    <x v="2"/>
    <x v="37"/>
    <x v="2665"/>
    <d v="2015-05-04T21:29:34"/>
    <x v="4"/>
  </r>
  <r>
    <n v="2666"/>
    <s v="StartMart - NEW $40,000 Stretch Goal to Match $40,000 Grant"/>
    <x v="2664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x v="37"/>
    <x v="2666"/>
    <d v="2015-09-25T21:00:00"/>
    <x v="4"/>
  </r>
  <r>
    <n v="2667"/>
    <s v="Websmith Studio : Think, Build, Break, Play."/>
    <x v="2665"/>
    <n v="1500"/>
    <n v="1660"/>
    <n v="111"/>
    <x v="0"/>
    <s v="US"/>
    <s v="USD"/>
    <n v="1455142416"/>
    <n v="1452550416"/>
    <b v="0"/>
    <n v="18"/>
    <b v="1"/>
    <s v="technology/makerspaces"/>
    <n v="92.22"/>
    <x v="2"/>
    <x v="37"/>
    <x v="2667"/>
    <d v="2016-02-10T22:13:36"/>
    <x v="2"/>
  </r>
  <r>
    <n v="2668"/>
    <s v="UOttawa Makermobile"/>
    <x v="2666"/>
    <n v="1000"/>
    <n v="1707"/>
    <n v="171"/>
    <x v="0"/>
    <s v="CA"/>
    <s v="CAD"/>
    <n v="1447079520"/>
    <n v="1443449265"/>
    <b v="0"/>
    <n v="28"/>
    <b v="1"/>
    <s v="technology/makerspaces"/>
    <n v="60.96"/>
    <x v="2"/>
    <x v="37"/>
    <x v="2668"/>
    <d v="2015-11-09T14:32:00"/>
    <x v="4"/>
  </r>
  <r>
    <n v="2669"/>
    <s v="Oceana High School MAKER club requesting a 3D Printer"/>
    <x v="2667"/>
    <n v="800"/>
    <n v="1001"/>
    <n v="125"/>
    <x v="0"/>
    <s v="US"/>
    <s v="USD"/>
    <n v="1452387096"/>
    <n v="1447203096"/>
    <b v="0"/>
    <n v="11"/>
    <b v="1"/>
    <s v="technology/makerspaces"/>
    <n v="91"/>
    <x v="2"/>
    <x v="37"/>
    <x v="2669"/>
    <d v="2016-01-10T00:51:36"/>
    <x v="4"/>
  </r>
  <r>
    <n v="2670"/>
    <s v="G-Pod ... the future of sustainable housing"/>
    <x v="2668"/>
    <n v="38888"/>
    <n v="2495"/>
    <n v="6"/>
    <x v="2"/>
    <s v="AU"/>
    <s v="AUD"/>
    <n v="1406593780"/>
    <n v="1404174580"/>
    <b v="1"/>
    <n v="60"/>
    <b v="0"/>
    <s v="technology/makerspaces"/>
    <n v="41.58"/>
    <x v="2"/>
    <x v="37"/>
    <x v="2670"/>
    <d v="2014-07-29T00:29:40"/>
    <x v="3"/>
  </r>
  <r>
    <n v="2671"/>
    <s v="Tunnel Lab - Tech startup accelerator hubs in the favelas"/>
    <x v="2669"/>
    <n v="25000"/>
    <n v="2836"/>
    <n v="11"/>
    <x v="2"/>
    <s v="US"/>
    <s v="USD"/>
    <n v="1419017880"/>
    <n v="1416419916"/>
    <b v="1"/>
    <n v="84"/>
    <b v="0"/>
    <s v="technology/makerspaces"/>
    <n v="33.76"/>
    <x v="2"/>
    <x v="37"/>
    <x v="2671"/>
    <d v="2014-12-19T19:38:00"/>
    <x v="3"/>
  </r>
  <r>
    <n v="2672"/>
    <s v="Open Tools for Science and Science Education"/>
    <x v="2670"/>
    <n v="10000"/>
    <n v="3319"/>
    <n v="33"/>
    <x v="2"/>
    <s v="US"/>
    <s v="USD"/>
    <n v="1451282400"/>
    <n v="1449436390"/>
    <b v="1"/>
    <n v="47"/>
    <b v="0"/>
    <s v="technology/makerspaces"/>
    <n v="70.62"/>
    <x v="2"/>
    <x v="37"/>
    <x v="2672"/>
    <d v="2015-12-28T06:00:00"/>
    <x v="4"/>
  </r>
  <r>
    <n v="2673"/>
    <s v="Help us open a Makerspace for Kids"/>
    <x v="2671"/>
    <n v="40000"/>
    <n v="11032"/>
    <n v="28"/>
    <x v="2"/>
    <s v="US"/>
    <s v="USD"/>
    <n v="1414622700"/>
    <n v="1412081999"/>
    <b v="1"/>
    <n v="66"/>
    <b v="0"/>
    <s v="technology/makerspaces"/>
    <n v="167.15"/>
    <x v="2"/>
    <x v="37"/>
    <x v="2673"/>
    <d v="2014-10-29T22:45:00"/>
    <x v="3"/>
  </r>
  <r>
    <n v="2674"/>
    <s v="Building the Playa Blanca Community Wind Workshop!"/>
    <x v="2672"/>
    <n v="35000"/>
    <n v="21994"/>
    <n v="63"/>
    <x v="2"/>
    <s v="US"/>
    <s v="USD"/>
    <n v="1467694740"/>
    <n v="1465398670"/>
    <b v="1"/>
    <n v="171"/>
    <b v="0"/>
    <s v="technology/makerspaces"/>
    <n v="128.62"/>
    <x v="2"/>
    <x v="37"/>
    <x v="2674"/>
    <d v="2016-07-05T04:59:00"/>
    <x v="2"/>
  </r>
  <r>
    <n v="2675"/>
    <s v="Maven Makers: A Makerspace (It's Kinda Like a Gym)"/>
    <x v="2673"/>
    <n v="25000"/>
    <n v="1897"/>
    <n v="8"/>
    <x v="2"/>
    <s v="US"/>
    <s v="USD"/>
    <n v="1415655289"/>
    <n v="1413059689"/>
    <b v="1"/>
    <n v="29"/>
    <b v="0"/>
    <s v="technology/makerspaces"/>
    <n v="65.41"/>
    <x v="2"/>
    <x v="37"/>
    <x v="2675"/>
    <d v="2014-11-10T21:34:49"/>
    <x v="3"/>
  </r>
  <r>
    <n v="2676"/>
    <s v="Toronto VR Co-Op"/>
    <x v="2674"/>
    <n v="2100"/>
    <n v="1058"/>
    <n v="50"/>
    <x v="2"/>
    <s v="CA"/>
    <s v="CAD"/>
    <n v="1463929174"/>
    <n v="1461337174"/>
    <b v="0"/>
    <n v="9"/>
    <b v="0"/>
    <s v="technology/makerspaces"/>
    <n v="117.56"/>
    <x v="2"/>
    <x v="37"/>
    <x v="2676"/>
    <d v="2016-05-22T14:59:34"/>
    <x v="2"/>
  </r>
  <r>
    <n v="2677"/>
    <s v="Tinkr Tech - mobile makerspace"/>
    <x v="2675"/>
    <n v="19500"/>
    <n v="3415"/>
    <n v="18"/>
    <x v="2"/>
    <s v="US"/>
    <s v="USD"/>
    <n v="1404348143"/>
    <n v="1401756143"/>
    <b v="0"/>
    <n v="27"/>
    <b v="0"/>
    <s v="technology/makerspaces"/>
    <n v="126.48"/>
    <x v="2"/>
    <x v="37"/>
    <x v="2677"/>
    <d v="2014-07-03T00:42:23"/>
    <x v="3"/>
  </r>
  <r>
    <n v="2678"/>
    <s v="Wavegarden in Marbella (MÃ¡laga)"/>
    <x v="2676"/>
    <n v="8000000"/>
    <n v="1100"/>
    <n v="0"/>
    <x v="2"/>
    <s v="ES"/>
    <s v="EUR"/>
    <n v="1443121765"/>
    <n v="1440529765"/>
    <b v="0"/>
    <n v="2"/>
    <b v="0"/>
    <s v="technology/makerspaces"/>
    <n v="550"/>
    <x v="2"/>
    <x v="37"/>
    <x v="2678"/>
    <d v="2015-09-24T19:09:25"/>
    <x v="4"/>
  </r>
  <r>
    <n v="2679"/>
    <s v="DIY Garage"/>
    <x v="2677"/>
    <n v="40000"/>
    <n v="132"/>
    <n v="0"/>
    <x v="2"/>
    <s v="US"/>
    <s v="USD"/>
    <n v="1425081694"/>
    <n v="1422489694"/>
    <b v="0"/>
    <n v="3"/>
    <b v="0"/>
    <s v="technology/makerspaces"/>
    <n v="44"/>
    <x v="2"/>
    <x v="37"/>
    <x v="2679"/>
    <d v="2015-02-28T00:01:34"/>
    <x v="4"/>
  </r>
  <r>
    <n v="2680"/>
    <s v="iHeart Pillow"/>
    <x v="2678"/>
    <n v="32000"/>
    <n v="276"/>
    <n v="1"/>
    <x v="2"/>
    <s v="ES"/>
    <s v="EUR"/>
    <n v="1459915491"/>
    <n v="1457327091"/>
    <b v="0"/>
    <n v="4"/>
    <b v="0"/>
    <s v="technology/makerspaces"/>
    <n v="69"/>
    <x v="2"/>
    <x v="37"/>
    <x v="2680"/>
    <d v="2016-04-06T04:04:51"/>
    <x v="2"/>
  </r>
  <r>
    <n v="2681"/>
    <s v="Jolly's Hot Dogs An All-Beef Coney Dog"/>
    <x v="2679"/>
    <n v="8000"/>
    <n v="55"/>
    <n v="1"/>
    <x v="2"/>
    <s v="US"/>
    <s v="USD"/>
    <n v="1405027750"/>
    <n v="1402867750"/>
    <b v="0"/>
    <n v="2"/>
    <b v="0"/>
    <s v="food/food trucks"/>
    <n v="27.5"/>
    <x v="7"/>
    <x v="19"/>
    <x v="2681"/>
    <d v="2014-07-10T21:29:10"/>
    <x v="3"/>
  </r>
  <r>
    <n v="2682"/>
    <s v="Toastie's Gourmet Toast"/>
    <x v="2680"/>
    <n v="6000"/>
    <n v="1698"/>
    <n v="28"/>
    <x v="2"/>
    <s v="US"/>
    <s v="USD"/>
    <n v="1416635940"/>
    <n v="1413838540"/>
    <b v="0"/>
    <n v="20"/>
    <b v="0"/>
    <s v="food/food trucks"/>
    <n v="84.9"/>
    <x v="7"/>
    <x v="19"/>
    <x v="2682"/>
    <d v="2014-11-22T05:59:00"/>
    <x v="3"/>
  </r>
  <r>
    <n v="2683"/>
    <s v="Just Cereal - Mobile Cereal Bar"/>
    <x v="2681"/>
    <n v="15000"/>
    <n v="36"/>
    <n v="0"/>
    <x v="2"/>
    <s v="US"/>
    <s v="USD"/>
    <n v="1425233240"/>
    <n v="1422641240"/>
    <b v="0"/>
    <n v="3"/>
    <b v="0"/>
    <s v="food/food trucks"/>
    <n v="12"/>
    <x v="7"/>
    <x v="19"/>
    <x v="2683"/>
    <d v="2015-03-01T18:07:20"/>
    <x v="4"/>
  </r>
  <r>
    <n v="2684"/>
    <s v="Ain't No Thang..."/>
    <x v="2682"/>
    <n v="70000"/>
    <n v="800"/>
    <n v="1"/>
    <x v="2"/>
    <s v="US"/>
    <s v="USD"/>
    <n v="1407621425"/>
    <n v="1404165425"/>
    <b v="0"/>
    <n v="4"/>
    <b v="0"/>
    <s v="food/food trucks"/>
    <n v="200"/>
    <x v="7"/>
    <x v="19"/>
    <x v="2684"/>
    <d v="2014-08-09T21:57:05"/>
    <x v="3"/>
  </r>
  <r>
    <n v="2685"/>
    <s v="Nana's Home Cooking on Wheels"/>
    <x v="2683"/>
    <n v="50000"/>
    <n v="10"/>
    <n v="0"/>
    <x v="2"/>
    <s v="US"/>
    <s v="USD"/>
    <n v="1430149330"/>
    <n v="1424968930"/>
    <b v="0"/>
    <n v="1"/>
    <b v="0"/>
    <s v="food/food trucks"/>
    <n v="10"/>
    <x v="7"/>
    <x v="19"/>
    <x v="2685"/>
    <d v="2015-04-27T15:42:10"/>
    <x v="4"/>
  </r>
  <r>
    <n v="2686"/>
    <s v="Steaming Cow Pies... Your NEW favorite dessert at the fair"/>
    <x v="2684"/>
    <n v="30000"/>
    <n v="0"/>
    <n v="0"/>
    <x v="2"/>
    <s v="US"/>
    <s v="USD"/>
    <n v="1412119423"/>
    <n v="1410391423"/>
    <b v="0"/>
    <n v="0"/>
    <b v="0"/>
    <s v="food/food trucks"/>
    <n v="0"/>
    <x v="7"/>
    <x v="19"/>
    <x v="2686"/>
    <d v="2014-09-30T23:23:43"/>
    <x v="3"/>
  </r>
  <r>
    <n v="2687"/>
    <s v="Munch Wagon"/>
    <x v="2685"/>
    <n v="15000"/>
    <n v="0"/>
    <n v="0"/>
    <x v="2"/>
    <s v="US"/>
    <s v="USD"/>
    <n v="1435591318"/>
    <n v="1432999318"/>
    <b v="0"/>
    <n v="0"/>
    <b v="0"/>
    <s v="food/food trucks"/>
    <n v="0"/>
    <x v="7"/>
    <x v="19"/>
    <x v="2687"/>
    <d v="2015-06-29T15:21:58"/>
    <x v="4"/>
  </r>
  <r>
    <n v="2688"/>
    <s v="Mac N Cheez Food Truck"/>
    <x v="2686"/>
    <n v="50000"/>
    <n v="74"/>
    <n v="0"/>
    <x v="2"/>
    <s v="US"/>
    <s v="USD"/>
    <n v="1424746800"/>
    <n v="1422067870"/>
    <b v="0"/>
    <n v="14"/>
    <b v="0"/>
    <s v="food/food trucks"/>
    <n v="5.29"/>
    <x v="7"/>
    <x v="19"/>
    <x v="2688"/>
    <d v="2015-02-24T03:00:00"/>
    <x v="4"/>
  </r>
  <r>
    <n v="2689"/>
    <s v="Mouth Watering Mobile Restaurant"/>
    <x v="2687"/>
    <n v="35000"/>
    <n v="1"/>
    <n v="0"/>
    <x v="2"/>
    <s v="US"/>
    <s v="USD"/>
    <n v="1469919890"/>
    <n v="1467327890"/>
    <b v="0"/>
    <n v="1"/>
    <b v="0"/>
    <s v="food/food trucks"/>
    <n v="1"/>
    <x v="7"/>
    <x v="19"/>
    <x v="2689"/>
    <d v="2016-07-30T23:04:50"/>
    <x v="2"/>
  </r>
  <r>
    <n v="2690"/>
    <s v="Help 2 Fat 2 Fly, with our Restaurant!"/>
    <x v="2688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x v="19"/>
    <x v="2690"/>
    <d v="2015-06-03T02:31:16"/>
    <x v="4"/>
  </r>
  <r>
    <n v="2691"/>
    <s v="Cook"/>
    <x v="2689"/>
    <n v="65000"/>
    <n v="35"/>
    <n v="0"/>
    <x v="2"/>
    <s v="CA"/>
    <s v="CAD"/>
    <n v="1431278557"/>
    <n v="1427390557"/>
    <b v="0"/>
    <n v="2"/>
    <b v="0"/>
    <s v="food/food trucks"/>
    <n v="17.5"/>
    <x v="7"/>
    <x v="19"/>
    <x v="2691"/>
    <d v="2015-05-10T17:22:37"/>
    <x v="4"/>
  </r>
  <r>
    <n v="2692"/>
    <s v="&quot;Sami j's Food Truck&quot;"/>
    <x v="2690"/>
    <n v="3500"/>
    <n v="25"/>
    <n v="1"/>
    <x v="2"/>
    <s v="US"/>
    <s v="USD"/>
    <n v="1427266860"/>
    <n v="1424678460"/>
    <b v="0"/>
    <n v="1"/>
    <b v="0"/>
    <s v="food/food trucks"/>
    <n v="25"/>
    <x v="7"/>
    <x v="19"/>
    <x v="2692"/>
    <d v="2015-03-25T07:01:00"/>
    <x v="4"/>
  </r>
  <r>
    <n v="2693"/>
    <s v="Chili dog"/>
    <x v="2691"/>
    <n v="5000"/>
    <n v="40"/>
    <n v="1"/>
    <x v="2"/>
    <s v="US"/>
    <s v="USD"/>
    <n v="1407899966"/>
    <n v="1405307966"/>
    <b v="0"/>
    <n v="3"/>
    <b v="0"/>
    <s v="food/food trucks"/>
    <n v="13.33"/>
    <x v="7"/>
    <x v="19"/>
    <x v="2693"/>
    <d v="2014-08-13T03:19:26"/>
    <x v="3"/>
  </r>
  <r>
    <n v="2694"/>
    <s v="Tac o' Relli's Behold the first smoked to order taco truck"/>
    <x v="2692"/>
    <n v="30000"/>
    <n v="1"/>
    <n v="0"/>
    <x v="2"/>
    <s v="US"/>
    <s v="USD"/>
    <n v="1411701739"/>
    <n v="1409109739"/>
    <b v="0"/>
    <n v="1"/>
    <b v="0"/>
    <s v="food/food trucks"/>
    <n v="1"/>
    <x v="7"/>
    <x v="19"/>
    <x v="2694"/>
    <d v="2014-09-26T03:22:19"/>
    <x v="3"/>
  </r>
  <r>
    <n v="2695"/>
    <s v="Fat daddy mac food truck"/>
    <x v="2693"/>
    <n v="15000"/>
    <n v="71"/>
    <n v="0"/>
    <x v="2"/>
    <s v="US"/>
    <s v="USD"/>
    <n v="1428981718"/>
    <n v="1423801318"/>
    <b v="0"/>
    <n v="3"/>
    <b v="0"/>
    <s v="food/food trucks"/>
    <n v="23.67"/>
    <x v="7"/>
    <x v="19"/>
    <x v="2695"/>
    <d v="2015-04-14T03:21:58"/>
    <x v="4"/>
  </r>
  <r>
    <n v="2696"/>
    <s v="The Military Moms Food Truck"/>
    <x v="2694"/>
    <n v="60000"/>
    <n v="3390"/>
    <n v="6"/>
    <x v="2"/>
    <s v="US"/>
    <s v="USD"/>
    <n v="1419538560"/>
    <n v="1416600960"/>
    <b v="0"/>
    <n v="38"/>
    <b v="0"/>
    <s v="food/food trucks"/>
    <n v="89.21"/>
    <x v="7"/>
    <x v="19"/>
    <x v="2696"/>
    <d v="2014-12-25T20:16:00"/>
    <x v="3"/>
  </r>
  <r>
    <n v="2697"/>
    <s v="Dough Heads Food Truck: waffles stuffed with sweet + savory"/>
    <x v="2695"/>
    <n v="23000"/>
    <n v="6061"/>
    <n v="26"/>
    <x v="2"/>
    <s v="US"/>
    <s v="USD"/>
    <n v="1438552800"/>
    <n v="1435876423"/>
    <b v="0"/>
    <n v="52"/>
    <b v="0"/>
    <s v="food/food trucks"/>
    <n v="116.56"/>
    <x v="7"/>
    <x v="19"/>
    <x v="2697"/>
    <d v="2015-08-02T22:00:00"/>
    <x v="4"/>
  </r>
  <r>
    <n v="2698"/>
    <s v="Baja Babes Shrimp Tacos wants to spread the taco love!"/>
    <x v="2696"/>
    <n v="8000"/>
    <n v="26.01"/>
    <n v="0"/>
    <x v="2"/>
    <s v="US"/>
    <s v="USD"/>
    <n v="1403904808"/>
    <n v="1401312808"/>
    <b v="0"/>
    <n v="2"/>
    <b v="0"/>
    <s v="food/food trucks"/>
    <n v="13.01"/>
    <x v="7"/>
    <x v="19"/>
    <x v="2698"/>
    <d v="2014-06-27T21:33:28"/>
    <x v="3"/>
  </r>
  <r>
    <n v="2699"/>
    <s v="my bakery truck"/>
    <x v="2697"/>
    <n v="2"/>
    <n v="0"/>
    <n v="0"/>
    <x v="2"/>
    <s v="CA"/>
    <s v="CAD"/>
    <n v="1407533463"/>
    <n v="1404941463"/>
    <b v="0"/>
    <n v="0"/>
    <b v="0"/>
    <s v="food/food trucks"/>
    <n v="0"/>
    <x v="7"/>
    <x v="19"/>
    <x v="2699"/>
    <d v="2014-08-08T21:31:03"/>
    <x v="3"/>
  </r>
  <r>
    <n v="2700"/>
    <s v="Holly's Hot Stuff"/>
    <x v="2698"/>
    <n v="9999"/>
    <n v="70"/>
    <n v="1"/>
    <x v="2"/>
    <s v="US"/>
    <s v="USD"/>
    <n v="1411073972"/>
    <n v="1408481972"/>
    <b v="0"/>
    <n v="4"/>
    <b v="0"/>
    <s v="food/food trucks"/>
    <n v="17.5"/>
    <x v="7"/>
    <x v="19"/>
    <x v="2700"/>
    <d v="2014-09-18T20:59:32"/>
    <x v="3"/>
  </r>
  <r>
    <n v="2701"/>
    <s v="Support Circus Factory's new training space in Cork"/>
    <x v="2699"/>
    <n v="3400"/>
    <n v="1570"/>
    <n v="46"/>
    <x v="3"/>
    <s v="IE"/>
    <s v="EUR"/>
    <n v="1491586534"/>
    <n v="1488911734"/>
    <b v="0"/>
    <n v="46"/>
    <b v="0"/>
    <s v="theater/spaces"/>
    <n v="34.130000000000003"/>
    <x v="1"/>
    <x v="38"/>
    <x v="2701"/>
    <d v="2017-04-07T17:35:34"/>
    <x v="9"/>
  </r>
  <r>
    <n v="2702"/>
    <s v="Hygienic Art Amphitheater Project New London, Connecticut"/>
    <x v="2700"/>
    <n v="10000"/>
    <n v="3441"/>
    <n v="34"/>
    <x v="3"/>
    <s v="US"/>
    <s v="USD"/>
    <n v="1491416077"/>
    <n v="1488827677"/>
    <b v="1"/>
    <n v="26"/>
    <b v="0"/>
    <s v="theater/spaces"/>
    <n v="132.35"/>
    <x v="1"/>
    <x v="38"/>
    <x v="2702"/>
    <d v="2017-04-05T18:14:37"/>
    <x v="9"/>
  </r>
  <r>
    <n v="2703"/>
    <s v="Bisagra Teatro: Foro Multidisciplinario"/>
    <x v="2701"/>
    <n v="40000"/>
    <n v="41500"/>
    <n v="104"/>
    <x v="3"/>
    <s v="MX"/>
    <s v="MXN"/>
    <n v="1490196830"/>
    <n v="1485016430"/>
    <b v="0"/>
    <n v="45"/>
    <b v="0"/>
    <s v="theater/spaces"/>
    <n v="922.22"/>
    <x v="1"/>
    <x v="38"/>
    <x v="2703"/>
    <d v="2017-03-22T15:33:50"/>
    <x v="9"/>
  </r>
  <r>
    <n v="2704"/>
    <s v="Little Red Brick House"/>
    <x v="2702"/>
    <n v="19000"/>
    <n v="1145"/>
    <n v="6"/>
    <x v="3"/>
    <s v="US"/>
    <s v="USD"/>
    <n v="1491421314"/>
    <n v="1487709714"/>
    <b v="0"/>
    <n v="7"/>
    <b v="0"/>
    <s v="theater/spaces"/>
    <n v="163.57"/>
    <x v="1"/>
    <x v="38"/>
    <x v="2704"/>
    <d v="2017-04-05T19:41:54"/>
    <x v="9"/>
  </r>
  <r>
    <n v="2705"/>
    <s v="Fischer Theatre Marquee"/>
    <x v="2703"/>
    <n v="16500"/>
    <n v="1739"/>
    <n v="11"/>
    <x v="3"/>
    <s v="US"/>
    <s v="USD"/>
    <n v="1490389158"/>
    <n v="1486504758"/>
    <b v="0"/>
    <n v="8"/>
    <b v="0"/>
    <s v="theater/spaces"/>
    <n v="217.38"/>
    <x v="1"/>
    <x v="38"/>
    <x v="2705"/>
    <d v="2017-03-24T20:59:18"/>
    <x v="9"/>
  </r>
  <r>
    <n v="2706"/>
    <s v="Nordo's Culinarium: Where Food Meets Art"/>
    <x v="2704"/>
    <n v="35000"/>
    <n v="39304"/>
    <n v="112"/>
    <x v="0"/>
    <s v="US"/>
    <s v="USD"/>
    <n v="1413442740"/>
    <n v="1410937483"/>
    <b v="1"/>
    <n v="263"/>
    <b v="1"/>
    <s v="theater/spaces"/>
    <n v="149.44"/>
    <x v="1"/>
    <x v="38"/>
    <x v="2706"/>
    <d v="2014-10-16T06:59:00"/>
    <x v="3"/>
  </r>
  <r>
    <n v="2707"/>
    <s v="The Pocket Theater - No one should have to pay to perform!"/>
    <x v="2705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x v="38"/>
    <x v="2707"/>
    <d v="2013-05-27T06:59:00"/>
    <x v="5"/>
  </r>
  <r>
    <n v="2708"/>
    <s v="Angel Comedy Club"/>
    <x v="2706"/>
    <n v="20000"/>
    <n v="46643.07"/>
    <n v="233"/>
    <x v="0"/>
    <s v="GB"/>
    <s v="GBP"/>
    <n v="1469119526"/>
    <n v="1463935526"/>
    <b v="1"/>
    <n v="1049"/>
    <b v="1"/>
    <s v="theater/spaces"/>
    <n v="44.46"/>
    <x v="1"/>
    <x v="38"/>
    <x v="2708"/>
    <d v="2016-07-21T16:45:26"/>
    <x v="2"/>
  </r>
  <r>
    <n v="2709"/>
    <s v="Circadium: School of Contemporary Circus - Start Up"/>
    <x v="2707"/>
    <n v="50000"/>
    <n v="50803"/>
    <n v="102"/>
    <x v="0"/>
    <s v="US"/>
    <s v="USD"/>
    <n v="1475553540"/>
    <n v="1472528141"/>
    <b v="1"/>
    <n v="308"/>
    <b v="1"/>
    <s v="theater/spaces"/>
    <n v="164.94"/>
    <x v="1"/>
    <x v="38"/>
    <x v="2709"/>
    <d v="2016-10-04T03:59:00"/>
    <x v="2"/>
  </r>
  <r>
    <n v="2710"/>
    <s v="House of Yes"/>
    <x v="2708"/>
    <n v="60000"/>
    <n v="92340.21"/>
    <n v="154"/>
    <x v="0"/>
    <s v="US"/>
    <s v="USD"/>
    <n v="1407549600"/>
    <n v="1404797428"/>
    <b v="1"/>
    <n v="1088"/>
    <b v="1"/>
    <s v="theater/spaces"/>
    <n v="84.87"/>
    <x v="1"/>
    <x v="38"/>
    <x v="2710"/>
    <d v="2014-08-09T02:00:00"/>
    <x v="3"/>
  </r>
  <r>
    <n v="2711"/>
    <s v="The Red Shoes"/>
    <x v="2709"/>
    <n v="3910"/>
    <n v="3938"/>
    <n v="101"/>
    <x v="0"/>
    <s v="GB"/>
    <s v="GBP"/>
    <n v="1403301660"/>
    <n v="1400694790"/>
    <b v="1"/>
    <n v="73"/>
    <b v="1"/>
    <s v="theater/spaces"/>
    <n v="53.95"/>
    <x v="1"/>
    <x v="38"/>
    <x v="2711"/>
    <d v="2014-06-20T22:01:00"/>
    <x v="3"/>
  </r>
  <r>
    <n v="2712"/>
    <s v="The Voix De Ville! : A Pop-up Theater and Cabaret"/>
    <x v="2710"/>
    <n v="5500"/>
    <n v="7226"/>
    <n v="131"/>
    <x v="0"/>
    <s v="US"/>
    <s v="USD"/>
    <n v="1373738400"/>
    <n v="1370568560"/>
    <b v="1"/>
    <n v="143"/>
    <b v="1"/>
    <s v="theater/spaces"/>
    <n v="50.53"/>
    <x v="1"/>
    <x v="38"/>
    <x v="2712"/>
    <d v="2013-07-13T18:00:00"/>
    <x v="5"/>
  </r>
  <r>
    <n v="2713"/>
    <s v="The Acro Cats Mobile Foster and Kitty Tour Bus"/>
    <x v="2711"/>
    <n v="150000"/>
    <n v="153362"/>
    <n v="102"/>
    <x v="0"/>
    <s v="US"/>
    <s v="USD"/>
    <n v="1450971684"/>
    <n v="1447515684"/>
    <b v="1"/>
    <n v="1420"/>
    <b v="1"/>
    <s v="theater/spaces"/>
    <n v="108"/>
    <x v="1"/>
    <x v="38"/>
    <x v="2713"/>
    <d v="2015-12-24T15:41:24"/>
    <x v="4"/>
  </r>
  <r>
    <n v="2714"/>
    <s v="The Crane Theater"/>
    <x v="2712"/>
    <n v="25000"/>
    <n v="29089"/>
    <n v="116"/>
    <x v="0"/>
    <s v="US"/>
    <s v="USD"/>
    <n v="1476486000"/>
    <n v="1474040596"/>
    <b v="1"/>
    <n v="305"/>
    <b v="1"/>
    <s v="theater/spaces"/>
    <n v="95.37"/>
    <x v="1"/>
    <x v="38"/>
    <x v="2714"/>
    <d v="2016-10-14T23:00:00"/>
    <x v="2"/>
  </r>
  <r>
    <n v="2715"/>
    <s v="Good Good Comedy Theatre (Philadelphia, PA)"/>
    <x v="2713"/>
    <n v="12000"/>
    <n v="31754.69"/>
    <n v="265"/>
    <x v="0"/>
    <s v="US"/>
    <s v="USD"/>
    <n v="1456047228"/>
    <n v="1453109628"/>
    <b v="1"/>
    <n v="551"/>
    <b v="1"/>
    <s v="theater/spaces"/>
    <n v="57.63"/>
    <x v="1"/>
    <x v="38"/>
    <x v="2715"/>
    <d v="2016-02-21T09:33:48"/>
    <x v="2"/>
  </r>
  <r>
    <n v="2716"/>
    <s v="Berlin's first international, alternative comedy stage!"/>
    <x v="2714"/>
    <n v="10000"/>
    <n v="11998.01"/>
    <n v="120"/>
    <x v="0"/>
    <s v="DE"/>
    <s v="EUR"/>
    <n v="1444291193"/>
    <n v="1441699193"/>
    <b v="1"/>
    <n v="187"/>
    <b v="1"/>
    <s v="theater/spaces"/>
    <n v="64.16"/>
    <x v="1"/>
    <x v="38"/>
    <x v="2716"/>
    <d v="2015-10-08T07:59:53"/>
    <x v="4"/>
  </r>
  <r>
    <n v="2717"/>
    <s v="A Home for Comedy in Vermont!"/>
    <x v="2715"/>
    <n v="25000"/>
    <n v="30026"/>
    <n v="120"/>
    <x v="0"/>
    <s v="US"/>
    <s v="USD"/>
    <n v="1417906649"/>
    <n v="1414015049"/>
    <b v="1"/>
    <n v="325"/>
    <b v="1"/>
    <s v="theater/spaces"/>
    <n v="92.39"/>
    <x v="1"/>
    <x v="38"/>
    <x v="2717"/>
    <d v="2014-12-06T22:57:29"/>
    <x v="3"/>
  </r>
  <r>
    <n v="2718"/>
    <s v="Bard Beyond the Big Top"/>
    <x v="2716"/>
    <n v="18000"/>
    <n v="18645"/>
    <n v="104"/>
    <x v="0"/>
    <s v="US"/>
    <s v="USD"/>
    <n v="1462316400"/>
    <n v="1459865945"/>
    <b v="1"/>
    <n v="148"/>
    <b v="1"/>
    <s v="theater/spaces"/>
    <n v="125.98"/>
    <x v="1"/>
    <x v="38"/>
    <x v="2718"/>
    <d v="2016-05-03T23:00:00"/>
    <x v="2"/>
  </r>
  <r>
    <n v="2719"/>
    <s v="AHS Theater - Help us light up our stage!"/>
    <x v="2717"/>
    <n v="6000"/>
    <n v="6530"/>
    <n v="109"/>
    <x v="0"/>
    <s v="US"/>
    <s v="USD"/>
    <n v="1460936694"/>
    <n v="1455756294"/>
    <b v="0"/>
    <n v="69"/>
    <b v="1"/>
    <s v="theater/spaces"/>
    <n v="94.64"/>
    <x v="1"/>
    <x v="38"/>
    <x v="2719"/>
    <d v="2016-04-17T23:44:54"/>
    <x v="2"/>
  </r>
  <r>
    <n v="2720"/>
    <s v="The Comedy Project"/>
    <x v="2718"/>
    <n v="25000"/>
    <n v="29531"/>
    <n v="118"/>
    <x v="0"/>
    <s v="US"/>
    <s v="USD"/>
    <n v="1478866253"/>
    <n v="1476270653"/>
    <b v="0"/>
    <n v="173"/>
    <b v="1"/>
    <s v="theater/spaces"/>
    <n v="170.7"/>
    <x v="1"/>
    <x v="38"/>
    <x v="2720"/>
    <d v="2016-11-11T12:10:53"/>
    <x v="2"/>
  </r>
  <r>
    <n v="2721"/>
    <s v="Pi Crust - Easily Connect Electronics To Your Raspberry Pi"/>
    <x v="2719"/>
    <n v="750"/>
    <n v="10965"/>
    <n v="1462"/>
    <x v="0"/>
    <s v="GB"/>
    <s v="GBP"/>
    <n v="1378494000"/>
    <n v="1375880598"/>
    <b v="0"/>
    <n v="269"/>
    <b v="1"/>
    <s v="technology/hardware"/>
    <n v="40.76"/>
    <x v="2"/>
    <x v="30"/>
    <x v="2721"/>
    <d v="2013-09-06T19:00:00"/>
    <x v="5"/>
  </r>
  <r>
    <n v="2722"/>
    <s v="Ransomly | A bluetooth beacon to make any room app-free."/>
    <x v="2720"/>
    <n v="5000"/>
    <n v="12627"/>
    <n v="253"/>
    <x v="0"/>
    <s v="US"/>
    <s v="USD"/>
    <n v="1485722053"/>
    <n v="1480538053"/>
    <b v="0"/>
    <n v="185"/>
    <b v="1"/>
    <s v="technology/hardware"/>
    <n v="68.25"/>
    <x v="2"/>
    <x v="30"/>
    <x v="2722"/>
    <d v="2017-01-29T20:34:13"/>
    <x v="2"/>
  </r>
  <r>
    <n v="2723"/>
    <s v="Mega Bar: The most versatile and affordable workout product."/>
    <x v="2721"/>
    <n v="12000"/>
    <n v="16806"/>
    <n v="140"/>
    <x v="0"/>
    <s v="US"/>
    <s v="USD"/>
    <n v="1420060088"/>
    <n v="1414872488"/>
    <b v="0"/>
    <n v="176"/>
    <b v="1"/>
    <s v="technology/hardware"/>
    <n v="95.49"/>
    <x v="2"/>
    <x v="30"/>
    <x v="2723"/>
    <d v="2014-12-31T21:08:08"/>
    <x v="3"/>
  </r>
  <r>
    <n v="2724"/>
    <s v="RasPiO GPIO Quick Reference Ruler for Raspberry Pi RPi.GPIO"/>
    <x v="2722"/>
    <n v="2468"/>
    <n v="7326.88"/>
    <n v="297"/>
    <x v="0"/>
    <s v="GB"/>
    <s v="GBP"/>
    <n v="1439625059"/>
    <n v="1436860259"/>
    <b v="0"/>
    <n v="1019"/>
    <b v="1"/>
    <s v="technology/hardware"/>
    <n v="7.19"/>
    <x v="2"/>
    <x v="30"/>
    <x v="2724"/>
    <d v="2015-08-15T07:50:59"/>
    <x v="4"/>
  </r>
  <r>
    <n v="2725"/>
    <s v="Digital MPPT and Solar BMS for a Net Zero energy House"/>
    <x v="2723"/>
    <n v="40000"/>
    <n v="57817"/>
    <n v="145"/>
    <x v="0"/>
    <s v="CA"/>
    <s v="CAD"/>
    <n v="1488390735"/>
    <n v="1484070735"/>
    <b v="0"/>
    <n v="113"/>
    <b v="1"/>
    <s v="technology/hardware"/>
    <n v="511.65"/>
    <x v="2"/>
    <x v="30"/>
    <x v="2725"/>
    <d v="2017-03-01T17:52:15"/>
    <x v="9"/>
  </r>
  <r>
    <n v="2726"/>
    <s v="Krimston TWO - Dual SIM case for iPhone"/>
    <x v="2724"/>
    <n v="100000"/>
    <n v="105745"/>
    <n v="106"/>
    <x v="0"/>
    <s v="US"/>
    <s v="USD"/>
    <n v="1461333311"/>
    <n v="1458741311"/>
    <b v="0"/>
    <n v="404"/>
    <b v="1"/>
    <s v="technology/hardware"/>
    <n v="261.75"/>
    <x v="2"/>
    <x v="30"/>
    <x v="2726"/>
    <d v="2016-04-22T13:55:11"/>
    <x v="2"/>
  </r>
  <r>
    <n v="2727"/>
    <s v="PiDrive: Low-power, mSATA SSD for the Raspberry Pi"/>
    <x v="2725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x v="30"/>
    <x v="2727"/>
    <d v="2015-08-07T16:14:23"/>
    <x v="4"/>
  </r>
  <r>
    <n v="2728"/>
    <s v="Multi-Function SSD Shield for the Raspberry Pi 2"/>
    <x v="2726"/>
    <n v="15000"/>
    <n v="30274"/>
    <n v="202"/>
    <x v="0"/>
    <s v="US"/>
    <s v="USD"/>
    <n v="1451485434"/>
    <n v="1448461434"/>
    <b v="0"/>
    <n v="392"/>
    <b v="1"/>
    <s v="technology/hardware"/>
    <n v="77.23"/>
    <x v="2"/>
    <x v="30"/>
    <x v="2728"/>
    <d v="2015-12-30T14:23:54"/>
    <x v="4"/>
  </r>
  <r>
    <n v="2729"/>
    <s v="McChi Luggage: It's a Luggage, USB Charger and a Table Top"/>
    <x v="2727"/>
    <n v="7500"/>
    <n v="7833"/>
    <n v="104"/>
    <x v="0"/>
    <s v="US"/>
    <s v="USD"/>
    <n v="1430459197"/>
    <n v="1427867197"/>
    <b v="0"/>
    <n v="23"/>
    <b v="1"/>
    <s v="technology/hardware"/>
    <n v="340.57"/>
    <x v="2"/>
    <x v="30"/>
    <x v="2729"/>
    <d v="2015-05-01T05:46:37"/>
    <x v="4"/>
  </r>
  <r>
    <n v="2730"/>
    <s v="Yaba - Portable Speaker &amp; Guitar Amp"/>
    <x v="2728"/>
    <n v="27000"/>
    <n v="45979.01"/>
    <n v="170"/>
    <x v="0"/>
    <s v="US"/>
    <s v="USD"/>
    <n v="1366635575"/>
    <n v="1363611575"/>
    <b v="0"/>
    <n v="682"/>
    <b v="1"/>
    <s v="technology/hardware"/>
    <n v="67.42"/>
    <x v="2"/>
    <x v="30"/>
    <x v="2730"/>
    <d v="2013-04-22T12:59:35"/>
    <x v="5"/>
  </r>
  <r>
    <n v="2731"/>
    <s v="CybatiWorks - ICS/SCADA/IoT Cybersecurity Education Platform"/>
    <x v="2729"/>
    <n v="30000"/>
    <n v="31291"/>
    <n v="104"/>
    <x v="0"/>
    <s v="US"/>
    <s v="USD"/>
    <n v="1413604800"/>
    <n v="1408624622"/>
    <b v="0"/>
    <n v="37"/>
    <b v="1"/>
    <s v="technology/hardware"/>
    <n v="845.7"/>
    <x v="2"/>
    <x v="30"/>
    <x v="2731"/>
    <d v="2014-10-18T04:00:00"/>
    <x v="3"/>
  </r>
  <r>
    <n v="2732"/>
    <s v="BrightFingers â€” The Fast &amp; Fun Way To Learn Typing"/>
    <x v="2730"/>
    <n v="12000"/>
    <n v="14190"/>
    <n v="118"/>
    <x v="0"/>
    <s v="US"/>
    <s v="USD"/>
    <n v="1369699200"/>
    <n v="1366917828"/>
    <b v="0"/>
    <n v="146"/>
    <b v="1"/>
    <s v="technology/hardware"/>
    <n v="97.19"/>
    <x v="2"/>
    <x v="30"/>
    <x v="2732"/>
    <d v="2013-05-28T00:00:00"/>
    <x v="5"/>
  </r>
  <r>
    <n v="2733"/>
    <s v="ONetSwitch: Open Source Hardware for Networking"/>
    <x v="2731"/>
    <n v="50000"/>
    <n v="53769"/>
    <n v="108"/>
    <x v="0"/>
    <s v="US"/>
    <s v="USD"/>
    <n v="1428643974"/>
    <n v="1423463574"/>
    <b v="0"/>
    <n v="119"/>
    <b v="1"/>
    <s v="technology/hardware"/>
    <n v="451.84"/>
    <x v="2"/>
    <x v="30"/>
    <x v="2733"/>
    <d v="2015-04-10T05:32:54"/>
    <x v="4"/>
  </r>
  <r>
    <n v="2734"/>
    <s v="THE 'mi8' RISES | The Best Wireless Duo Stereo Sound System"/>
    <x v="2732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x v="30"/>
    <x v="2734"/>
    <d v="2016-10-13T21:59:00"/>
    <x v="2"/>
  </r>
  <r>
    <n v="2735"/>
    <s v="Pi Supply - Intelligent Power Switch for Raspberry Pi"/>
    <x v="2733"/>
    <n v="750"/>
    <n v="7336.01"/>
    <n v="978"/>
    <x v="0"/>
    <s v="GB"/>
    <s v="GBP"/>
    <n v="1363204800"/>
    <n v="1360551250"/>
    <b v="0"/>
    <n v="339"/>
    <b v="1"/>
    <s v="technology/hardware"/>
    <n v="21.64"/>
    <x v="2"/>
    <x v="30"/>
    <x v="2735"/>
    <d v="2013-03-13T20:00:00"/>
    <x v="5"/>
  </r>
  <r>
    <n v="2736"/>
    <s v="Open Source Programmable Solar BMS Li-ion, LiFePO4 dev board"/>
    <x v="2734"/>
    <n v="8000"/>
    <n v="9832"/>
    <n v="123"/>
    <x v="0"/>
    <s v="CA"/>
    <s v="CAD"/>
    <n v="1398268773"/>
    <n v="1395676773"/>
    <b v="0"/>
    <n v="58"/>
    <b v="1"/>
    <s v="technology/hardware"/>
    <n v="169.52"/>
    <x v="2"/>
    <x v="30"/>
    <x v="2736"/>
    <d v="2014-04-23T15:59:33"/>
    <x v="3"/>
  </r>
  <r>
    <n v="2737"/>
    <s v="The PowerPot X: Most Reliable 10-Watt Portable Generator"/>
    <x v="2735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x v="30"/>
    <x v="2737"/>
    <d v="2014-01-15T19:00:00"/>
    <x v="5"/>
  </r>
  <r>
    <n v="2738"/>
    <s v="iPhone7 inVIIctus batterycase customize 3D printed top cover"/>
    <x v="2736"/>
    <n v="5000"/>
    <n v="7397"/>
    <n v="148"/>
    <x v="0"/>
    <s v="US"/>
    <s v="USD"/>
    <n v="1478402804"/>
    <n v="1473218804"/>
    <b v="0"/>
    <n v="15"/>
    <b v="1"/>
    <s v="technology/hardware"/>
    <n v="493.13"/>
    <x v="2"/>
    <x v="30"/>
    <x v="2738"/>
    <d v="2016-11-06T03:26:44"/>
    <x v="2"/>
  </r>
  <r>
    <n v="2739"/>
    <s v="LPLC - Low Power, Low Cost PIC18 Development Board"/>
    <x v="2737"/>
    <n v="1100"/>
    <n v="4225"/>
    <n v="384"/>
    <x v="0"/>
    <s v="GB"/>
    <s v="GBP"/>
    <n v="1399324717"/>
    <n v="1395436717"/>
    <b v="0"/>
    <n v="191"/>
    <b v="1"/>
    <s v="technology/hardware"/>
    <n v="22.12"/>
    <x v="2"/>
    <x v="30"/>
    <x v="2739"/>
    <d v="2014-05-05T21:18:37"/>
    <x v="3"/>
  </r>
  <r>
    <n v="2740"/>
    <s v="Vertical Garden Prototype"/>
    <x v="2738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x v="30"/>
    <x v="2740"/>
    <d v="2015-03-11T23:45:52"/>
    <x v="4"/>
  </r>
  <r>
    <n v="2741"/>
    <s v="Mrs. Brown and Her Lost Puppy."/>
    <x v="2739"/>
    <n v="8000"/>
    <n v="35"/>
    <n v="0"/>
    <x v="2"/>
    <s v="US"/>
    <s v="USD"/>
    <n v="1413770820"/>
    <n v="1412005602"/>
    <b v="0"/>
    <n v="4"/>
    <b v="0"/>
    <s v="publishing/children's books"/>
    <n v="8.75"/>
    <x v="3"/>
    <x v="39"/>
    <x v="2741"/>
    <d v="2014-10-20T02:07:00"/>
    <x v="3"/>
  </r>
  <r>
    <n v="2742"/>
    <s v="What a Zoo!"/>
    <x v="2740"/>
    <n v="2500"/>
    <n v="731"/>
    <n v="29"/>
    <x v="2"/>
    <s v="US"/>
    <s v="USD"/>
    <n v="1337102187"/>
    <n v="1335892587"/>
    <b v="0"/>
    <n v="18"/>
    <b v="0"/>
    <s v="publishing/children's books"/>
    <n v="40.61"/>
    <x v="3"/>
    <x v="39"/>
    <x v="2742"/>
    <d v="2012-05-15T17:16:27"/>
    <x v="6"/>
  </r>
  <r>
    <n v="2743"/>
    <s v="St. Nick Jr"/>
    <x v="2741"/>
    <n v="5999"/>
    <n v="0"/>
    <n v="0"/>
    <x v="2"/>
    <s v="US"/>
    <s v="USD"/>
    <n v="1476863607"/>
    <n v="1474271607"/>
    <b v="0"/>
    <n v="0"/>
    <b v="0"/>
    <s v="publishing/children's books"/>
    <n v="0"/>
    <x v="3"/>
    <x v="39"/>
    <x v="2743"/>
    <d v="2016-10-19T07:53:27"/>
    <x v="2"/>
  </r>
  <r>
    <n v="2744"/>
    <s v="Honey Bees Children's Book: How to Save Our Food"/>
    <x v="2742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x v="39"/>
    <x v="2744"/>
    <d v="2012-02-29T01:29:58"/>
    <x v="6"/>
  </r>
  <r>
    <n v="2745"/>
    <s v="SERENDIPITY'S Pumpkin Pie Surprise"/>
    <x v="2743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x v="39"/>
    <x v="2745"/>
    <d v="2012-07-14T23:42:48"/>
    <x v="6"/>
  </r>
  <r>
    <n v="2746"/>
    <s v="How many marbles do YOU have?"/>
    <x v="2744"/>
    <n v="3000"/>
    <n v="801"/>
    <n v="27"/>
    <x v="2"/>
    <s v="US"/>
    <s v="USD"/>
    <n v="1409337911"/>
    <n v="1406745911"/>
    <b v="0"/>
    <n v="19"/>
    <b v="0"/>
    <s v="publishing/children's books"/>
    <n v="42.16"/>
    <x v="3"/>
    <x v="39"/>
    <x v="2746"/>
    <d v="2014-08-29T18:45:11"/>
    <x v="3"/>
  </r>
  <r>
    <n v="2747"/>
    <s v="Magic, Giggles and Love  A collection of children's poetry"/>
    <x v="2745"/>
    <n v="500"/>
    <n v="140"/>
    <n v="28"/>
    <x v="2"/>
    <s v="US"/>
    <s v="USD"/>
    <n v="1339816200"/>
    <n v="1337095997"/>
    <b v="0"/>
    <n v="4"/>
    <b v="0"/>
    <s v="publishing/children's books"/>
    <n v="35"/>
    <x v="3"/>
    <x v="39"/>
    <x v="2747"/>
    <d v="2012-06-16T03:10:00"/>
    <x v="6"/>
  </r>
  <r>
    <n v="2748"/>
    <s v="Native American Language Book for Children"/>
    <x v="2746"/>
    <n v="5000"/>
    <n v="53"/>
    <n v="1"/>
    <x v="2"/>
    <s v="US"/>
    <s v="USD"/>
    <n v="1472835802"/>
    <n v="1470243802"/>
    <b v="0"/>
    <n v="4"/>
    <b v="0"/>
    <s v="publishing/children's books"/>
    <n v="13.25"/>
    <x v="3"/>
    <x v="39"/>
    <x v="2748"/>
    <d v="2016-09-02T17:03:22"/>
    <x v="2"/>
  </r>
  <r>
    <n v="2749"/>
    <s v="A Tree is a Tree, no matter what you see.  CHILDREN'S BOOK"/>
    <x v="2747"/>
    <n v="10000"/>
    <n v="110"/>
    <n v="1"/>
    <x v="2"/>
    <s v="US"/>
    <s v="USD"/>
    <n v="1428171037"/>
    <n v="1425582637"/>
    <b v="0"/>
    <n v="2"/>
    <b v="0"/>
    <s v="publishing/children's books"/>
    <n v="55"/>
    <x v="3"/>
    <x v="39"/>
    <x v="2749"/>
    <d v="2015-04-04T18:10:37"/>
    <x v="4"/>
  </r>
  <r>
    <n v="2750"/>
    <s v="My Child, My Blessing"/>
    <x v="2748"/>
    <n v="1999"/>
    <n v="0"/>
    <n v="0"/>
    <x v="2"/>
    <s v="US"/>
    <s v="USD"/>
    <n v="1341086400"/>
    <n v="1340055345"/>
    <b v="0"/>
    <n v="0"/>
    <b v="0"/>
    <s v="publishing/children's books"/>
    <n v="0"/>
    <x v="3"/>
    <x v="39"/>
    <x v="2750"/>
    <d v="2012-06-30T20:00:00"/>
    <x v="6"/>
  </r>
  <r>
    <n v="2751"/>
    <s v="&quot;DADDY WHAT'S A DIVORCE?&quot; CHILDREN&quot;S BOOK"/>
    <x v="2749"/>
    <n v="3274"/>
    <n v="0"/>
    <n v="0"/>
    <x v="2"/>
    <s v="US"/>
    <s v="USD"/>
    <n v="1403039842"/>
    <n v="1397855842"/>
    <b v="0"/>
    <n v="0"/>
    <b v="0"/>
    <s v="publishing/children's books"/>
    <n v="0"/>
    <x v="3"/>
    <x v="39"/>
    <x v="2751"/>
    <d v="2014-06-17T21:17:22"/>
    <x v="3"/>
  </r>
  <r>
    <n v="2752"/>
    <s v="An Ordinary Toad's Extraordinary Night!"/>
    <x v="2750"/>
    <n v="4800"/>
    <n v="550"/>
    <n v="11"/>
    <x v="2"/>
    <s v="US"/>
    <s v="USD"/>
    <n v="1324232504"/>
    <n v="1320776504"/>
    <b v="0"/>
    <n v="14"/>
    <b v="0"/>
    <s v="publishing/children's books"/>
    <n v="39.29"/>
    <x v="3"/>
    <x v="39"/>
    <x v="2752"/>
    <d v="2011-12-18T18:21:44"/>
    <x v="7"/>
  </r>
  <r>
    <n v="2753"/>
    <s v="Dust Bunnies &amp; the Carpet Rat publishing push"/>
    <x v="2751"/>
    <n v="2000"/>
    <n v="380"/>
    <n v="19"/>
    <x v="2"/>
    <s v="US"/>
    <s v="USD"/>
    <n v="1346017023"/>
    <n v="1343425023"/>
    <b v="0"/>
    <n v="8"/>
    <b v="0"/>
    <s v="publishing/children's books"/>
    <n v="47.5"/>
    <x v="3"/>
    <x v="39"/>
    <x v="2753"/>
    <d v="2012-08-26T21:37:03"/>
    <x v="6"/>
  </r>
  <r>
    <n v="2754"/>
    <s v="From here...to there!"/>
    <x v="2752"/>
    <n v="10000"/>
    <n v="0"/>
    <n v="0"/>
    <x v="2"/>
    <s v="US"/>
    <s v="USD"/>
    <n v="1410448551"/>
    <n v="1407856551"/>
    <b v="0"/>
    <n v="0"/>
    <b v="0"/>
    <s v="publishing/children's books"/>
    <n v="0"/>
    <x v="3"/>
    <x v="39"/>
    <x v="2754"/>
    <d v="2014-09-11T15:15:51"/>
    <x v="3"/>
  </r>
  <r>
    <n v="2755"/>
    <s v="Children's book app: &quot;The story of Setanta&quot;"/>
    <x v="2753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x v="39"/>
    <x v="2755"/>
    <d v="2015-04-08T18:58:47"/>
    <x v="4"/>
  </r>
  <r>
    <n v="2756"/>
    <s v="The Most Basic of Truths"/>
    <x v="2754"/>
    <n v="10000"/>
    <n v="1048"/>
    <n v="10"/>
    <x v="2"/>
    <s v="US"/>
    <s v="USD"/>
    <n v="1389476201"/>
    <n v="1386884201"/>
    <b v="0"/>
    <n v="33"/>
    <b v="0"/>
    <s v="publishing/children's books"/>
    <n v="31.76"/>
    <x v="3"/>
    <x v="39"/>
    <x v="2756"/>
    <d v="2014-01-11T21:36:41"/>
    <x v="5"/>
  </r>
  <r>
    <n v="2757"/>
    <s v="C is for Crooked"/>
    <x v="2755"/>
    <n v="1500"/>
    <n v="10"/>
    <n v="1"/>
    <x v="2"/>
    <s v="US"/>
    <s v="USD"/>
    <n v="1470498332"/>
    <n v="1469202332"/>
    <b v="0"/>
    <n v="2"/>
    <b v="0"/>
    <s v="publishing/children's books"/>
    <n v="5"/>
    <x v="3"/>
    <x v="39"/>
    <x v="2757"/>
    <d v="2016-08-06T15:45:32"/>
    <x v="2"/>
  </r>
  <r>
    <n v="2758"/>
    <s v="Printing Soraya Yvette's Children's books"/>
    <x v="2756"/>
    <n v="2000"/>
    <n v="234"/>
    <n v="12"/>
    <x v="2"/>
    <s v="AU"/>
    <s v="AUD"/>
    <n v="1476095783"/>
    <n v="1474886183"/>
    <b v="0"/>
    <n v="6"/>
    <b v="0"/>
    <s v="publishing/children's books"/>
    <n v="39"/>
    <x v="3"/>
    <x v="39"/>
    <x v="2758"/>
    <d v="2016-10-10T10:36:23"/>
    <x v="2"/>
  </r>
  <r>
    <n v="2759"/>
    <s v="Bunyip Magic - Epic kids Adventures of the Mythical Bunyip!"/>
    <x v="2757"/>
    <n v="1000"/>
    <n v="105"/>
    <n v="11"/>
    <x v="2"/>
    <s v="AU"/>
    <s v="AUD"/>
    <n v="1468658866"/>
    <n v="1464943666"/>
    <b v="0"/>
    <n v="2"/>
    <b v="0"/>
    <s v="publishing/children's books"/>
    <n v="52.5"/>
    <x v="3"/>
    <x v="39"/>
    <x v="2759"/>
    <d v="2016-07-16T08:47:46"/>
    <x v="2"/>
  </r>
  <r>
    <n v="2760"/>
    <s v="BOSLEY BEATS THE BURGLARS - A Lovable Children's Adventure"/>
    <x v="2758"/>
    <n v="5000"/>
    <n v="0"/>
    <n v="0"/>
    <x v="2"/>
    <s v="GB"/>
    <s v="GBP"/>
    <n v="1371726258"/>
    <n v="1369134258"/>
    <b v="0"/>
    <n v="0"/>
    <b v="0"/>
    <s v="publishing/children's books"/>
    <n v="0"/>
    <x v="3"/>
    <x v="39"/>
    <x v="2760"/>
    <d v="2013-06-20T11:04:18"/>
    <x v="5"/>
  </r>
  <r>
    <n v="2761"/>
    <s v="Learn U.S. Geography: Dreaming my way across The U.S."/>
    <x v="2759"/>
    <n v="5000"/>
    <n v="36"/>
    <n v="1"/>
    <x v="2"/>
    <s v="US"/>
    <s v="USD"/>
    <n v="1357176693"/>
    <n v="1354584693"/>
    <b v="0"/>
    <n v="4"/>
    <b v="0"/>
    <s v="publishing/children's books"/>
    <n v="9"/>
    <x v="3"/>
    <x v="39"/>
    <x v="2761"/>
    <d v="2013-01-03T01:31:33"/>
    <x v="6"/>
  </r>
  <r>
    <n v="2762"/>
    <s v="How to Create Your Own Magic World. Toy-making guide."/>
    <x v="2760"/>
    <n v="3250"/>
    <n v="25"/>
    <n v="1"/>
    <x v="2"/>
    <s v="US"/>
    <s v="USD"/>
    <n v="1332114795"/>
    <n v="1326934395"/>
    <b v="0"/>
    <n v="1"/>
    <b v="0"/>
    <s v="publishing/children's books"/>
    <n v="25"/>
    <x v="3"/>
    <x v="39"/>
    <x v="2762"/>
    <d v="2012-03-18T23:53:15"/>
    <x v="6"/>
  </r>
  <r>
    <n v="2763"/>
    <s v="My Christmas Star"/>
    <x v="2761"/>
    <n v="39400"/>
    <n v="90"/>
    <n v="0"/>
    <x v="2"/>
    <s v="US"/>
    <s v="USD"/>
    <n v="1369403684"/>
    <n v="1365515684"/>
    <b v="0"/>
    <n v="3"/>
    <b v="0"/>
    <s v="publishing/children's books"/>
    <n v="30"/>
    <x v="3"/>
    <x v="39"/>
    <x v="2763"/>
    <d v="2013-05-24T13:54:44"/>
    <x v="5"/>
  </r>
  <r>
    <n v="2764"/>
    <s v="A Growing Adventure"/>
    <x v="2762"/>
    <n v="4000"/>
    <n v="45"/>
    <n v="1"/>
    <x v="2"/>
    <s v="US"/>
    <s v="USD"/>
    <n v="1338404400"/>
    <n v="1335855631"/>
    <b v="0"/>
    <n v="4"/>
    <b v="0"/>
    <s v="publishing/children's books"/>
    <n v="11.25"/>
    <x v="3"/>
    <x v="39"/>
    <x v="2764"/>
    <d v="2012-05-30T19:00:00"/>
    <x v="6"/>
  </r>
  <r>
    <n v="2765"/>
    <s v="A Story Book For Kids: Technology and Everyday Life"/>
    <x v="2763"/>
    <n v="4000"/>
    <n v="0"/>
    <n v="0"/>
    <x v="2"/>
    <s v="US"/>
    <s v="USD"/>
    <n v="1351432428"/>
    <n v="1350050028"/>
    <b v="0"/>
    <n v="0"/>
    <b v="0"/>
    <s v="publishing/children's books"/>
    <n v="0"/>
    <x v="3"/>
    <x v="39"/>
    <x v="2765"/>
    <d v="2012-10-28T13:53:48"/>
    <x v="6"/>
  </r>
  <r>
    <n v="2766"/>
    <s v="Jambie"/>
    <x v="2764"/>
    <n v="5000"/>
    <n v="100"/>
    <n v="2"/>
    <x v="2"/>
    <s v="US"/>
    <s v="USD"/>
    <n v="1313078518"/>
    <n v="1310486518"/>
    <b v="0"/>
    <n v="4"/>
    <b v="0"/>
    <s v="publishing/children's books"/>
    <n v="25"/>
    <x v="3"/>
    <x v="39"/>
    <x v="2766"/>
    <d v="2011-08-11T16:01:58"/>
    <x v="7"/>
  </r>
  <r>
    <n v="2767"/>
    <s v="the Giant Turnip"/>
    <x v="2765"/>
    <n v="4000"/>
    <n v="34"/>
    <n v="1"/>
    <x v="2"/>
    <s v="CA"/>
    <s v="CAD"/>
    <n v="1439766050"/>
    <n v="1434582050"/>
    <b v="0"/>
    <n v="3"/>
    <b v="0"/>
    <s v="publishing/children's books"/>
    <n v="11.33"/>
    <x v="3"/>
    <x v="39"/>
    <x v="2767"/>
    <d v="2015-08-16T23:00:50"/>
    <x v="4"/>
  </r>
  <r>
    <n v="2768"/>
    <s v="It's Okay To Wait"/>
    <x v="2766"/>
    <n v="7000"/>
    <n v="1002"/>
    <n v="14"/>
    <x v="2"/>
    <s v="US"/>
    <s v="USD"/>
    <n v="1333028723"/>
    <n v="1330440323"/>
    <b v="0"/>
    <n v="34"/>
    <b v="0"/>
    <s v="publishing/children's books"/>
    <n v="29.47"/>
    <x v="3"/>
    <x v="39"/>
    <x v="2768"/>
    <d v="2012-03-29T13:45:23"/>
    <x v="6"/>
  </r>
  <r>
    <n v="2769"/>
    <s v="Raph the Ninja Giraffe"/>
    <x v="2767"/>
    <n v="800"/>
    <n v="2"/>
    <n v="0"/>
    <x v="2"/>
    <s v="GB"/>
    <s v="GBP"/>
    <n v="1401997790"/>
    <n v="1397677790"/>
    <b v="0"/>
    <n v="2"/>
    <b v="0"/>
    <s v="publishing/children's books"/>
    <n v="1"/>
    <x v="3"/>
    <x v="39"/>
    <x v="2769"/>
    <d v="2014-06-05T19:49:50"/>
    <x v="3"/>
  </r>
  <r>
    <n v="2770"/>
    <s v="The Story Of Circle And Square"/>
    <x v="2768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x v="39"/>
    <x v="2770"/>
    <d v="2014-03-18T15:55:30"/>
    <x v="3"/>
  </r>
  <r>
    <n v="2771"/>
    <s v="Hello Vermont (4 Seasons Children's Books)"/>
    <x v="2769"/>
    <n v="19980"/>
    <n v="0"/>
    <n v="0"/>
    <x v="2"/>
    <s v="US"/>
    <s v="USD"/>
    <n v="1359738000"/>
    <n v="1355489140"/>
    <b v="0"/>
    <n v="0"/>
    <b v="0"/>
    <s v="publishing/children's books"/>
    <n v="0"/>
    <x v="3"/>
    <x v="39"/>
    <x v="2771"/>
    <d v="2013-02-01T17:00:00"/>
    <x v="6"/>
  </r>
  <r>
    <n v="2772"/>
    <s v="Why Won't This Kid Go To Sleep?!? Goodnight, Kaiden!"/>
    <x v="2770"/>
    <n v="8000"/>
    <n v="0"/>
    <n v="0"/>
    <x v="2"/>
    <s v="US"/>
    <s v="USD"/>
    <n v="1381006294"/>
    <n v="1379710294"/>
    <b v="0"/>
    <n v="0"/>
    <b v="0"/>
    <s v="publishing/children's books"/>
    <n v="0"/>
    <x v="3"/>
    <x v="39"/>
    <x v="2772"/>
    <d v="2013-10-05T20:51:34"/>
    <x v="5"/>
  </r>
  <r>
    <n v="2773"/>
    <s v="The Boat That Couldn't Float"/>
    <x v="2771"/>
    <n v="530"/>
    <n v="1"/>
    <n v="0"/>
    <x v="2"/>
    <s v="CA"/>
    <s v="CAD"/>
    <n v="1461530721"/>
    <n v="1460666721"/>
    <b v="0"/>
    <n v="1"/>
    <b v="0"/>
    <s v="publishing/children's books"/>
    <n v="1"/>
    <x v="3"/>
    <x v="39"/>
    <x v="2773"/>
    <d v="2016-04-24T20:45:21"/>
    <x v="2"/>
  </r>
  <r>
    <n v="2774"/>
    <s v="Welcome to Jangala Tribal Warriors: Book One"/>
    <x v="2772"/>
    <n v="4000"/>
    <n v="570"/>
    <n v="14"/>
    <x v="2"/>
    <s v="US"/>
    <s v="USD"/>
    <n v="1362711728"/>
    <n v="1360119728"/>
    <b v="0"/>
    <n v="13"/>
    <b v="0"/>
    <s v="publishing/children's books"/>
    <n v="43.85"/>
    <x v="3"/>
    <x v="39"/>
    <x v="2774"/>
    <d v="2013-03-08T03:02:08"/>
    <x v="5"/>
  </r>
  <r>
    <n v="2775"/>
    <s v="Kids Radio Klassics and Kids Radio Theatre"/>
    <x v="2773"/>
    <n v="5000"/>
    <n v="150"/>
    <n v="3"/>
    <x v="2"/>
    <s v="US"/>
    <s v="USD"/>
    <n v="1323994754"/>
    <n v="1321402754"/>
    <b v="0"/>
    <n v="2"/>
    <b v="0"/>
    <s v="publishing/children's books"/>
    <n v="75"/>
    <x v="3"/>
    <x v="39"/>
    <x v="2775"/>
    <d v="2011-12-16T00:19:14"/>
    <x v="7"/>
  </r>
  <r>
    <n v="2776"/>
    <s v="Superheroes That Make Differences"/>
    <x v="2774"/>
    <n v="21000"/>
    <n v="1655"/>
    <n v="8"/>
    <x v="2"/>
    <s v="US"/>
    <s v="USD"/>
    <n v="1434092876"/>
    <n v="1431414476"/>
    <b v="0"/>
    <n v="36"/>
    <b v="0"/>
    <s v="publishing/children's books"/>
    <n v="45.97"/>
    <x v="3"/>
    <x v="39"/>
    <x v="2776"/>
    <d v="2015-06-12T07:07:56"/>
    <x v="4"/>
  </r>
  <r>
    <n v="2777"/>
    <s v="Mystical Woods    Micheal learns a lesson.     (Thank-you)"/>
    <x v="2775"/>
    <n v="3000"/>
    <n v="10"/>
    <n v="0"/>
    <x v="2"/>
    <s v="US"/>
    <s v="USD"/>
    <n v="1437149004"/>
    <n v="1434557004"/>
    <b v="0"/>
    <n v="1"/>
    <b v="0"/>
    <s v="publishing/children's books"/>
    <n v="10"/>
    <x v="3"/>
    <x v="39"/>
    <x v="2777"/>
    <d v="2015-07-17T16:03:24"/>
    <x v="4"/>
  </r>
  <r>
    <n v="2778"/>
    <s v="Mariah - A Children's Book with Included Doll Patterns"/>
    <x v="2776"/>
    <n v="5500"/>
    <n v="1405"/>
    <n v="26"/>
    <x v="2"/>
    <s v="US"/>
    <s v="USD"/>
    <n v="1409009306"/>
    <n v="1406417306"/>
    <b v="0"/>
    <n v="15"/>
    <b v="0"/>
    <s v="publishing/children's books"/>
    <n v="93.67"/>
    <x v="3"/>
    <x v="39"/>
    <x v="2778"/>
    <d v="2014-08-25T23:28:26"/>
    <x v="3"/>
  </r>
  <r>
    <n v="2779"/>
    <s v="Our Moon... A book on life for both parents and children."/>
    <x v="2777"/>
    <n v="2500"/>
    <n v="53"/>
    <n v="2"/>
    <x v="2"/>
    <s v="US"/>
    <s v="USD"/>
    <n v="1448204621"/>
    <n v="1445609021"/>
    <b v="0"/>
    <n v="1"/>
    <b v="0"/>
    <s v="publishing/children's books"/>
    <n v="53"/>
    <x v="3"/>
    <x v="39"/>
    <x v="2779"/>
    <d v="2015-11-22T15:03:41"/>
    <x v="4"/>
  </r>
  <r>
    <n v="2780"/>
    <s v="Travel with baby"/>
    <x v="2778"/>
    <n v="100000"/>
    <n v="0"/>
    <n v="0"/>
    <x v="2"/>
    <s v="IT"/>
    <s v="EUR"/>
    <n v="1489142688"/>
    <n v="1486550688"/>
    <b v="0"/>
    <n v="0"/>
    <b v="0"/>
    <s v="publishing/children's books"/>
    <n v="0"/>
    <x v="3"/>
    <x v="39"/>
    <x v="2780"/>
    <d v="2017-03-10T10:44:48"/>
    <x v="9"/>
  </r>
  <r>
    <n v="2781"/>
    <s v="University of Utah presents V-Day 2015-The Vagina Monologues"/>
    <x v="2779"/>
    <n v="1250"/>
    <n v="1316"/>
    <n v="105"/>
    <x v="0"/>
    <s v="US"/>
    <s v="USD"/>
    <n v="1423724400"/>
    <n v="1421274954"/>
    <b v="0"/>
    <n v="28"/>
    <b v="1"/>
    <s v="theater/plays"/>
    <n v="47"/>
    <x v="1"/>
    <x v="6"/>
    <x v="2781"/>
    <d v="2015-02-12T07:00:00"/>
    <x v="4"/>
  </r>
  <r>
    <n v="2782"/>
    <s v="Better Than Ever Productions presents Geezer Game"/>
    <x v="2780"/>
    <n v="1000"/>
    <n v="1200"/>
    <n v="120"/>
    <x v="0"/>
    <s v="US"/>
    <s v="USD"/>
    <n v="1424149140"/>
    <n v="1421964718"/>
    <b v="0"/>
    <n v="18"/>
    <b v="1"/>
    <s v="theater/plays"/>
    <n v="66.67"/>
    <x v="1"/>
    <x v="6"/>
    <x v="2782"/>
    <d v="2015-02-17T04:59:00"/>
    <x v="4"/>
  </r>
  <r>
    <n v="2783"/>
    <s v="As You Like It? by Purple Ostrich Productions"/>
    <x v="2781"/>
    <n v="1000"/>
    <n v="1145"/>
    <n v="115"/>
    <x v="0"/>
    <s v="GB"/>
    <s v="GBP"/>
    <n v="1429793446"/>
    <n v="1428583846"/>
    <b v="0"/>
    <n v="61"/>
    <b v="1"/>
    <s v="theater/plays"/>
    <n v="18.77"/>
    <x v="1"/>
    <x v="6"/>
    <x v="2783"/>
    <d v="2015-04-23T12:50:46"/>
    <x v="4"/>
  </r>
  <r>
    <n v="2784"/>
    <s v="&quot;The Santaland Diaries&quot; by David Sedaris in Los Angeles 2014"/>
    <x v="2782"/>
    <n v="6000"/>
    <n v="7140"/>
    <n v="119"/>
    <x v="0"/>
    <s v="US"/>
    <s v="USD"/>
    <n v="1414608843"/>
    <n v="1412794443"/>
    <b v="0"/>
    <n v="108"/>
    <b v="1"/>
    <s v="theater/plays"/>
    <n v="66.11"/>
    <x v="1"/>
    <x v="6"/>
    <x v="2784"/>
    <d v="2014-10-29T18:54:03"/>
    <x v="3"/>
  </r>
  <r>
    <n v="2785"/>
    <s v="Henry VI: The War of the Roses"/>
    <x v="2783"/>
    <n v="5000"/>
    <n v="5234"/>
    <n v="105"/>
    <x v="0"/>
    <s v="US"/>
    <s v="USD"/>
    <n v="1470430800"/>
    <n v="1467865967"/>
    <b v="0"/>
    <n v="142"/>
    <b v="1"/>
    <s v="theater/plays"/>
    <n v="36.86"/>
    <x v="1"/>
    <x v="6"/>
    <x v="2785"/>
    <d v="2016-08-05T21:00:00"/>
    <x v="2"/>
  </r>
  <r>
    <n v="2786"/>
    <s v="Fierce"/>
    <x v="2784"/>
    <n v="2500"/>
    <n v="2946"/>
    <n v="118"/>
    <x v="0"/>
    <s v="GB"/>
    <s v="GBP"/>
    <n v="1404913180"/>
    <n v="1403703580"/>
    <b v="0"/>
    <n v="74"/>
    <b v="1"/>
    <s v="theater/plays"/>
    <n v="39.81"/>
    <x v="1"/>
    <x v="6"/>
    <x v="2786"/>
    <d v="2014-07-09T13:39:40"/>
    <x v="3"/>
  </r>
  <r>
    <n v="2787"/>
    <s v="Oracle b*sides and Hawkeye Plainview present SUPER-WELLESIAN"/>
    <x v="2785"/>
    <n v="1000"/>
    <n v="1197"/>
    <n v="120"/>
    <x v="0"/>
    <s v="US"/>
    <s v="USD"/>
    <n v="1405658752"/>
    <n v="1403066752"/>
    <b v="0"/>
    <n v="38"/>
    <b v="1"/>
    <s v="theater/plays"/>
    <n v="31.5"/>
    <x v="1"/>
    <x v="6"/>
    <x v="2787"/>
    <d v="2014-07-18T04:45:52"/>
    <x v="3"/>
  </r>
  <r>
    <n v="2788"/>
    <s v="ACT Underground Theatre, TLDC"/>
    <x v="2786"/>
    <n v="2000"/>
    <n v="2050"/>
    <n v="103"/>
    <x v="0"/>
    <s v="US"/>
    <s v="USD"/>
    <n v="1469811043"/>
    <n v="1467219043"/>
    <b v="0"/>
    <n v="20"/>
    <b v="1"/>
    <s v="theater/plays"/>
    <n v="102.5"/>
    <x v="1"/>
    <x v="6"/>
    <x v="2788"/>
    <d v="2016-07-29T16:50:43"/>
    <x v="2"/>
  </r>
  <r>
    <n v="2789"/>
    <s v="The Adventurers Club"/>
    <x v="2787"/>
    <n v="3000"/>
    <n v="3035"/>
    <n v="101"/>
    <x v="0"/>
    <s v="US"/>
    <s v="USD"/>
    <n v="1426132800"/>
    <n v="1424477934"/>
    <b v="0"/>
    <n v="24"/>
    <b v="1"/>
    <s v="theater/plays"/>
    <n v="126.46"/>
    <x v="1"/>
    <x v="6"/>
    <x v="2789"/>
    <d v="2015-03-12T04:00:00"/>
    <x v="4"/>
  </r>
  <r>
    <n v="2790"/>
    <s v="Help us get &quot;Old Friends&quot; to the El Portal!!!"/>
    <x v="2788"/>
    <n v="3000"/>
    <n v="3160"/>
    <n v="105"/>
    <x v="0"/>
    <s v="US"/>
    <s v="USD"/>
    <n v="1423693903"/>
    <n v="1421101903"/>
    <b v="0"/>
    <n v="66"/>
    <b v="1"/>
    <s v="theater/plays"/>
    <n v="47.88"/>
    <x v="1"/>
    <x v="6"/>
    <x v="2790"/>
    <d v="2015-02-11T22:31:43"/>
    <x v="4"/>
  </r>
  <r>
    <n v="2791"/>
    <s v="A Philosophical Protest! One Act Play, One Act Cabaret."/>
    <x v="2789"/>
    <n v="2000"/>
    <n v="2050"/>
    <n v="103"/>
    <x v="0"/>
    <s v="US"/>
    <s v="USD"/>
    <n v="1473393600"/>
    <n v="1470778559"/>
    <b v="0"/>
    <n v="28"/>
    <b v="1"/>
    <s v="theater/plays"/>
    <n v="73.209999999999994"/>
    <x v="1"/>
    <x v="6"/>
    <x v="2791"/>
    <d v="2016-09-09T04:00:00"/>
    <x v="2"/>
  </r>
  <r>
    <n v="2792"/>
    <s v="That Still Small Voice Stage Play"/>
    <x v="2790"/>
    <n v="2000"/>
    <n v="2152"/>
    <n v="108"/>
    <x v="0"/>
    <s v="US"/>
    <s v="USD"/>
    <n v="1439357559"/>
    <n v="1435469559"/>
    <b v="0"/>
    <n v="24"/>
    <b v="1"/>
    <s v="theater/plays"/>
    <n v="89.67"/>
    <x v="1"/>
    <x v="6"/>
    <x v="2792"/>
    <d v="2015-08-12T05:32:39"/>
    <x v="4"/>
  </r>
  <r>
    <n v="2793"/>
    <s v="THE GOODS Theatre Company Premiere DROPPED @ Old Fitz"/>
    <x v="2791"/>
    <n v="10000"/>
    <n v="11056.75"/>
    <n v="111"/>
    <x v="0"/>
    <s v="AU"/>
    <s v="AUD"/>
    <n v="1437473005"/>
    <n v="1434881005"/>
    <b v="0"/>
    <n v="73"/>
    <b v="1"/>
    <s v="theater/plays"/>
    <n v="151.46"/>
    <x v="1"/>
    <x v="6"/>
    <x v="2793"/>
    <d v="2015-07-21T10:03:25"/>
    <x v="4"/>
  </r>
  <r>
    <n v="2794"/>
    <s v="Dusk Theatre Company presents... Macbeth Rebothered"/>
    <x v="2792"/>
    <n v="50"/>
    <n v="75"/>
    <n v="150"/>
    <x v="0"/>
    <s v="GB"/>
    <s v="GBP"/>
    <n v="1457031600"/>
    <n v="1455640559"/>
    <b v="0"/>
    <n v="3"/>
    <b v="1"/>
    <s v="theater/plays"/>
    <n v="25"/>
    <x v="1"/>
    <x v="6"/>
    <x v="2794"/>
    <d v="2016-03-03T19:00:00"/>
    <x v="2"/>
  </r>
  <r>
    <n v="2795"/>
    <s v="Good Men Wanted at ANT Fest"/>
    <x v="2793"/>
    <n v="700"/>
    <n v="730"/>
    <n v="104"/>
    <x v="0"/>
    <s v="US"/>
    <s v="USD"/>
    <n v="1402095600"/>
    <n v="1400675841"/>
    <b v="0"/>
    <n v="20"/>
    <b v="1"/>
    <s v="theater/plays"/>
    <n v="36.5"/>
    <x v="1"/>
    <x v="6"/>
    <x v="2795"/>
    <d v="2014-06-06T23:00:00"/>
    <x v="3"/>
  </r>
  <r>
    <n v="2796"/>
    <s v="Fishcakes"/>
    <x v="2794"/>
    <n v="800"/>
    <n v="924"/>
    <n v="116"/>
    <x v="0"/>
    <s v="GB"/>
    <s v="GBP"/>
    <n v="1404564028"/>
    <n v="1401972028"/>
    <b v="0"/>
    <n v="21"/>
    <b v="1"/>
    <s v="theater/plays"/>
    <n v="44"/>
    <x v="1"/>
    <x v="6"/>
    <x v="2796"/>
    <d v="2014-07-05T12:40:28"/>
    <x v="3"/>
  </r>
  <r>
    <n v="2797"/>
    <s v="Once Upon A Nightmare"/>
    <x v="2795"/>
    <n v="8000"/>
    <n v="8211.61"/>
    <n v="103"/>
    <x v="0"/>
    <s v="GB"/>
    <s v="GBP"/>
    <n v="1404858840"/>
    <n v="1402266840"/>
    <b v="0"/>
    <n v="94"/>
    <b v="1"/>
    <s v="theater/plays"/>
    <n v="87.36"/>
    <x v="1"/>
    <x v="6"/>
    <x v="2797"/>
    <d v="2014-07-08T22:34:00"/>
    <x v="3"/>
  </r>
  <r>
    <n v="2798"/>
    <s v="Happy to Help: A New Play About the Supermarket Industry"/>
    <x v="2796"/>
    <n v="5000"/>
    <n v="5070"/>
    <n v="101"/>
    <x v="0"/>
    <s v="GB"/>
    <s v="GBP"/>
    <n v="1438358400"/>
    <n v="1437063121"/>
    <b v="0"/>
    <n v="139"/>
    <b v="1"/>
    <s v="theater/plays"/>
    <n v="36.47"/>
    <x v="1"/>
    <x v="6"/>
    <x v="2798"/>
    <d v="2015-07-31T16:00:00"/>
    <x v="4"/>
  </r>
  <r>
    <n v="2799"/>
    <s v="Yuri in Edinburgh"/>
    <x v="2797"/>
    <n v="5000"/>
    <n v="5831.74"/>
    <n v="117"/>
    <x v="0"/>
    <s v="GB"/>
    <s v="GBP"/>
    <n v="1466179200"/>
    <n v="1463466070"/>
    <b v="0"/>
    <n v="130"/>
    <b v="1"/>
    <s v="theater/plays"/>
    <n v="44.86"/>
    <x v="1"/>
    <x v="6"/>
    <x v="2799"/>
    <d v="2016-06-17T16:00:00"/>
    <x v="2"/>
  </r>
  <r>
    <n v="2800"/>
    <s v="EUTCo presents 'One Flew Over the Cuckoo's Nest'"/>
    <x v="2798"/>
    <n v="1000"/>
    <n v="1330"/>
    <n v="133"/>
    <x v="0"/>
    <s v="GB"/>
    <s v="GBP"/>
    <n v="1420377366"/>
    <n v="1415193366"/>
    <b v="0"/>
    <n v="31"/>
    <b v="1"/>
    <s v="theater/plays"/>
    <n v="42.9"/>
    <x v="1"/>
    <x v="6"/>
    <x v="2800"/>
    <d v="2015-01-04T13:16:06"/>
    <x v="3"/>
  </r>
  <r>
    <n v="2801"/>
    <s v="A Dream Play"/>
    <x v="2799"/>
    <n v="500"/>
    <n v="666"/>
    <n v="133"/>
    <x v="0"/>
    <s v="AU"/>
    <s v="AUD"/>
    <n v="1412938800"/>
    <n v="1411019409"/>
    <b v="0"/>
    <n v="13"/>
    <b v="1"/>
    <s v="theater/plays"/>
    <n v="51.23"/>
    <x v="1"/>
    <x v="6"/>
    <x v="2801"/>
    <d v="2014-10-10T11:00:00"/>
    <x v="3"/>
  </r>
  <r>
    <n v="2802"/>
    <s v="The Eulogy of Toby Peach - Edinburgh Festival 2015"/>
    <x v="2800"/>
    <n v="3000"/>
    <n v="3055"/>
    <n v="102"/>
    <x v="0"/>
    <s v="GB"/>
    <s v="GBP"/>
    <n v="1438875107"/>
    <n v="1436283107"/>
    <b v="0"/>
    <n v="90"/>
    <b v="1"/>
    <s v="theater/plays"/>
    <n v="33.94"/>
    <x v="1"/>
    <x v="6"/>
    <x v="2802"/>
    <d v="2015-08-06T15:31:47"/>
    <x v="4"/>
  </r>
  <r>
    <n v="2803"/>
    <s v="Princess Cut: A young girl's reality inside a TN sex ring"/>
    <x v="2801"/>
    <n v="10000"/>
    <n v="12795"/>
    <n v="128"/>
    <x v="0"/>
    <s v="US"/>
    <s v="USD"/>
    <n v="1437004800"/>
    <n v="1433295276"/>
    <b v="0"/>
    <n v="141"/>
    <b v="1"/>
    <s v="theater/plays"/>
    <n v="90.74"/>
    <x v="1"/>
    <x v="6"/>
    <x v="2803"/>
    <d v="2015-07-16T00:00:00"/>
    <x v="4"/>
  </r>
  <r>
    <n v="2804"/>
    <s v="The Piano Man"/>
    <x v="2802"/>
    <n v="1000"/>
    <n v="1150"/>
    <n v="115"/>
    <x v="0"/>
    <s v="GB"/>
    <s v="GBP"/>
    <n v="1411987990"/>
    <n v="1409395990"/>
    <b v="0"/>
    <n v="23"/>
    <b v="1"/>
    <s v="theater/plays"/>
    <n v="50"/>
    <x v="1"/>
    <x v="6"/>
    <x v="2804"/>
    <d v="2014-09-29T10:53:10"/>
    <x v="3"/>
  </r>
  <r>
    <n v="2805"/>
    <s v="ACOrN: A Crunch Or None --&gt; Edinburgh Fringe!"/>
    <x v="2803"/>
    <n v="400"/>
    <n v="440"/>
    <n v="110"/>
    <x v="0"/>
    <s v="GB"/>
    <s v="GBP"/>
    <n v="1440245273"/>
    <n v="1438085273"/>
    <b v="0"/>
    <n v="18"/>
    <b v="1"/>
    <s v="theater/plays"/>
    <n v="24.44"/>
    <x v="1"/>
    <x v="6"/>
    <x v="2805"/>
    <d v="2015-08-22T12:07:53"/>
    <x v="4"/>
  </r>
  <r>
    <n v="2806"/>
    <s v="And Now: The World!"/>
    <x v="2804"/>
    <n v="3000"/>
    <n v="3363"/>
    <n v="112"/>
    <x v="0"/>
    <s v="GB"/>
    <s v="GBP"/>
    <n v="1438772400"/>
    <n v="1435645490"/>
    <b v="0"/>
    <n v="76"/>
    <b v="1"/>
    <s v="theater/plays"/>
    <n v="44.25"/>
    <x v="1"/>
    <x v="6"/>
    <x v="2806"/>
    <d v="2015-08-05T11:00:00"/>
    <x v="4"/>
  </r>
  <r>
    <n v="2807"/>
    <s v="The Commission Theatre Co."/>
    <x v="2805"/>
    <n v="5000"/>
    <n v="6300"/>
    <n v="126"/>
    <x v="0"/>
    <s v="US"/>
    <s v="USD"/>
    <n v="1435611438"/>
    <n v="1433019438"/>
    <b v="0"/>
    <n v="93"/>
    <b v="1"/>
    <s v="theater/plays"/>
    <n v="67.739999999999995"/>
    <x v="1"/>
    <x v="6"/>
    <x v="2807"/>
    <d v="2015-06-29T20:57:18"/>
    <x v="4"/>
  </r>
  <r>
    <n v="2808"/>
    <s v="PICNIC, by William Inge: An Inaugural Production"/>
    <x v="2806"/>
    <n v="4500"/>
    <n v="4511"/>
    <n v="100"/>
    <x v="0"/>
    <s v="US"/>
    <s v="USD"/>
    <n v="1440274735"/>
    <n v="1437682735"/>
    <b v="0"/>
    <n v="69"/>
    <b v="1"/>
    <s v="theater/plays"/>
    <n v="65.38"/>
    <x v="1"/>
    <x v="6"/>
    <x v="2808"/>
    <d v="2015-08-22T20:18:55"/>
    <x v="4"/>
  </r>
  <r>
    <n v="2809"/>
    <s v="Sugarglass Theatre"/>
    <x v="2807"/>
    <n v="2500"/>
    <n v="2560"/>
    <n v="102"/>
    <x v="0"/>
    <s v="US"/>
    <s v="USD"/>
    <n v="1459348740"/>
    <n v="1458647725"/>
    <b v="0"/>
    <n v="21"/>
    <b v="1"/>
    <s v="theater/plays"/>
    <n v="121.9"/>
    <x v="1"/>
    <x v="6"/>
    <x v="2809"/>
    <d v="2016-03-30T14:39:00"/>
    <x v="2"/>
  </r>
  <r>
    <n v="2810"/>
    <s v="Bring Bigger, Badder BRIEF HISTORY Back To The Stage!"/>
    <x v="2808"/>
    <n v="2500"/>
    <n v="2705"/>
    <n v="108"/>
    <x v="0"/>
    <s v="US"/>
    <s v="USD"/>
    <n v="1401595140"/>
    <n v="1398828064"/>
    <b v="0"/>
    <n v="57"/>
    <b v="1"/>
    <s v="theater/plays"/>
    <n v="47.46"/>
    <x v="1"/>
    <x v="6"/>
    <x v="2810"/>
    <d v="2014-06-01T03:59:00"/>
    <x v="3"/>
  </r>
  <r>
    <n v="2811"/>
    <s v="Ray Gunn and Starburst"/>
    <x v="2809"/>
    <n v="10000"/>
    <n v="10027"/>
    <n v="100"/>
    <x v="0"/>
    <s v="GB"/>
    <s v="GBP"/>
    <n v="1424692503"/>
    <n v="1422100503"/>
    <b v="0"/>
    <n v="108"/>
    <b v="1"/>
    <s v="theater/plays"/>
    <n v="92.84"/>
    <x v="1"/>
    <x v="6"/>
    <x v="2811"/>
    <d v="2015-02-23T11:55:03"/>
    <x v="4"/>
  </r>
  <r>
    <n v="2812"/>
    <s v="BULL by Mike Bartlett at the Coal Mine Theatre"/>
    <x v="2810"/>
    <n v="5000"/>
    <n v="5665"/>
    <n v="113"/>
    <x v="0"/>
    <s v="CA"/>
    <s v="CAD"/>
    <n v="1428292800"/>
    <n v="1424368298"/>
    <b v="0"/>
    <n v="83"/>
    <b v="1"/>
    <s v="theater/plays"/>
    <n v="68.25"/>
    <x v="1"/>
    <x v="6"/>
    <x v="2812"/>
    <d v="2015-04-06T04:00:00"/>
    <x v="4"/>
  </r>
  <r>
    <n v="2813"/>
    <s v="Hi, Are You Single? by Ryan J. Haddad"/>
    <x v="2811"/>
    <n v="2800"/>
    <n v="3572.12"/>
    <n v="128"/>
    <x v="0"/>
    <s v="US"/>
    <s v="USD"/>
    <n v="1481737761"/>
    <n v="1479577761"/>
    <b v="0"/>
    <n v="96"/>
    <b v="1"/>
    <s v="theater/plays"/>
    <n v="37.21"/>
    <x v="1"/>
    <x v="6"/>
    <x v="2813"/>
    <d v="2016-12-14T17:49:21"/>
    <x v="2"/>
  </r>
  <r>
    <n v="2814"/>
    <s v="Stitching by Anthony Neilson"/>
    <x v="2812"/>
    <n v="1500"/>
    <n v="1616"/>
    <n v="108"/>
    <x v="0"/>
    <s v="GB"/>
    <s v="GBP"/>
    <n v="1431164115"/>
    <n v="1428572115"/>
    <b v="0"/>
    <n v="64"/>
    <b v="1"/>
    <s v="theater/plays"/>
    <n v="25.25"/>
    <x v="1"/>
    <x v="6"/>
    <x v="2814"/>
    <d v="2015-05-09T09:35:15"/>
    <x v="4"/>
  </r>
  <r>
    <n v="2815"/>
    <s v="Widow's Wedding Dress"/>
    <x v="2813"/>
    <n v="250"/>
    <n v="605"/>
    <n v="242"/>
    <x v="0"/>
    <s v="CA"/>
    <s v="CAD"/>
    <n v="1470595109"/>
    <n v="1468003109"/>
    <b v="0"/>
    <n v="14"/>
    <b v="1"/>
    <s v="theater/plays"/>
    <n v="43.21"/>
    <x v="1"/>
    <x v="6"/>
    <x v="2815"/>
    <d v="2016-08-07T18:38:29"/>
    <x v="2"/>
  </r>
  <r>
    <n v="2816"/>
    <s v="In My Head - A new mental health theatre project"/>
    <x v="2814"/>
    <n v="3000"/>
    <n v="4247"/>
    <n v="142"/>
    <x v="0"/>
    <s v="GB"/>
    <s v="GBP"/>
    <n v="1438531200"/>
    <n v="1435921992"/>
    <b v="0"/>
    <n v="169"/>
    <b v="1"/>
    <s v="theater/plays"/>
    <n v="25.13"/>
    <x v="1"/>
    <x v="6"/>
    <x v="2816"/>
    <d v="2015-08-02T16:00:00"/>
    <x v="4"/>
  </r>
  <r>
    <n v="2817"/>
    <s v="After The End"/>
    <x v="2815"/>
    <n v="600"/>
    <n v="780"/>
    <n v="130"/>
    <x v="0"/>
    <s v="GB"/>
    <s v="GBP"/>
    <n v="1425136462"/>
    <n v="1421680462"/>
    <b v="0"/>
    <n v="33"/>
    <b v="1"/>
    <s v="theater/plays"/>
    <n v="23.64"/>
    <x v="1"/>
    <x v="6"/>
    <x v="2817"/>
    <d v="2015-02-28T15:14:22"/>
    <x v="4"/>
  </r>
  <r>
    <n v="2818"/>
    <s v="Joe West's THEATER OF DEATH"/>
    <x v="2816"/>
    <n v="10000"/>
    <n v="10603"/>
    <n v="106"/>
    <x v="0"/>
    <s v="US"/>
    <s v="USD"/>
    <n v="1443018086"/>
    <n v="1441290086"/>
    <b v="0"/>
    <n v="102"/>
    <b v="1"/>
    <s v="theater/plays"/>
    <n v="103.95"/>
    <x v="1"/>
    <x v="6"/>
    <x v="2818"/>
    <d v="2015-09-23T14:21:26"/>
    <x v="4"/>
  </r>
  <r>
    <n v="2819"/>
    <s v="Make TES a success at The Edinburgh Fringe Fest"/>
    <x v="2817"/>
    <n v="5000"/>
    <n v="5240"/>
    <n v="105"/>
    <x v="0"/>
    <s v="GB"/>
    <s v="GBP"/>
    <n v="1434285409"/>
    <n v="1431693409"/>
    <b v="0"/>
    <n v="104"/>
    <b v="1"/>
    <s v="theater/plays"/>
    <n v="50.38"/>
    <x v="1"/>
    <x v="6"/>
    <x v="2819"/>
    <d v="2015-06-14T12:36:49"/>
    <x v="4"/>
  </r>
  <r>
    <n v="2820"/>
    <s v="MTA's National Theatre Connections Show!"/>
    <x v="2818"/>
    <n v="200"/>
    <n v="272"/>
    <n v="136"/>
    <x v="0"/>
    <s v="GB"/>
    <s v="GBP"/>
    <n v="1456444800"/>
    <n v="1454337589"/>
    <b v="0"/>
    <n v="20"/>
    <b v="1"/>
    <s v="theater/plays"/>
    <n v="13.6"/>
    <x v="1"/>
    <x v="6"/>
    <x v="2820"/>
    <d v="2016-02-26T00:00:00"/>
    <x v="2"/>
  </r>
  <r>
    <n v="2821"/>
    <s v="Muscovado: BurntOut's new play about slavery in Barbados"/>
    <x v="2819"/>
    <n v="1000"/>
    <n v="1000"/>
    <n v="100"/>
    <x v="0"/>
    <s v="GB"/>
    <s v="GBP"/>
    <n v="1411510135"/>
    <n v="1408918135"/>
    <b v="0"/>
    <n v="35"/>
    <b v="1"/>
    <s v="theater/plays"/>
    <n v="28.57"/>
    <x v="1"/>
    <x v="6"/>
    <x v="2821"/>
    <d v="2014-09-23T22:08:55"/>
    <x v="3"/>
  </r>
  <r>
    <n v="2822"/>
    <s v="Theatre Forever's The Nature Crown"/>
    <x v="2820"/>
    <n v="6000"/>
    <n v="6000"/>
    <n v="100"/>
    <x v="0"/>
    <s v="US"/>
    <s v="USD"/>
    <n v="1427469892"/>
    <n v="1424881492"/>
    <b v="0"/>
    <n v="94"/>
    <b v="1"/>
    <s v="theater/plays"/>
    <n v="63.83"/>
    <x v="1"/>
    <x v="6"/>
    <x v="2822"/>
    <d v="2015-03-27T15:24:52"/>
    <x v="4"/>
  </r>
  <r>
    <n v="2823"/>
    <s v="Seliges Theater presents &quot;The God of Carnage&quot;"/>
    <x v="2821"/>
    <n v="100"/>
    <n v="124"/>
    <n v="124"/>
    <x v="0"/>
    <s v="GB"/>
    <s v="GBP"/>
    <n v="1427842740"/>
    <n v="1425428206"/>
    <b v="0"/>
    <n v="14"/>
    <b v="1"/>
    <s v="theater/plays"/>
    <n v="8.86"/>
    <x v="1"/>
    <x v="6"/>
    <x v="2823"/>
    <d v="2015-03-31T22:59:00"/>
    <x v="4"/>
  </r>
  <r>
    <n v="2824"/>
    <s v="The Rooftop"/>
    <x v="2822"/>
    <n v="650"/>
    <n v="760"/>
    <n v="117"/>
    <x v="0"/>
    <s v="US"/>
    <s v="USD"/>
    <n v="1434159780"/>
    <n v="1431412196"/>
    <b v="0"/>
    <n v="15"/>
    <b v="1"/>
    <s v="theater/plays"/>
    <n v="50.67"/>
    <x v="1"/>
    <x v="6"/>
    <x v="2824"/>
    <d v="2015-06-13T01:43:00"/>
    <x v="4"/>
  </r>
  <r>
    <n v="2825"/>
    <s v="The Night Before Christmas"/>
    <x v="2823"/>
    <n v="3000"/>
    <n v="3100"/>
    <n v="103"/>
    <x v="0"/>
    <s v="GB"/>
    <s v="GBP"/>
    <n v="1449255686"/>
    <n v="1446663686"/>
    <b v="0"/>
    <n v="51"/>
    <b v="1"/>
    <s v="theater/plays"/>
    <n v="60.78"/>
    <x v="1"/>
    <x v="6"/>
    <x v="2825"/>
    <d v="2015-12-04T19:01:26"/>
    <x v="4"/>
  </r>
  <r>
    <n v="2826"/>
    <s v="Mickey &amp; Worm: The Tour"/>
    <x v="2824"/>
    <n v="2000"/>
    <n v="2155"/>
    <n v="108"/>
    <x v="0"/>
    <s v="US"/>
    <s v="USD"/>
    <n v="1436511600"/>
    <n v="1434415812"/>
    <b v="0"/>
    <n v="19"/>
    <b v="1"/>
    <s v="theater/plays"/>
    <n v="113.42"/>
    <x v="1"/>
    <x v="6"/>
    <x v="2826"/>
    <d v="2015-07-10T07:00:00"/>
    <x v="4"/>
  </r>
  <r>
    <n v="2827"/>
    <s v="The Pennington School Alumni Theater Series: Charlie &amp; Bruno"/>
    <x v="2825"/>
    <n v="2000"/>
    <n v="2405"/>
    <n v="120"/>
    <x v="0"/>
    <s v="US"/>
    <s v="USD"/>
    <n v="1464971400"/>
    <n v="1462379066"/>
    <b v="0"/>
    <n v="23"/>
    <b v="1"/>
    <s v="theater/plays"/>
    <n v="104.57"/>
    <x v="1"/>
    <x v="6"/>
    <x v="2827"/>
    <d v="2016-06-03T16:30:00"/>
    <x v="2"/>
  </r>
  <r>
    <n v="2828"/>
    <s v="Peace In Our Time"/>
    <x v="2826"/>
    <n v="9500"/>
    <n v="9536"/>
    <n v="100"/>
    <x v="0"/>
    <s v="GB"/>
    <s v="GBP"/>
    <n v="1443826800"/>
    <n v="1441606869"/>
    <b v="0"/>
    <n v="97"/>
    <b v="1"/>
    <s v="theater/plays"/>
    <n v="98.31"/>
    <x v="1"/>
    <x v="6"/>
    <x v="2828"/>
    <d v="2015-10-02T23:00:00"/>
    <x v="4"/>
  </r>
  <r>
    <n v="2829"/>
    <s v="MUMBURGER by Sarah Kosar"/>
    <x v="2827"/>
    <n v="2500"/>
    <n v="2663"/>
    <n v="107"/>
    <x v="0"/>
    <s v="GB"/>
    <s v="GBP"/>
    <n v="1464863118"/>
    <n v="1462443918"/>
    <b v="0"/>
    <n v="76"/>
    <b v="1"/>
    <s v="theater/plays"/>
    <n v="35.04"/>
    <x v="1"/>
    <x v="6"/>
    <x v="2829"/>
    <d v="2016-06-02T10:25:18"/>
    <x v="2"/>
  </r>
  <r>
    <n v="2830"/>
    <s v="Nakhtik and Avalon"/>
    <x v="2828"/>
    <n v="3000"/>
    <n v="3000"/>
    <n v="100"/>
    <x v="0"/>
    <s v="US"/>
    <s v="USD"/>
    <n v="1399867140"/>
    <n v="1398802148"/>
    <b v="0"/>
    <n v="11"/>
    <b v="1"/>
    <s v="theater/plays"/>
    <n v="272.73"/>
    <x v="1"/>
    <x v="6"/>
    <x v="2830"/>
    <d v="2014-05-12T03:59:00"/>
    <x v="3"/>
  </r>
  <r>
    <n v="2831"/>
    <s v="Tackett &amp; Pyke put on a Play"/>
    <x v="2829"/>
    <n v="3000"/>
    <n v="3320"/>
    <n v="111"/>
    <x v="0"/>
    <s v="US"/>
    <s v="USD"/>
    <n v="1437076070"/>
    <n v="1434484070"/>
    <b v="0"/>
    <n v="52"/>
    <b v="1"/>
    <s v="theater/plays"/>
    <n v="63.85"/>
    <x v="1"/>
    <x v="6"/>
    <x v="2831"/>
    <d v="2015-07-16T19:47:50"/>
    <x v="4"/>
  </r>
  <r>
    <n v="2832"/>
    <s v="Secret Diaries"/>
    <x v="2830"/>
    <n v="2500"/>
    <n v="2867.99"/>
    <n v="115"/>
    <x v="0"/>
    <s v="GB"/>
    <s v="GBP"/>
    <n v="1416780000"/>
    <n v="1414342894"/>
    <b v="0"/>
    <n v="95"/>
    <b v="1"/>
    <s v="theater/plays"/>
    <n v="30.19"/>
    <x v="1"/>
    <x v="6"/>
    <x v="2832"/>
    <d v="2014-11-23T22:00:00"/>
    <x v="3"/>
  </r>
  <r>
    <n v="2833"/>
    <s v="Star Man Rocket Man"/>
    <x v="2831"/>
    <n v="2700"/>
    <n v="2923"/>
    <n v="108"/>
    <x v="0"/>
    <s v="US"/>
    <s v="USD"/>
    <n v="1444528800"/>
    <n v="1442804633"/>
    <b v="0"/>
    <n v="35"/>
    <b v="1"/>
    <s v="theater/plays"/>
    <n v="83.51"/>
    <x v="1"/>
    <x v="6"/>
    <x v="2833"/>
    <d v="2015-10-11T02:00:00"/>
    <x v="4"/>
  </r>
  <r>
    <n v="2834"/>
    <s v="Thank You For Smoking"/>
    <x v="2832"/>
    <n v="800"/>
    <n v="1360"/>
    <n v="170"/>
    <x v="0"/>
    <s v="GB"/>
    <s v="GBP"/>
    <n v="1422658930"/>
    <n v="1421362930"/>
    <b v="0"/>
    <n v="21"/>
    <b v="1"/>
    <s v="theater/plays"/>
    <n v="64.760000000000005"/>
    <x v="1"/>
    <x v="6"/>
    <x v="2834"/>
    <d v="2015-01-30T23:02:10"/>
    <x v="4"/>
  </r>
  <r>
    <n v="2835"/>
    <s v="Land of the Three Towers"/>
    <x v="2833"/>
    <n v="1000"/>
    <n v="1870.99"/>
    <n v="187"/>
    <x v="0"/>
    <s v="GB"/>
    <s v="GBP"/>
    <n v="1449273600"/>
    <n v="1446742417"/>
    <b v="0"/>
    <n v="93"/>
    <b v="1"/>
    <s v="theater/plays"/>
    <n v="20.12"/>
    <x v="1"/>
    <x v="6"/>
    <x v="2835"/>
    <d v="2015-12-05T00:00:00"/>
    <x v="4"/>
  </r>
  <r>
    <n v="2836"/>
    <s v="&quot;The Colored Museum&quot; by George C. Wolfe"/>
    <x v="2834"/>
    <n v="450"/>
    <n v="485"/>
    <n v="108"/>
    <x v="0"/>
    <s v="US"/>
    <s v="USD"/>
    <n v="1487393940"/>
    <n v="1484115418"/>
    <b v="0"/>
    <n v="11"/>
    <b v="1"/>
    <s v="theater/plays"/>
    <n v="44.09"/>
    <x v="1"/>
    <x v="6"/>
    <x v="2836"/>
    <d v="2017-02-18T04:59:00"/>
    <x v="9"/>
  </r>
  <r>
    <n v="2837"/>
    <s v="Stop the tempo - ThÃ©Ã¢tre Prospero- salle intime"/>
    <x v="2835"/>
    <n v="850"/>
    <n v="850"/>
    <n v="100"/>
    <x v="0"/>
    <s v="CA"/>
    <s v="CAD"/>
    <n v="1449701284"/>
    <n v="1446241684"/>
    <b v="0"/>
    <n v="21"/>
    <b v="1"/>
    <s v="theater/plays"/>
    <n v="40.479999999999997"/>
    <x v="1"/>
    <x v="6"/>
    <x v="2837"/>
    <d v="2015-12-09T22:48:04"/>
    <x v="4"/>
  </r>
  <r>
    <n v="2838"/>
    <s v="Pickles &amp; Hargraves Murder Mystery Comedy at the FringeNYC"/>
    <x v="2836"/>
    <n v="2000"/>
    <n v="2405"/>
    <n v="120"/>
    <x v="0"/>
    <s v="US"/>
    <s v="USD"/>
    <n v="1407967200"/>
    <n v="1406039696"/>
    <b v="0"/>
    <n v="54"/>
    <b v="1"/>
    <s v="theater/plays"/>
    <n v="44.54"/>
    <x v="1"/>
    <x v="6"/>
    <x v="2838"/>
    <d v="2014-08-13T22:00:00"/>
    <x v="3"/>
  </r>
  <r>
    <n v="2839"/>
    <s v="&quot;The Annual Neighborhood Garage Tour&quot;"/>
    <x v="2837"/>
    <n v="3500"/>
    <n v="3900"/>
    <n v="111"/>
    <x v="0"/>
    <s v="US"/>
    <s v="USD"/>
    <n v="1408942740"/>
    <n v="1406958354"/>
    <b v="0"/>
    <n v="31"/>
    <b v="1"/>
    <s v="theater/plays"/>
    <n v="125.81"/>
    <x v="1"/>
    <x v="6"/>
    <x v="2839"/>
    <d v="2014-08-25T04:59:00"/>
    <x v="3"/>
  </r>
  <r>
    <n v="2840"/>
    <s v="Scarlet at Southwark Playhouse - Theatre Renegade"/>
    <x v="2838"/>
    <n v="2500"/>
    <n v="2600"/>
    <n v="104"/>
    <x v="0"/>
    <s v="GB"/>
    <s v="GBP"/>
    <n v="1426698000"/>
    <n v="1424825479"/>
    <b v="0"/>
    <n v="132"/>
    <b v="1"/>
    <s v="theater/plays"/>
    <n v="19.7"/>
    <x v="1"/>
    <x v="6"/>
    <x v="2840"/>
    <d v="2015-03-18T17:00:00"/>
    <x v="4"/>
  </r>
  <r>
    <n v="2841"/>
    <s v="The Dead Loss"/>
    <x v="2839"/>
    <n v="1000"/>
    <n v="10"/>
    <n v="1"/>
    <x v="2"/>
    <s v="GB"/>
    <s v="GBP"/>
    <n v="1450032297"/>
    <n v="1444844697"/>
    <b v="0"/>
    <n v="1"/>
    <b v="0"/>
    <s v="theater/plays"/>
    <n v="10"/>
    <x v="1"/>
    <x v="6"/>
    <x v="2841"/>
    <d v="2015-12-13T18:44:57"/>
    <x v="4"/>
  </r>
  <r>
    <n v="2842"/>
    <s v="HIDDEN: The FCO Plays"/>
    <x v="2840"/>
    <n v="1500"/>
    <n v="0"/>
    <n v="0"/>
    <x v="2"/>
    <s v="GB"/>
    <s v="GBP"/>
    <n v="1403348400"/>
    <n v="1401058295"/>
    <b v="0"/>
    <n v="0"/>
    <b v="0"/>
    <s v="theater/plays"/>
    <n v="0"/>
    <x v="1"/>
    <x v="6"/>
    <x v="2842"/>
    <d v="2014-06-21T11:00:00"/>
    <x v="3"/>
  </r>
  <r>
    <n v="2843"/>
    <s v="Summer Adaptation of Fallen Angels"/>
    <x v="2841"/>
    <n v="1200"/>
    <n v="0"/>
    <n v="0"/>
    <x v="2"/>
    <s v="US"/>
    <s v="USD"/>
    <n v="1465790400"/>
    <n v="1462210950"/>
    <b v="0"/>
    <n v="0"/>
    <b v="0"/>
    <s v="theater/plays"/>
    <n v="0"/>
    <x v="1"/>
    <x v="6"/>
    <x v="2843"/>
    <d v="2016-06-13T04:00:00"/>
    <x v="2"/>
  </r>
  <r>
    <n v="2844"/>
    <s v="KabarettstÃ¼ck &quot;Dicht in da Nochtschicht&quot;"/>
    <x v="2842"/>
    <n v="550"/>
    <n v="30"/>
    <n v="5"/>
    <x v="2"/>
    <s v="AT"/>
    <s v="EUR"/>
    <n v="1483535180"/>
    <n v="1480943180"/>
    <b v="0"/>
    <n v="1"/>
    <b v="0"/>
    <s v="theater/plays"/>
    <n v="30"/>
    <x v="1"/>
    <x v="6"/>
    <x v="2844"/>
    <d v="2017-01-04T13:06:20"/>
    <x v="2"/>
  </r>
  <r>
    <n v="2845"/>
    <s v="Haberdasher Theatre Inc. : Richard Greenbergâ€™s, The Maderati"/>
    <x v="2843"/>
    <n v="7500"/>
    <n v="2366"/>
    <n v="32"/>
    <x v="2"/>
    <s v="US"/>
    <s v="USD"/>
    <n v="1433723033"/>
    <n v="1428539033"/>
    <b v="0"/>
    <n v="39"/>
    <b v="0"/>
    <s v="theater/plays"/>
    <n v="60.67"/>
    <x v="1"/>
    <x v="6"/>
    <x v="2845"/>
    <d v="2015-06-08T00:23:53"/>
    <x v="4"/>
  </r>
  <r>
    <n v="2846"/>
    <s v="SIN, The Stage Play-Spreading Awareness One City At A Time"/>
    <x v="2844"/>
    <n v="8000"/>
    <n v="0"/>
    <n v="0"/>
    <x v="2"/>
    <s v="US"/>
    <s v="USD"/>
    <n v="1432917394"/>
    <n v="1429029394"/>
    <b v="0"/>
    <n v="0"/>
    <b v="0"/>
    <s v="theater/plays"/>
    <n v="0"/>
    <x v="1"/>
    <x v="6"/>
    <x v="2846"/>
    <d v="2015-05-29T16:36:34"/>
    <x v="4"/>
  </r>
  <r>
    <n v="2847"/>
    <s v="COLOR ME"/>
    <x v="2845"/>
    <n v="2000"/>
    <n v="0"/>
    <n v="0"/>
    <x v="2"/>
    <s v="US"/>
    <s v="USD"/>
    <n v="1464031265"/>
    <n v="1458847265"/>
    <b v="0"/>
    <n v="0"/>
    <b v="0"/>
    <s v="theater/plays"/>
    <n v="0"/>
    <x v="1"/>
    <x v="6"/>
    <x v="2847"/>
    <d v="2016-05-23T19:21:05"/>
    <x v="2"/>
  </r>
  <r>
    <n v="2848"/>
    <s v="Hurricane Katrina 10th Anniversary: Brothers from the Bottom"/>
    <x v="2846"/>
    <n v="35000"/>
    <n v="70"/>
    <n v="0"/>
    <x v="2"/>
    <s v="US"/>
    <s v="USD"/>
    <n v="1432913659"/>
    <n v="1430321659"/>
    <b v="0"/>
    <n v="3"/>
    <b v="0"/>
    <s v="theater/plays"/>
    <n v="23.33"/>
    <x v="1"/>
    <x v="6"/>
    <x v="2848"/>
    <d v="2015-05-29T15:34:19"/>
    <x v="4"/>
  </r>
  <r>
    <n v="2849"/>
    <s v="100, Acre Wood"/>
    <x v="2847"/>
    <n v="500"/>
    <n v="5"/>
    <n v="1"/>
    <x v="2"/>
    <s v="GB"/>
    <s v="GBP"/>
    <n v="1461406600"/>
    <n v="1458814600"/>
    <b v="0"/>
    <n v="1"/>
    <b v="0"/>
    <s v="theater/plays"/>
    <n v="5"/>
    <x v="1"/>
    <x v="6"/>
    <x v="2849"/>
    <d v="2016-04-23T10:16:40"/>
    <x v="2"/>
  </r>
  <r>
    <n v="2850"/>
    <s v="Romeo and Juliet...Choose Your Own Ending"/>
    <x v="2848"/>
    <n v="8000"/>
    <n v="311"/>
    <n v="4"/>
    <x v="2"/>
    <s v="US"/>
    <s v="USD"/>
    <n v="1409962211"/>
    <n v="1407370211"/>
    <b v="0"/>
    <n v="13"/>
    <b v="0"/>
    <s v="theater/plays"/>
    <n v="23.92"/>
    <x v="1"/>
    <x v="6"/>
    <x v="2850"/>
    <d v="2014-09-06T00:10:11"/>
    <x v="3"/>
  </r>
  <r>
    <n v="2851"/>
    <s v="The Divideâ€ A Great New Controversial Play."/>
    <x v="2849"/>
    <n v="4500"/>
    <n v="0"/>
    <n v="0"/>
    <x v="2"/>
    <s v="IE"/>
    <s v="EUR"/>
    <n v="1454109420"/>
    <n v="1453334629"/>
    <b v="0"/>
    <n v="0"/>
    <b v="0"/>
    <s v="theater/plays"/>
    <n v="0"/>
    <x v="1"/>
    <x v="6"/>
    <x v="2851"/>
    <d v="2016-01-29T23:17:00"/>
    <x v="2"/>
  </r>
  <r>
    <n v="2852"/>
    <s v="Freedom Train"/>
    <x v="2850"/>
    <n v="5000"/>
    <n v="95"/>
    <n v="2"/>
    <x v="2"/>
    <s v="US"/>
    <s v="USD"/>
    <n v="1403312703"/>
    <n v="1400720703"/>
    <b v="0"/>
    <n v="6"/>
    <b v="0"/>
    <s v="theater/plays"/>
    <n v="15.83"/>
    <x v="1"/>
    <x v="6"/>
    <x v="2852"/>
    <d v="2014-06-21T01:05:03"/>
    <x v="3"/>
  </r>
  <r>
    <n v="2853"/>
    <s v="Eighteen Months- A Love Story Interrupted"/>
    <x v="2851"/>
    <n v="9500"/>
    <n v="0"/>
    <n v="0"/>
    <x v="2"/>
    <s v="CA"/>
    <s v="CAD"/>
    <n v="1410669297"/>
    <n v="1405485297"/>
    <b v="0"/>
    <n v="0"/>
    <b v="0"/>
    <s v="theater/plays"/>
    <n v="0"/>
    <x v="1"/>
    <x v="6"/>
    <x v="2853"/>
    <d v="2014-09-14T04:34:57"/>
    <x v="3"/>
  </r>
  <r>
    <n v="2854"/>
    <s v="Ultimate Political Selfie!"/>
    <x v="2852"/>
    <n v="1000"/>
    <n v="417"/>
    <n v="42"/>
    <x v="2"/>
    <s v="GB"/>
    <s v="GBP"/>
    <n v="1431018719"/>
    <n v="1429290719"/>
    <b v="0"/>
    <n v="14"/>
    <b v="0"/>
    <s v="theater/plays"/>
    <n v="29.79"/>
    <x v="1"/>
    <x v="6"/>
    <x v="2854"/>
    <d v="2015-05-07T17:11:59"/>
    <x v="4"/>
  </r>
  <r>
    <n v="2855"/>
    <s v="STAGE READING for TETCNY"/>
    <x v="2853"/>
    <n v="600"/>
    <n v="300"/>
    <n v="50"/>
    <x v="2"/>
    <s v="US"/>
    <s v="USD"/>
    <n v="1454110440"/>
    <n v="1451607071"/>
    <b v="0"/>
    <n v="5"/>
    <b v="0"/>
    <s v="theater/plays"/>
    <n v="60"/>
    <x v="1"/>
    <x v="6"/>
    <x v="2855"/>
    <d v="2016-01-29T23:34:00"/>
    <x v="2"/>
  </r>
  <r>
    <n v="2856"/>
    <s v="The JOkeress Going Live"/>
    <x v="2854"/>
    <n v="3000"/>
    <n v="146"/>
    <n v="5"/>
    <x v="2"/>
    <s v="US"/>
    <s v="USD"/>
    <n v="1439069640"/>
    <n v="1433897647"/>
    <b v="0"/>
    <n v="6"/>
    <b v="0"/>
    <s v="theater/plays"/>
    <n v="24.33"/>
    <x v="1"/>
    <x v="6"/>
    <x v="2856"/>
    <d v="2015-08-08T21:34:00"/>
    <x v="4"/>
  </r>
  <r>
    <n v="2857"/>
    <s v="Los Tradicionales"/>
    <x v="2855"/>
    <n v="38000"/>
    <n v="7500"/>
    <n v="20"/>
    <x v="2"/>
    <s v="MX"/>
    <s v="MXN"/>
    <n v="1487613600"/>
    <n v="1482444295"/>
    <b v="0"/>
    <n v="15"/>
    <b v="0"/>
    <s v="theater/plays"/>
    <n v="500"/>
    <x v="1"/>
    <x v="6"/>
    <x v="2857"/>
    <d v="2017-02-20T18:00:00"/>
    <x v="2"/>
  </r>
  <r>
    <n v="2858"/>
    <s v="Gay Party Superposh 'Winter Wonderland'"/>
    <x v="2856"/>
    <n v="1000"/>
    <n v="0"/>
    <n v="0"/>
    <x v="2"/>
    <s v="NL"/>
    <s v="EUR"/>
    <n v="1417778880"/>
    <n v="1415711095"/>
    <b v="0"/>
    <n v="0"/>
    <b v="0"/>
    <s v="theater/plays"/>
    <n v="0"/>
    <x v="1"/>
    <x v="6"/>
    <x v="2858"/>
    <d v="2014-12-05T11:28:00"/>
    <x v="3"/>
  </r>
  <r>
    <n v="2859"/>
    <s v="Grover Theatre Company (GTC)"/>
    <x v="2857"/>
    <n v="2000"/>
    <n v="35"/>
    <n v="2"/>
    <x v="2"/>
    <s v="AU"/>
    <s v="AUD"/>
    <n v="1444984904"/>
    <n v="1439800904"/>
    <b v="0"/>
    <n v="1"/>
    <b v="0"/>
    <s v="theater/plays"/>
    <n v="35"/>
    <x v="1"/>
    <x v="6"/>
    <x v="2859"/>
    <d v="2015-10-16T08:41:44"/>
    <x v="4"/>
  </r>
  <r>
    <n v="2860"/>
    <s v="Macbeth For President 2016"/>
    <x v="2858"/>
    <n v="4000"/>
    <n v="266"/>
    <n v="7"/>
    <x v="2"/>
    <s v="US"/>
    <s v="USD"/>
    <n v="1466363576"/>
    <n v="1461179576"/>
    <b v="0"/>
    <n v="9"/>
    <b v="0"/>
    <s v="theater/plays"/>
    <n v="29.56"/>
    <x v="1"/>
    <x v="6"/>
    <x v="2860"/>
    <d v="2016-06-19T19:12:56"/>
    <x v="2"/>
  </r>
  <r>
    <n v="2861"/>
    <s v="Julius Caesar"/>
    <x v="2859"/>
    <n v="250"/>
    <n v="80"/>
    <n v="32"/>
    <x v="2"/>
    <s v="AU"/>
    <s v="AUD"/>
    <n v="1443103848"/>
    <n v="1441894248"/>
    <b v="0"/>
    <n v="3"/>
    <b v="0"/>
    <s v="theater/plays"/>
    <n v="26.67"/>
    <x v="1"/>
    <x v="6"/>
    <x v="2861"/>
    <d v="2015-09-24T14:10:48"/>
    <x v="4"/>
  </r>
  <r>
    <n v="2862"/>
    <s v="Get Your Life Back"/>
    <x v="2860"/>
    <n v="12700"/>
    <n v="55"/>
    <n v="0"/>
    <x v="2"/>
    <s v="US"/>
    <s v="USD"/>
    <n v="1403636229"/>
    <n v="1401044229"/>
    <b v="0"/>
    <n v="3"/>
    <b v="0"/>
    <s v="theater/plays"/>
    <n v="18.329999999999998"/>
    <x v="1"/>
    <x v="6"/>
    <x v="2862"/>
    <d v="2014-06-24T18:57:09"/>
    <x v="3"/>
  </r>
  <r>
    <n v="2863"/>
    <s v="Equality Theatre"/>
    <x v="2861"/>
    <n v="50000"/>
    <n v="20"/>
    <n v="0"/>
    <x v="2"/>
    <s v="US"/>
    <s v="USD"/>
    <n v="1410279123"/>
    <n v="1405095123"/>
    <b v="0"/>
    <n v="1"/>
    <b v="0"/>
    <s v="theater/plays"/>
    <n v="20"/>
    <x v="1"/>
    <x v="6"/>
    <x v="2863"/>
    <d v="2014-09-09T16:12:03"/>
    <x v="3"/>
  </r>
  <r>
    <n v="2864"/>
    <s v="'Haunting Julia' by Alan Ayckbourn"/>
    <x v="2862"/>
    <n v="2500"/>
    <n v="40"/>
    <n v="2"/>
    <x v="2"/>
    <s v="GB"/>
    <s v="GBP"/>
    <n v="1437139080"/>
    <n v="1434552207"/>
    <b v="0"/>
    <n v="3"/>
    <b v="0"/>
    <s v="theater/plays"/>
    <n v="13.33"/>
    <x v="1"/>
    <x v="6"/>
    <x v="2864"/>
    <d v="2015-07-17T13:18:00"/>
    <x v="4"/>
  </r>
  <r>
    <n v="2865"/>
    <s v="FRINGE 2015 by YER Productions"/>
    <x v="2863"/>
    <n v="2888"/>
    <n v="0"/>
    <n v="0"/>
    <x v="2"/>
    <s v="US"/>
    <s v="USD"/>
    <n v="1420512259"/>
    <n v="1415328259"/>
    <b v="0"/>
    <n v="0"/>
    <b v="0"/>
    <s v="theater/plays"/>
    <n v="0"/>
    <x v="1"/>
    <x v="6"/>
    <x v="2865"/>
    <d v="2015-01-06T02:44:19"/>
    <x v="3"/>
  </r>
  <r>
    <n v="2866"/>
    <s v="Church Folk Can Be Dangerous People"/>
    <x v="2864"/>
    <n v="5000"/>
    <n v="45"/>
    <n v="1"/>
    <x v="2"/>
    <s v="US"/>
    <s v="USD"/>
    <n v="1476482400"/>
    <n v="1473893721"/>
    <b v="0"/>
    <n v="2"/>
    <b v="0"/>
    <s v="theater/plays"/>
    <n v="22.5"/>
    <x v="1"/>
    <x v="6"/>
    <x v="2866"/>
    <d v="2016-10-14T22:00:00"/>
    <x v="2"/>
  </r>
  <r>
    <n v="2867"/>
    <s v="A Midsummer Night's Dream"/>
    <x v="2865"/>
    <n v="2500"/>
    <n v="504"/>
    <n v="20"/>
    <x v="2"/>
    <s v="US"/>
    <s v="USD"/>
    <n v="1467604800"/>
    <n v="1465533672"/>
    <b v="0"/>
    <n v="10"/>
    <b v="0"/>
    <s v="theater/plays"/>
    <n v="50.4"/>
    <x v="1"/>
    <x v="6"/>
    <x v="2867"/>
    <d v="2016-07-04T04:00:00"/>
    <x v="2"/>
  </r>
  <r>
    <n v="2868"/>
    <s v="Becoming UNZIPPED"/>
    <x v="2866"/>
    <n v="15000"/>
    <n v="6301.76"/>
    <n v="42"/>
    <x v="2"/>
    <s v="US"/>
    <s v="USD"/>
    <n v="1475697054"/>
    <n v="1473105054"/>
    <b v="0"/>
    <n v="60"/>
    <b v="0"/>
    <s v="theater/plays"/>
    <n v="105.03"/>
    <x v="1"/>
    <x v="6"/>
    <x v="2868"/>
    <d v="2016-10-05T19:50:54"/>
    <x v="2"/>
  </r>
  <r>
    <n v="2869"/>
    <s v="Theatre West97 - not-for-profit run Youth Theatre Program"/>
    <x v="2867"/>
    <n v="20000"/>
    <n v="177"/>
    <n v="1"/>
    <x v="2"/>
    <s v="US"/>
    <s v="USD"/>
    <n v="1468937681"/>
    <n v="1466345681"/>
    <b v="0"/>
    <n v="5"/>
    <b v="0"/>
    <s v="theater/plays"/>
    <n v="35.4"/>
    <x v="1"/>
    <x v="6"/>
    <x v="2869"/>
    <d v="2016-07-19T14:14:41"/>
    <x v="2"/>
  </r>
  <r>
    <n v="2870"/>
    <s v="America is at the Mall: A Post 9/11 Happily  Never After"/>
    <x v="2868"/>
    <n v="5000"/>
    <n v="750"/>
    <n v="15"/>
    <x v="2"/>
    <s v="US"/>
    <s v="USD"/>
    <n v="1400301165"/>
    <n v="1397709165"/>
    <b v="0"/>
    <n v="9"/>
    <b v="0"/>
    <s v="theater/plays"/>
    <n v="83.33"/>
    <x v="1"/>
    <x v="6"/>
    <x v="2870"/>
    <d v="2014-05-17T04:32:45"/>
    <x v="3"/>
  </r>
  <r>
    <n v="2871"/>
    <s v="The Bill Cosby Assault, a play"/>
    <x v="2869"/>
    <n v="10000"/>
    <n v="467"/>
    <n v="5"/>
    <x v="2"/>
    <s v="US"/>
    <s v="USD"/>
    <n v="1419183813"/>
    <n v="1417455813"/>
    <b v="0"/>
    <n v="13"/>
    <b v="0"/>
    <s v="theater/plays"/>
    <n v="35.92"/>
    <x v="1"/>
    <x v="6"/>
    <x v="2871"/>
    <d v="2014-12-21T17:43:33"/>
    <x v="3"/>
  </r>
  <r>
    <n v="2872"/>
    <s v="Loud Arts"/>
    <x v="2870"/>
    <n v="3000"/>
    <n v="0"/>
    <n v="0"/>
    <x v="2"/>
    <s v="US"/>
    <s v="USD"/>
    <n v="1434768438"/>
    <n v="1429584438"/>
    <b v="0"/>
    <n v="0"/>
    <b v="0"/>
    <s v="theater/plays"/>
    <n v="0"/>
    <x v="1"/>
    <x v="6"/>
    <x v="2872"/>
    <d v="2015-06-20T02:47:18"/>
    <x v="4"/>
  </r>
  <r>
    <n v="2873"/>
    <s v="&quot;Fortune's Child&quot; by Mark Scharf"/>
    <x v="2871"/>
    <n v="2500"/>
    <n v="953"/>
    <n v="38"/>
    <x v="2"/>
    <s v="US"/>
    <s v="USD"/>
    <n v="1422473831"/>
    <n v="1419881831"/>
    <b v="0"/>
    <n v="8"/>
    <b v="0"/>
    <s v="theater/plays"/>
    <n v="119.13"/>
    <x v="1"/>
    <x v="6"/>
    <x v="2873"/>
    <d v="2015-01-28T19:37:11"/>
    <x v="3"/>
  </r>
  <r>
    <n v="2874"/>
    <s v="Lead Players Theatre Company"/>
    <x v="2872"/>
    <n v="5000"/>
    <n v="271"/>
    <n v="5"/>
    <x v="2"/>
    <s v="US"/>
    <s v="USD"/>
    <n v="1484684186"/>
    <n v="1482092186"/>
    <b v="0"/>
    <n v="3"/>
    <b v="0"/>
    <s v="theater/plays"/>
    <n v="90.33"/>
    <x v="1"/>
    <x v="6"/>
    <x v="2874"/>
    <d v="2017-01-17T20:16:26"/>
    <x v="2"/>
  </r>
  <r>
    <n v="2875"/>
    <s v="Right Tracey!"/>
    <x v="2873"/>
    <n v="20000"/>
    <n v="7"/>
    <n v="0"/>
    <x v="2"/>
    <s v="US"/>
    <s v="USD"/>
    <n v="1462417493"/>
    <n v="1459825493"/>
    <b v="0"/>
    <n v="3"/>
    <b v="0"/>
    <s v="theater/plays"/>
    <n v="2.33"/>
    <x v="1"/>
    <x v="6"/>
    <x v="2875"/>
    <d v="2016-05-05T03:04:53"/>
    <x v="2"/>
  </r>
  <r>
    <n v="2876"/>
    <s v="The Sins of Bad People  Urban Stage Play"/>
    <x v="2874"/>
    <n v="150000"/>
    <n v="0"/>
    <n v="0"/>
    <x v="2"/>
    <s v="US"/>
    <s v="USD"/>
    <n v="1437069079"/>
    <n v="1434477079"/>
    <b v="0"/>
    <n v="0"/>
    <b v="0"/>
    <s v="theater/plays"/>
    <n v="0"/>
    <x v="1"/>
    <x v="6"/>
    <x v="2876"/>
    <d v="2015-07-16T17:51:19"/>
    <x v="4"/>
  </r>
  <r>
    <n v="2877"/>
    <s v="COLLABORATION: WARHOL &amp; BASQUIAT"/>
    <x v="2875"/>
    <n v="6000"/>
    <n v="650"/>
    <n v="11"/>
    <x v="2"/>
    <s v="US"/>
    <s v="USD"/>
    <n v="1480525200"/>
    <n v="1477781724"/>
    <b v="0"/>
    <n v="6"/>
    <b v="0"/>
    <s v="theater/plays"/>
    <n v="108.33"/>
    <x v="1"/>
    <x v="6"/>
    <x v="2877"/>
    <d v="2016-11-30T17:00:00"/>
    <x v="2"/>
  </r>
  <r>
    <n v="2878"/>
    <s v="(TBC) I'M JUST HERE TO BUY SOY SAUCE by Jingan Young"/>
    <x v="2876"/>
    <n v="3000"/>
    <n v="63"/>
    <n v="2"/>
    <x v="2"/>
    <s v="GB"/>
    <s v="GBP"/>
    <n v="1435934795"/>
    <n v="1430750795"/>
    <b v="0"/>
    <n v="4"/>
    <b v="0"/>
    <s v="theater/plays"/>
    <n v="15.75"/>
    <x v="1"/>
    <x v="6"/>
    <x v="2878"/>
    <d v="2015-07-03T14:46:35"/>
    <x v="4"/>
  </r>
  <r>
    <n v="2879"/>
    <s v="Girls, Ladies and Women - A Gospel Drama"/>
    <x v="2877"/>
    <n v="11200"/>
    <n v="29"/>
    <n v="0"/>
    <x v="2"/>
    <s v="US"/>
    <s v="USD"/>
    <n v="1453310661"/>
    <n v="1450718661"/>
    <b v="0"/>
    <n v="1"/>
    <b v="0"/>
    <s v="theater/plays"/>
    <n v="29"/>
    <x v="1"/>
    <x v="6"/>
    <x v="2879"/>
    <d v="2016-01-20T17:24:21"/>
    <x v="4"/>
  </r>
  <r>
    <n v="2880"/>
    <s v="BELIEF on the Isle of Skye"/>
    <x v="2878"/>
    <n v="12000"/>
    <n v="2800"/>
    <n v="23"/>
    <x v="2"/>
    <s v="US"/>
    <s v="USD"/>
    <n v="1440090300"/>
    <n v="1436305452"/>
    <b v="0"/>
    <n v="29"/>
    <b v="0"/>
    <s v="theater/plays"/>
    <n v="96.55"/>
    <x v="1"/>
    <x v="6"/>
    <x v="2880"/>
    <d v="2015-08-20T17:05:00"/>
    <x v="4"/>
  </r>
  <r>
    <n v="2881"/>
    <s v="&quot;God's Pinatas&quot; A Drama for the stage, with comic relief."/>
    <x v="2879"/>
    <n v="5500"/>
    <n v="0"/>
    <n v="0"/>
    <x v="2"/>
    <s v="US"/>
    <s v="USD"/>
    <n v="1417620036"/>
    <n v="1412432436"/>
    <b v="0"/>
    <n v="0"/>
    <b v="0"/>
    <s v="theater/plays"/>
    <n v="0"/>
    <x v="1"/>
    <x v="6"/>
    <x v="2881"/>
    <d v="2014-12-03T15:20:36"/>
    <x v="3"/>
  </r>
  <r>
    <n v="2882"/>
    <s v="Images: Remembrances of the Holocaust-The Eva Schloss Story"/>
    <x v="2880"/>
    <n v="750"/>
    <n v="252"/>
    <n v="34"/>
    <x v="2"/>
    <s v="US"/>
    <s v="USD"/>
    <n v="1462112318"/>
    <n v="1459520318"/>
    <b v="0"/>
    <n v="4"/>
    <b v="0"/>
    <s v="theater/plays"/>
    <n v="63"/>
    <x v="1"/>
    <x v="6"/>
    <x v="2882"/>
    <d v="2016-05-01T14:18:38"/>
    <x v="2"/>
  </r>
  <r>
    <n v="2883"/>
    <s v="&quot;Skip To My Lou,&quot; a NEW play by Steve Romagnoli"/>
    <x v="2881"/>
    <n v="10000"/>
    <n v="1908"/>
    <n v="19"/>
    <x v="2"/>
    <s v="US"/>
    <s v="USD"/>
    <n v="1454734740"/>
    <n v="1451684437"/>
    <b v="0"/>
    <n v="5"/>
    <b v="0"/>
    <s v="theater/plays"/>
    <n v="381.6"/>
    <x v="1"/>
    <x v="6"/>
    <x v="2883"/>
    <d v="2016-02-06T04:59:00"/>
    <x v="2"/>
  </r>
  <r>
    <n v="2884"/>
    <s v="The Lizard King, a play by Jay Jeff Jones"/>
    <x v="2882"/>
    <n v="45000"/>
    <n v="185"/>
    <n v="0"/>
    <x v="2"/>
    <s v="US"/>
    <s v="USD"/>
    <n v="1417800435"/>
    <n v="1415208435"/>
    <b v="0"/>
    <n v="4"/>
    <b v="0"/>
    <s v="theater/plays"/>
    <n v="46.25"/>
    <x v="1"/>
    <x v="6"/>
    <x v="2884"/>
    <d v="2014-12-05T17:27:15"/>
    <x v="3"/>
  </r>
  <r>
    <n v="2885"/>
    <s v="The Wedding"/>
    <x v="2883"/>
    <n v="400"/>
    <n v="130"/>
    <n v="33"/>
    <x v="2"/>
    <s v="US"/>
    <s v="USD"/>
    <n v="1426294201"/>
    <n v="1423705801"/>
    <b v="0"/>
    <n v="5"/>
    <b v="0"/>
    <s v="theater/plays"/>
    <n v="26"/>
    <x v="1"/>
    <x v="6"/>
    <x v="2885"/>
    <d v="2015-03-14T00:50:01"/>
    <x v="4"/>
  </r>
  <r>
    <n v="2886"/>
    <s v="Artists' tickets to VARIATIONS ON FAMILY"/>
    <x v="2884"/>
    <n v="200"/>
    <n v="10"/>
    <n v="5"/>
    <x v="2"/>
    <s v="US"/>
    <s v="USD"/>
    <n v="1442635140"/>
    <n v="1442243484"/>
    <b v="0"/>
    <n v="1"/>
    <b v="0"/>
    <s v="theater/plays"/>
    <n v="10"/>
    <x v="1"/>
    <x v="6"/>
    <x v="2886"/>
    <d v="2015-09-19T03:59:00"/>
    <x v="4"/>
  </r>
  <r>
    <n v="2887"/>
    <s v="An Original Theater Play Entitled &quot;The Art of Love&quot;"/>
    <x v="2885"/>
    <n v="3000"/>
    <n v="5"/>
    <n v="0"/>
    <x v="2"/>
    <s v="US"/>
    <s v="USD"/>
    <n v="1420971324"/>
    <n v="1418379324"/>
    <b v="0"/>
    <n v="1"/>
    <b v="0"/>
    <s v="theater/plays"/>
    <n v="5"/>
    <x v="1"/>
    <x v="6"/>
    <x v="2887"/>
    <d v="2015-01-11T10:15:24"/>
    <x v="3"/>
  </r>
  <r>
    <n v="2888"/>
    <s v="ARTS to HEARTS - The Holidate (An Original Stage Play)"/>
    <x v="2886"/>
    <n v="30000"/>
    <n v="0"/>
    <n v="0"/>
    <x v="2"/>
    <s v="US"/>
    <s v="USD"/>
    <n v="1413608340"/>
    <n v="1412945440"/>
    <b v="0"/>
    <n v="0"/>
    <b v="0"/>
    <s v="theater/plays"/>
    <n v="0"/>
    <x v="1"/>
    <x v="6"/>
    <x v="2888"/>
    <d v="2014-10-18T04:59:00"/>
    <x v="3"/>
  </r>
  <r>
    <n v="2889"/>
    <s v="Halfway, Nebraska"/>
    <x v="2887"/>
    <n v="3000"/>
    <n v="1142"/>
    <n v="38"/>
    <x v="2"/>
    <s v="US"/>
    <s v="USD"/>
    <n v="1409344985"/>
    <n v="1406752985"/>
    <b v="0"/>
    <n v="14"/>
    <b v="0"/>
    <s v="theater/plays"/>
    <n v="81.569999999999993"/>
    <x v="1"/>
    <x v="6"/>
    <x v="2889"/>
    <d v="2014-08-29T20:43:05"/>
    <x v="3"/>
  </r>
  <r>
    <n v="2890"/>
    <s v="the Savannah Disputation"/>
    <x v="2888"/>
    <n v="2000"/>
    <n v="21"/>
    <n v="1"/>
    <x v="2"/>
    <s v="US"/>
    <s v="USD"/>
    <n v="1407553200"/>
    <n v="1405100992"/>
    <b v="0"/>
    <n v="3"/>
    <b v="0"/>
    <s v="theater/plays"/>
    <n v="7"/>
    <x v="1"/>
    <x v="6"/>
    <x v="2890"/>
    <d v="2014-08-09T03:00:00"/>
    <x v="3"/>
  </r>
  <r>
    <n v="2891"/>
    <s v="Literacy for Brooklyn Kids"/>
    <x v="2889"/>
    <n v="10000"/>
    <n v="273"/>
    <n v="3"/>
    <x v="2"/>
    <s v="US"/>
    <s v="USD"/>
    <n v="1460751128"/>
    <n v="1455570728"/>
    <b v="0"/>
    <n v="10"/>
    <b v="0"/>
    <s v="theater/plays"/>
    <n v="27.3"/>
    <x v="1"/>
    <x v="6"/>
    <x v="2891"/>
    <d v="2016-04-15T20:12:08"/>
    <x v="2"/>
  </r>
  <r>
    <n v="2892"/>
    <s v="Something Precious"/>
    <x v="2890"/>
    <n v="5500"/>
    <n v="500"/>
    <n v="9"/>
    <x v="2"/>
    <s v="US"/>
    <s v="USD"/>
    <n v="1409000400"/>
    <n v="1408381704"/>
    <b v="0"/>
    <n v="17"/>
    <b v="0"/>
    <s v="theater/plays"/>
    <n v="29.41"/>
    <x v="1"/>
    <x v="6"/>
    <x v="2892"/>
    <d v="2014-08-25T21:00:00"/>
    <x v="3"/>
  </r>
  <r>
    <n v="2893"/>
    <s v="REDISCOVERING KIA THE PLAY"/>
    <x v="2891"/>
    <n v="5000"/>
    <n v="25"/>
    <n v="1"/>
    <x v="2"/>
    <s v="US"/>
    <s v="USD"/>
    <n v="1420768800"/>
    <n v="1415644395"/>
    <b v="0"/>
    <n v="2"/>
    <b v="0"/>
    <s v="theater/plays"/>
    <n v="12.5"/>
    <x v="1"/>
    <x v="6"/>
    <x v="2893"/>
    <d v="2015-01-09T02:00:00"/>
    <x v="3"/>
  </r>
  <r>
    <n v="2894"/>
    <s v="How Could You Do This To Me (The Stage Play)"/>
    <x v="2892"/>
    <n v="50000"/>
    <n v="0"/>
    <n v="0"/>
    <x v="2"/>
    <s v="US"/>
    <s v="USD"/>
    <n v="1428100815"/>
    <n v="1422920415"/>
    <b v="0"/>
    <n v="0"/>
    <b v="0"/>
    <s v="theater/plays"/>
    <n v="0"/>
    <x v="1"/>
    <x v="6"/>
    <x v="2894"/>
    <d v="2015-04-03T22:40:15"/>
    <x v="4"/>
  </r>
  <r>
    <n v="2895"/>
    <s v="Alice In Wonderland (Polish) ALICJA W KRAINIE CZARÃ“W"/>
    <x v="2893"/>
    <n v="500"/>
    <n v="23"/>
    <n v="5"/>
    <x v="2"/>
    <s v="US"/>
    <s v="USD"/>
    <n v="1403470800"/>
    <n v="1403356792"/>
    <b v="0"/>
    <n v="4"/>
    <b v="0"/>
    <s v="theater/plays"/>
    <n v="5.75"/>
    <x v="1"/>
    <x v="6"/>
    <x v="2895"/>
    <d v="2014-06-22T21:00:00"/>
    <x v="3"/>
  </r>
  <r>
    <n v="2896"/>
    <s v="&quot;Miracle on 34th Street&quot; - We believe. Do you believe in us?"/>
    <x v="2894"/>
    <n v="3000"/>
    <n v="625"/>
    <n v="21"/>
    <x v="2"/>
    <s v="US"/>
    <s v="USD"/>
    <n v="1481522400"/>
    <n v="1480283321"/>
    <b v="0"/>
    <n v="12"/>
    <b v="0"/>
    <s v="theater/plays"/>
    <n v="52.08"/>
    <x v="1"/>
    <x v="6"/>
    <x v="2896"/>
    <d v="2016-12-12T06:00:00"/>
    <x v="2"/>
  </r>
  <r>
    <n v="2897"/>
    <s v="CAYCE"/>
    <x v="2895"/>
    <n v="12000"/>
    <n v="550"/>
    <n v="5"/>
    <x v="2"/>
    <s v="US"/>
    <s v="USD"/>
    <n v="1444577345"/>
    <n v="1441985458"/>
    <b v="0"/>
    <n v="3"/>
    <b v="0"/>
    <s v="theater/plays"/>
    <n v="183.33"/>
    <x v="1"/>
    <x v="6"/>
    <x v="2897"/>
    <d v="2015-10-11T15:29:05"/>
    <x v="4"/>
  </r>
  <r>
    <n v="2898"/>
    <s v="Galaxy Express - The Play"/>
    <x v="2896"/>
    <n v="7500"/>
    <n v="316"/>
    <n v="4"/>
    <x v="2"/>
    <s v="US"/>
    <s v="USD"/>
    <n v="1446307053"/>
    <n v="1443715053"/>
    <b v="0"/>
    <n v="12"/>
    <b v="0"/>
    <s v="theater/plays"/>
    <n v="26.33"/>
    <x v="1"/>
    <x v="6"/>
    <x v="2898"/>
    <d v="2015-10-31T15:57:33"/>
    <x v="4"/>
  </r>
  <r>
    <n v="2899"/>
    <s v="The Esoteric Camgirl"/>
    <x v="2897"/>
    <n v="10000"/>
    <n v="0"/>
    <n v="0"/>
    <x v="2"/>
    <s v="US"/>
    <s v="USD"/>
    <n v="1469325158"/>
    <n v="1464141158"/>
    <b v="0"/>
    <n v="0"/>
    <b v="0"/>
    <s v="theater/plays"/>
    <n v="0"/>
    <x v="1"/>
    <x v="6"/>
    <x v="2899"/>
    <d v="2016-07-24T01:52:38"/>
    <x v="2"/>
  </r>
  <r>
    <n v="2900"/>
    <s v="Bring Oedipus Revenant to Life!"/>
    <x v="2898"/>
    <n v="5500"/>
    <n v="3405"/>
    <n v="62"/>
    <x v="2"/>
    <s v="US"/>
    <s v="USD"/>
    <n v="1407562632"/>
    <n v="1404970632"/>
    <b v="0"/>
    <n v="7"/>
    <b v="0"/>
    <s v="theater/plays"/>
    <n v="486.43"/>
    <x v="1"/>
    <x v="6"/>
    <x v="2900"/>
    <d v="2014-08-09T05:37:12"/>
    <x v="3"/>
  </r>
  <r>
    <n v="2901"/>
    <s v="Avarimor Series (Audio Plays)"/>
    <x v="2899"/>
    <n v="750"/>
    <n v="6"/>
    <n v="1"/>
    <x v="2"/>
    <s v="US"/>
    <s v="USD"/>
    <n v="1423345339"/>
    <n v="1418161339"/>
    <b v="0"/>
    <n v="2"/>
    <b v="0"/>
    <s v="theater/plays"/>
    <n v="3"/>
    <x v="1"/>
    <x v="6"/>
    <x v="2901"/>
    <d v="2015-02-07T21:42:19"/>
    <x v="3"/>
  </r>
  <r>
    <n v="2902"/>
    <s v="Bring the iconic story of Leontyne Price to the stage."/>
    <x v="2900"/>
    <n v="150000"/>
    <n v="25"/>
    <n v="0"/>
    <x v="2"/>
    <s v="US"/>
    <s v="USD"/>
    <n v="1440412396"/>
    <n v="1437820396"/>
    <b v="0"/>
    <n v="1"/>
    <b v="0"/>
    <s v="theater/plays"/>
    <n v="25"/>
    <x v="1"/>
    <x v="6"/>
    <x v="2902"/>
    <d v="2015-08-24T10:33:16"/>
    <x v="4"/>
  </r>
  <r>
    <n v="2903"/>
    <s v="GettingTeensSaved.org Play in Richmond, California 2016"/>
    <x v="2901"/>
    <n v="5000"/>
    <n v="39"/>
    <n v="1"/>
    <x v="2"/>
    <s v="US"/>
    <s v="USD"/>
    <n v="1441771218"/>
    <n v="1436587218"/>
    <b v="0"/>
    <n v="4"/>
    <b v="0"/>
    <s v="theater/plays"/>
    <n v="9.75"/>
    <x v="1"/>
    <x v="6"/>
    <x v="2903"/>
    <d v="2015-09-09T04:00:18"/>
    <x v="4"/>
  </r>
  <r>
    <n v="2904"/>
    <s v="The Love Shack"/>
    <x v="2902"/>
    <n v="1500"/>
    <n v="75"/>
    <n v="5"/>
    <x v="2"/>
    <s v="GB"/>
    <s v="GBP"/>
    <n v="1415534400"/>
    <n v="1414538031"/>
    <b v="0"/>
    <n v="4"/>
    <b v="0"/>
    <s v="theater/plays"/>
    <n v="18.75"/>
    <x v="1"/>
    <x v="6"/>
    <x v="2904"/>
    <d v="2014-11-09T12:00:00"/>
    <x v="3"/>
  </r>
  <r>
    <n v="2905"/>
    <s v="DIANA's &quot;Late: A Cowboy Song&quot; by Sarah Ruhl"/>
    <x v="2903"/>
    <n v="3500"/>
    <n v="622"/>
    <n v="18"/>
    <x v="2"/>
    <s v="US"/>
    <s v="USD"/>
    <n v="1473211313"/>
    <n v="1472001713"/>
    <b v="0"/>
    <n v="17"/>
    <b v="0"/>
    <s v="theater/plays"/>
    <n v="36.590000000000003"/>
    <x v="1"/>
    <x v="6"/>
    <x v="2905"/>
    <d v="2016-09-07T01:21:53"/>
    <x v="2"/>
  </r>
  <r>
    <n v="2906"/>
    <s v="NO HOMO at Atwater Village Theatre"/>
    <x v="2904"/>
    <n v="6000"/>
    <n v="565"/>
    <n v="9"/>
    <x v="2"/>
    <s v="US"/>
    <s v="USD"/>
    <n v="1438390800"/>
    <n v="1436888066"/>
    <b v="0"/>
    <n v="7"/>
    <b v="0"/>
    <s v="theater/plays"/>
    <n v="80.709999999999994"/>
    <x v="1"/>
    <x v="6"/>
    <x v="2906"/>
    <d v="2015-08-01T01:00:00"/>
    <x v="4"/>
  </r>
  <r>
    <n v="2907"/>
    <s v="Little Nell's - a play"/>
    <x v="2905"/>
    <n v="2500"/>
    <n v="2"/>
    <n v="0"/>
    <x v="2"/>
    <s v="US"/>
    <s v="USD"/>
    <n v="1463259837"/>
    <n v="1458075837"/>
    <b v="0"/>
    <n v="2"/>
    <b v="0"/>
    <s v="theater/plays"/>
    <n v="1"/>
    <x v="1"/>
    <x v="6"/>
    <x v="2907"/>
    <d v="2016-05-14T21:03:57"/>
    <x v="2"/>
  </r>
  <r>
    <n v="2908"/>
    <s v="&quot;THIS THING OF OURS&quot;"/>
    <x v="2906"/>
    <n v="9600"/>
    <n v="264"/>
    <n v="3"/>
    <x v="2"/>
    <s v="US"/>
    <s v="USD"/>
    <n v="1465407219"/>
    <n v="1462815219"/>
    <b v="0"/>
    <n v="5"/>
    <b v="0"/>
    <s v="theater/plays"/>
    <n v="52.8"/>
    <x v="1"/>
    <x v="6"/>
    <x v="2908"/>
    <d v="2016-06-08T17:33:39"/>
    <x v="2"/>
  </r>
  <r>
    <n v="2909"/>
    <s v="CONVERSATIONS WITH AN AVERAGE JOE"/>
    <x v="2907"/>
    <n v="180000"/>
    <n v="20"/>
    <n v="0"/>
    <x v="2"/>
    <s v="US"/>
    <s v="USD"/>
    <n v="1416944760"/>
    <n v="1413527001"/>
    <b v="0"/>
    <n v="1"/>
    <b v="0"/>
    <s v="theater/plays"/>
    <n v="20"/>
    <x v="1"/>
    <x v="6"/>
    <x v="2909"/>
    <d v="2014-11-25T19:46:00"/>
    <x v="3"/>
  </r>
  <r>
    <n v="2910"/>
    <s v="Strive"/>
    <x v="2908"/>
    <n v="30000"/>
    <n v="1"/>
    <n v="0"/>
    <x v="2"/>
    <s v="GB"/>
    <s v="GBP"/>
    <n v="1434139887"/>
    <n v="1428955887"/>
    <b v="0"/>
    <n v="1"/>
    <b v="0"/>
    <s v="theater/plays"/>
    <n v="1"/>
    <x v="1"/>
    <x v="6"/>
    <x v="2910"/>
    <d v="2015-06-12T20:11:27"/>
    <x v="4"/>
  </r>
  <r>
    <n v="2911"/>
    <s v="The Drama Factory presents &quot; The Moon Princess &quot;"/>
    <x v="2909"/>
    <n v="1800"/>
    <n v="657"/>
    <n v="37"/>
    <x v="2"/>
    <s v="US"/>
    <s v="USD"/>
    <n v="1435429626"/>
    <n v="1431973626"/>
    <b v="0"/>
    <n v="14"/>
    <b v="0"/>
    <s v="theater/plays"/>
    <n v="46.93"/>
    <x v="1"/>
    <x v="6"/>
    <x v="2911"/>
    <d v="2015-06-27T18:27:06"/>
    <x v="4"/>
  </r>
  <r>
    <n v="2912"/>
    <s v="Fair Play"/>
    <x v="2910"/>
    <n v="14440"/>
    <n v="2030"/>
    <n v="14"/>
    <x v="2"/>
    <s v="US"/>
    <s v="USD"/>
    <n v="1452827374"/>
    <n v="1450235374"/>
    <b v="0"/>
    <n v="26"/>
    <b v="0"/>
    <s v="theater/plays"/>
    <n v="78.08"/>
    <x v="1"/>
    <x v="6"/>
    <x v="2912"/>
    <d v="2016-01-15T03:09:34"/>
    <x v="4"/>
  </r>
  <r>
    <n v="2913"/>
    <s v="The Salem Haunted Magic Show"/>
    <x v="2911"/>
    <n v="10000"/>
    <n v="2"/>
    <n v="0"/>
    <x v="2"/>
    <s v="US"/>
    <s v="USD"/>
    <n v="1410041339"/>
    <n v="1404857339"/>
    <b v="0"/>
    <n v="2"/>
    <b v="0"/>
    <s v="theater/plays"/>
    <n v="1"/>
    <x v="1"/>
    <x v="6"/>
    <x v="2913"/>
    <d v="2014-09-06T22:08:59"/>
    <x v="3"/>
  </r>
  <r>
    <n v="2914"/>
    <s v="Hercules the Panto"/>
    <x v="2912"/>
    <n v="25000"/>
    <n v="1"/>
    <n v="0"/>
    <x v="2"/>
    <s v="GB"/>
    <s v="GBP"/>
    <n v="1426365994"/>
    <n v="1421185594"/>
    <b v="0"/>
    <n v="1"/>
    <b v="0"/>
    <s v="theater/plays"/>
    <n v="1"/>
    <x v="1"/>
    <x v="6"/>
    <x v="2914"/>
    <d v="2015-03-14T20:46:34"/>
    <x v="4"/>
  </r>
  <r>
    <n v="2915"/>
    <s v="A Grimm Night for Hans Christian Anderson"/>
    <x v="2913"/>
    <n v="1000"/>
    <n v="611"/>
    <n v="61"/>
    <x v="2"/>
    <s v="GB"/>
    <s v="GBP"/>
    <n v="1458117190"/>
    <n v="1455528790"/>
    <b v="0"/>
    <n v="3"/>
    <b v="0"/>
    <s v="theater/plays"/>
    <n v="203.67"/>
    <x v="1"/>
    <x v="6"/>
    <x v="2915"/>
    <d v="2016-03-16T08:33:10"/>
    <x v="2"/>
  </r>
  <r>
    <n v="2916"/>
    <s v="An Interview With Gaddafi - The Stage Play"/>
    <x v="2914"/>
    <n v="1850"/>
    <n v="145"/>
    <n v="8"/>
    <x v="2"/>
    <s v="GB"/>
    <s v="GBP"/>
    <n v="1400498789"/>
    <n v="1398511589"/>
    <b v="0"/>
    <n v="7"/>
    <b v="0"/>
    <s v="theater/plays"/>
    <n v="20.71"/>
    <x v="1"/>
    <x v="6"/>
    <x v="2916"/>
    <d v="2014-05-19T11:26:29"/>
    <x v="3"/>
  </r>
  <r>
    <n v="2917"/>
    <s v="Elevation Twelfth Night"/>
    <x v="2915"/>
    <n v="2000"/>
    <n v="437"/>
    <n v="22"/>
    <x v="2"/>
    <s v="US"/>
    <s v="USD"/>
    <n v="1442381847"/>
    <n v="1440826647"/>
    <b v="0"/>
    <n v="9"/>
    <b v="0"/>
    <s v="theater/plays"/>
    <n v="48.56"/>
    <x v="1"/>
    <x v="6"/>
    <x v="2917"/>
    <d v="2015-09-16T05:37:27"/>
    <x v="4"/>
  </r>
  <r>
    <n v="2918"/>
    <s v="When Johnny Comes Marching Home"/>
    <x v="2916"/>
    <n v="5000"/>
    <n v="1362"/>
    <n v="27"/>
    <x v="2"/>
    <s v="US"/>
    <s v="USD"/>
    <n v="1446131207"/>
    <n v="1443712007"/>
    <b v="0"/>
    <n v="20"/>
    <b v="0"/>
    <s v="theater/plays"/>
    <n v="68.099999999999994"/>
    <x v="1"/>
    <x v="6"/>
    <x v="2918"/>
    <d v="2015-10-29T15:06:47"/>
    <x v="4"/>
  </r>
  <r>
    <n v="2919"/>
    <s v="While the Stars Fall"/>
    <x v="2917"/>
    <n v="600"/>
    <n v="51"/>
    <n v="9"/>
    <x v="2"/>
    <s v="US"/>
    <s v="USD"/>
    <n v="1407250329"/>
    <n v="1404658329"/>
    <b v="0"/>
    <n v="6"/>
    <b v="0"/>
    <s v="theater/plays"/>
    <n v="8.5"/>
    <x v="1"/>
    <x v="6"/>
    <x v="2919"/>
    <d v="2014-08-05T14:52:09"/>
    <x v="3"/>
  </r>
  <r>
    <n v="2920"/>
    <s v="Save 'The Stage Door'."/>
    <x v="2918"/>
    <n v="2500"/>
    <n v="671"/>
    <n v="27"/>
    <x v="2"/>
    <s v="CA"/>
    <s v="CAD"/>
    <n v="1427306470"/>
    <n v="1424718070"/>
    <b v="0"/>
    <n v="13"/>
    <b v="0"/>
    <s v="theater/plays"/>
    <n v="51.62"/>
    <x v="1"/>
    <x v="6"/>
    <x v="2920"/>
    <d v="2015-03-25T18:01:10"/>
    <x v="4"/>
  </r>
  <r>
    <n v="2921"/>
    <s v="Fools Rush In: A Cabaret Benefiting BC/EFA Kickstarter"/>
    <x v="2919"/>
    <n v="100"/>
    <n v="129"/>
    <n v="129"/>
    <x v="0"/>
    <s v="US"/>
    <s v="USD"/>
    <n v="1411679804"/>
    <n v="1409087804"/>
    <b v="0"/>
    <n v="3"/>
    <b v="1"/>
    <s v="theater/musical"/>
    <n v="43"/>
    <x v="1"/>
    <x v="40"/>
    <x v="2921"/>
    <d v="2014-09-25T21:16:44"/>
    <x v="3"/>
  </r>
  <r>
    <n v="2922"/>
    <s v="Les Miserables - Backing fund"/>
    <x v="2920"/>
    <n v="500"/>
    <n v="500"/>
    <n v="100"/>
    <x v="0"/>
    <s v="GB"/>
    <s v="GBP"/>
    <n v="1431982727"/>
    <n v="1428094727"/>
    <b v="0"/>
    <n v="6"/>
    <b v="1"/>
    <s v="theater/musical"/>
    <n v="83.33"/>
    <x v="1"/>
    <x v="40"/>
    <x v="2922"/>
    <d v="2015-05-18T20:58:47"/>
    <x v="4"/>
  </r>
  <r>
    <n v="2923"/>
    <s v="Kaylee's Senior Project"/>
    <x v="2921"/>
    <n v="300"/>
    <n v="300"/>
    <n v="100"/>
    <x v="0"/>
    <s v="US"/>
    <s v="USD"/>
    <n v="1422068400"/>
    <n v="1420774779"/>
    <b v="0"/>
    <n v="10"/>
    <b v="1"/>
    <s v="theater/musical"/>
    <n v="30"/>
    <x v="1"/>
    <x v="40"/>
    <x v="2923"/>
    <d v="2015-01-24T03:00:00"/>
    <x v="4"/>
  </r>
  <r>
    <n v="2924"/>
    <s v="There's No Place Like Home!"/>
    <x v="2922"/>
    <n v="25000"/>
    <n v="25800"/>
    <n v="103"/>
    <x v="0"/>
    <s v="US"/>
    <s v="USD"/>
    <n v="1431143940"/>
    <n v="1428585710"/>
    <b v="0"/>
    <n v="147"/>
    <b v="1"/>
    <s v="theater/musical"/>
    <n v="175.51"/>
    <x v="1"/>
    <x v="40"/>
    <x v="2924"/>
    <d v="2015-05-09T03:59:00"/>
    <x v="4"/>
  </r>
  <r>
    <n v="2925"/>
    <s v="Bring &quot;Snow White and the Seven Bottoms&quot; to NYC!"/>
    <x v="2923"/>
    <n v="45000"/>
    <n v="46100.69"/>
    <n v="102"/>
    <x v="0"/>
    <s v="US"/>
    <s v="USD"/>
    <n v="1410444068"/>
    <n v="1407852068"/>
    <b v="0"/>
    <n v="199"/>
    <b v="1"/>
    <s v="theater/musical"/>
    <n v="231.66"/>
    <x v="1"/>
    <x v="40"/>
    <x v="2925"/>
    <d v="2014-09-11T14:01:08"/>
    <x v="3"/>
  </r>
  <r>
    <n v="2926"/>
    <s v="Mirror Image - An Original Musical"/>
    <x v="2924"/>
    <n v="3000"/>
    <n v="3750"/>
    <n v="125"/>
    <x v="0"/>
    <s v="US"/>
    <s v="USD"/>
    <n v="1424715779"/>
    <n v="1423506179"/>
    <b v="0"/>
    <n v="50"/>
    <b v="1"/>
    <s v="theater/musical"/>
    <n v="75"/>
    <x v="1"/>
    <x v="40"/>
    <x v="2926"/>
    <d v="2015-02-23T18:22:59"/>
    <x v="4"/>
  </r>
  <r>
    <n v="2927"/>
    <s v="The Addams Family Comes To Tuscaloosa"/>
    <x v="2925"/>
    <n v="1800"/>
    <n v="2355"/>
    <n v="131"/>
    <x v="0"/>
    <s v="US"/>
    <s v="USD"/>
    <n v="1405400400"/>
    <n v="1402934629"/>
    <b v="0"/>
    <n v="21"/>
    <b v="1"/>
    <s v="theater/musical"/>
    <n v="112.14"/>
    <x v="1"/>
    <x v="40"/>
    <x v="2927"/>
    <d v="2014-07-15T05:00:00"/>
    <x v="3"/>
  </r>
  <r>
    <n v="2928"/>
    <s v="Music Theatre of Idaho Presents &quot;A Year with Frog and Toad"/>
    <x v="2926"/>
    <n v="1000"/>
    <n v="1000"/>
    <n v="100"/>
    <x v="0"/>
    <s v="US"/>
    <s v="USD"/>
    <n v="1457135846"/>
    <n v="1454543846"/>
    <b v="0"/>
    <n v="24"/>
    <b v="1"/>
    <s v="theater/musical"/>
    <n v="41.67"/>
    <x v="1"/>
    <x v="40"/>
    <x v="2928"/>
    <d v="2016-03-04T23:57:26"/>
    <x v="2"/>
  </r>
  <r>
    <n v="2929"/>
    <s v="Right On Cue Kids Theater (ROCKT) First Show"/>
    <x v="2927"/>
    <n v="8000"/>
    <n v="8165.55"/>
    <n v="102"/>
    <x v="0"/>
    <s v="US"/>
    <s v="USD"/>
    <n v="1401024758"/>
    <n v="1398432758"/>
    <b v="0"/>
    <n v="32"/>
    <b v="1"/>
    <s v="theater/musical"/>
    <n v="255.17"/>
    <x v="1"/>
    <x v="40"/>
    <x v="2929"/>
    <d v="2014-05-25T13:32:38"/>
    <x v="3"/>
  </r>
  <r>
    <n v="2930"/>
    <s v="Forbear! Theatre"/>
    <x v="2928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x v="40"/>
    <x v="2930"/>
    <d v="2015-05-07T14:01:04"/>
    <x v="4"/>
  </r>
  <r>
    <n v="2931"/>
    <s v="And More Shenanigans Theatre Company"/>
    <x v="2929"/>
    <n v="750"/>
    <n v="795"/>
    <n v="106"/>
    <x v="0"/>
    <s v="CA"/>
    <s v="CAD"/>
    <n v="1410761280"/>
    <n v="1408604363"/>
    <b v="0"/>
    <n v="9"/>
    <b v="1"/>
    <s v="theater/musical"/>
    <n v="88.33"/>
    <x v="1"/>
    <x v="40"/>
    <x v="2931"/>
    <d v="2014-09-15T06:08:00"/>
    <x v="3"/>
  </r>
  <r>
    <n v="2932"/>
    <s v="Magpie- A Melbourne Written Dramatic Musical"/>
    <x v="2930"/>
    <n v="3100"/>
    <n v="3258"/>
    <n v="105"/>
    <x v="0"/>
    <s v="AU"/>
    <s v="AUD"/>
    <n v="1424516400"/>
    <n v="1421812637"/>
    <b v="0"/>
    <n v="38"/>
    <b v="1"/>
    <s v="theater/musical"/>
    <n v="85.74"/>
    <x v="1"/>
    <x v="40"/>
    <x v="2932"/>
    <d v="2015-02-21T11:00:00"/>
    <x v="4"/>
  </r>
  <r>
    <n v="2933"/>
    <s v="Three Postcards: Pre-Production Costs"/>
    <x v="2931"/>
    <n v="2500"/>
    <n v="2569"/>
    <n v="103"/>
    <x v="0"/>
    <s v="US"/>
    <s v="USD"/>
    <n v="1465081053"/>
    <n v="1462489053"/>
    <b v="0"/>
    <n v="54"/>
    <b v="1"/>
    <s v="theater/musical"/>
    <n v="47.57"/>
    <x v="1"/>
    <x v="40"/>
    <x v="2933"/>
    <d v="2016-06-04T22:57:33"/>
    <x v="2"/>
  </r>
  <r>
    <n v="2934"/>
    <s v="Songs for a New World"/>
    <x v="2932"/>
    <n v="2500"/>
    <n v="2700"/>
    <n v="108"/>
    <x v="0"/>
    <s v="CA"/>
    <s v="CAD"/>
    <n v="1402845364"/>
    <n v="1400253364"/>
    <b v="0"/>
    <n v="37"/>
    <b v="1"/>
    <s v="theater/musical"/>
    <n v="72.97"/>
    <x v="1"/>
    <x v="40"/>
    <x v="2934"/>
    <d v="2014-06-15T15:16:04"/>
    <x v="3"/>
  </r>
  <r>
    <n v="2935"/>
    <s v="Fresco presents SNOW WHITE - GARAGE OPERA!"/>
    <x v="2933"/>
    <n v="3500"/>
    <n v="3531"/>
    <n v="101"/>
    <x v="0"/>
    <s v="US"/>
    <s v="USD"/>
    <n v="1472490000"/>
    <n v="1467468008"/>
    <b v="0"/>
    <n v="39"/>
    <b v="1"/>
    <s v="theater/musical"/>
    <n v="90.54"/>
    <x v="1"/>
    <x v="40"/>
    <x v="2935"/>
    <d v="2016-08-29T17:00:00"/>
    <x v="2"/>
  </r>
  <r>
    <n v="2936"/>
    <s v="Put Music in our Musical: Rosetown Playhouse"/>
    <x v="2934"/>
    <n v="1000"/>
    <n v="1280"/>
    <n v="128"/>
    <x v="0"/>
    <s v="US"/>
    <s v="USD"/>
    <n v="1413176340"/>
    <n v="1412091423"/>
    <b v="0"/>
    <n v="34"/>
    <b v="1"/>
    <s v="theater/musical"/>
    <n v="37.65"/>
    <x v="1"/>
    <x v="40"/>
    <x v="2936"/>
    <d v="2014-10-13T04:59:00"/>
    <x v="3"/>
  </r>
  <r>
    <n v="2937"/>
    <s v="UCAS"/>
    <x v="2935"/>
    <n v="1500"/>
    <n v="2000"/>
    <n v="133"/>
    <x v="0"/>
    <s v="GB"/>
    <s v="GBP"/>
    <n v="1405249113"/>
    <n v="1402657113"/>
    <b v="0"/>
    <n v="55"/>
    <b v="1"/>
    <s v="theater/musical"/>
    <n v="36.36"/>
    <x v="1"/>
    <x v="40"/>
    <x v="2937"/>
    <d v="2014-07-13T10:58:33"/>
    <x v="3"/>
  </r>
  <r>
    <n v="2938"/>
    <s v="Keep It Spinning."/>
    <x v="2936"/>
    <n v="4000"/>
    <n v="4055"/>
    <n v="101"/>
    <x v="0"/>
    <s v="US"/>
    <s v="USD"/>
    <n v="1422636814"/>
    <n v="1420044814"/>
    <b v="0"/>
    <n v="32"/>
    <b v="1"/>
    <s v="theater/musical"/>
    <n v="126.72"/>
    <x v="1"/>
    <x v="40"/>
    <x v="2938"/>
    <d v="2015-01-30T16:53:34"/>
    <x v="3"/>
  </r>
  <r>
    <n v="2939"/>
    <s v="Dreamgirls - Skyline got a Matching Grant!"/>
    <x v="2937"/>
    <n v="8000"/>
    <n v="8230"/>
    <n v="103"/>
    <x v="0"/>
    <s v="US"/>
    <s v="USD"/>
    <n v="1409187600"/>
    <n v="1406316312"/>
    <b v="0"/>
    <n v="25"/>
    <b v="1"/>
    <s v="theater/musical"/>
    <n v="329.2"/>
    <x v="1"/>
    <x v="40"/>
    <x v="2939"/>
    <d v="2014-08-28T01:00:00"/>
    <x v="3"/>
  </r>
  <r>
    <n v="2940"/>
    <s v="ITAVA Players &quot;Little Shop of Horrors&quot;"/>
    <x v="2938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x v="40"/>
    <x v="2940"/>
    <d v="2015-01-18T18:33:38"/>
    <x v="3"/>
  </r>
  <r>
    <n v="2941"/>
    <s v="Help Us Help Artists"/>
    <x v="2939"/>
    <n v="25000"/>
    <n v="1"/>
    <n v="0"/>
    <x v="2"/>
    <s v="US"/>
    <s v="USD"/>
    <n v="1425250955"/>
    <n v="1422658955"/>
    <b v="0"/>
    <n v="1"/>
    <b v="0"/>
    <s v="theater/spaces"/>
    <n v="1"/>
    <x v="1"/>
    <x v="38"/>
    <x v="2941"/>
    <d v="2015-03-01T23:02:35"/>
    <x v="4"/>
  </r>
  <r>
    <n v="2942"/>
    <s v="Penmar Community Arts Society"/>
    <x v="2940"/>
    <n v="200000"/>
    <n v="40850"/>
    <n v="20"/>
    <x v="2"/>
    <s v="CA"/>
    <s v="CAD"/>
    <n v="1450297080"/>
    <n v="1448565459"/>
    <b v="0"/>
    <n v="202"/>
    <b v="0"/>
    <s v="theater/spaces"/>
    <n v="202.23"/>
    <x v="1"/>
    <x v="38"/>
    <x v="2942"/>
    <d v="2015-12-16T20:18:00"/>
    <x v="4"/>
  </r>
  <r>
    <n v="2943"/>
    <s v="BlackSpace: Urban Performance Arts Collective"/>
    <x v="2941"/>
    <n v="3000"/>
    <n v="0"/>
    <n v="0"/>
    <x v="2"/>
    <s v="US"/>
    <s v="USD"/>
    <n v="1428894380"/>
    <n v="1426302380"/>
    <b v="0"/>
    <n v="0"/>
    <b v="0"/>
    <s v="theater/spaces"/>
    <n v="0"/>
    <x v="1"/>
    <x v="38"/>
    <x v="2943"/>
    <d v="2015-04-13T03:06:20"/>
    <x v="4"/>
  </r>
  <r>
    <n v="2944"/>
    <s v="Guardian Theatre, Arts in Education Theatre"/>
    <x v="2942"/>
    <n v="10000"/>
    <n v="100"/>
    <n v="1"/>
    <x v="2"/>
    <s v="US"/>
    <s v="USD"/>
    <n v="1433714198"/>
    <n v="1431122198"/>
    <b v="0"/>
    <n v="1"/>
    <b v="0"/>
    <s v="theater/spaces"/>
    <n v="100"/>
    <x v="1"/>
    <x v="38"/>
    <x v="2944"/>
    <d v="2015-06-07T21:56:38"/>
    <x v="4"/>
  </r>
  <r>
    <n v="2945"/>
    <s v="A Midsummer Night's Pub"/>
    <x v="2943"/>
    <n v="50000"/>
    <n v="0"/>
    <n v="0"/>
    <x v="2"/>
    <s v="US"/>
    <s v="USD"/>
    <n v="1432437660"/>
    <n v="1429845660"/>
    <b v="0"/>
    <n v="0"/>
    <b v="0"/>
    <s v="theater/spaces"/>
    <n v="0"/>
    <x v="1"/>
    <x v="38"/>
    <x v="2945"/>
    <d v="2015-05-24T03:21:00"/>
    <x v="4"/>
  </r>
  <r>
    <n v="2946"/>
    <s v="Create The Twisted Tree Theatre"/>
    <x v="2944"/>
    <n v="2000"/>
    <n v="2"/>
    <n v="0"/>
    <x v="2"/>
    <s v="GB"/>
    <s v="GBP"/>
    <n v="1471265092"/>
    <n v="1468673092"/>
    <b v="0"/>
    <n v="2"/>
    <b v="0"/>
    <s v="theater/spaces"/>
    <n v="1"/>
    <x v="1"/>
    <x v="38"/>
    <x v="2946"/>
    <d v="2016-08-15T12:44:52"/>
    <x v="2"/>
  </r>
  <r>
    <n v="2947"/>
    <s v="'The Float Lodge' - Duluth's First Premiere Float Center"/>
    <x v="2945"/>
    <n v="25000"/>
    <n v="1072"/>
    <n v="4"/>
    <x v="2"/>
    <s v="US"/>
    <s v="USD"/>
    <n v="1480007460"/>
    <n v="1475760567"/>
    <b v="0"/>
    <n v="13"/>
    <b v="0"/>
    <s v="theater/spaces"/>
    <n v="82.46"/>
    <x v="1"/>
    <x v="38"/>
    <x v="2947"/>
    <d v="2016-11-24T17:11:00"/>
    <x v="2"/>
  </r>
  <r>
    <n v="2948"/>
    <s v="Xenu's Space Opera"/>
    <x v="2946"/>
    <n v="500000"/>
    <n v="24"/>
    <n v="0"/>
    <x v="2"/>
    <s v="US"/>
    <s v="USD"/>
    <n v="1433259293"/>
    <n v="1428075293"/>
    <b v="0"/>
    <n v="9"/>
    <b v="0"/>
    <s v="theater/spaces"/>
    <n v="2.67"/>
    <x v="1"/>
    <x v="38"/>
    <x v="2948"/>
    <d v="2015-06-02T15:34:53"/>
    <x v="4"/>
  </r>
  <r>
    <n v="2949"/>
    <s v="Spiritual Enlightenment Center - Help raise our vibrations!"/>
    <x v="2947"/>
    <n v="1000"/>
    <n v="25"/>
    <n v="3"/>
    <x v="2"/>
    <s v="US"/>
    <s v="USD"/>
    <n v="1447965917"/>
    <n v="1445370317"/>
    <b v="0"/>
    <n v="2"/>
    <b v="0"/>
    <s v="theater/spaces"/>
    <n v="12.5"/>
    <x v="1"/>
    <x v="38"/>
    <x v="2949"/>
    <d v="2015-11-19T20:45:17"/>
    <x v="4"/>
  </r>
  <r>
    <n v="2950"/>
    <s v="Tahoe Children's Museum with Exploratorium Inside"/>
    <x v="2948"/>
    <n v="5000000"/>
    <n v="0"/>
    <n v="0"/>
    <x v="2"/>
    <s v="US"/>
    <s v="USD"/>
    <n v="1453538752"/>
    <n v="1450946752"/>
    <b v="0"/>
    <n v="0"/>
    <b v="0"/>
    <s v="theater/spaces"/>
    <n v="0"/>
    <x v="1"/>
    <x v="38"/>
    <x v="2950"/>
    <d v="2016-01-23T08:45:52"/>
    <x v="4"/>
  </r>
  <r>
    <n v="2951"/>
    <s v="Brentwood Theater Company needs a Rehearsal Space."/>
    <x v="2949"/>
    <n v="50000"/>
    <n v="1096"/>
    <n v="2"/>
    <x v="1"/>
    <s v="US"/>
    <s v="USD"/>
    <n v="1412536573"/>
    <n v="1408648573"/>
    <b v="0"/>
    <n v="58"/>
    <b v="0"/>
    <s v="theater/spaces"/>
    <n v="18.899999999999999"/>
    <x v="1"/>
    <x v="38"/>
    <x v="2951"/>
    <d v="2014-10-05T19:16:13"/>
    <x v="3"/>
  </r>
  <r>
    <n v="2952"/>
    <s v="Let's Build MOUNTAIN HAVEN, a Community Events Campus (Canceled)"/>
    <x v="2950"/>
    <n v="20000"/>
    <n v="1605"/>
    <n v="8"/>
    <x v="1"/>
    <s v="US"/>
    <s v="USD"/>
    <n v="1476676800"/>
    <n v="1473957239"/>
    <b v="0"/>
    <n v="8"/>
    <b v="0"/>
    <s v="theater/spaces"/>
    <n v="200.63"/>
    <x v="1"/>
    <x v="38"/>
    <x v="2952"/>
    <d v="2016-10-17T04:00:00"/>
    <x v="2"/>
  </r>
  <r>
    <n v="2953"/>
    <s v="Pueblo Underground Theater (Canceled)"/>
    <x v="2951"/>
    <n v="400000"/>
    <n v="605"/>
    <n v="0"/>
    <x v="1"/>
    <s v="US"/>
    <s v="USD"/>
    <n v="1444330821"/>
    <n v="1441738821"/>
    <b v="0"/>
    <n v="3"/>
    <b v="0"/>
    <s v="theater/spaces"/>
    <n v="201.67"/>
    <x v="1"/>
    <x v="38"/>
    <x v="2953"/>
    <d v="2015-10-08T19:00:21"/>
    <x v="4"/>
  </r>
  <r>
    <n v="2954"/>
    <s v="ONGO CENTRE | An Incubator Creative Space to self-funds (Canceled)"/>
    <x v="2952"/>
    <n v="15000"/>
    <n v="0"/>
    <n v="0"/>
    <x v="1"/>
    <s v="US"/>
    <s v="USD"/>
    <n v="1489669203"/>
    <n v="1487944803"/>
    <b v="0"/>
    <n v="0"/>
    <b v="0"/>
    <s v="theater/spaces"/>
    <n v="0"/>
    <x v="1"/>
    <x v="38"/>
    <x v="2954"/>
    <d v="2017-03-16T13:00:03"/>
    <x v="9"/>
  </r>
  <r>
    <n v="2955"/>
    <s v="A Stage for Stage Door Theater Company (Canceled)"/>
    <x v="2953"/>
    <n v="1200"/>
    <n v="715"/>
    <n v="60"/>
    <x v="1"/>
    <s v="US"/>
    <s v="USD"/>
    <n v="1434476849"/>
    <n v="1431884849"/>
    <b v="0"/>
    <n v="11"/>
    <b v="0"/>
    <s v="theater/spaces"/>
    <n v="65"/>
    <x v="1"/>
    <x v="38"/>
    <x v="2955"/>
    <d v="2015-06-16T17:47:29"/>
    <x v="4"/>
  </r>
  <r>
    <n v="2956"/>
    <s v="A Happy Home for Hagan's House of Horrors (Canceled)"/>
    <x v="2954"/>
    <n v="7900"/>
    <n v="1322"/>
    <n v="17"/>
    <x v="1"/>
    <s v="US"/>
    <s v="USD"/>
    <n v="1462402850"/>
    <n v="1459810850"/>
    <b v="0"/>
    <n v="20"/>
    <b v="0"/>
    <s v="theater/spaces"/>
    <n v="66.099999999999994"/>
    <x v="1"/>
    <x v="38"/>
    <x v="2956"/>
    <d v="2016-05-04T23:00:50"/>
    <x v="2"/>
  </r>
  <r>
    <n v="2957"/>
    <s v="BAMA Theatre Headset Campaign (Canceled)"/>
    <x v="2955"/>
    <n v="15000"/>
    <n v="280"/>
    <n v="2"/>
    <x v="1"/>
    <s v="US"/>
    <s v="USD"/>
    <n v="1427498172"/>
    <n v="1422317772"/>
    <b v="0"/>
    <n v="3"/>
    <b v="0"/>
    <s v="theater/spaces"/>
    <n v="93.33"/>
    <x v="1"/>
    <x v="38"/>
    <x v="2957"/>
    <d v="2015-03-27T23:16:12"/>
    <x v="4"/>
  </r>
  <r>
    <n v="2958"/>
    <s v="Uprising Theater (Canceled)"/>
    <x v="2956"/>
    <n v="80000"/>
    <n v="0"/>
    <n v="0"/>
    <x v="1"/>
    <s v="US"/>
    <s v="USD"/>
    <n v="1462729317"/>
    <n v="1457548917"/>
    <b v="0"/>
    <n v="0"/>
    <b v="0"/>
    <s v="theater/spaces"/>
    <n v="0"/>
    <x v="1"/>
    <x v="38"/>
    <x v="2958"/>
    <d v="2016-05-08T17:41:57"/>
    <x v="2"/>
  </r>
  <r>
    <n v="2959"/>
    <s v="The Bath Theatre Bus (Canceled)"/>
    <x v="2957"/>
    <n v="10000"/>
    <n v="0"/>
    <n v="0"/>
    <x v="1"/>
    <s v="GB"/>
    <s v="GBP"/>
    <n v="1465258325"/>
    <n v="1462666325"/>
    <b v="0"/>
    <n v="0"/>
    <b v="0"/>
    <s v="theater/spaces"/>
    <n v="0"/>
    <x v="1"/>
    <x v="38"/>
    <x v="2959"/>
    <d v="2016-06-07T00:12:05"/>
    <x v="2"/>
  </r>
  <r>
    <n v="2960"/>
    <s v="Lynnewood Hall Restoration (Canceled)"/>
    <x v="2958"/>
    <n v="30000000"/>
    <n v="0"/>
    <n v="0"/>
    <x v="1"/>
    <s v="US"/>
    <s v="USD"/>
    <n v="1410459023"/>
    <n v="1407867023"/>
    <b v="0"/>
    <n v="0"/>
    <b v="0"/>
    <s v="theater/spaces"/>
    <n v="0"/>
    <x v="1"/>
    <x v="38"/>
    <x v="2960"/>
    <d v="2014-09-11T18:10:23"/>
    <x v="3"/>
  </r>
  <r>
    <n v="2961"/>
    <s v="Shakespeare in the Park! A Comedy of Errors"/>
    <x v="2959"/>
    <n v="5000"/>
    <n v="5481"/>
    <n v="110"/>
    <x v="0"/>
    <s v="US"/>
    <s v="USD"/>
    <n v="1427342400"/>
    <n v="1424927159"/>
    <b v="0"/>
    <n v="108"/>
    <b v="1"/>
    <s v="theater/plays"/>
    <n v="50.75"/>
    <x v="1"/>
    <x v="6"/>
    <x v="2961"/>
    <d v="2015-03-26T04:00:00"/>
    <x v="4"/>
  </r>
  <r>
    <n v="2962"/>
    <s v="Grassroots Shakespeare Company â€¢ Arizona"/>
    <x v="2960"/>
    <n v="1000"/>
    <n v="1218"/>
    <n v="122"/>
    <x v="0"/>
    <s v="US"/>
    <s v="USD"/>
    <n v="1425193140"/>
    <n v="1422769906"/>
    <b v="0"/>
    <n v="20"/>
    <b v="1"/>
    <s v="theater/plays"/>
    <n v="60.9"/>
    <x v="1"/>
    <x v="6"/>
    <x v="2962"/>
    <d v="2015-03-01T06:59:00"/>
    <x v="4"/>
  </r>
  <r>
    <n v="2963"/>
    <s v="One Funny Mother: I'm Not Crazy!!"/>
    <x v="2961"/>
    <n v="10000"/>
    <n v="10685"/>
    <n v="107"/>
    <x v="0"/>
    <s v="US"/>
    <s v="USD"/>
    <n v="1435835824"/>
    <n v="1433243824"/>
    <b v="0"/>
    <n v="98"/>
    <b v="1"/>
    <s v="theater/plays"/>
    <n v="109.03"/>
    <x v="1"/>
    <x v="6"/>
    <x v="2963"/>
    <d v="2015-07-02T11:17:04"/>
    <x v="4"/>
  </r>
  <r>
    <n v="2964"/>
    <s v="Pug-let: The First Ever All-Pug Production of Hamlet"/>
    <x v="2962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x v="6"/>
    <x v="2964"/>
    <d v="2014-08-06T21:32:00"/>
    <x v="3"/>
  </r>
  <r>
    <n v="2965"/>
    <s v="Imaginary Theater Company Presents the Premiere of The Boat"/>
    <x v="2963"/>
    <n v="1500"/>
    <n v="1635"/>
    <n v="109"/>
    <x v="0"/>
    <s v="US"/>
    <s v="USD"/>
    <n v="1436290233"/>
    <n v="1433698233"/>
    <b v="0"/>
    <n v="39"/>
    <b v="1"/>
    <s v="theater/plays"/>
    <n v="41.92"/>
    <x v="1"/>
    <x v="6"/>
    <x v="2965"/>
    <d v="2015-07-07T17:30:33"/>
    <x v="4"/>
  </r>
  <r>
    <n v="2966"/>
    <s v="Fat Pig, The Play!"/>
    <x v="2964"/>
    <n v="10000"/>
    <n v="11363"/>
    <n v="114"/>
    <x v="0"/>
    <s v="US"/>
    <s v="USD"/>
    <n v="1442425412"/>
    <n v="1439833412"/>
    <b v="0"/>
    <n v="128"/>
    <b v="1"/>
    <s v="theater/plays"/>
    <n v="88.77"/>
    <x v="1"/>
    <x v="6"/>
    <x v="2966"/>
    <d v="2015-09-16T17:43:32"/>
    <x v="4"/>
  </r>
  <r>
    <n v="2967"/>
    <s v="Scissortail: A play about the Oklahoma City Bombing"/>
    <x v="2965"/>
    <n v="5000"/>
    <n v="5696"/>
    <n v="114"/>
    <x v="0"/>
    <s v="US"/>
    <s v="USD"/>
    <n v="1425872692"/>
    <n v="1423284292"/>
    <b v="0"/>
    <n v="71"/>
    <b v="1"/>
    <s v="theater/plays"/>
    <n v="80.23"/>
    <x v="1"/>
    <x v="6"/>
    <x v="2967"/>
    <d v="2015-03-09T03:44:52"/>
    <x v="4"/>
  </r>
  <r>
    <n v="2968"/>
    <s v="The Curse of the Babywoman @ FringeNYC"/>
    <x v="2966"/>
    <n v="3500"/>
    <n v="3710"/>
    <n v="106"/>
    <x v="0"/>
    <s v="US"/>
    <s v="USD"/>
    <n v="1471406340"/>
    <n v="1470227660"/>
    <b v="0"/>
    <n v="47"/>
    <b v="1"/>
    <s v="theater/plays"/>
    <n v="78.94"/>
    <x v="1"/>
    <x v="6"/>
    <x v="2968"/>
    <d v="2016-08-17T03:59:00"/>
    <x v="2"/>
  </r>
  <r>
    <n v="2969"/>
    <s v="Dog Sees God - Calgary Production"/>
    <x v="2967"/>
    <n v="1000"/>
    <n v="1625"/>
    <n v="163"/>
    <x v="0"/>
    <s v="CA"/>
    <s v="CAD"/>
    <n v="1430693460"/>
    <n v="1428087153"/>
    <b v="0"/>
    <n v="17"/>
    <b v="1"/>
    <s v="theater/plays"/>
    <n v="95.59"/>
    <x v="1"/>
    <x v="6"/>
    <x v="2969"/>
    <d v="2015-05-03T22:51:00"/>
    <x v="4"/>
  </r>
  <r>
    <n v="2970"/>
    <s v="Leah in Vegas at The New York International Fringe Festival"/>
    <x v="2968"/>
    <n v="6000"/>
    <n v="6360"/>
    <n v="106"/>
    <x v="0"/>
    <s v="US"/>
    <s v="USD"/>
    <n v="1405699451"/>
    <n v="1403107451"/>
    <b v="0"/>
    <n v="91"/>
    <b v="1"/>
    <s v="theater/plays"/>
    <n v="69.89"/>
    <x v="1"/>
    <x v="6"/>
    <x v="2970"/>
    <d v="2014-07-18T16:04:11"/>
    <x v="3"/>
  </r>
  <r>
    <n v="2971"/>
    <s v="World Premiere of &quot;The Piano&quot;"/>
    <x v="2969"/>
    <n v="3200"/>
    <n v="3205"/>
    <n v="100"/>
    <x v="0"/>
    <s v="US"/>
    <s v="USD"/>
    <n v="1409500078"/>
    <n v="1406908078"/>
    <b v="0"/>
    <n v="43"/>
    <b v="1"/>
    <s v="theater/plays"/>
    <n v="74.53"/>
    <x v="1"/>
    <x v="6"/>
    <x v="2971"/>
    <d v="2014-08-31T15:47:58"/>
    <x v="3"/>
  </r>
  <r>
    <n v="2972"/>
    <s v="A Bad Plan"/>
    <x v="2970"/>
    <n v="2000"/>
    <n v="2107"/>
    <n v="105"/>
    <x v="0"/>
    <s v="US"/>
    <s v="USD"/>
    <n v="1480899600"/>
    <n v="1479609520"/>
    <b v="0"/>
    <n v="17"/>
    <b v="1"/>
    <s v="theater/plays"/>
    <n v="123.94"/>
    <x v="1"/>
    <x v="6"/>
    <x v="2972"/>
    <d v="2016-12-05T01:00:00"/>
    <x v="2"/>
  </r>
  <r>
    <n v="2973"/>
    <s v="CST's As You Like It goes to Canada!"/>
    <x v="2971"/>
    <n v="5000"/>
    <n v="8740"/>
    <n v="175"/>
    <x v="0"/>
    <s v="US"/>
    <s v="USD"/>
    <n v="1451620800"/>
    <n v="1449171508"/>
    <b v="0"/>
    <n v="33"/>
    <b v="1"/>
    <s v="theater/plays"/>
    <n v="264.85000000000002"/>
    <x v="1"/>
    <x v="6"/>
    <x v="2973"/>
    <d v="2016-01-01T04:00:00"/>
    <x v="4"/>
  </r>
  <r>
    <n v="2974"/>
    <s v="The World Premiere of Fire Work by Lauren Gunderson"/>
    <x v="2972"/>
    <n v="5000"/>
    <n v="5100"/>
    <n v="102"/>
    <x v="0"/>
    <s v="US"/>
    <s v="USD"/>
    <n v="1411695300"/>
    <n v="1409275671"/>
    <b v="0"/>
    <n v="87"/>
    <b v="1"/>
    <s v="theater/plays"/>
    <n v="58.62"/>
    <x v="1"/>
    <x v="6"/>
    <x v="2974"/>
    <d v="2014-09-26T01:35:00"/>
    <x v="3"/>
  </r>
  <r>
    <n v="2975"/>
    <s v="The Butterfingers Angel... [By The Mummers]"/>
    <x v="2973"/>
    <n v="8000"/>
    <n v="8010"/>
    <n v="100"/>
    <x v="0"/>
    <s v="US"/>
    <s v="USD"/>
    <n v="1417057200"/>
    <n v="1414599886"/>
    <b v="0"/>
    <n v="113"/>
    <b v="1"/>
    <s v="theater/plays"/>
    <n v="70.88"/>
    <x v="1"/>
    <x v="6"/>
    <x v="2975"/>
    <d v="2014-11-27T03:00:00"/>
    <x v="3"/>
  </r>
  <r>
    <n v="2976"/>
    <s v="Pizza Delique"/>
    <x v="2974"/>
    <n v="70"/>
    <n v="120"/>
    <n v="171"/>
    <x v="0"/>
    <s v="GB"/>
    <s v="GBP"/>
    <n v="1457870400"/>
    <n v="1456421530"/>
    <b v="0"/>
    <n v="14"/>
    <b v="1"/>
    <s v="theater/plays"/>
    <n v="8.57"/>
    <x v="1"/>
    <x v="6"/>
    <x v="2976"/>
    <d v="2016-03-13T12:00:00"/>
    <x v="2"/>
  </r>
  <r>
    <n v="2977"/>
    <s v="Brava Theater and Cultural Odyssey present â€œBIRTHRIGHT?â€"/>
    <x v="2975"/>
    <n v="3000"/>
    <n v="3407"/>
    <n v="114"/>
    <x v="0"/>
    <s v="US"/>
    <s v="USD"/>
    <n v="1427076840"/>
    <n v="1421960934"/>
    <b v="0"/>
    <n v="30"/>
    <b v="1"/>
    <s v="theater/plays"/>
    <n v="113.57"/>
    <x v="1"/>
    <x v="6"/>
    <x v="2977"/>
    <d v="2015-03-23T02:14:00"/>
    <x v="4"/>
  </r>
  <r>
    <n v="2978"/>
    <s v="The Fall of Wallace Winter at the Plaza Theatre"/>
    <x v="2976"/>
    <n v="750"/>
    <n v="971"/>
    <n v="129"/>
    <x v="0"/>
    <s v="US"/>
    <s v="USD"/>
    <n v="1413784740"/>
    <n v="1412954547"/>
    <b v="0"/>
    <n v="16"/>
    <b v="1"/>
    <s v="theater/plays"/>
    <n v="60.69"/>
    <x v="1"/>
    <x v="6"/>
    <x v="2978"/>
    <d v="2014-10-20T05:59:00"/>
    <x v="3"/>
  </r>
  <r>
    <n v="2979"/>
    <s v="'ART'"/>
    <x v="2977"/>
    <n v="5000"/>
    <n v="5070"/>
    <n v="101"/>
    <x v="0"/>
    <s v="US"/>
    <s v="USD"/>
    <n v="1420524000"/>
    <n v="1419104823"/>
    <b v="0"/>
    <n v="46"/>
    <b v="1"/>
    <s v="theater/plays"/>
    <n v="110.22"/>
    <x v="1"/>
    <x v="6"/>
    <x v="2979"/>
    <d v="2015-01-06T06:00:00"/>
    <x v="3"/>
  </r>
  <r>
    <n v="2980"/>
    <s v="INDEPENDENCE NYC"/>
    <x v="2978"/>
    <n v="3000"/>
    <n v="3275"/>
    <n v="109"/>
    <x v="0"/>
    <s v="US"/>
    <s v="USD"/>
    <n v="1440381600"/>
    <n v="1438639130"/>
    <b v="0"/>
    <n v="24"/>
    <b v="1"/>
    <s v="theater/plays"/>
    <n v="136.46"/>
    <x v="1"/>
    <x v="6"/>
    <x v="2980"/>
    <d v="2015-08-24T02:00:00"/>
    <x v="4"/>
  </r>
  <r>
    <n v="2981"/>
    <s v="Creation of the Dublin Circus Centre"/>
    <x v="2979"/>
    <n v="4000"/>
    <n v="5157"/>
    <n v="129"/>
    <x v="0"/>
    <s v="IE"/>
    <s v="EUR"/>
    <n v="1443014756"/>
    <n v="1439126756"/>
    <b v="1"/>
    <n v="97"/>
    <b v="1"/>
    <s v="theater/spaces"/>
    <n v="53.16"/>
    <x v="1"/>
    <x v="38"/>
    <x v="2981"/>
    <d v="2015-09-23T13:25:56"/>
    <x v="4"/>
  </r>
  <r>
    <n v="2982"/>
    <s v="Railway Playhouse: Setting up a community arts space"/>
    <x v="2980"/>
    <n v="5000"/>
    <n v="5103"/>
    <n v="102"/>
    <x v="0"/>
    <s v="GB"/>
    <s v="GBP"/>
    <n v="1455208143"/>
    <n v="1452616143"/>
    <b v="1"/>
    <n v="59"/>
    <b v="1"/>
    <s v="theater/spaces"/>
    <n v="86.49"/>
    <x v="1"/>
    <x v="38"/>
    <x v="2982"/>
    <d v="2016-02-11T16:29:03"/>
    <x v="2"/>
  </r>
  <r>
    <n v="2983"/>
    <s v="Build the House of Dad's!"/>
    <x v="2981"/>
    <n v="116000"/>
    <n v="169985.91"/>
    <n v="147"/>
    <x v="0"/>
    <s v="US"/>
    <s v="USD"/>
    <n v="1415722236"/>
    <n v="1410534636"/>
    <b v="1"/>
    <n v="1095"/>
    <b v="1"/>
    <s v="theater/spaces"/>
    <n v="155.24"/>
    <x v="1"/>
    <x v="38"/>
    <x v="2983"/>
    <d v="2014-11-11T16:10:36"/>
    <x v="3"/>
  </r>
  <r>
    <n v="2984"/>
    <s v="BABA YAGA: A Traveling Performing Arts Wagon"/>
    <x v="2982"/>
    <n v="25000"/>
    <n v="25088"/>
    <n v="100"/>
    <x v="0"/>
    <s v="US"/>
    <s v="USD"/>
    <n v="1472020881"/>
    <n v="1469428881"/>
    <b v="1"/>
    <n v="218"/>
    <b v="1"/>
    <s v="theater/spaces"/>
    <n v="115.08"/>
    <x v="1"/>
    <x v="38"/>
    <x v="2984"/>
    <d v="2016-08-24T06:41:21"/>
    <x v="2"/>
  </r>
  <r>
    <n v="2985"/>
    <s v="React Aerial Studio"/>
    <x v="2983"/>
    <n v="10000"/>
    <n v="12165"/>
    <n v="122"/>
    <x v="0"/>
    <s v="NZ"/>
    <s v="NZD"/>
    <n v="1477886400"/>
    <n v="1476228128"/>
    <b v="0"/>
    <n v="111"/>
    <b v="1"/>
    <s v="theater/spaces"/>
    <n v="109.59"/>
    <x v="1"/>
    <x v="38"/>
    <x v="2985"/>
    <d v="2016-10-31T04:00:00"/>
    <x v="2"/>
  </r>
  <r>
    <n v="2986"/>
    <s v="Higher Education"/>
    <x v="2984"/>
    <n v="2400"/>
    <n v="2532"/>
    <n v="106"/>
    <x v="0"/>
    <s v="GB"/>
    <s v="GBP"/>
    <n v="1462100406"/>
    <n v="1456920006"/>
    <b v="0"/>
    <n v="56"/>
    <b v="1"/>
    <s v="theater/spaces"/>
    <n v="45.21"/>
    <x v="1"/>
    <x v="38"/>
    <x v="2986"/>
    <d v="2016-05-01T11:00:06"/>
    <x v="2"/>
  </r>
  <r>
    <n v="2987"/>
    <s v="Curious Comedy's Remodel &amp; Technical Equipment Upgrade"/>
    <x v="2985"/>
    <n v="25000"/>
    <n v="27600.2"/>
    <n v="110"/>
    <x v="0"/>
    <s v="US"/>
    <s v="USD"/>
    <n v="1476316800"/>
    <n v="1473837751"/>
    <b v="0"/>
    <n v="265"/>
    <b v="1"/>
    <s v="theater/spaces"/>
    <n v="104.15"/>
    <x v="1"/>
    <x v="38"/>
    <x v="2987"/>
    <d v="2016-10-13T00:00:00"/>
    <x v="2"/>
  </r>
  <r>
    <n v="2988"/>
    <s v="Curtain up at the Shoebox Theatre!"/>
    <x v="2986"/>
    <n v="1000"/>
    <n v="1000"/>
    <n v="100"/>
    <x v="0"/>
    <s v="GB"/>
    <s v="GBP"/>
    <n v="1466412081"/>
    <n v="1463820081"/>
    <b v="0"/>
    <n v="28"/>
    <b v="1"/>
    <s v="theater/spaces"/>
    <n v="35.71"/>
    <x v="1"/>
    <x v="38"/>
    <x v="2988"/>
    <d v="2016-06-20T08:41:21"/>
    <x v="2"/>
  </r>
  <r>
    <n v="2989"/>
    <s v="Let's Light Up The Gem!"/>
    <x v="2987"/>
    <n v="20000"/>
    <n v="35307"/>
    <n v="177"/>
    <x v="0"/>
    <s v="US"/>
    <s v="USD"/>
    <n v="1450673940"/>
    <n v="1448756962"/>
    <b v="0"/>
    <n v="364"/>
    <b v="1"/>
    <s v="theater/spaces"/>
    <n v="97"/>
    <x v="1"/>
    <x v="38"/>
    <x v="2989"/>
    <d v="2015-12-21T04:59:00"/>
    <x v="4"/>
  </r>
  <r>
    <n v="2990"/>
    <s v="The Gloria Theatre Project"/>
    <x v="2988"/>
    <n v="10000"/>
    <n v="10000"/>
    <n v="100"/>
    <x v="0"/>
    <s v="US"/>
    <s v="USD"/>
    <n v="1452174420"/>
    <n v="1449150420"/>
    <b v="0"/>
    <n v="27"/>
    <b v="1"/>
    <s v="theater/spaces"/>
    <n v="370.37"/>
    <x v="1"/>
    <x v="38"/>
    <x v="2990"/>
    <d v="2016-01-07T13:47:00"/>
    <x v="4"/>
  </r>
  <r>
    <n v="2991"/>
    <s v="gimmeLIVE @ 9 Wallis"/>
    <x v="2989"/>
    <n v="8500"/>
    <n v="8780"/>
    <n v="103"/>
    <x v="0"/>
    <s v="US"/>
    <s v="USD"/>
    <n v="1485547530"/>
    <n v="1483646730"/>
    <b v="0"/>
    <n v="93"/>
    <b v="1"/>
    <s v="theater/spaces"/>
    <n v="94.41"/>
    <x v="1"/>
    <x v="38"/>
    <x v="2991"/>
    <d v="2017-01-27T20:05:30"/>
    <x v="9"/>
  </r>
  <r>
    <n v="2992"/>
    <s v="Th'underGrounds"/>
    <x v="2990"/>
    <n v="3000"/>
    <n v="3135"/>
    <n v="105"/>
    <x v="0"/>
    <s v="US"/>
    <s v="USD"/>
    <n v="1476037510"/>
    <n v="1473445510"/>
    <b v="0"/>
    <n v="64"/>
    <b v="1"/>
    <s v="theater/spaces"/>
    <n v="48.98"/>
    <x v="1"/>
    <x v="38"/>
    <x v="2992"/>
    <d v="2016-10-09T18:25:10"/>
    <x v="2"/>
  </r>
  <r>
    <n v="2993"/>
    <s v="TRUE WEST: Think, Dog! Productions"/>
    <x v="2991"/>
    <n v="1000"/>
    <n v="1003"/>
    <n v="100"/>
    <x v="0"/>
    <s v="US"/>
    <s v="USD"/>
    <n v="1455998867"/>
    <n v="1453406867"/>
    <b v="0"/>
    <n v="22"/>
    <b v="1"/>
    <s v="theater/spaces"/>
    <n v="45.59"/>
    <x v="1"/>
    <x v="38"/>
    <x v="2993"/>
    <d v="2016-02-20T20:07:47"/>
    <x v="2"/>
  </r>
  <r>
    <n v="2994"/>
    <s v="St. Michael Boat Parties - Halloween and Beyond!"/>
    <x v="2992"/>
    <n v="300"/>
    <n v="1373.24"/>
    <n v="458"/>
    <x v="0"/>
    <s v="GB"/>
    <s v="GBP"/>
    <n v="1412335772"/>
    <n v="1409743772"/>
    <b v="0"/>
    <n v="59"/>
    <b v="1"/>
    <s v="theater/spaces"/>
    <n v="23.28"/>
    <x v="1"/>
    <x v="38"/>
    <x v="2994"/>
    <d v="2014-10-03T11:29:32"/>
    <x v="3"/>
  </r>
  <r>
    <n v="2995"/>
    <s v="Help Austin's Blue Starlite Drive-in MOVE + ADD 35MM"/>
    <x v="2993"/>
    <n v="15000"/>
    <n v="15744"/>
    <n v="105"/>
    <x v="0"/>
    <s v="US"/>
    <s v="USD"/>
    <n v="1484841471"/>
    <n v="1482249471"/>
    <b v="0"/>
    <n v="249"/>
    <b v="1"/>
    <s v="theater/spaces"/>
    <n v="63.23"/>
    <x v="1"/>
    <x v="38"/>
    <x v="2995"/>
    <d v="2017-01-19T15:57:51"/>
    <x v="2"/>
  </r>
  <r>
    <n v="2996"/>
    <s v="Sea Tea Improv's Comedy Theater in Hartford, CT"/>
    <x v="2994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x v="38"/>
    <x v="2996"/>
    <d v="2015-05-26T21:54:00"/>
    <x v="4"/>
  </r>
  <r>
    <n v="2997"/>
    <s v="Sonorous Road is Expanding! Join Us!"/>
    <x v="2995"/>
    <n v="10000"/>
    <n v="10373"/>
    <n v="104"/>
    <x v="0"/>
    <s v="US"/>
    <s v="USD"/>
    <n v="1488171540"/>
    <n v="1486661793"/>
    <b v="0"/>
    <n v="115"/>
    <b v="1"/>
    <s v="theater/spaces"/>
    <n v="90.2"/>
    <x v="1"/>
    <x v="38"/>
    <x v="2997"/>
    <d v="2017-02-27T04:59:00"/>
    <x v="9"/>
  </r>
  <r>
    <n v="2998"/>
    <s v="A bigger, better home for the New Orleans comedy scene"/>
    <x v="2996"/>
    <n v="50000"/>
    <n v="51514.5"/>
    <n v="103"/>
    <x v="0"/>
    <s v="US"/>
    <s v="USD"/>
    <n v="1402892700"/>
    <n v="1400474329"/>
    <b v="0"/>
    <n v="433"/>
    <b v="1"/>
    <s v="theater/spaces"/>
    <n v="118.97"/>
    <x v="1"/>
    <x v="38"/>
    <x v="2998"/>
    <d v="2014-06-16T04:25:00"/>
    <x v="3"/>
  </r>
  <r>
    <n v="2999"/>
    <s v="RAT Fund-Riser"/>
    <x v="2997"/>
    <n v="1350"/>
    <n v="1605"/>
    <n v="119"/>
    <x v="0"/>
    <s v="US"/>
    <s v="USD"/>
    <n v="1488333600"/>
    <n v="1487094360"/>
    <b v="0"/>
    <n v="20"/>
    <b v="1"/>
    <s v="theater/spaces"/>
    <n v="80.25"/>
    <x v="1"/>
    <x v="38"/>
    <x v="2999"/>
    <d v="2017-03-01T02:00:00"/>
    <x v="9"/>
  </r>
  <r>
    <n v="3000"/>
    <s v="Voices From The Future"/>
    <x v="2998"/>
    <n v="500"/>
    <n v="500"/>
    <n v="100"/>
    <x v="0"/>
    <s v="US"/>
    <s v="USD"/>
    <n v="1485885600"/>
    <n v="1484682670"/>
    <b v="0"/>
    <n v="8"/>
    <b v="1"/>
    <s v="theater/spaces"/>
    <n v="62.5"/>
    <x v="1"/>
    <x v="38"/>
    <x v="3000"/>
    <d v="2017-01-31T18:00:00"/>
    <x v="9"/>
  </r>
  <r>
    <n v="3001"/>
    <s v="New Comedy Venue and Training Facility"/>
    <x v="2999"/>
    <n v="7214"/>
    <n v="22991.01"/>
    <n v="319"/>
    <x v="0"/>
    <s v="US"/>
    <s v="USD"/>
    <n v="1468445382"/>
    <n v="1465853382"/>
    <b v="0"/>
    <n v="175"/>
    <b v="1"/>
    <s v="theater/spaces"/>
    <n v="131.38"/>
    <x v="1"/>
    <x v="38"/>
    <x v="3001"/>
    <d v="2016-07-13T21:29:42"/>
    <x v="2"/>
  </r>
  <r>
    <n v="3002"/>
    <s v="Help Fund the &quot;Back Room&quot; Arts Space at Jimmy's No 43!"/>
    <x v="3000"/>
    <n v="7000"/>
    <n v="7595.43"/>
    <n v="109"/>
    <x v="0"/>
    <s v="US"/>
    <s v="USD"/>
    <n v="1356552252"/>
    <n v="1353960252"/>
    <b v="0"/>
    <n v="104"/>
    <b v="1"/>
    <s v="theater/spaces"/>
    <n v="73.03"/>
    <x v="1"/>
    <x v="38"/>
    <x v="3002"/>
    <d v="2012-12-26T20:04:12"/>
    <x v="6"/>
  </r>
  <r>
    <n v="3003"/>
    <s v="Outskirts Theatre Co. Finds a Home!"/>
    <x v="3001"/>
    <n v="3000"/>
    <n v="3035"/>
    <n v="101"/>
    <x v="0"/>
    <s v="US"/>
    <s v="USD"/>
    <n v="1456811940"/>
    <n v="1454098976"/>
    <b v="0"/>
    <n v="17"/>
    <b v="1"/>
    <s v="theater/spaces"/>
    <n v="178.53"/>
    <x v="1"/>
    <x v="38"/>
    <x v="3003"/>
    <d v="2016-03-01T05:59:00"/>
    <x v="2"/>
  </r>
  <r>
    <n v="3004"/>
    <s v="Save the Agawam Cinemas"/>
    <x v="3002"/>
    <n v="40000"/>
    <n v="45126"/>
    <n v="113"/>
    <x v="0"/>
    <s v="US"/>
    <s v="USD"/>
    <n v="1416089324"/>
    <n v="1413493724"/>
    <b v="0"/>
    <n v="277"/>
    <b v="1"/>
    <s v="theater/spaces"/>
    <n v="162.91"/>
    <x v="1"/>
    <x v="38"/>
    <x v="3004"/>
    <d v="2014-11-15T22:08:44"/>
    <x v="3"/>
  </r>
  <r>
    <n v="3005"/>
    <s v="Pangea House Revitalization Project"/>
    <x v="3003"/>
    <n v="10600"/>
    <n v="12772.6"/>
    <n v="120"/>
    <x v="0"/>
    <s v="US"/>
    <s v="USD"/>
    <n v="1412611905"/>
    <n v="1410019905"/>
    <b v="0"/>
    <n v="118"/>
    <b v="1"/>
    <s v="theater/spaces"/>
    <n v="108.24"/>
    <x v="1"/>
    <x v="38"/>
    <x v="3005"/>
    <d v="2014-10-06T16:11:45"/>
    <x v="3"/>
  </r>
  <r>
    <n v="3006"/>
    <s v="ONTARIO STREET THEATRE in Port Hope."/>
    <x v="3004"/>
    <n v="8000"/>
    <n v="8620"/>
    <n v="108"/>
    <x v="0"/>
    <s v="CA"/>
    <s v="CAD"/>
    <n v="1418580591"/>
    <n v="1415988591"/>
    <b v="0"/>
    <n v="97"/>
    <b v="1"/>
    <s v="theater/spaces"/>
    <n v="88.87"/>
    <x v="1"/>
    <x v="38"/>
    <x v="3006"/>
    <d v="2014-12-14T18:09:51"/>
    <x v="3"/>
  </r>
  <r>
    <n v="3007"/>
    <s v="Bethlem"/>
    <x v="3005"/>
    <n v="600"/>
    <n v="1080"/>
    <n v="180"/>
    <x v="0"/>
    <s v="US"/>
    <s v="USD"/>
    <n v="1429938683"/>
    <n v="1428124283"/>
    <b v="0"/>
    <n v="20"/>
    <b v="1"/>
    <s v="theater/spaces"/>
    <n v="54"/>
    <x v="1"/>
    <x v="38"/>
    <x v="3007"/>
    <d v="2015-04-25T05:11:23"/>
    <x v="4"/>
  </r>
  <r>
    <n v="3008"/>
    <s v="Baby It's Cold Outside: Silver Spring Stage HVAC Fund!"/>
    <x v="3006"/>
    <n v="3000"/>
    <n v="3035"/>
    <n v="101"/>
    <x v="0"/>
    <s v="US"/>
    <s v="USD"/>
    <n v="1453352719"/>
    <n v="1450760719"/>
    <b v="0"/>
    <n v="26"/>
    <b v="1"/>
    <s v="theater/spaces"/>
    <n v="116.73"/>
    <x v="1"/>
    <x v="38"/>
    <x v="3008"/>
    <d v="2016-01-21T05:05:19"/>
    <x v="4"/>
  </r>
  <r>
    <n v="3009"/>
    <s v="Montauk Surf Museum"/>
    <x v="3007"/>
    <n v="25000"/>
    <n v="29939"/>
    <n v="120"/>
    <x v="0"/>
    <s v="US"/>
    <s v="USD"/>
    <n v="1417012840"/>
    <n v="1414417240"/>
    <b v="0"/>
    <n v="128"/>
    <b v="1"/>
    <s v="theater/spaces"/>
    <n v="233.9"/>
    <x v="1"/>
    <x v="38"/>
    <x v="3009"/>
    <d v="2014-11-26T14:40:40"/>
    <x v="3"/>
  </r>
  <r>
    <n v="3010"/>
    <s v="Put Your Money Where Your Ear Is!"/>
    <x v="3008"/>
    <n v="1500"/>
    <n v="2370"/>
    <n v="158"/>
    <x v="0"/>
    <s v="US"/>
    <s v="USD"/>
    <n v="1424548719"/>
    <n v="1419364719"/>
    <b v="0"/>
    <n v="15"/>
    <b v="1"/>
    <s v="theater/spaces"/>
    <n v="158"/>
    <x v="1"/>
    <x v="38"/>
    <x v="3010"/>
    <d v="2015-02-21T19:58:39"/>
    <x v="3"/>
  </r>
  <r>
    <n v="3011"/>
    <s v="Katharsis Teatro en Navidad"/>
    <x v="3009"/>
    <n v="300"/>
    <n v="371"/>
    <n v="124"/>
    <x v="0"/>
    <s v="ES"/>
    <s v="EUR"/>
    <n v="1450911540"/>
    <n v="1448536516"/>
    <b v="0"/>
    <n v="25"/>
    <b v="1"/>
    <s v="theater/spaces"/>
    <n v="14.84"/>
    <x v="1"/>
    <x v="38"/>
    <x v="3011"/>
    <d v="2015-12-23T22:59:00"/>
    <x v="4"/>
  </r>
  <r>
    <n v="3012"/>
    <s v="Up-lifting Up-Fit!"/>
    <x v="3010"/>
    <n v="4000"/>
    <n v="4685"/>
    <n v="117"/>
    <x v="0"/>
    <s v="US"/>
    <s v="USD"/>
    <n v="1423587130"/>
    <n v="1421772730"/>
    <b v="0"/>
    <n v="55"/>
    <b v="1"/>
    <s v="theater/spaces"/>
    <n v="85.18"/>
    <x v="1"/>
    <x v="38"/>
    <x v="3012"/>
    <d v="2015-02-10T16:52:10"/>
    <x v="4"/>
  </r>
  <r>
    <n v="3013"/>
    <s v="Barebones Black Box Theater in Braddock, PA"/>
    <x v="3011"/>
    <n v="10000"/>
    <n v="15696"/>
    <n v="157"/>
    <x v="0"/>
    <s v="US"/>
    <s v="USD"/>
    <n v="1434917049"/>
    <n v="1432325049"/>
    <b v="0"/>
    <n v="107"/>
    <b v="1"/>
    <s v="theater/spaces"/>
    <n v="146.69"/>
    <x v="1"/>
    <x v="38"/>
    <x v="3013"/>
    <d v="2015-06-21T20:04:09"/>
    <x v="4"/>
  </r>
  <r>
    <n v="3014"/>
    <s v="The North Pole at the Fair - A Christmas Paradise for kids."/>
    <x v="3012"/>
    <n v="25000"/>
    <n v="28276"/>
    <n v="113"/>
    <x v="0"/>
    <s v="US"/>
    <s v="USD"/>
    <n v="1415163600"/>
    <n v="1412737080"/>
    <b v="0"/>
    <n v="557"/>
    <b v="1"/>
    <s v="theater/spaces"/>
    <n v="50.76"/>
    <x v="1"/>
    <x v="38"/>
    <x v="3014"/>
    <d v="2014-11-05T05:00:00"/>
    <x v="3"/>
  </r>
  <r>
    <n v="3015"/>
    <s v="A Sign for 34 West"/>
    <x v="3013"/>
    <n v="3400"/>
    <n v="3508"/>
    <n v="103"/>
    <x v="0"/>
    <s v="US"/>
    <s v="USD"/>
    <n v="1402459200"/>
    <n v="1401125238"/>
    <b v="0"/>
    <n v="40"/>
    <b v="1"/>
    <s v="theater/spaces"/>
    <n v="87.7"/>
    <x v="1"/>
    <x v="38"/>
    <x v="3015"/>
    <d v="2014-06-11T04:00:00"/>
    <x v="3"/>
  </r>
  <r>
    <n v="3016"/>
    <s v="Let there be sound! A sound and hearing assistance system"/>
    <x v="3014"/>
    <n v="8500"/>
    <n v="8722"/>
    <n v="103"/>
    <x v="0"/>
    <s v="US"/>
    <s v="USD"/>
    <n v="1405688952"/>
    <n v="1400504952"/>
    <b v="0"/>
    <n v="36"/>
    <b v="1"/>
    <s v="theater/spaces"/>
    <n v="242.28"/>
    <x v="1"/>
    <x v="38"/>
    <x v="3016"/>
    <d v="2014-07-18T13:09:12"/>
    <x v="3"/>
  </r>
  <r>
    <n v="3017"/>
    <s v="ACT's Spotlight Initiative- Let's Build a Theater!"/>
    <x v="3015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x v="38"/>
    <x v="3017"/>
    <d v="2014-08-20T20:24:03"/>
    <x v="3"/>
  </r>
  <r>
    <n v="3018"/>
    <s v="Why Theatre"/>
    <x v="3016"/>
    <n v="4200"/>
    <n v="4230"/>
    <n v="101"/>
    <x v="0"/>
    <s v="FR"/>
    <s v="EUR"/>
    <n v="1437429600"/>
    <n v="1433747376"/>
    <b v="0"/>
    <n v="41"/>
    <b v="1"/>
    <s v="theater/spaces"/>
    <n v="103.17"/>
    <x v="1"/>
    <x v="38"/>
    <x v="3018"/>
    <d v="2015-07-20T22:00:00"/>
    <x v="4"/>
  </r>
  <r>
    <n v="3019"/>
    <s v="Small town theatre, the Gibson Theatre goes Digital"/>
    <x v="3017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x v="38"/>
    <x v="3019"/>
    <d v="2014-05-27T03:00:00"/>
    <x v="3"/>
  </r>
  <r>
    <n v="3020"/>
    <s v="Prime Stage Theater Studio Upgrades!"/>
    <x v="3018"/>
    <n v="7000"/>
    <n v="7040"/>
    <n v="101"/>
    <x v="0"/>
    <s v="US"/>
    <s v="USD"/>
    <n v="1439583533"/>
    <n v="1434399533"/>
    <b v="0"/>
    <n v="30"/>
    <b v="1"/>
    <s v="theater/spaces"/>
    <n v="234.67"/>
    <x v="1"/>
    <x v="38"/>
    <x v="3020"/>
    <d v="2015-08-14T20:18:53"/>
    <x v="4"/>
  </r>
  <r>
    <n v="3021"/>
    <s v="BEEP! BEEP! 2ND STORY IS ON THE MOVE!"/>
    <x v="3019"/>
    <n v="4500"/>
    <n v="5221"/>
    <n v="116"/>
    <x v="0"/>
    <s v="US"/>
    <s v="USD"/>
    <n v="1479794340"/>
    <n v="1476715869"/>
    <b v="0"/>
    <n v="103"/>
    <b v="1"/>
    <s v="theater/spaces"/>
    <n v="50.69"/>
    <x v="1"/>
    <x v="38"/>
    <x v="3021"/>
    <d v="2016-11-22T05:59:00"/>
    <x v="2"/>
  </r>
  <r>
    <n v="3022"/>
    <s v="A Performing Arts Complex in Central Square, Cambridge"/>
    <x v="3020"/>
    <n v="10000"/>
    <n v="10088"/>
    <n v="101"/>
    <x v="0"/>
    <s v="US"/>
    <s v="USD"/>
    <n v="1472338409"/>
    <n v="1468450409"/>
    <b v="0"/>
    <n v="62"/>
    <b v="1"/>
    <s v="theater/spaces"/>
    <n v="162.71"/>
    <x v="1"/>
    <x v="38"/>
    <x v="3022"/>
    <d v="2016-08-27T22:53:29"/>
    <x v="2"/>
  </r>
  <r>
    <n v="3023"/>
    <s v="The Night Watch"/>
    <x v="3021"/>
    <n v="700"/>
    <n v="721"/>
    <n v="103"/>
    <x v="0"/>
    <s v="GB"/>
    <s v="GBP"/>
    <n v="1434039186"/>
    <n v="1430151186"/>
    <b v="0"/>
    <n v="6"/>
    <b v="1"/>
    <s v="theater/spaces"/>
    <n v="120.17"/>
    <x v="1"/>
    <x v="38"/>
    <x v="3023"/>
    <d v="2015-06-11T16:13:06"/>
    <x v="4"/>
  </r>
  <r>
    <n v="3024"/>
    <s v="Build a New Home for Improv Comedy in Pittsburgh"/>
    <x v="3022"/>
    <n v="5000"/>
    <n v="12321"/>
    <n v="246"/>
    <x v="0"/>
    <s v="US"/>
    <s v="USD"/>
    <n v="1349567475"/>
    <n v="1346975475"/>
    <b v="0"/>
    <n v="182"/>
    <b v="1"/>
    <s v="theater/spaces"/>
    <n v="67.7"/>
    <x v="1"/>
    <x v="38"/>
    <x v="3024"/>
    <d v="2012-10-06T23:51:15"/>
    <x v="6"/>
  </r>
  <r>
    <n v="3025"/>
    <s v="The Other Room â€“ Cardiffâ€™s First Pub Theatre"/>
    <x v="3023"/>
    <n v="2500"/>
    <n v="7555"/>
    <n v="302"/>
    <x v="0"/>
    <s v="GB"/>
    <s v="GBP"/>
    <n v="1401465600"/>
    <n v="1399032813"/>
    <b v="0"/>
    <n v="145"/>
    <b v="1"/>
    <s v="theater/spaces"/>
    <n v="52.1"/>
    <x v="1"/>
    <x v="38"/>
    <x v="3025"/>
    <d v="2014-05-30T16:00:00"/>
    <x v="3"/>
  </r>
  <r>
    <n v="3026"/>
    <s v="The Bohemian Balcony - A Creative Space For All"/>
    <x v="3024"/>
    <n v="900"/>
    <n v="1290"/>
    <n v="143"/>
    <x v="0"/>
    <s v="GB"/>
    <s v="GBP"/>
    <n v="1488538892"/>
    <n v="1487329292"/>
    <b v="0"/>
    <n v="25"/>
    <b v="1"/>
    <s v="theater/spaces"/>
    <n v="51.6"/>
    <x v="1"/>
    <x v="38"/>
    <x v="3026"/>
    <d v="2017-03-03T11:01:32"/>
    <x v="9"/>
  </r>
  <r>
    <n v="3027"/>
    <s v="Help ReNew the Rainbow Stage (&amp; office) for Future Stars"/>
    <x v="3025"/>
    <n v="40000"/>
    <n v="52576"/>
    <n v="131"/>
    <x v="0"/>
    <s v="US"/>
    <s v="USD"/>
    <n v="1426866851"/>
    <n v="1424278451"/>
    <b v="0"/>
    <n v="320"/>
    <b v="1"/>
    <s v="theater/spaces"/>
    <n v="164.3"/>
    <x v="1"/>
    <x v="38"/>
    <x v="3027"/>
    <d v="2015-03-20T15:54:11"/>
    <x v="4"/>
  </r>
  <r>
    <n v="3028"/>
    <s v="A Home for Vegas Theatre Hub"/>
    <x v="3026"/>
    <n v="5000"/>
    <n v="8401"/>
    <n v="168"/>
    <x v="0"/>
    <s v="US"/>
    <s v="USD"/>
    <n v="1471242025"/>
    <n v="1468650025"/>
    <b v="0"/>
    <n v="99"/>
    <b v="1"/>
    <s v="theater/spaces"/>
    <n v="84.86"/>
    <x v="1"/>
    <x v="38"/>
    <x v="3028"/>
    <d v="2016-08-15T06:20:25"/>
    <x v="2"/>
  </r>
  <r>
    <n v="3029"/>
    <s v="Ground Floor Theatre"/>
    <x v="3027"/>
    <n v="30000"/>
    <n v="32903"/>
    <n v="110"/>
    <x v="0"/>
    <s v="US"/>
    <s v="USD"/>
    <n v="1416285300"/>
    <n v="1413824447"/>
    <b v="0"/>
    <n v="348"/>
    <b v="1"/>
    <s v="theater/spaces"/>
    <n v="94.55"/>
    <x v="1"/>
    <x v="38"/>
    <x v="3029"/>
    <d v="2014-11-18T04:35:00"/>
    <x v="3"/>
  </r>
  <r>
    <n v="3030"/>
    <s v="Guilford Center Stage Lights Up"/>
    <x v="3028"/>
    <n v="1750"/>
    <n v="1867"/>
    <n v="107"/>
    <x v="0"/>
    <s v="US"/>
    <s v="USD"/>
    <n v="1442426171"/>
    <n v="1439834171"/>
    <b v="0"/>
    <n v="41"/>
    <b v="1"/>
    <s v="theater/spaces"/>
    <n v="45.54"/>
    <x v="1"/>
    <x v="38"/>
    <x v="3030"/>
    <d v="2015-09-16T17:56:11"/>
    <x v="4"/>
  </r>
  <r>
    <n v="3031"/>
    <s v="Blue Thyme Nights"/>
    <x v="3029"/>
    <n v="1500"/>
    <n v="1500"/>
    <n v="100"/>
    <x v="0"/>
    <s v="US"/>
    <s v="USD"/>
    <n v="1476479447"/>
    <n v="1471295447"/>
    <b v="0"/>
    <n v="29"/>
    <b v="1"/>
    <s v="theater/spaces"/>
    <n v="51.72"/>
    <x v="1"/>
    <x v="38"/>
    <x v="3031"/>
    <d v="2016-10-14T21:10:47"/>
    <x v="2"/>
  </r>
  <r>
    <n v="3032"/>
    <s v="Silent Valley : A Haunting"/>
    <x v="3030"/>
    <n v="1000"/>
    <n v="1272"/>
    <n v="127"/>
    <x v="0"/>
    <s v="US"/>
    <s v="USD"/>
    <n v="1441933459"/>
    <n v="1439341459"/>
    <b v="0"/>
    <n v="25"/>
    <b v="1"/>
    <s v="theater/spaces"/>
    <n v="50.88"/>
    <x v="1"/>
    <x v="38"/>
    <x v="3032"/>
    <d v="2015-09-11T01:04:19"/>
    <x v="4"/>
  </r>
  <r>
    <n v="3033"/>
    <s v="Stagelights Studio by Pam Kinter, Greensboro"/>
    <x v="3031"/>
    <n v="3000"/>
    <n v="4396"/>
    <n v="147"/>
    <x v="0"/>
    <s v="US"/>
    <s v="USD"/>
    <n v="1471487925"/>
    <n v="1468895925"/>
    <b v="0"/>
    <n v="23"/>
    <b v="1"/>
    <s v="theater/spaces"/>
    <n v="191.13"/>
    <x v="1"/>
    <x v="38"/>
    <x v="3033"/>
    <d v="2016-08-18T02:38:45"/>
    <x v="2"/>
  </r>
  <r>
    <n v="3034"/>
    <s v="Save Our Butts The Seat-quel"/>
    <x v="3032"/>
    <n v="100000"/>
    <n v="112536"/>
    <n v="113"/>
    <x v="0"/>
    <s v="US"/>
    <s v="USD"/>
    <n v="1477972740"/>
    <n v="1475326255"/>
    <b v="0"/>
    <n v="1260"/>
    <b v="1"/>
    <s v="theater/spaces"/>
    <n v="89.31"/>
    <x v="1"/>
    <x v="38"/>
    <x v="3034"/>
    <d v="2016-11-01T03:59:00"/>
    <x v="2"/>
  </r>
  <r>
    <n v="3035"/>
    <s v="The Coalition Theater"/>
    <x v="3033"/>
    <n v="25000"/>
    <n v="27196.71"/>
    <n v="109"/>
    <x v="0"/>
    <s v="US"/>
    <s v="USD"/>
    <n v="1367674009"/>
    <n v="1365082009"/>
    <b v="0"/>
    <n v="307"/>
    <b v="1"/>
    <s v="theater/spaces"/>
    <n v="88.59"/>
    <x v="1"/>
    <x v="38"/>
    <x v="3035"/>
    <d v="2013-05-04T13:26:49"/>
    <x v="5"/>
  </r>
  <r>
    <n v="3036"/>
    <s v="Save the Studio!"/>
    <x v="3034"/>
    <n v="25000"/>
    <n v="31683"/>
    <n v="127"/>
    <x v="0"/>
    <s v="US"/>
    <s v="USD"/>
    <n v="1376654340"/>
    <n v="1373568644"/>
    <b v="0"/>
    <n v="329"/>
    <b v="1"/>
    <s v="theater/spaces"/>
    <n v="96.3"/>
    <x v="1"/>
    <x v="38"/>
    <x v="3036"/>
    <d v="2013-08-16T11:59:00"/>
    <x v="5"/>
  </r>
  <r>
    <n v="3037"/>
    <s v="Help SHE&amp;HER PRODUCTIONS raise money for our new space in the West Bottoms!!"/>
    <x v="3035"/>
    <n v="500"/>
    <n v="1066"/>
    <n v="213"/>
    <x v="0"/>
    <s v="US"/>
    <s v="USD"/>
    <n v="1285995540"/>
    <n v="1279574773"/>
    <b v="0"/>
    <n v="32"/>
    <b v="1"/>
    <s v="theater/spaces"/>
    <n v="33.31"/>
    <x v="1"/>
    <x v="38"/>
    <x v="3037"/>
    <d v="2010-10-02T04:59:00"/>
    <x v="8"/>
  </r>
  <r>
    <n v="3038"/>
    <s v="Overtime Theater Spruce Up"/>
    <x v="3036"/>
    <n v="1000"/>
    <n v="1005"/>
    <n v="101"/>
    <x v="0"/>
    <s v="US"/>
    <s v="USD"/>
    <n v="1457071397"/>
    <n v="1451887397"/>
    <b v="0"/>
    <n v="27"/>
    <b v="1"/>
    <s v="theater/spaces"/>
    <n v="37.22"/>
    <x v="1"/>
    <x v="38"/>
    <x v="3038"/>
    <d v="2016-03-04T06:03:17"/>
    <x v="2"/>
  </r>
  <r>
    <n v="3039"/>
    <s v="Shelter the Schmee"/>
    <x v="3037"/>
    <n v="20000"/>
    <n v="21742.78"/>
    <n v="109"/>
    <x v="0"/>
    <s v="US"/>
    <s v="USD"/>
    <n v="1388303940"/>
    <n v="1386011038"/>
    <b v="0"/>
    <n v="236"/>
    <b v="1"/>
    <s v="theater/spaces"/>
    <n v="92.13"/>
    <x v="1"/>
    <x v="38"/>
    <x v="3039"/>
    <d v="2013-12-29T07:59:00"/>
    <x v="5"/>
  </r>
  <r>
    <n v="3040"/>
    <s v="Jayhawk Makeover"/>
    <x v="3038"/>
    <n v="3000"/>
    <n v="3225"/>
    <n v="108"/>
    <x v="0"/>
    <s v="US"/>
    <s v="USD"/>
    <n v="1435359600"/>
    <n v="1434999621"/>
    <b v="0"/>
    <n v="42"/>
    <b v="1"/>
    <s v="theater/spaces"/>
    <n v="76.790000000000006"/>
    <x v="1"/>
    <x v="38"/>
    <x v="3040"/>
    <d v="2015-06-26T23:00:00"/>
    <x v="4"/>
  </r>
  <r>
    <n v="3041"/>
    <s v="Lend a Hand in Our Home"/>
    <x v="3039"/>
    <n v="8300"/>
    <n v="9170"/>
    <n v="110"/>
    <x v="0"/>
    <s v="US"/>
    <s v="USD"/>
    <n v="1453323048"/>
    <n v="1450731048"/>
    <b v="0"/>
    <n v="95"/>
    <b v="1"/>
    <s v="theater/spaces"/>
    <n v="96.53"/>
    <x v="1"/>
    <x v="38"/>
    <x v="3041"/>
    <d v="2016-01-20T20:50:48"/>
    <x v="4"/>
  </r>
  <r>
    <n v="3042"/>
    <s v="HOPE MILL THEATRE - CHAIR FUND"/>
    <x v="3040"/>
    <n v="1500"/>
    <n v="1920"/>
    <n v="128"/>
    <x v="0"/>
    <s v="GB"/>
    <s v="GBP"/>
    <n v="1444149047"/>
    <n v="1441557047"/>
    <b v="0"/>
    <n v="37"/>
    <b v="1"/>
    <s v="theater/spaces"/>
    <n v="51.89"/>
    <x v="1"/>
    <x v="38"/>
    <x v="3042"/>
    <d v="2015-10-06T16:30:47"/>
    <x v="4"/>
  </r>
  <r>
    <n v="3043"/>
    <s v="Like This Post (The Post at 750)"/>
    <x v="3041"/>
    <n v="15000"/>
    <n v="16501"/>
    <n v="110"/>
    <x v="0"/>
    <s v="CA"/>
    <s v="CAD"/>
    <n v="1429152600"/>
    <n v="1426815699"/>
    <b v="0"/>
    <n v="128"/>
    <b v="1"/>
    <s v="theater/spaces"/>
    <n v="128.91"/>
    <x v="1"/>
    <x v="38"/>
    <x v="3043"/>
    <d v="2015-04-16T02:50:00"/>
    <x v="4"/>
  </r>
  <r>
    <n v="3044"/>
    <s v="Minnsky's Theater- A Vaudeville Circus Experiment"/>
    <x v="3042"/>
    <n v="12000"/>
    <n v="13121"/>
    <n v="109"/>
    <x v="0"/>
    <s v="US"/>
    <s v="USD"/>
    <n v="1454433998"/>
    <n v="1453137998"/>
    <b v="0"/>
    <n v="156"/>
    <b v="1"/>
    <s v="theater/spaces"/>
    <n v="84.11"/>
    <x v="1"/>
    <x v="38"/>
    <x v="3044"/>
    <d v="2016-02-02T17:26:38"/>
    <x v="2"/>
  </r>
  <r>
    <n v="3045"/>
    <s v="Colorado ACTS Black Box Painting"/>
    <x v="3043"/>
    <n v="4000"/>
    <n v="5308.26"/>
    <n v="133"/>
    <x v="0"/>
    <s v="US"/>
    <s v="USD"/>
    <n v="1408679055"/>
    <n v="1406087055"/>
    <b v="0"/>
    <n v="64"/>
    <b v="1"/>
    <s v="theater/spaces"/>
    <n v="82.94"/>
    <x v="1"/>
    <x v="38"/>
    <x v="3045"/>
    <d v="2014-08-22T03:44:15"/>
    <x v="3"/>
  </r>
  <r>
    <n v="3046"/>
    <s v="improvMANIA Improv Comedy Theater - Chandler, Arizona"/>
    <x v="3044"/>
    <n v="7900"/>
    <n v="15077"/>
    <n v="191"/>
    <x v="0"/>
    <s v="US"/>
    <s v="USD"/>
    <n v="1410324720"/>
    <n v="1407784586"/>
    <b v="0"/>
    <n v="58"/>
    <b v="1"/>
    <s v="theater/spaces"/>
    <n v="259.95"/>
    <x v="1"/>
    <x v="38"/>
    <x v="3046"/>
    <d v="2014-09-10T04:52:00"/>
    <x v="3"/>
  </r>
  <r>
    <n v="3047"/>
    <s v="Acting V Senior Showcase"/>
    <x v="3045"/>
    <n v="500"/>
    <n v="745"/>
    <n v="149"/>
    <x v="0"/>
    <s v="US"/>
    <s v="USD"/>
    <n v="1461762960"/>
    <n v="1457999054"/>
    <b v="0"/>
    <n v="20"/>
    <b v="1"/>
    <s v="theater/spaces"/>
    <n v="37.25"/>
    <x v="1"/>
    <x v="38"/>
    <x v="3047"/>
    <d v="2016-04-27T13:16:00"/>
    <x v="2"/>
  </r>
  <r>
    <n v="3048"/>
    <s v="December Match Campaign"/>
    <x v="3046"/>
    <n v="5000"/>
    <n v="8320"/>
    <n v="166"/>
    <x v="0"/>
    <s v="US"/>
    <s v="USD"/>
    <n v="1420060920"/>
    <n v="1417556262"/>
    <b v="0"/>
    <n v="47"/>
    <b v="1"/>
    <s v="theater/spaces"/>
    <n v="177.02"/>
    <x v="1"/>
    <x v="38"/>
    <x v="3048"/>
    <d v="2014-12-31T21:22:00"/>
    <x v="3"/>
  </r>
  <r>
    <n v="3049"/>
    <s v="Pickerington Community Theatre's Set Capabilities Expansion"/>
    <x v="3047"/>
    <n v="3750"/>
    <n v="4000"/>
    <n v="107"/>
    <x v="0"/>
    <s v="US"/>
    <s v="USD"/>
    <n v="1434241255"/>
    <n v="1431649255"/>
    <b v="0"/>
    <n v="54"/>
    <b v="1"/>
    <s v="theater/spaces"/>
    <n v="74.069999999999993"/>
    <x v="1"/>
    <x v="38"/>
    <x v="3049"/>
    <d v="2015-06-14T00:20:55"/>
    <x v="4"/>
  </r>
  <r>
    <n v="3050"/>
    <s v="The Black Pearl Consuite at CoreCon VIII: On Ancient Seas"/>
    <x v="3048"/>
    <n v="600"/>
    <n v="636"/>
    <n v="106"/>
    <x v="0"/>
    <s v="US"/>
    <s v="USD"/>
    <n v="1462420960"/>
    <n v="1459828960"/>
    <b v="0"/>
    <n v="9"/>
    <b v="1"/>
    <s v="theater/spaces"/>
    <n v="70.67"/>
    <x v="1"/>
    <x v="38"/>
    <x v="3050"/>
    <d v="2016-05-05T04:02:40"/>
    <x v="2"/>
  </r>
  <r>
    <n v="3051"/>
    <s v="Jon Udry's ABC Tour"/>
    <x v="3049"/>
    <n v="3500"/>
    <n v="827"/>
    <n v="24"/>
    <x v="2"/>
    <s v="GB"/>
    <s v="GBP"/>
    <n v="1486547945"/>
    <n v="1483955945"/>
    <b v="1"/>
    <n v="35"/>
    <b v="0"/>
    <s v="theater/spaces"/>
    <n v="23.63"/>
    <x v="1"/>
    <x v="38"/>
    <x v="3051"/>
    <d v="2017-02-08T09:59:05"/>
    <x v="9"/>
  </r>
  <r>
    <n v="3052"/>
    <s v="Funding for a new theater facility in Walker Minnesota"/>
    <x v="3050"/>
    <n v="50000"/>
    <n v="75"/>
    <n v="0"/>
    <x v="2"/>
    <s v="US"/>
    <s v="USD"/>
    <n v="1432828740"/>
    <n v="1430237094"/>
    <b v="0"/>
    <n v="2"/>
    <b v="0"/>
    <s v="theater/spaces"/>
    <n v="37.5"/>
    <x v="1"/>
    <x v="38"/>
    <x v="3052"/>
    <d v="2015-05-28T15:59:00"/>
    <x v="4"/>
  </r>
  <r>
    <n v="3053"/>
    <s v="Showroom"/>
    <x v="3051"/>
    <n v="10000"/>
    <n v="40"/>
    <n v="0"/>
    <x v="2"/>
    <s v="US"/>
    <s v="USD"/>
    <n v="1412222340"/>
    <n v="1407781013"/>
    <b v="0"/>
    <n v="3"/>
    <b v="0"/>
    <s v="theater/spaces"/>
    <n v="13.33"/>
    <x v="1"/>
    <x v="38"/>
    <x v="3053"/>
    <d v="2014-10-02T03:59:00"/>
    <x v="3"/>
  </r>
  <r>
    <n v="3054"/>
    <s v="Shady Slaughters Productions Haunted attraction"/>
    <x v="3052"/>
    <n v="300"/>
    <n v="0"/>
    <n v="0"/>
    <x v="2"/>
    <s v="US"/>
    <s v="USD"/>
    <n v="1425258240"/>
    <n v="1422043154"/>
    <b v="0"/>
    <n v="0"/>
    <b v="0"/>
    <s v="theater/spaces"/>
    <n v="0"/>
    <x v="1"/>
    <x v="38"/>
    <x v="3054"/>
    <d v="2015-03-02T01:04:00"/>
    <x v="4"/>
  </r>
  <r>
    <n v="3055"/>
    <s v="Bungers surfing Museum"/>
    <x v="3053"/>
    <n v="20000"/>
    <n v="1"/>
    <n v="0"/>
    <x v="2"/>
    <s v="US"/>
    <s v="USD"/>
    <n v="1420844390"/>
    <n v="1415660390"/>
    <b v="0"/>
    <n v="1"/>
    <b v="0"/>
    <s v="theater/spaces"/>
    <n v="1"/>
    <x v="1"/>
    <x v="38"/>
    <x v="3055"/>
    <d v="2015-01-09T22:59:50"/>
    <x v="3"/>
  </r>
  <r>
    <n v="3056"/>
    <s v="Palace Flophouse Theater"/>
    <x v="3054"/>
    <n v="25000"/>
    <n v="0"/>
    <n v="0"/>
    <x v="2"/>
    <s v="US"/>
    <s v="USD"/>
    <n v="1412003784"/>
    <n v="1406819784"/>
    <b v="0"/>
    <n v="0"/>
    <b v="0"/>
    <s v="theater/spaces"/>
    <n v="0"/>
    <x v="1"/>
    <x v="38"/>
    <x v="3056"/>
    <d v="2014-09-29T15:16:24"/>
    <x v="3"/>
  </r>
  <r>
    <n v="3057"/>
    <s v="1 World Educational Theme Parks"/>
    <x v="3055"/>
    <n v="50000"/>
    <n v="0"/>
    <n v="0"/>
    <x v="2"/>
    <s v="GB"/>
    <s v="GBP"/>
    <n v="1459694211"/>
    <n v="1457105811"/>
    <b v="0"/>
    <n v="0"/>
    <b v="0"/>
    <s v="theater/spaces"/>
    <n v="0"/>
    <x v="1"/>
    <x v="38"/>
    <x v="3057"/>
    <d v="2016-04-03T14:36:51"/>
    <x v="2"/>
  </r>
  <r>
    <n v="3058"/>
    <s v="OPEN THE OLD &quot;RIGON&quot; THEATER"/>
    <x v="3056"/>
    <n v="18000"/>
    <n v="3"/>
    <n v="0"/>
    <x v="2"/>
    <s v="IT"/>
    <s v="EUR"/>
    <n v="1463734740"/>
    <n v="1459414740"/>
    <b v="0"/>
    <n v="3"/>
    <b v="0"/>
    <s v="theater/spaces"/>
    <n v="1"/>
    <x v="1"/>
    <x v="38"/>
    <x v="3058"/>
    <d v="2016-05-20T08:59:00"/>
    <x v="2"/>
  </r>
  <r>
    <n v="3059"/>
    <s v="Let There Be Light! (and you get to name a ghost too!)"/>
    <x v="3057"/>
    <n v="15000"/>
    <n v="451"/>
    <n v="3"/>
    <x v="2"/>
    <s v="US"/>
    <s v="USD"/>
    <n v="1407536846"/>
    <n v="1404944846"/>
    <b v="0"/>
    <n v="11"/>
    <b v="0"/>
    <s v="theater/spaces"/>
    <n v="41"/>
    <x v="1"/>
    <x v="38"/>
    <x v="3059"/>
    <d v="2014-08-08T22:27:26"/>
    <x v="3"/>
  </r>
  <r>
    <n v="3060"/>
    <s v="Save the Roxy Theatre in Bremerton WA"/>
    <x v="3058"/>
    <n v="220000"/>
    <n v="335"/>
    <n v="0"/>
    <x v="2"/>
    <s v="US"/>
    <s v="USD"/>
    <n v="1443422134"/>
    <n v="1440830134"/>
    <b v="0"/>
    <n v="6"/>
    <b v="0"/>
    <s v="theater/spaces"/>
    <n v="55.83"/>
    <x v="1"/>
    <x v="38"/>
    <x v="3060"/>
    <d v="2015-09-28T06:35:34"/>
    <x v="4"/>
  </r>
  <r>
    <n v="3061"/>
    <s v="Help Save Parkway Cinemas!"/>
    <x v="3059"/>
    <n v="1000000"/>
    <n v="0"/>
    <n v="0"/>
    <x v="2"/>
    <s v="US"/>
    <s v="USD"/>
    <n v="1407955748"/>
    <n v="1405363748"/>
    <b v="0"/>
    <n v="0"/>
    <b v="0"/>
    <s v="theater/spaces"/>
    <n v="0"/>
    <x v="1"/>
    <x v="38"/>
    <x v="3061"/>
    <d v="2014-08-13T18:49:08"/>
    <x v="3"/>
  </r>
  <r>
    <n v="3062"/>
    <s v="The Comedy Catch Relocation to the Choo Choo"/>
    <x v="3060"/>
    <n v="10000"/>
    <n v="6684"/>
    <n v="67"/>
    <x v="2"/>
    <s v="US"/>
    <s v="USD"/>
    <n v="1443636000"/>
    <n v="1441111892"/>
    <b v="0"/>
    <n v="67"/>
    <b v="0"/>
    <s v="theater/spaces"/>
    <n v="99.76"/>
    <x v="1"/>
    <x v="38"/>
    <x v="3062"/>
    <d v="2015-09-30T18:00:00"/>
    <x v="4"/>
  </r>
  <r>
    <n v="3063"/>
    <s v="Spec Haus"/>
    <x v="3061"/>
    <n v="3000"/>
    <n v="587"/>
    <n v="20"/>
    <x v="2"/>
    <s v="US"/>
    <s v="USD"/>
    <n v="1477174138"/>
    <n v="1474150138"/>
    <b v="0"/>
    <n v="23"/>
    <b v="0"/>
    <s v="theater/spaces"/>
    <n v="25.52"/>
    <x v="1"/>
    <x v="38"/>
    <x v="3063"/>
    <d v="2016-10-22T22:08:58"/>
    <x v="2"/>
  </r>
  <r>
    <n v="3064"/>
    <s v="Kickstart the Crossroads Community"/>
    <x v="3062"/>
    <n v="75000"/>
    <n v="8471"/>
    <n v="11"/>
    <x v="2"/>
    <s v="US"/>
    <s v="USD"/>
    <n v="1448175540"/>
    <n v="1445483246"/>
    <b v="0"/>
    <n v="72"/>
    <b v="0"/>
    <s v="theater/spaces"/>
    <n v="117.65"/>
    <x v="1"/>
    <x v="38"/>
    <x v="3064"/>
    <d v="2015-11-22T06:59:00"/>
    <x v="4"/>
  </r>
  <r>
    <n v="3065"/>
    <s v="The Castle Project"/>
    <x v="3063"/>
    <n v="25000"/>
    <n v="10"/>
    <n v="0"/>
    <x v="2"/>
    <s v="US"/>
    <s v="USD"/>
    <n v="1406683172"/>
    <n v="1404523172"/>
    <b v="0"/>
    <n v="2"/>
    <b v="0"/>
    <s v="theater/spaces"/>
    <n v="5"/>
    <x v="1"/>
    <x v="38"/>
    <x v="3065"/>
    <d v="2014-07-30T01:19:32"/>
    <x v="3"/>
  </r>
  <r>
    <n v="3066"/>
    <s v="Gold Coast Wake Park"/>
    <x v="3064"/>
    <n v="350000"/>
    <n v="41950"/>
    <n v="12"/>
    <x v="2"/>
    <s v="AU"/>
    <s v="AUD"/>
    <n v="1468128537"/>
    <n v="1465536537"/>
    <b v="0"/>
    <n v="15"/>
    <b v="0"/>
    <s v="theater/spaces"/>
    <n v="2796.67"/>
    <x v="1"/>
    <x v="38"/>
    <x v="3066"/>
    <d v="2016-07-10T05:28:57"/>
    <x v="2"/>
  </r>
  <r>
    <n v="3067"/>
    <s v="Fabulous Foyer - where? At the Court Theatre in Christchurch"/>
    <x v="3065"/>
    <n v="8000"/>
    <n v="200"/>
    <n v="3"/>
    <x v="2"/>
    <s v="NZ"/>
    <s v="NZD"/>
    <n v="1441837879"/>
    <n v="1439245879"/>
    <b v="0"/>
    <n v="1"/>
    <b v="0"/>
    <s v="theater/spaces"/>
    <n v="200"/>
    <x v="1"/>
    <x v="38"/>
    <x v="3067"/>
    <d v="2015-09-09T22:31:19"/>
    <x v="4"/>
  </r>
  <r>
    <n v="3068"/>
    <s v="Theaters in the Loop - Hearing Loop Installation Project"/>
    <x v="3066"/>
    <n v="250000"/>
    <n v="175"/>
    <n v="0"/>
    <x v="2"/>
    <s v="US"/>
    <s v="USD"/>
    <n v="1445013352"/>
    <n v="1442421352"/>
    <b v="0"/>
    <n v="2"/>
    <b v="0"/>
    <s v="theater/spaces"/>
    <n v="87.5"/>
    <x v="1"/>
    <x v="38"/>
    <x v="3068"/>
    <d v="2015-10-16T16:35:52"/>
    <x v="4"/>
  </r>
  <r>
    <n v="3069"/>
    <s v="&quot;Seven Zero Eight STL&quot; Burlesque, Restaurant, Pub and More!"/>
    <x v="3067"/>
    <n v="1000"/>
    <n v="141"/>
    <n v="14"/>
    <x v="2"/>
    <s v="US"/>
    <s v="USD"/>
    <n v="1418587234"/>
    <n v="1415995234"/>
    <b v="0"/>
    <n v="7"/>
    <b v="0"/>
    <s v="theater/spaces"/>
    <n v="20.14"/>
    <x v="1"/>
    <x v="38"/>
    <x v="3069"/>
    <d v="2014-12-14T20:00:34"/>
    <x v="3"/>
  </r>
  <r>
    <n v="3070"/>
    <s v="Purpose Built Liverpool Comedy Club, Restaurant &amp; Bar"/>
    <x v="3068"/>
    <n v="10000"/>
    <n v="334"/>
    <n v="3"/>
    <x v="2"/>
    <s v="GB"/>
    <s v="GBP"/>
    <n v="1481132169"/>
    <n v="1479317769"/>
    <b v="0"/>
    <n v="16"/>
    <b v="0"/>
    <s v="theater/spaces"/>
    <n v="20.88"/>
    <x v="1"/>
    <x v="38"/>
    <x v="3070"/>
    <d v="2016-12-07T17:36:09"/>
    <x v="2"/>
  </r>
  <r>
    <n v="3071"/>
    <s v="The Echo Theatre 2015"/>
    <x v="3069"/>
    <n v="12000"/>
    <n v="7173"/>
    <n v="60"/>
    <x v="2"/>
    <s v="US"/>
    <s v="USD"/>
    <n v="1429595940"/>
    <n v="1428082481"/>
    <b v="0"/>
    <n v="117"/>
    <b v="0"/>
    <s v="theater/spaces"/>
    <n v="61.31"/>
    <x v="1"/>
    <x v="38"/>
    <x v="3071"/>
    <d v="2015-04-21T05:59:00"/>
    <x v="4"/>
  </r>
  <r>
    <n v="3072"/>
    <s v="Crosswalk Theatre - Starting Capital"/>
    <x v="3070"/>
    <n v="12000"/>
    <n v="2"/>
    <n v="0"/>
    <x v="2"/>
    <s v="US"/>
    <s v="USD"/>
    <n v="1477791960"/>
    <n v="1476549262"/>
    <b v="0"/>
    <n v="2"/>
    <b v="0"/>
    <s v="theater/spaces"/>
    <n v="1"/>
    <x v="1"/>
    <x v="38"/>
    <x v="3072"/>
    <d v="2016-10-30T01:46:00"/>
    <x v="2"/>
  </r>
  <r>
    <n v="3073"/>
    <s v="Performing and Visual Arts Center, Rochester, NY"/>
    <x v="3071"/>
    <n v="2800000"/>
    <n v="645"/>
    <n v="0"/>
    <x v="2"/>
    <s v="US"/>
    <s v="USD"/>
    <n v="1434309540"/>
    <n v="1429287900"/>
    <b v="0"/>
    <n v="7"/>
    <b v="0"/>
    <s v="theater/spaces"/>
    <n v="92.14"/>
    <x v="1"/>
    <x v="38"/>
    <x v="3073"/>
    <d v="2015-06-14T19:19:00"/>
    <x v="4"/>
  </r>
  <r>
    <n v="3074"/>
    <s v="ThÃ©Ã¢tre d'automates &quot;culture de vie&quot;"/>
    <x v="3072"/>
    <n v="25000"/>
    <n v="22"/>
    <n v="0"/>
    <x v="2"/>
    <s v="FR"/>
    <s v="EUR"/>
    <n v="1457617359"/>
    <n v="1455025359"/>
    <b v="0"/>
    <n v="3"/>
    <b v="0"/>
    <s v="theater/spaces"/>
    <n v="7.33"/>
    <x v="1"/>
    <x v="38"/>
    <x v="3074"/>
    <d v="2016-03-10T13:42:39"/>
    <x v="2"/>
  </r>
  <r>
    <n v="3075"/>
    <s v="The Little MAGIC Theatre"/>
    <x v="3073"/>
    <n v="15000"/>
    <n v="1296"/>
    <n v="9"/>
    <x v="2"/>
    <s v="US"/>
    <s v="USD"/>
    <n v="1471573640"/>
    <n v="1467253640"/>
    <b v="0"/>
    <n v="20"/>
    <b v="0"/>
    <s v="theater/spaces"/>
    <n v="64.8"/>
    <x v="1"/>
    <x v="38"/>
    <x v="3075"/>
    <d v="2016-08-19T02:27:20"/>
    <x v="2"/>
  </r>
  <r>
    <n v="3076"/>
    <s v="10,000 Hours"/>
    <x v="3074"/>
    <n v="10000"/>
    <n v="1506"/>
    <n v="15"/>
    <x v="2"/>
    <s v="US"/>
    <s v="USD"/>
    <n v="1444405123"/>
    <n v="1439221123"/>
    <b v="0"/>
    <n v="50"/>
    <b v="0"/>
    <s v="theater/spaces"/>
    <n v="30.12"/>
    <x v="1"/>
    <x v="38"/>
    <x v="3076"/>
    <d v="2015-10-09T15:38:43"/>
    <x v="4"/>
  </r>
  <r>
    <n v="3077"/>
    <s v="Brothers in Arms Building Better Lives Workshop For Men"/>
    <x v="3075"/>
    <n v="22000"/>
    <n v="105"/>
    <n v="0"/>
    <x v="2"/>
    <s v="CA"/>
    <s v="CAD"/>
    <n v="1488495478"/>
    <n v="1485903478"/>
    <b v="0"/>
    <n v="2"/>
    <b v="0"/>
    <s v="theater/spaces"/>
    <n v="52.5"/>
    <x v="1"/>
    <x v="38"/>
    <x v="3077"/>
    <d v="2017-03-02T22:57:58"/>
    <x v="9"/>
  </r>
  <r>
    <n v="3078"/>
    <s v="Make The Historic Dungeness Schoolhouse Stage ADA Accessible"/>
    <x v="3076"/>
    <n v="60000"/>
    <n v="71"/>
    <n v="0"/>
    <x v="2"/>
    <s v="US"/>
    <s v="USD"/>
    <n v="1424920795"/>
    <n v="1422328795"/>
    <b v="0"/>
    <n v="3"/>
    <b v="0"/>
    <s v="theater/spaces"/>
    <n v="23.67"/>
    <x v="1"/>
    <x v="38"/>
    <x v="3078"/>
    <d v="2015-02-26T03:19:55"/>
    <x v="4"/>
  </r>
  <r>
    <n v="3079"/>
    <s v="Join us in creating a new Hell on Earth!"/>
    <x v="3077"/>
    <n v="1333666"/>
    <n v="11226"/>
    <n v="1"/>
    <x v="2"/>
    <s v="US"/>
    <s v="USD"/>
    <n v="1427040435"/>
    <n v="1424452035"/>
    <b v="0"/>
    <n v="27"/>
    <b v="0"/>
    <s v="theater/spaces"/>
    <n v="415.78"/>
    <x v="1"/>
    <x v="38"/>
    <x v="3079"/>
    <d v="2015-03-22T16:07:15"/>
    <x v="4"/>
  </r>
  <r>
    <n v="3080"/>
    <s v="Global Community Theater One."/>
    <x v="3078"/>
    <n v="2000000"/>
    <n v="376"/>
    <n v="0"/>
    <x v="2"/>
    <s v="US"/>
    <s v="USD"/>
    <n v="1419644444"/>
    <n v="1414456844"/>
    <b v="0"/>
    <n v="7"/>
    <b v="0"/>
    <s v="theater/spaces"/>
    <n v="53.71"/>
    <x v="1"/>
    <x v="38"/>
    <x v="3080"/>
    <d v="2014-12-27T01:40:44"/>
    <x v="3"/>
  </r>
  <r>
    <n v="3081"/>
    <s v="Help! World Tour ~ A Theatrical Revival of Hope"/>
    <x v="3079"/>
    <n v="1000000"/>
    <n v="2103"/>
    <n v="0"/>
    <x v="2"/>
    <s v="US"/>
    <s v="USD"/>
    <n v="1442722891"/>
    <n v="1440130891"/>
    <b v="0"/>
    <n v="5"/>
    <b v="0"/>
    <s v="theater/spaces"/>
    <n v="420.6"/>
    <x v="1"/>
    <x v="38"/>
    <x v="3081"/>
    <d v="2015-09-20T04:21:31"/>
    <x v="4"/>
  </r>
  <r>
    <n v="3082"/>
    <s v="Magical Workshop, Magic/Hobby Store"/>
    <x v="3080"/>
    <n v="9000"/>
    <n v="0"/>
    <n v="0"/>
    <x v="2"/>
    <s v="US"/>
    <s v="USD"/>
    <n v="1447628946"/>
    <n v="1445033346"/>
    <b v="0"/>
    <n v="0"/>
    <b v="0"/>
    <s v="theater/spaces"/>
    <n v="0"/>
    <x v="1"/>
    <x v="38"/>
    <x v="3082"/>
    <d v="2015-11-15T23:09:06"/>
    <x v="4"/>
  </r>
  <r>
    <n v="3083"/>
    <s v="Crystal City Haunted Undergound"/>
    <x v="3081"/>
    <n v="20000"/>
    <n v="56"/>
    <n v="0"/>
    <x v="2"/>
    <s v="US"/>
    <s v="USD"/>
    <n v="1409547600"/>
    <n v="1406986278"/>
    <b v="0"/>
    <n v="3"/>
    <b v="0"/>
    <s v="theater/spaces"/>
    <n v="18.670000000000002"/>
    <x v="1"/>
    <x v="38"/>
    <x v="3083"/>
    <d v="2014-09-01T05:00:00"/>
    <x v="3"/>
  </r>
  <r>
    <n v="3084"/>
    <s v="URGENT: Help Us Replace Our Ramp!"/>
    <x v="3082"/>
    <n v="4059"/>
    <n v="470"/>
    <n v="12"/>
    <x v="2"/>
    <s v="US"/>
    <s v="USD"/>
    <n v="1430851680"/>
    <n v="1428340931"/>
    <b v="0"/>
    <n v="6"/>
    <b v="0"/>
    <s v="theater/spaces"/>
    <n v="78.33"/>
    <x v="1"/>
    <x v="38"/>
    <x v="3084"/>
    <d v="2015-05-05T18:48:00"/>
    <x v="4"/>
  </r>
  <r>
    <n v="3085"/>
    <s v="Paper Tank Theater Music Madness Party"/>
    <x v="3083"/>
    <n v="25000"/>
    <n v="610"/>
    <n v="2"/>
    <x v="2"/>
    <s v="US"/>
    <s v="USD"/>
    <n v="1443561159"/>
    <n v="1440969159"/>
    <b v="0"/>
    <n v="9"/>
    <b v="0"/>
    <s v="theater/spaces"/>
    <n v="67.78"/>
    <x v="1"/>
    <x v="38"/>
    <x v="3085"/>
    <d v="2015-09-29T21:12:39"/>
    <x v="4"/>
  </r>
  <r>
    <n v="3086"/>
    <s v="&quot;Un parco di Risate&quot; - open air theatre to save TKC"/>
    <x v="3084"/>
    <n v="20000"/>
    <n v="50"/>
    <n v="0"/>
    <x v="2"/>
    <s v="IT"/>
    <s v="EUR"/>
    <n v="1439827559"/>
    <n v="1434643559"/>
    <b v="0"/>
    <n v="3"/>
    <b v="0"/>
    <s v="theater/spaces"/>
    <n v="16.670000000000002"/>
    <x v="1"/>
    <x v="38"/>
    <x v="3086"/>
    <d v="2015-08-17T16:05:59"/>
    <x v="4"/>
  </r>
  <r>
    <n v="3087"/>
    <s v="Read/Rehearse/Workshop Plays at Austin Playwrights Studio"/>
    <x v="3085"/>
    <n v="20000"/>
    <n v="125"/>
    <n v="1"/>
    <x v="2"/>
    <s v="US"/>
    <s v="USD"/>
    <n v="1482294990"/>
    <n v="1477107390"/>
    <b v="0"/>
    <n v="2"/>
    <b v="0"/>
    <s v="theater/spaces"/>
    <n v="62.5"/>
    <x v="1"/>
    <x v="38"/>
    <x v="3087"/>
    <d v="2016-12-21T04:36:30"/>
    <x v="2"/>
  </r>
  <r>
    <n v="3088"/>
    <s v="Destination Small Town &quot;Visitor Center&quot; To The Midwest"/>
    <x v="3086"/>
    <n v="65000"/>
    <n v="126"/>
    <n v="0"/>
    <x v="2"/>
    <s v="US"/>
    <s v="USD"/>
    <n v="1420724460"/>
    <n v="1418046247"/>
    <b v="0"/>
    <n v="3"/>
    <b v="0"/>
    <s v="theater/spaces"/>
    <n v="42"/>
    <x v="1"/>
    <x v="38"/>
    <x v="3088"/>
    <d v="2015-01-08T13:41:00"/>
    <x v="3"/>
  </r>
  <r>
    <n v="3089"/>
    <s v="The ClubHouse: A Community-Focused Sports &amp; Culture Space"/>
    <x v="3087"/>
    <n v="25000"/>
    <n v="5854"/>
    <n v="23"/>
    <x v="2"/>
    <s v="US"/>
    <s v="USD"/>
    <n v="1468029540"/>
    <n v="1465304483"/>
    <b v="0"/>
    <n v="45"/>
    <b v="0"/>
    <s v="theater/spaces"/>
    <n v="130.09"/>
    <x v="1"/>
    <x v="38"/>
    <x v="3089"/>
    <d v="2016-07-09T01:59:00"/>
    <x v="2"/>
  </r>
  <r>
    <n v="3090"/>
    <s v="Save the Stage"/>
    <x v="3088"/>
    <n v="225000"/>
    <n v="11432"/>
    <n v="5"/>
    <x v="2"/>
    <s v="US"/>
    <s v="USD"/>
    <n v="1430505545"/>
    <n v="1425325145"/>
    <b v="0"/>
    <n v="9"/>
    <b v="0"/>
    <s v="theater/spaces"/>
    <n v="1270.22"/>
    <x v="1"/>
    <x v="38"/>
    <x v="3090"/>
    <d v="2015-05-01T18:39:05"/>
    <x v="4"/>
  </r>
  <r>
    <n v="3091"/>
    <s v="Bustduck Theatre"/>
    <x v="3089"/>
    <n v="5000"/>
    <n v="796"/>
    <n v="16"/>
    <x v="2"/>
    <s v="US"/>
    <s v="USD"/>
    <n v="1471214743"/>
    <n v="1468622743"/>
    <b v="0"/>
    <n v="9"/>
    <b v="0"/>
    <s v="theater/spaces"/>
    <n v="88.44"/>
    <x v="1"/>
    <x v="38"/>
    <x v="3091"/>
    <d v="2016-08-14T22:45:43"/>
    <x v="2"/>
  </r>
  <r>
    <n v="3092"/>
    <s v="A home for the arts on the Upper East Side/Yorkville"/>
    <x v="3090"/>
    <n v="100000"/>
    <n v="1183.19"/>
    <n v="1"/>
    <x v="2"/>
    <s v="US"/>
    <s v="USD"/>
    <n v="1444946400"/>
    <n v="1441723912"/>
    <b v="0"/>
    <n v="21"/>
    <b v="0"/>
    <s v="theater/spaces"/>
    <n v="56.34"/>
    <x v="1"/>
    <x v="38"/>
    <x v="3092"/>
    <d v="2015-10-15T22:00:00"/>
    <x v="4"/>
  </r>
  <r>
    <n v="3093"/>
    <s v="Theatre of the Black Butterfly's POOL (NO WATER)"/>
    <x v="3091"/>
    <n v="4000"/>
    <n v="910"/>
    <n v="23"/>
    <x v="2"/>
    <s v="CA"/>
    <s v="CAD"/>
    <n v="1401595140"/>
    <n v="1398980941"/>
    <b v="0"/>
    <n v="17"/>
    <b v="0"/>
    <s v="theater/spaces"/>
    <n v="53.53"/>
    <x v="1"/>
    <x v="38"/>
    <x v="3093"/>
    <d v="2014-06-01T03:59:00"/>
    <x v="3"/>
  </r>
  <r>
    <n v="3094"/>
    <s v="Nothing Up My Sleeves Tour: Summer 2016"/>
    <x v="3092"/>
    <n v="100000"/>
    <n v="25"/>
    <n v="0"/>
    <x v="2"/>
    <s v="US"/>
    <s v="USD"/>
    <n v="1442775956"/>
    <n v="1437591956"/>
    <b v="0"/>
    <n v="1"/>
    <b v="0"/>
    <s v="theater/spaces"/>
    <n v="25"/>
    <x v="1"/>
    <x v="38"/>
    <x v="3094"/>
    <d v="2015-09-20T19:05:56"/>
    <x v="4"/>
  </r>
  <r>
    <n v="3095"/>
    <s v="The Old Howard Theatre Company"/>
    <x v="3093"/>
    <n v="14920"/>
    <n v="50"/>
    <n v="0"/>
    <x v="2"/>
    <s v="US"/>
    <s v="USD"/>
    <n v="1470011780"/>
    <n v="1464827780"/>
    <b v="0"/>
    <n v="1"/>
    <b v="0"/>
    <s v="theater/spaces"/>
    <n v="50"/>
    <x v="1"/>
    <x v="38"/>
    <x v="3095"/>
    <d v="2016-08-01T00:36:20"/>
    <x v="2"/>
  </r>
  <r>
    <n v="3096"/>
    <s v="LaPorte Institute for Dramatic and Creative Arts"/>
    <x v="3094"/>
    <n v="20000"/>
    <n v="795"/>
    <n v="4"/>
    <x v="2"/>
    <s v="US"/>
    <s v="USD"/>
    <n v="1432151326"/>
    <n v="1429559326"/>
    <b v="0"/>
    <n v="14"/>
    <b v="0"/>
    <s v="theater/spaces"/>
    <n v="56.79"/>
    <x v="1"/>
    <x v="38"/>
    <x v="3096"/>
    <d v="2015-05-20T19:48:46"/>
    <x v="4"/>
  </r>
  <r>
    <n v="3097"/>
    <s v="Help launch The Bunker: London's newest Off-West End theatre"/>
    <x v="3095"/>
    <n v="10000"/>
    <n v="1715"/>
    <n v="17"/>
    <x v="2"/>
    <s v="GB"/>
    <s v="GBP"/>
    <n v="1475848800"/>
    <n v="1474027501"/>
    <b v="0"/>
    <n v="42"/>
    <b v="0"/>
    <s v="theater/spaces"/>
    <n v="40.83"/>
    <x v="1"/>
    <x v="38"/>
    <x v="3097"/>
    <d v="2016-10-07T14:00:00"/>
    <x v="2"/>
  </r>
  <r>
    <n v="3098"/>
    <s v="The Enchanted Cottage"/>
    <x v="3096"/>
    <n v="48725"/>
    <n v="1758"/>
    <n v="4"/>
    <x v="2"/>
    <s v="US"/>
    <s v="USD"/>
    <n v="1454890620"/>
    <n v="1450724449"/>
    <b v="0"/>
    <n v="27"/>
    <b v="0"/>
    <s v="theater/spaces"/>
    <n v="65.11"/>
    <x v="1"/>
    <x v="38"/>
    <x v="3098"/>
    <d v="2016-02-08T00:17:00"/>
    <x v="4"/>
  </r>
  <r>
    <n v="3099"/>
    <s v="Screening for Unapologetically Black the Movie"/>
    <x v="3097"/>
    <n v="2000"/>
    <n v="278"/>
    <n v="14"/>
    <x v="2"/>
    <s v="US"/>
    <s v="USD"/>
    <n v="1455251591"/>
    <n v="1452659591"/>
    <b v="0"/>
    <n v="5"/>
    <b v="0"/>
    <s v="theater/spaces"/>
    <n v="55.6"/>
    <x v="1"/>
    <x v="38"/>
    <x v="3099"/>
    <d v="2016-02-12T04:33:11"/>
    <x v="2"/>
  </r>
  <r>
    <n v="3100"/>
    <s v="Build Our Ampitheater - Build Franklin County, MO!"/>
    <x v="3098"/>
    <n v="12000"/>
    <n v="1827"/>
    <n v="15"/>
    <x v="2"/>
    <s v="US"/>
    <s v="USD"/>
    <n v="1413816975"/>
    <n v="1411224975"/>
    <b v="0"/>
    <n v="13"/>
    <b v="0"/>
    <s v="theater/spaces"/>
    <n v="140.54"/>
    <x v="1"/>
    <x v="38"/>
    <x v="3100"/>
    <d v="2014-10-20T14:56:15"/>
    <x v="3"/>
  </r>
  <r>
    <n v="3101"/>
    <s v="Mots Ã‰crits"/>
    <x v="3099"/>
    <n v="2500"/>
    <n v="300"/>
    <n v="12"/>
    <x v="2"/>
    <s v="FR"/>
    <s v="EUR"/>
    <n v="1437033360"/>
    <n v="1434445937"/>
    <b v="0"/>
    <n v="12"/>
    <b v="0"/>
    <s v="theater/spaces"/>
    <n v="25"/>
    <x v="1"/>
    <x v="38"/>
    <x v="3101"/>
    <d v="2015-07-16T07:56:00"/>
    <x v="4"/>
  </r>
  <r>
    <n v="3102"/>
    <s v="Theatre Bath Bus"/>
    <x v="3100"/>
    <n v="16000"/>
    <n v="6258"/>
    <n v="39"/>
    <x v="2"/>
    <s v="GB"/>
    <s v="GBP"/>
    <n v="1471939818"/>
    <n v="1467619818"/>
    <b v="0"/>
    <n v="90"/>
    <b v="0"/>
    <s v="theater/spaces"/>
    <n v="69.53"/>
    <x v="1"/>
    <x v="38"/>
    <x v="3102"/>
    <d v="2016-08-23T08:10:18"/>
    <x v="2"/>
  </r>
  <r>
    <n v="3103"/>
    <s v="Professional Venue for local artists!!"/>
    <x v="3101"/>
    <n v="4100"/>
    <n v="11"/>
    <n v="0"/>
    <x v="2"/>
    <s v="US"/>
    <s v="USD"/>
    <n v="1434080706"/>
    <n v="1428896706"/>
    <b v="0"/>
    <n v="2"/>
    <b v="0"/>
    <s v="theater/spaces"/>
    <n v="5.5"/>
    <x v="1"/>
    <x v="38"/>
    <x v="3103"/>
    <d v="2015-06-12T03:45:06"/>
    <x v="4"/>
  </r>
  <r>
    <n v="3104"/>
    <s v="CQ EAP Performing Arts 'THE LOFT'"/>
    <x v="3102"/>
    <n v="4000"/>
    <n v="1185"/>
    <n v="30"/>
    <x v="2"/>
    <s v="AU"/>
    <s v="AUD"/>
    <n v="1422928800"/>
    <n v="1420235311"/>
    <b v="0"/>
    <n v="5"/>
    <b v="0"/>
    <s v="theater/spaces"/>
    <n v="237"/>
    <x v="1"/>
    <x v="38"/>
    <x v="3104"/>
    <d v="2015-02-03T02:00:00"/>
    <x v="4"/>
  </r>
  <r>
    <n v="3105"/>
    <s v="Paddock School Theater Improvement"/>
    <x v="3103"/>
    <n v="5845"/>
    <n v="2476"/>
    <n v="42"/>
    <x v="2"/>
    <s v="US"/>
    <s v="USD"/>
    <n v="1413694800"/>
    <n v="1408986916"/>
    <b v="0"/>
    <n v="31"/>
    <b v="0"/>
    <s v="theater/spaces"/>
    <n v="79.87"/>
    <x v="1"/>
    <x v="38"/>
    <x v="3105"/>
    <d v="2014-10-19T05:00:00"/>
    <x v="3"/>
  </r>
  <r>
    <n v="3106"/>
    <s v="Wild Men at the Bristol Cathedral"/>
    <x v="3104"/>
    <n v="1000"/>
    <n v="41"/>
    <n v="4"/>
    <x v="2"/>
    <s v="GB"/>
    <s v="GBP"/>
    <n v="1442440800"/>
    <n v="1440497876"/>
    <b v="0"/>
    <n v="4"/>
    <b v="0"/>
    <s v="theater/spaces"/>
    <n v="10.25"/>
    <x v="1"/>
    <x v="38"/>
    <x v="3106"/>
    <d v="2015-09-16T22:00:00"/>
    <x v="4"/>
  </r>
  <r>
    <n v="3107"/>
    <s v="Creating Cabaret"/>
    <x v="3105"/>
    <n v="40000"/>
    <n v="7905"/>
    <n v="20"/>
    <x v="2"/>
    <s v="US"/>
    <s v="USD"/>
    <n v="1431372751"/>
    <n v="1430767951"/>
    <b v="0"/>
    <n v="29"/>
    <b v="0"/>
    <s v="theater/spaces"/>
    <n v="272.58999999999997"/>
    <x v="1"/>
    <x v="38"/>
    <x v="3107"/>
    <d v="2015-05-11T19:32:31"/>
    <x v="4"/>
  </r>
  <r>
    <n v="3108"/>
    <s v="Funding a home for our Children's Theater"/>
    <x v="3106"/>
    <n v="50000"/>
    <n v="26"/>
    <n v="0"/>
    <x v="2"/>
    <s v="US"/>
    <s v="USD"/>
    <n v="1430234394"/>
    <n v="1425053994"/>
    <b v="0"/>
    <n v="2"/>
    <b v="0"/>
    <s v="theater/spaces"/>
    <n v="13"/>
    <x v="1"/>
    <x v="38"/>
    <x v="3108"/>
    <d v="2015-04-28T15:19:54"/>
    <x v="4"/>
  </r>
  <r>
    <n v="3109"/>
    <s v="Saving Americana: The Sidney Auto Vue Drive-In needs digital"/>
    <x v="3107"/>
    <n v="26500"/>
    <n v="6633"/>
    <n v="25"/>
    <x v="2"/>
    <s v="US"/>
    <s v="USD"/>
    <n v="1409194810"/>
    <n v="1406170810"/>
    <b v="0"/>
    <n v="114"/>
    <b v="0"/>
    <s v="theater/spaces"/>
    <n v="58.18"/>
    <x v="1"/>
    <x v="38"/>
    <x v="3109"/>
    <d v="2014-08-28T03:00:10"/>
    <x v="3"/>
  </r>
  <r>
    <n v="3110"/>
    <s v="Hip Justice Catmunity Center"/>
    <x v="3108"/>
    <n v="25000"/>
    <n v="10"/>
    <n v="0"/>
    <x v="2"/>
    <s v="US"/>
    <s v="USD"/>
    <n v="1487465119"/>
    <n v="1484009119"/>
    <b v="0"/>
    <n v="1"/>
    <b v="0"/>
    <s v="theater/spaces"/>
    <n v="10"/>
    <x v="1"/>
    <x v="38"/>
    <x v="3110"/>
    <d v="2017-02-19T00:45:19"/>
    <x v="9"/>
  </r>
  <r>
    <n v="3111"/>
    <s v="All Puppet Players Need a Home"/>
    <x v="3109"/>
    <n v="20000"/>
    <n v="5328"/>
    <n v="27"/>
    <x v="2"/>
    <s v="US"/>
    <s v="USD"/>
    <n v="1412432220"/>
    <n v="1409753820"/>
    <b v="0"/>
    <n v="76"/>
    <b v="0"/>
    <s v="theater/spaces"/>
    <n v="70.11"/>
    <x v="1"/>
    <x v="38"/>
    <x v="3111"/>
    <d v="2014-10-04T14:17:00"/>
    <x v="3"/>
  </r>
  <r>
    <n v="3112"/>
    <s v="Kids Zone start up"/>
    <x v="3110"/>
    <n v="11000"/>
    <n v="521"/>
    <n v="5"/>
    <x v="2"/>
    <s v="US"/>
    <s v="USD"/>
    <n v="1477968934"/>
    <n v="1472784934"/>
    <b v="0"/>
    <n v="9"/>
    <b v="0"/>
    <s v="theater/spaces"/>
    <n v="57.89"/>
    <x v="1"/>
    <x v="38"/>
    <x v="3112"/>
    <d v="2016-11-01T02:55:34"/>
    <x v="2"/>
  </r>
  <r>
    <n v="3113"/>
    <s v="The Shamrock Drafthouse Theater"/>
    <x v="3111"/>
    <n v="109225"/>
    <n v="4635"/>
    <n v="4"/>
    <x v="2"/>
    <s v="US"/>
    <s v="USD"/>
    <n v="1429291982"/>
    <n v="1426699982"/>
    <b v="0"/>
    <n v="37"/>
    <b v="0"/>
    <s v="theater/spaces"/>
    <n v="125.27"/>
    <x v="1"/>
    <x v="38"/>
    <x v="3113"/>
    <d v="2015-04-17T17:33:02"/>
    <x v="4"/>
  </r>
  <r>
    <n v="3114"/>
    <s v="Urban Nightmares - A Scary Adventure in Southwest Oklahoma"/>
    <x v="3112"/>
    <n v="75000"/>
    <n v="0"/>
    <n v="0"/>
    <x v="2"/>
    <s v="US"/>
    <s v="USD"/>
    <n v="1411312250"/>
    <n v="1406128250"/>
    <b v="0"/>
    <n v="0"/>
    <b v="0"/>
    <s v="theater/spaces"/>
    <n v="0"/>
    <x v="1"/>
    <x v="38"/>
    <x v="3114"/>
    <d v="2014-09-21T15:10:50"/>
    <x v="3"/>
  </r>
  <r>
    <n v="3115"/>
    <s v="spoken word pop-up:"/>
    <x v="3113"/>
    <n v="10000"/>
    <n v="300"/>
    <n v="3"/>
    <x v="2"/>
    <s v="SE"/>
    <s v="SEK"/>
    <n v="1465123427"/>
    <n v="1462531427"/>
    <b v="0"/>
    <n v="1"/>
    <b v="0"/>
    <s v="theater/spaces"/>
    <n v="300"/>
    <x v="1"/>
    <x v="38"/>
    <x v="3115"/>
    <d v="2016-06-05T10:43:47"/>
    <x v="2"/>
  </r>
  <r>
    <n v="3116"/>
    <s v="CoreCon Asylum"/>
    <x v="3114"/>
    <n v="750"/>
    <n v="430"/>
    <n v="57"/>
    <x v="2"/>
    <s v="US"/>
    <s v="USD"/>
    <n v="1427890925"/>
    <n v="1426681325"/>
    <b v="0"/>
    <n v="10"/>
    <b v="0"/>
    <s v="theater/spaces"/>
    <n v="43"/>
    <x v="1"/>
    <x v="38"/>
    <x v="3116"/>
    <d v="2015-04-01T12:22:05"/>
    <x v="4"/>
  </r>
  <r>
    <n v="3117"/>
    <s v="Cowes and The Sea"/>
    <x v="3115"/>
    <n v="1000"/>
    <n v="1"/>
    <n v="0"/>
    <x v="2"/>
    <s v="GB"/>
    <s v="GBP"/>
    <n v="1464354720"/>
    <n v="1463648360"/>
    <b v="0"/>
    <n v="1"/>
    <b v="0"/>
    <s v="theater/spaces"/>
    <n v="1"/>
    <x v="1"/>
    <x v="38"/>
    <x v="3117"/>
    <d v="2016-05-27T13:12:00"/>
    <x v="2"/>
  </r>
  <r>
    <n v="3118"/>
    <s v="Garden Eden, theatre, meeting, culture, music, art"/>
    <x v="3116"/>
    <n v="500000"/>
    <n v="1550"/>
    <n v="0"/>
    <x v="2"/>
    <s v="SE"/>
    <s v="SEK"/>
    <n v="1467473723"/>
    <n v="1465832123"/>
    <b v="0"/>
    <n v="2"/>
    <b v="0"/>
    <s v="theater/spaces"/>
    <n v="775"/>
    <x v="1"/>
    <x v="38"/>
    <x v="3118"/>
    <d v="2016-07-02T15:35:23"/>
    <x v="2"/>
  </r>
  <r>
    <n v="3119"/>
    <s v="&quot;Buffalo Info.&quot; Directions-Events-Places Of Interest-History"/>
    <x v="3117"/>
    <n v="10000"/>
    <n v="5"/>
    <n v="0"/>
    <x v="2"/>
    <s v="US"/>
    <s v="USD"/>
    <n v="1427414732"/>
    <n v="1424826332"/>
    <b v="0"/>
    <n v="1"/>
    <b v="0"/>
    <s v="theater/spaces"/>
    <n v="5"/>
    <x v="1"/>
    <x v="38"/>
    <x v="3119"/>
    <d v="2015-03-27T00:05:32"/>
    <x v="4"/>
  </r>
  <r>
    <n v="3120"/>
    <s v="Subtropisch zwemparadijs Tropicana"/>
    <x v="3118"/>
    <n v="1300000"/>
    <n v="128"/>
    <n v="0"/>
    <x v="2"/>
    <s v="NL"/>
    <s v="EUR"/>
    <n v="1462484196"/>
    <n v="1457303796"/>
    <b v="0"/>
    <n v="10"/>
    <b v="0"/>
    <s v="theater/spaces"/>
    <n v="12.8"/>
    <x v="1"/>
    <x v="38"/>
    <x v="3120"/>
    <d v="2016-05-05T21:36:36"/>
    <x v="2"/>
  </r>
  <r>
    <n v="3121"/>
    <s v="Ant Farm Theatre Project (Canceled)"/>
    <x v="3119"/>
    <n v="1500"/>
    <n v="10"/>
    <n v="1"/>
    <x v="1"/>
    <s v="CA"/>
    <s v="CAD"/>
    <n v="1411748335"/>
    <n v="1406564335"/>
    <b v="0"/>
    <n v="1"/>
    <b v="0"/>
    <s v="theater/spaces"/>
    <n v="10"/>
    <x v="1"/>
    <x v="38"/>
    <x v="3121"/>
    <d v="2014-09-26T16:18:55"/>
    <x v="3"/>
  </r>
  <r>
    <n v="3122"/>
    <s v="be back soon (Canceled)"/>
    <x v="3120"/>
    <n v="199"/>
    <n v="116"/>
    <n v="58"/>
    <x v="1"/>
    <s v="US"/>
    <s v="USD"/>
    <n v="1478733732"/>
    <n v="1478298132"/>
    <b v="0"/>
    <n v="2"/>
    <b v="0"/>
    <s v="theater/spaces"/>
    <n v="58"/>
    <x v="1"/>
    <x v="38"/>
    <x v="3122"/>
    <d v="2016-11-09T23:22:12"/>
    <x v="2"/>
  </r>
  <r>
    <n v="3123"/>
    <s v="Save the Larchmont Playhouse! (Canceled)"/>
    <x v="3121"/>
    <n v="125000"/>
    <n v="85192"/>
    <n v="68"/>
    <x v="1"/>
    <s v="US"/>
    <s v="USD"/>
    <n v="1468108198"/>
    <n v="1465516198"/>
    <b v="0"/>
    <n v="348"/>
    <b v="0"/>
    <s v="theater/spaces"/>
    <n v="244.8"/>
    <x v="1"/>
    <x v="38"/>
    <x v="3123"/>
    <d v="2016-07-09T23:49:58"/>
    <x v="2"/>
  </r>
  <r>
    <n v="3124"/>
    <s v="Theater &amp; Arts &amp; Day Care (Canceled)"/>
    <x v="3122"/>
    <n v="800000"/>
    <n v="26"/>
    <n v="0"/>
    <x v="1"/>
    <s v="US"/>
    <s v="USD"/>
    <n v="1422902601"/>
    <n v="1417718601"/>
    <b v="0"/>
    <n v="4"/>
    <b v="0"/>
    <s v="theater/spaces"/>
    <n v="6.5"/>
    <x v="1"/>
    <x v="38"/>
    <x v="3124"/>
    <d v="2015-02-02T18:43:21"/>
    <x v="3"/>
  </r>
  <r>
    <n v="3125"/>
    <s v="N/A (Canceled)"/>
    <x v="3123"/>
    <n v="1500000"/>
    <n v="0"/>
    <n v="0"/>
    <x v="1"/>
    <s v="US"/>
    <s v="USD"/>
    <n v="1452142672"/>
    <n v="1449550672"/>
    <b v="0"/>
    <n v="0"/>
    <b v="0"/>
    <s v="theater/spaces"/>
    <n v="0"/>
    <x v="1"/>
    <x v="38"/>
    <x v="3125"/>
    <d v="2016-01-07T04:57:52"/>
    <x v="4"/>
  </r>
  <r>
    <n v="3126"/>
    <s v="Urban Roots SkatePark (Canceled)"/>
    <x v="3124"/>
    <n v="25000"/>
    <n v="1040"/>
    <n v="4"/>
    <x v="1"/>
    <s v="US"/>
    <s v="USD"/>
    <n v="1459121162"/>
    <n v="1456532762"/>
    <b v="0"/>
    <n v="17"/>
    <b v="0"/>
    <s v="theater/spaces"/>
    <n v="61.18"/>
    <x v="1"/>
    <x v="38"/>
    <x v="3126"/>
    <d v="2016-03-27T23:26:02"/>
    <x v="2"/>
  </r>
  <r>
    <n v="3127"/>
    <s v="Help Us Help Artists (Canceled)"/>
    <x v="3125"/>
    <n v="100000"/>
    <n v="0"/>
    <n v="0"/>
    <x v="1"/>
    <s v="US"/>
    <s v="USD"/>
    <n v="1425242029"/>
    <n v="1422650029"/>
    <b v="0"/>
    <n v="0"/>
    <b v="0"/>
    <s v="theater/spaces"/>
    <n v="0"/>
    <x v="1"/>
    <x v="38"/>
    <x v="3127"/>
    <d v="2015-03-01T20:33:49"/>
    <x v="4"/>
  </r>
  <r>
    <n v="3128"/>
    <s v="Casablanca - The Gin Joint Cut (The Play)"/>
    <x v="3126"/>
    <n v="15000"/>
    <n v="16291"/>
    <n v="109"/>
    <x v="3"/>
    <s v="US"/>
    <s v="USD"/>
    <n v="1489690141"/>
    <n v="1487101741"/>
    <b v="0"/>
    <n v="117"/>
    <b v="0"/>
    <s v="theater/plays"/>
    <n v="139.24"/>
    <x v="1"/>
    <x v="6"/>
    <x v="3128"/>
    <d v="2017-03-16T18:49:01"/>
    <x v="9"/>
  </r>
  <r>
    <n v="3129"/>
    <s v="Marcus Rashad's &quot;The Domino Effect Stage Play&quot;"/>
    <x v="3127"/>
    <n v="1250"/>
    <n v="10"/>
    <n v="1"/>
    <x v="3"/>
    <s v="US"/>
    <s v="USD"/>
    <n v="1492542819"/>
    <n v="1489090419"/>
    <b v="0"/>
    <n v="1"/>
    <b v="0"/>
    <s v="theater/plays"/>
    <n v="10"/>
    <x v="1"/>
    <x v="6"/>
    <x v="3129"/>
    <d v="2017-04-18T19:13:39"/>
    <x v="9"/>
  </r>
  <r>
    <n v="3130"/>
    <s v="MEDEA | A New Vision"/>
    <x v="3128"/>
    <n v="10000"/>
    <n v="375"/>
    <n v="4"/>
    <x v="3"/>
    <s v="US"/>
    <s v="USD"/>
    <n v="1492145940"/>
    <n v="1489504916"/>
    <b v="0"/>
    <n v="4"/>
    <b v="0"/>
    <s v="theater/plays"/>
    <n v="93.75"/>
    <x v="1"/>
    <x v="6"/>
    <x v="3130"/>
    <d v="2017-04-14T04:59:00"/>
    <x v="9"/>
  </r>
  <r>
    <n v="3131"/>
    <s v="SNAKE EYES"/>
    <x v="3129"/>
    <n v="4100"/>
    <n v="645"/>
    <n v="16"/>
    <x v="3"/>
    <s v="US"/>
    <s v="USD"/>
    <n v="1491656045"/>
    <n v="1489067645"/>
    <b v="0"/>
    <n v="12"/>
    <b v="0"/>
    <s v="theater/plays"/>
    <n v="53.75"/>
    <x v="1"/>
    <x v="6"/>
    <x v="3131"/>
    <d v="2017-04-08T12:54:05"/>
    <x v="9"/>
  </r>
  <r>
    <n v="3132"/>
    <s v="A Bite of a Snake Play"/>
    <x v="3130"/>
    <n v="30000"/>
    <n v="10"/>
    <n v="0"/>
    <x v="3"/>
    <s v="US"/>
    <s v="USD"/>
    <n v="1492759460"/>
    <n v="1487579060"/>
    <b v="0"/>
    <n v="1"/>
    <b v="0"/>
    <s v="theater/plays"/>
    <n v="10"/>
    <x v="1"/>
    <x v="6"/>
    <x v="3132"/>
    <d v="2017-04-21T07:24:20"/>
    <x v="9"/>
  </r>
  <r>
    <n v="3133"/>
    <s v="Hell Has No Fury by TwentySomething @ Edinburgh Fringe"/>
    <x v="3131"/>
    <n v="500"/>
    <n v="540"/>
    <n v="108"/>
    <x v="3"/>
    <s v="GB"/>
    <s v="GBP"/>
    <n v="1490358834"/>
    <n v="1487770434"/>
    <b v="0"/>
    <n v="16"/>
    <b v="0"/>
    <s v="theater/plays"/>
    <n v="33.75"/>
    <x v="1"/>
    <x v="6"/>
    <x v="3133"/>
    <d v="2017-03-24T12:33:54"/>
    <x v="9"/>
  </r>
  <r>
    <n v="3134"/>
    <s v="Threads by David Lane at The Hope Theatre - 11-29 April"/>
    <x v="3132"/>
    <n v="1000"/>
    <n v="225"/>
    <n v="23"/>
    <x v="3"/>
    <s v="GB"/>
    <s v="GBP"/>
    <n v="1490631419"/>
    <n v="1488820619"/>
    <b v="0"/>
    <n v="12"/>
    <b v="0"/>
    <s v="theater/plays"/>
    <n v="18.75"/>
    <x v="1"/>
    <x v="6"/>
    <x v="3134"/>
    <d v="2017-03-27T16:16:59"/>
    <x v="9"/>
  </r>
  <r>
    <n v="3135"/>
    <s v="SEVEN, a Documentary Play: North Carolina Premiere!"/>
    <x v="3133"/>
    <n v="777"/>
    <n v="162"/>
    <n v="21"/>
    <x v="3"/>
    <s v="US"/>
    <s v="USD"/>
    <n v="1491277121"/>
    <n v="1489376321"/>
    <b v="0"/>
    <n v="7"/>
    <b v="0"/>
    <s v="theater/plays"/>
    <n v="23.14"/>
    <x v="1"/>
    <x v="6"/>
    <x v="3135"/>
    <d v="2017-04-04T03:38:41"/>
    <x v="9"/>
  </r>
  <r>
    <n v="3136"/>
    <s v="Heroines"/>
    <x v="3134"/>
    <n v="500"/>
    <n v="639"/>
    <n v="128"/>
    <x v="3"/>
    <s v="GB"/>
    <s v="GBP"/>
    <n v="1491001140"/>
    <n v="1487847954"/>
    <b v="0"/>
    <n v="22"/>
    <b v="0"/>
    <s v="theater/plays"/>
    <n v="29.05"/>
    <x v="1"/>
    <x v="6"/>
    <x v="3136"/>
    <d v="2017-03-31T22:59:00"/>
    <x v="9"/>
  </r>
  <r>
    <n v="3137"/>
    <s v="Richard III - Presented by REBATEnsemble/Theatre Off Jackson"/>
    <x v="3135"/>
    <n v="1500"/>
    <n v="50"/>
    <n v="3"/>
    <x v="3"/>
    <s v="US"/>
    <s v="USD"/>
    <n v="1493838720"/>
    <n v="1489439669"/>
    <b v="0"/>
    <n v="1"/>
    <b v="0"/>
    <s v="theater/plays"/>
    <n v="50"/>
    <x v="1"/>
    <x v="6"/>
    <x v="3137"/>
    <d v="2017-05-03T19:12:00"/>
    <x v="9"/>
  </r>
  <r>
    <n v="3138"/>
    <s v="Our Country's Good"/>
    <x v="3136"/>
    <n v="200"/>
    <n v="0"/>
    <n v="0"/>
    <x v="3"/>
    <s v="GB"/>
    <s v="GBP"/>
    <n v="1491233407"/>
    <n v="1489591807"/>
    <b v="0"/>
    <n v="0"/>
    <b v="0"/>
    <s v="theater/plays"/>
    <n v="0"/>
    <x v="1"/>
    <x v="6"/>
    <x v="3138"/>
    <d v="2017-04-03T15:30:07"/>
    <x v="9"/>
  </r>
  <r>
    <n v="3139"/>
    <s v="Casa Calabaza, Premio Nacional de Teatro Penitenciario."/>
    <x v="3137"/>
    <n v="50000"/>
    <n v="2700"/>
    <n v="5"/>
    <x v="3"/>
    <s v="MX"/>
    <s v="MXN"/>
    <n v="1490416380"/>
    <n v="1487485760"/>
    <b v="0"/>
    <n v="6"/>
    <b v="0"/>
    <s v="theater/plays"/>
    <n v="450"/>
    <x v="1"/>
    <x v="6"/>
    <x v="3139"/>
    <d v="2017-03-25T04:33:00"/>
    <x v="9"/>
  </r>
  <r>
    <n v="3140"/>
    <s v="ReminiSens Restaurant &amp; Theatre in Versailles"/>
    <x v="3138"/>
    <n v="10000"/>
    <n v="96"/>
    <n v="1"/>
    <x v="3"/>
    <s v="FR"/>
    <s v="EUR"/>
    <n v="1491581703"/>
    <n v="1488993303"/>
    <b v="0"/>
    <n v="4"/>
    <b v="0"/>
    <s v="theater/plays"/>
    <n v="24"/>
    <x v="1"/>
    <x v="6"/>
    <x v="3140"/>
    <d v="2017-04-07T16:15:03"/>
    <x v="9"/>
  </r>
  <r>
    <n v="3141"/>
    <s v="GUTS: Black Comedy"/>
    <x v="3139"/>
    <n v="500"/>
    <n v="258"/>
    <n v="52"/>
    <x v="3"/>
    <s v="NL"/>
    <s v="EUR"/>
    <n v="1492372800"/>
    <n v="1488823488"/>
    <b v="0"/>
    <n v="8"/>
    <b v="0"/>
    <s v="theater/plays"/>
    <n v="32.25"/>
    <x v="1"/>
    <x v="6"/>
    <x v="3141"/>
    <d v="2017-04-16T20:00:00"/>
    <x v="9"/>
  </r>
  <r>
    <n v="3142"/>
    <s v="The Pendulum Swings UK Theatre Tour/EdFringe"/>
    <x v="3140"/>
    <n v="2750"/>
    <n v="45"/>
    <n v="2"/>
    <x v="3"/>
    <s v="GB"/>
    <s v="GBP"/>
    <n v="1489922339"/>
    <n v="1487333939"/>
    <b v="0"/>
    <n v="3"/>
    <b v="0"/>
    <s v="theater/plays"/>
    <n v="15"/>
    <x v="1"/>
    <x v="6"/>
    <x v="3142"/>
    <d v="2017-03-19T11:18:59"/>
    <x v="9"/>
  </r>
  <r>
    <n v="3143"/>
    <s v="This is Living by Liam Borrett"/>
    <x v="3141"/>
    <n v="700"/>
    <n v="0"/>
    <n v="0"/>
    <x v="3"/>
    <s v="GB"/>
    <s v="GBP"/>
    <n v="1491726956"/>
    <n v="1489480556"/>
    <b v="0"/>
    <n v="0"/>
    <b v="0"/>
    <s v="theater/plays"/>
    <n v="0"/>
    <x v="1"/>
    <x v="6"/>
    <x v="3143"/>
    <d v="2017-04-09T08:35:56"/>
    <x v="9"/>
  </r>
  <r>
    <n v="3144"/>
    <s v="Benghazi Bergen-Belsen"/>
    <x v="3142"/>
    <n v="10000"/>
    <n v="7540"/>
    <n v="75"/>
    <x v="3"/>
    <s v="US"/>
    <s v="USD"/>
    <n v="1489903200"/>
    <n v="1488459307"/>
    <b v="0"/>
    <n v="30"/>
    <b v="0"/>
    <s v="theater/plays"/>
    <n v="251.33"/>
    <x v="1"/>
    <x v="6"/>
    <x v="3144"/>
    <d v="2017-03-19T06:00:00"/>
    <x v="9"/>
  </r>
  <r>
    <n v="3145"/>
    <s v="Arlington's 1st Dinner Theatre"/>
    <x v="3143"/>
    <n v="25000"/>
    <n v="0"/>
    <n v="0"/>
    <x v="3"/>
    <s v="US"/>
    <s v="USD"/>
    <n v="1490659134"/>
    <n v="1485478734"/>
    <b v="0"/>
    <n v="0"/>
    <b v="0"/>
    <s v="theater/plays"/>
    <n v="0"/>
    <x v="1"/>
    <x v="6"/>
    <x v="3145"/>
    <d v="2017-03-27T23:58:54"/>
    <x v="9"/>
  </r>
  <r>
    <n v="3146"/>
    <s v="SoÃ±Ã© una ciudad amurallada"/>
    <x v="3144"/>
    <n v="50000"/>
    <n v="5250"/>
    <n v="11"/>
    <x v="3"/>
    <s v="MX"/>
    <s v="MXN"/>
    <n v="1492356166"/>
    <n v="1488471766"/>
    <b v="0"/>
    <n v="12"/>
    <b v="0"/>
    <s v="theater/plays"/>
    <n v="437.5"/>
    <x v="1"/>
    <x v="6"/>
    <x v="3146"/>
    <d v="2017-04-16T15:22:46"/>
    <x v="9"/>
  </r>
  <r>
    <n v="3147"/>
    <s v="The Eternal Space Brings the Old Penn Station Back to Life"/>
    <x v="3145"/>
    <n v="20000"/>
    <n v="23505"/>
    <n v="118"/>
    <x v="0"/>
    <s v="US"/>
    <s v="USD"/>
    <n v="1415319355"/>
    <n v="1411859755"/>
    <b v="1"/>
    <n v="213"/>
    <b v="1"/>
    <s v="theater/plays"/>
    <n v="110.35"/>
    <x v="1"/>
    <x v="6"/>
    <x v="3147"/>
    <d v="2014-11-07T00:15:55"/>
    <x v="3"/>
  </r>
  <r>
    <n v="3148"/>
    <s v="The Aurora Project: A Sci-Fi Epic by Bella Poynton"/>
    <x v="3146"/>
    <n v="1800"/>
    <n v="2361"/>
    <n v="131"/>
    <x v="0"/>
    <s v="US"/>
    <s v="USD"/>
    <n v="1412136000"/>
    <n v="1410278284"/>
    <b v="1"/>
    <n v="57"/>
    <b v="1"/>
    <s v="theater/plays"/>
    <n v="41.42"/>
    <x v="1"/>
    <x v="6"/>
    <x v="3148"/>
    <d v="2014-10-01T04:00:00"/>
    <x v="3"/>
  </r>
  <r>
    <n v="3149"/>
    <s v="Kafka on the Shore"/>
    <x v="3147"/>
    <n v="1250"/>
    <n v="1300"/>
    <n v="104"/>
    <x v="0"/>
    <s v="US"/>
    <s v="USD"/>
    <n v="1354845600"/>
    <n v="1352766300"/>
    <b v="1"/>
    <n v="25"/>
    <b v="1"/>
    <s v="theater/plays"/>
    <n v="52"/>
    <x v="1"/>
    <x v="6"/>
    <x v="3149"/>
    <d v="2012-12-07T02:00:00"/>
    <x v="6"/>
  </r>
  <r>
    <n v="3150"/>
    <s v="Sustainable Theatre Project and The Life-Cycle of Seller Door: A Play of Consequences"/>
    <x v="3148"/>
    <n v="3500"/>
    <n v="3535"/>
    <n v="101"/>
    <x v="0"/>
    <s v="US"/>
    <s v="USD"/>
    <n v="1295928000"/>
    <n v="1288160403"/>
    <b v="1"/>
    <n v="104"/>
    <b v="1"/>
    <s v="theater/plays"/>
    <n v="33.99"/>
    <x v="1"/>
    <x v="6"/>
    <x v="3150"/>
    <d v="2011-01-25T04:00:00"/>
    <x v="8"/>
  </r>
  <r>
    <n v="3151"/>
    <s v="&quot;The Holiday Bug&quot; 2014 Puppet Show"/>
    <x v="3149"/>
    <n v="3500"/>
    <n v="3514"/>
    <n v="100"/>
    <x v="0"/>
    <s v="US"/>
    <s v="USD"/>
    <n v="1410379774"/>
    <n v="1407787774"/>
    <b v="1"/>
    <n v="34"/>
    <b v="1"/>
    <s v="theater/plays"/>
    <n v="103.35"/>
    <x v="1"/>
    <x v="6"/>
    <x v="3151"/>
    <d v="2014-09-10T20:09:34"/>
    <x v="3"/>
  </r>
  <r>
    <n v="3152"/>
    <s v="'Gilead', an original theatre piece"/>
    <x v="3150"/>
    <n v="2200"/>
    <n v="2331"/>
    <n v="106"/>
    <x v="0"/>
    <s v="GB"/>
    <s v="GBP"/>
    <n v="1383425367"/>
    <n v="1380833367"/>
    <b v="1"/>
    <n v="67"/>
    <b v="1"/>
    <s v="theater/plays"/>
    <n v="34.79"/>
    <x v="1"/>
    <x v="6"/>
    <x v="3152"/>
    <d v="2013-11-02T20:49:27"/>
    <x v="5"/>
  </r>
  <r>
    <n v="3153"/>
    <s v="Terminator the Second"/>
    <x v="3151"/>
    <n v="3000"/>
    <n v="10067.5"/>
    <n v="336"/>
    <x v="0"/>
    <s v="US"/>
    <s v="USD"/>
    <n v="1304225940"/>
    <n v="1301542937"/>
    <b v="1"/>
    <n v="241"/>
    <b v="1"/>
    <s v="theater/plays"/>
    <n v="41.77"/>
    <x v="1"/>
    <x v="6"/>
    <x v="3153"/>
    <d v="2011-05-01T04:59:00"/>
    <x v="7"/>
  </r>
  <r>
    <n v="3154"/>
    <s v="&quot;Bright Ideas&quot; By Eric Coble"/>
    <x v="3152"/>
    <n v="7000"/>
    <n v="7905"/>
    <n v="113"/>
    <x v="0"/>
    <s v="US"/>
    <s v="USD"/>
    <n v="1333310458"/>
    <n v="1330722058"/>
    <b v="1"/>
    <n v="123"/>
    <b v="1"/>
    <s v="theater/plays"/>
    <n v="64.27"/>
    <x v="1"/>
    <x v="6"/>
    <x v="3154"/>
    <d v="2012-04-01T20:00:58"/>
    <x v="6"/>
  </r>
  <r>
    <n v="3155"/>
    <s v="Stage Adaptation of Studio Ghibli's Princess Mononoke"/>
    <x v="3153"/>
    <n v="5000"/>
    <n v="9425.23"/>
    <n v="189"/>
    <x v="0"/>
    <s v="GB"/>
    <s v="GBP"/>
    <n v="1356004725"/>
    <n v="1353412725"/>
    <b v="1"/>
    <n v="302"/>
    <b v="1"/>
    <s v="theater/plays"/>
    <n v="31.21"/>
    <x v="1"/>
    <x v="6"/>
    <x v="3155"/>
    <d v="2012-12-20T11:58:45"/>
    <x v="6"/>
  </r>
  <r>
    <n v="3156"/>
    <s v="Bringing First Love/Worst Love To Life"/>
    <x v="3154"/>
    <n v="5500"/>
    <n v="5600"/>
    <n v="102"/>
    <x v="0"/>
    <s v="US"/>
    <s v="USD"/>
    <n v="1338591144"/>
    <n v="1335567144"/>
    <b v="1"/>
    <n v="89"/>
    <b v="1"/>
    <s v="theater/plays"/>
    <n v="62.92"/>
    <x v="1"/>
    <x v="6"/>
    <x v="3156"/>
    <d v="2012-06-01T22:52:24"/>
    <x v="6"/>
  </r>
  <r>
    <n v="3157"/>
    <s v="Summer FourPlay"/>
    <x v="3155"/>
    <n v="4000"/>
    <n v="4040"/>
    <n v="101"/>
    <x v="0"/>
    <s v="US"/>
    <s v="USD"/>
    <n v="1405746000"/>
    <n v="1404932105"/>
    <b v="1"/>
    <n v="41"/>
    <b v="1"/>
    <s v="theater/plays"/>
    <n v="98.54"/>
    <x v="1"/>
    <x v="6"/>
    <x v="3157"/>
    <d v="2014-07-19T05:00:00"/>
    <x v="3"/>
  </r>
  <r>
    <n v="3158"/>
    <s v="Nursery Crimes"/>
    <x v="3156"/>
    <n v="5000"/>
    <n v="5700"/>
    <n v="114"/>
    <x v="0"/>
    <s v="US"/>
    <s v="USD"/>
    <n v="1374523752"/>
    <n v="1371931752"/>
    <b v="1"/>
    <n v="69"/>
    <b v="1"/>
    <s v="theater/plays"/>
    <n v="82.61"/>
    <x v="1"/>
    <x v="6"/>
    <x v="3158"/>
    <d v="2013-07-22T20:09:12"/>
    <x v="5"/>
  </r>
  <r>
    <n v="3159"/>
    <s v="Waxwing: A New Play"/>
    <x v="3157"/>
    <n v="1500"/>
    <n v="2002.22"/>
    <n v="133"/>
    <x v="0"/>
    <s v="US"/>
    <s v="USD"/>
    <n v="1326927600"/>
    <n v="1323221761"/>
    <b v="1"/>
    <n v="52"/>
    <b v="1"/>
    <s v="theater/plays"/>
    <n v="38.5"/>
    <x v="1"/>
    <x v="6"/>
    <x v="3159"/>
    <d v="2012-01-18T23:00:00"/>
    <x v="7"/>
  </r>
  <r>
    <n v="3160"/>
    <s v="We Play Chekhov"/>
    <x v="3158"/>
    <n v="4500"/>
    <n v="4569"/>
    <n v="102"/>
    <x v="0"/>
    <s v="US"/>
    <s v="USD"/>
    <n v="1407905940"/>
    <n v="1405923687"/>
    <b v="1"/>
    <n v="57"/>
    <b v="1"/>
    <s v="theater/plays"/>
    <n v="80.16"/>
    <x v="1"/>
    <x v="6"/>
    <x v="3160"/>
    <d v="2014-08-13T04:59:00"/>
    <x v="3"/>
  </r>
  <r>
    <n v="3161"/>
    <s v="Faustus"/>
    <x v="3159"/>
    <n v="2000"/>
    <n v="2102"/>
    <n v="105"/>
    <x v="0"/>
    <s v="GB"/>
    <s v="GBP"/>
    <n v="1413377522"/>
    <n v="1410785522"/>
    <b v="1"/>
    <n v="74"/>
    <b v="1"/>
    <s v="theater/plays"/>
    <n v="28.41"/>
    <x v="1"/>
    <x v="6"/>
    <x v="3161"/>
    <d v="2014-10-15T12:52:02"/>
    <x v="3"/>
  </r>
  <r>
    <n v="3162"/>
    <s v="Your Radio Adventure!"/>
    <x v="3160"/>
    <n v="4000"/>
    <n v="5086"/>
    <n v="127"/>
    <x v="0"/>
    <s v="US"/>
    <s v="USD"/>
    <n v="1404698400"/>
    <n v="1402331262"/>
    <b v="1"/>
    <n v="63"/>
    <b v="1"/>
    <s v="theater/plays"/>
    <n v="80.73"/>
    <x v="1"/>
    <x v="6"/>
    <x v="3162"/>
    <d v="2014-07-07T02:00:00"/>
    <x v="3"/>
  </r>
  <r>
    <n v="3163"/>
    <s v="Bring &quot;SONNY&quot; To Toronto This Summer!"/>
    <x v="3161"/>
    <n v="13000"/>
    <n v="14450"/>
    <n v="111"/>
    <x v="0"/>
    <s v="US"/>
    <s v="USD"/>
    <n v="1402855525"/>
    <n v="1400263525"/>
    <b v="1"/>
    <n v="72"/>
    <b v="1"/>
    <s v="theater/plays"/>
    <n v="200.69"/>
    <x v="1"/>
    <x v="6"/>
    <x v="3163"/>
    <d v="2014-06-15T18:05:25"/>
    <x v="3"/>
  </r>
  <r>
    <n v="3164"/>
    <s v="Better Than Shakespeare Presents: Much Ado About Something"/>
    <x v="3162"/>
    <n v="2500"/>
    <n v="2669"/>
    <n v="107"/>
    <x v="0"/>
    <s v="US"/>
    <s v="USD"/>
    <n v="1402341615"/>
    <n v="1399490415"/>
    <b v="1"/>
    <n v="71"/>
    <b v="1"/>
    <s v="theater/plays"/>
    <n v="37.590000000000003"/>
    <x v="1"/>
    <x v="6"/>
    <x v="3164"/>
    <d v="2014-06-09T19:20:15"/>
    <x v="3"/>
  </r>
  <r>
    <n v="3165"/>
    <s v="THE MOON PLAY"/>
    <x v="3163"/>
    <n v="750"/>
    <n v="1220"/>
    <n v="163"/>
    <x v="0"/>
    <s v="US"/>
    <s v="USD"/>
    <n v="1304395140"/>
    <n v="1302493760"/>
    <b v="1"/>
    <n v="21"/>
    <b v="1"/>
    <s v="theater/plays"/>
    <n v="58.1"/>
    <x v="1"/>
    <x v="6"/>
    <x v="3165"/>
    <d v="2011-05-03T03:59:00"/>
    <x v="7"/>
  </r>
  <r>
    <n v="3166"/>
    <s v="Verdigris - A Play by Jim Beaver"/>
    <x v="3164"/>
    <n v="35000"/>
    <n v="56079.83"/>
    <n v="160"/>
    <x v="0"/>
    <s v="US"/>
    <s v="USD"/>
    <n v="1416988740"/>
    <n v="1414514153"/>
    <b v="1"/>
    <n v="930"/>
    <b v="1"/>
    <s v="theater/plays"/>
    <n v="60.3"/>
    <x v="1"/>
    <x v="6"/>
    <x v="3166"/>
    <d v="2014-11-26T07:59:00"/>
    <x v="3"/>
  </r>
  <r>
    <n v="3167"/>
    <s v="Destiny is Judd Nelson: a new play at FringeNYC"/>
    <x v="3165"/>
    <n v="3000"/>
    <n v="3485"/>
    <n v="116"/>
    <x v="0"/>
    <s v="US"/>
    <s v="USD"/>
    <n v="1406952781"/>
    <n v="1405743181"/>
    <b v="1"/>
    <n v="55"/>
    <b v="1"/>
    <s v="theater/plays"/>
    <n v="63.36"/>
    <x v="1"/>
    <x v="6"/>
    <x v="3167"/>
    <d v="2014-08-02T04:13:01"/>
    <x v="3"/>
  </r>
  <r>
    <n v="3168"/>
    <s v="Cosmicomics"/>
    <x v="3166"/>
    <n v="2500"/>
    <n v="3105"/>
    <n v="124"/>
    <x v="0"/>
    <s v="US"/>
    <s v="USD"/>
    <n v="1402696800"/>
    <n v="1399948353"/>
    <b v="1"/>
    <n v="61"/>
    <b v="1"/>
    <s v="theater/plays"/>
    <n v="50.9"/>
    <x v="1"/>
    <x v="6"/>
    <x v="3168"/>
    <d v="2014-06-13T22:00:00"/>
    <x v="3"/>
  </r>
  <r>
    <n v="3169"/>
    <s v="The Window"/>
    <x v="3167"/>
    <n v="8000"/>
    <n v="8241"/>
    <n v="103"/>
    <x v="0"/>
    <s v="US"/>
    <s v="USD"/>
    <n v="1386910740"/>
    <n v="1384364561"/>
    <b v="1"/>
    <n v="82"/>
    <b v="1"/>
    <s v="theater/plays"/>
    <n v="100.5"/>
    <x v="1"/>
    <x v="6"/>
    <x v="3169"/>
    <d v="2013-12-13T04:59:00"/>
    <x v="5"/>
  </r>
  <r>
    <n v="3170"/>
    <s v="Ain't She Brave FringeNYC 2014 Project"/>
    <x v="3168"/>
    <n v="2000"/>
    <n v="2245"/>
    <n v="112"/>
    <x v="0"/>
    <s v="US"/>
    <s v="USD"/>
    <n v="1404273600"/>
    <n v="1401414944"/>
    <b v="1"/>
    <n v="71"/>
    <b v="1"/>
    <s v="theater/plays"/>
    <n v="31.62"/>
    <x v="1"/>
    <x v="6"/>
    <x v="3170"/>
    <d v="2014-07-02T04:00:00"/>
    <x v="3"/>
  </r>
  <r>
    <n v="3171"/>
    <s v="The Fall - an epic theatrical adaptation"/>
    <x v="3169"/>
    <n v="7000"/>
    <n v="7617"/>
    <n v="109"/>
    <x v="0"/>
    <s v="GB"/>
    <s v="GBP"/>
    <n v="1462545358"/>
    <n v="1459953358"/>
    <b v="1"/>
    <n v="117"/>
    <b v="1"/>
    <s v="theater/plays"/>
    <n v="65.099999999999994"/>
    <x v="1"/>
    <x v="6"/>
    <x v="3171"/>
    <d v="2016-05-06T14:35:58"/>
    <x v="2"/>
  </r>
  <r>
    <n v="3172"/>
    <s v="Outcry Theatre presents &quot;Dark Play or Stories for Boys&quot;"/>
    <x v="3170"/>
    <n v="2000"/>
    <n v="2300"/>
    <n v="115"/>
    <x v="0"/>
    <s v="US"/>
    <s v="USD"/>
    <n v="1329240668"/>
    <n v="1326648668"/>
    <b v="1"/>
    <n v="29"/>
    <b v="1"/>
    <s v="theater/plays"/>
    <n v="79.31"/>
    <x v="1"/>
    <x v="6"/>
    <x v="3172"/>
    <d v="2012-02-14T17:31:08"/>
    <x v="6"/>
  </r>
  <r>
    <n v="3173"/>
    <s v="Melissa Arctic At the Road Theatre"/>
    <x v="3171"/>
    <n v="10000"/>
    <n v="10300"/>
    <n v="103"/>
    <x v="0"/>
    <s v="US"/>
    <s v="USD"/>
    <n v="1411765492"/>
    <n v="1409173492"/>
    <b v="1"/>
    <n v="74"/>
    <b v="1"/>
    <s v="theater/plays"/>
    <n v="139.19"/>
    <x v="1"/>
    <x v="6"/>
    <x v="3173"/>
    <d v="2014-09-26T21:04:52"/>
    <x v="3"/>
  </r>
  <r>
    <n v="3174"/>
    <s v="A Race Redux"/>
    <x v="3172"/>
    <n v="3000"/>
    <n v="3034"/>
    <n v="101"/>
    <x v="0"/>
    <s v="US"/>
    <s v="USD"/>
    <n v="1408999508"/>
    <n v="1407789908"/>
    <b v="1"/>
    <n v="23"/>
    <b v="1"/>
    <s v="theater/plays"/>
    <n v="131.91"/>
    <x v="1"/>
    <x v="6"/>
    <x v="3174"/>
    <d v="2014-08-25T20:45:08"/>
    <x v="3"/>
  </r>
  <r>
    <n v="3175"/>
    <s v="The Killing Room"/>
    <x v="3173"/>
    <n v="5000"/>
    <n v="5478"/>
    <n v="110"/>
    <x v="0"/>
    <s v="US"/>
    <s v="USD"/>
    <n v="1297977427"/>
    <n v="1292793427"/>
    <b v="1"/>
    <n v="60"/>
    <b v="1"/>
    <s v="theater/plays"/>
    <n v="91.3"/>
    <x v="1"/>
    <x v="6"/>
    <x v="3175"/>
    <d v="2011-02-17T21:17:07"/>
    <x v="8"/>
  </r>
  <r>
    <n v="3176"/>
    <s v="Romeo and Juliet at Moody's Pub"/>
    <x v="3174"/>
    <n v="1900"/>
    <n v="2182"/>
    <n v="115"/>
    <x v="0"/>
    <s v="US"/>
    <s v="USD"/>
    <n v="1376838000"/>
    <n v="1374531631"/>
    <b v="1"/>
    <n v="55"/>
    <b v="1"/>
    <s v="theater/plays"/>
    <n v="39.67"/>
    <x v="1"/>
    <x v="6"/>
    <x v="3176"/>
    <d v="2013-08-18T15:00:00"/>
    <x v="5"/>
  </r>
  <r>
    <n v="3177"/>
    <s v="Tilted Field presents NO STATIC AT ALL in New York City"/>
    <x v="3175"/>
    <n v="2500"/>
    <n v="2935"/>
    <n v="117"/>
    <x v="0"/>
    <s v="US"/>
    <s v="USD"/>
    <n v="1403366409"/>
    <n v="1400774409"/>
    <b v="1"/>
    <n v="51"/>
    <b v="1"/>
    <s v="theater/plays"/>
    <n v="57.55"/>
    <x v="1"/>
    <x v="6"/>
    <x v="3177"/>
    <d v="2014-06-21T16:00:09"/>
    <x v="3"/>
  </r>
  <r>
    <n v="3178"/>
    <s v="Cutting Off Kate Bush"/>
    <x v="3176"/>
    <n v="1500"/>
    <n v="2576"/>
    <n v="172"/>
    <x v="0"/>
    <s v="GB"/>
    <s v="GBP"/>
    <n v="1405521075"/>
    <n v="1402929075"/>
    <b v="1"/>
    <n v="78"/>
    <b v="1"/>
    <s v="theater/plays"/>
    <n v="33.03"/>
    <x v="1"/>
    <x v="6"/>
    <x v="3178"/>
    <d v="2014-07-16T14:31:15"/>
    <x v="3"/>
  </r>
  <r>
    <n v="3179"/>
    <s v="I Do Wonder"/>
    <x v="3177"/>
    <n v="4200"/>
    <n v="4794.82"/>
    <n v="114"/>
    <x v="0"/>
    <s v="US"/>
    <s v="USD"/>
    <n v="1367859071"/>
    <n v="1365699071"/>
    <b v="1"/>
    <n v="62"/>
    <b v="1"/>
    <s v="theater/plays"/>
    <n v="77.34"/>
    <x v="1"/>
    <x v="6"/>
    <x v="3179"/>
    <d v="2013-05-06T16:51:11"/>
    <x v="5"/>
  </r>
  <r>
    <n v="3180"/>
    <s v="Glass Mountain: An Original Fairytale"/>
    <x v="3178"/>
    <n v="1200"/>
    <n v="1437"/>
    <n v="120"/>
    <x v="0"/>
    <s v="GB"/>
    <s v="GBP"/>
    <n v="1403258049"/>
    <n v="1400666049"/>
    <b v="1"/>
    <n v="45"/>
    <b v="1"/>
    <s v="theater/plays"/>
    <n v="31.93"/>
    <x v="1"/>
    <x v="6"/>
    <x v="3180"/>
    <d v="2014-06-20T09:54:09"/>
    <x v="3"/>
  </r>
  <r>
    <n v="3181"/>
    <s v="ENDURING SONG"/>
    <x v="3179"/>
    <n v="500"/>
    <n v="545"/>
    <n v="109"/>
    <x v="0"/>
    <s v="GB"/>
    <s v="GBP"/>
    <n v="1402848000"/>
    <n v="1400570787"/>
    <b v="1"/>
    <n v="15"/>
    <b v="1"/>
    <s v="theater/plays"/>
    <n v="36.33"/>
    <x v="1"/>
    <x v="6"/>
    <x v="3181"/>
    <d v="2014-06-15T16:00:00"/>
    <x v="3"/>
  </r>
  <r>
    <n v="3182"/>
    <s v="A Thought in Three Parts"/>
    <x v="3180"/>
    <n v="7000"/>
    <n v="7062"/>
    <n v="101"/>
    <x v="0"/>
    <s v="US"/>
    <s v="USD"/>
    <n v="1328029200"/>
    <n v="1323211621"/>
    <b v="1"/>
    <n v="151"/>
    <b v="1"/>
    <s v="theater/plays"/>
    <n v="46.77"/>
    <x v="1"/>
    <x v="6"/>
    <x v="3182"/>
    <d v="2012-01-31T17:00:00"/>
    <x v="7"/>
  </r>
  <r>
    <n v="3183"/>
    <s v="The Seagull on The River"/>
    <x v="3181"/>
    <n v="2500"/>
    <n v="2725"/>
    <n v="109"/>
    <x v="0"/>
    <s v="US"/>
    <s v="USD"/>
    <n v="1377284669"/>
    <n v="1375729469"/>
    <b v="1"/>
    <n v="68"/>
    <b v="1"/>
    <s v="theater/plays"/>
    <n v="40.07"/>
    <x v="1"/>
    <x v="6"/>
    <x v="3183"/>
    <d v="2013-08-23T19:04:29"/>
    <x v="5"/>
  </r>
  <r>
    <n v="3184"/>
    <s v="Equus at Frenetic Theatre"/>
    <x v="3182"/>
    <n v="4300"/>
    <n v="4610"/>
    <n v="107"/>
    <x v="0"/>
    <s v="US"/>
    <s v="USD"/>
    <n v="1404258631"/>
    <n v="1401666631"/>
    <b v="1"/>
    <n v="46"/>
    <b v="1"/>
    <s v="theater/plays"/>
    <n v="100.22"/>
    <x v="1"/>
    <x v="6"/>
    <x v="3184"/>
    <d v="2014-07-01T23:50:31"/>
    <x v="3"/>
  </r>
  <r>
    <n v="3185"/>
    <s v="Edfringe support - What a Gay Play"/>
    <x v="3183"/>
    <n v="1000"/>
    <n v="1000"/>
    <n v="100"/>
    <x v="0"/>
    <s v="GB"/>
    <s v="GBP"/>
    <n v="1405553241"/>
    <n v="1404948441"/>
    <b v="1"/>
    <n v="24"/>
    <b v="1"/>
    <s v="theater/plays"/>
    <n v="41.67"/>
    <x v="1"/>
    <x v="6"/>
    <x v="3185"/>
    <d v="2014-07-16T23:27:21"/>
    <x v="3"/>
  </r>
  <r>
    <n v="3186"/>
    <s v="Honest"/>
    <x v="3184"/>
    <n v="3200"/>
    <n v="3270"/>
    <n v="102"/>
    <x v="0"/>
    <s v="GB"/>
    <s v="GBP"/>
    <n v="1410901200"/>
    <n v="1408313438"/>
    <b v="1"/>
    <n v="70"/>
    <b v="1"/>
    <s v="theater/plays"/>
    <n v="46.71"/>
    <x v="1"/>
    <x v="6"/>
    <x v="3186"/>
    <d v="2014-09-16T21:00:00"/>
    <x v="3"/>
  </r>
  <r>
    <n v="3187"/>
    <s v="OCTOBER IN THE CHAIR &amp; Other Fragile Things...This Halloween"/>
    <x v="3185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x v="6"/>
    <x v="3187"/>
    <d v="2014-08-04T15:59:33"/>
    <x v="3"/>
  </r>
  <r>
    <n v="3188"/>
    <s v="A Brief History of Musical Theatre..."/>
    <x v="3186"/>
    <n v="200"/>
    <n v="130"/>
    <n v="65"/>
    <x v="2"/>
    <s v="GB"/>
    <s v="GBP"/>
    <n v="1433930302"/>
    <n v="1432115902"/>
    <b v="0"/>
    <n v="9"/>
    <b v="0"/>
    <s v="theater/musical"/>
    <n v="14.44"/>
    <x v="1"/>
    <x v="40"/>
    <x v="3188"/>
    <d v="2015-06-10T09:58:22"/>
    <x v="4"/>
  </r>
  <r>
    <n v="3189"/>
    <s v="Hednadotter Jubileumskonsert"/>
    <x v="3187"/>
    <n v="55000"/>
    <n v="6780"/>
    <n v="12"/>
    <x v="2"/>
    <s v="SE"/>
    <s v="SEK"/>
    <n v="1432455532"/>
    <n v="1429863532"/>
    <b v="0"/>
    <n v="19"/>
    <b v="0"/>
    <s v="theater/musical"/>
    <n v="356.84"/>
    <x v="1"/>
    <x v="40"/>
    <x v="3189"/>
    <d v="2015-05-24T08:18:52"/>
    <x v="4"/>
  </r>
  <r>
    <n v="3190"/>
    <s v="Call It A Day Productions - THE LIFE"/>
    <x v="3188"/>
    <n v="4000"/>
    <n v="0"/>
    <n v="0"/>
    <x v="2"/>
    <s v="CA"/>
    <s v="CAD"/>
    <n v="1481258275"/>
    <n v="1478662675"/>
    <b v="0"/>
    <n v="0"/>
    <b v="0"/>
    <s v="theater/musical"/>
    <n v="0"/>
    <x v="1"/>
    <x v="40"/>
    <x v="3190"/>
    <d v="2016-12-09T04:37:55"/>
    <x v="2"/>
  </r>
  <r>
    <n v="3191"/>
    <s v="Decree 770: Europa"/>
    <x v="3189"/>
    <n v="3750"/>
    <n v="151"/>
    <n v="4"/>
    <x v="2"/>
    <s v="US"/>
    <s v="USD"/>
    <n v="1471370869"/>
    <n v="1466186869"/>
    <b v="0"/>
    <n v="4"/>
    <b v="0"/>
    <s v="theater/musical"/>
    <n v="37.75"/>
    <x v="1"/>
    <x v="40"/>
    <x v="3191"/>
    <d v="2016-08-16T18:07:49"/>
    <x v="2"/>
  </r>
  <r>
    <n v="3192"/>
    <s v="Arts in Conflict"/>
    <x v="3190"/>
    <n v="10000"/>
    <n v="102"/>
    <n v="1"/>
    <x v="2"/>
    <s v="GB"/>
    <s v="GBP"/>
    <n v="1425160800"/>
    <n v="1421274859"/>
    <b v="0"/>
    <n v="8"/>
    <b v="0"/>
    <s v="theater/musical"/>
    <n v="12.75"/>
    <x v="1"/>
    <x v="40"/>
    <x v="3192"/>
    <d v="2015-02-28T22:00:00"/>
    <x v="4"/>
  </r>
  <r>
    <n v="3193"/>
    <s v="Shock Treatment - The Sequel to Rocky Horror!"/>
    <x v="3191"/>
    <n v="5000"/>
    <n v="587"/>
    <n v="12"/>
    <x v="2"/>
    <s v="GB"/>
    <s v="GBP"/>
    <n v="1424474056"/>
    <n v="1420586056"/>
    <b v="0"/>
    <n v="24"/>
    <b v="0"/>
    <s v="theater/musical"/>
    <n v="24.46"/>
    <x v="1"/>
    <x v="40"/>
    <x v="3193"/>
    <d v="2015-02-20T23:14:16"/>
    <x v="4"/>
  </r>
  <r>
    <n v="3194"/>
    <s v="P.A.C.K (Performing Arts Camp for Kids)"/>
    <x v="3192"/>
    <n v="11000"/>
    <n v="0"/>
    <n v="0"/>
    <x v="2"/>
    <s v="US"/>
    <s v="USD"/>
    <n v="1437960598"/>
    <n v="1435368598"/>
    <b v="0"/>
    <n v="0"/>
    <b v="0"/>
    <s v="theater/musical"/>
    <n v="0"/>
    <x v="1"/>
    <x v="40"/>
    <x v="3194"/>
    <d v="2015-07-27T01:29:58"/>
    <x v="4"/>
  </r>
  <r>
    <n v="3195"/>
    <s v="Emerson Sings!"/>
    <x v="3193"/>
    <n v="3500"/>
    <n v="2070"/>
    <n v="59"/>
    <x v="2"/>
    <s v="US"/>
    <s v="USD"/>
    <n v="1423750542"/>
    <n v="1421158542"/>
    <b v="0"/>
    <n v="39"/>
    <b v="0"/>
    <s v="theater/musical"/>
    <n v="53.08"/>
    <x v="1"/>
    <x v="40"/>
    <x v="3195"/>
    <d v="2015-02-12T14:15:42"/>
    <x v="4"/>
  </r>
  <r>
    <n v="3196"/>
    <s v="Our Modern Lives"/>
    <x v="3194"/>
    <n v="3000000"/>
    <n v="1800"/>
    <n v="0"/>
    <x v="2"/>
    <s v="US"/>
    <s v="USD"/>
    <n v="1438437600"/>
    <n v="1433254875"/>
    <b v="0"/>
    <n v="6"/>
    <b v="0"/>
    <s v="theater/musical"/>
    <n v="300"/>
    <x v="1"/>
    <x v="40"/>
    <x v="3196"/>
    <d v="2015-08-01T14:00:00"/>
    <x v="4"/>
  </r>
  <r>
    <n v="3197"/>
    <s v="Mirror, mirror on the wall"/>
    <x v="3195"/>
    <n v="10000"/>
    <n v="1145"/>
    <n v="11"/>
    <x v="2"/>
    <s v="NO"/>
    <s v="NOK"/>
    <n v="1423050618"/>
    <n v="1420458618"/>
    <b v="0"/>
    <n v="4"/>
    <b v="0"/>
    <s v="theater/musical"/>
    <n v="286.25"/>
    <x v="1"/>
    <x v="40"/>
    <x v="3197"/>
    <d v="2015-02-04T11:50:18"/>
    <x v="4"/>
  </r>
  <r>
    <n v="3198"/>
    <s v="Terezin's The Fireflies"/>
    <x v="3196"/>
    <n v="30000"/>
    <n v="110"/>
    <n v="0"/>
    <x v="2"/>
    <s v="DK"/>
    <s v="DKK"/>
    <n v="1424081477"/>
    <n v="1420798277"/>
    <b v="0"/>
    <n v="3"/>
    <b v="0"/>
    <s v="theater/musical"/>
    <n v="36.67"/>
    <x v="1"/>
    <x v="40"/>
    <x v="3198"/>
    <d v="2015-02-16T10:11:17"/>
    <x v="4"/>
  </r>
  <r>
    <n v="3199"/>
    <s v="Help Milburn Stone Fly High With TARZAN The Musical"/>
    <x v="3197"/>
    <n v="5000"/>
    <n v="2608"/>
    <n v="52"/>
    <x v="2"/>
    <s v="US"/>
    <s v="USD"/>
    <n v="1410037200"/>
    <n v="1407435418"/>
    <b v="0"/>
    <n v="53"/>
    <b v="0"/>
    <s v="theater/musical"/>
    <n v="49.21"/>
    <x v="1"/>
    <x v="40"/>
    <x v="3199"/>
    <d v="2014-09-06T21:00:00"/>
    <x v="3"/>
  </r>
  <r>
    <n v="3200"/>
    <s v="ROAD TO THE KINGDOM"/>
    <x v="3198"/>
    <n v="50000"/>
    <n v="1"/>
    <n v="0"/>
    <x v="2"/>
    <s v="US"/>
    <s v="USD"/>
    <n v="1461994440"/>
    <n v="1459410101"/>
    <b v="0"/>
    <n v="1"/>
    <b v="0"/>
    <s v="theater/musical"/>
    <n v="1"/>
    <x v="1"/>
    <x v="40"/>
    <x v="3200"/>
    <d v="2016-04-30T05:34:00"/>
    <x v="2"/>
  </r>
  <r>
    <n v="3201"/>
    <s v="Nothing Changes"/>
    <x v="3199"/>
    <n v="2000"/>
    <n v="25"/>
    <n v="1"/>
    <x v="2"/>
    <s v="GB"/>
    <s v="GBP"/>
    <n v="1409509477"/>
    <n v="1407695077"/>
    <b v="0"/>
    <n v="2"/>
    <b v="0"/>
    <s v="theater/musical"/>
    <n v="12.5"/>
    <x v="1"/>
    <x v="40"/>
    <x v="3201"/>
    <d v="2014-08-31T18:24:37"/>
    <x v="3"/>
  </r>
  <r>
    <n v="3202"/>
    <s v="Christmas Ain't A Drag - A Musical"/>
    <x v="3200"/>
    <n v="5000"/>
    <n v="2726"/>
    <n v="55"/>
    <x v="2"/>
    <s v="US"/>
    <s v="USD"/>
    <n v="1450072740"/>
    <n v="1445027346"/>
    <b v="0"/>
    <n v="25"/>
    <b v="0"/>
    <s v="theater/musical"/>
    <n v="109.04"/>
    <x v="1"/>
    <x v="40"/>
    <x v="3202"/>
    <d v="2015-12-14T05:59:00"/>
    <x v="4"/>
  </r>
  <r>
    <n v="3203"/>
    <s v="Escape from Reality's 1st Season &quot;Defying Gravity&quot;"/>
    <x v="3201"/>
    <n v="1000"/>
    <n v="250"/>
    <n v="25"/>
    <x v="2"/>
    <s v="US"/>
    <s v="USD"/>
    <n v="1443224622"/>
    <n v="1440632622"/>
    <b v="0"/>
    <n v="6"/>
    <b v="0"/>
    <s v="theater/musical"/>
    <n v="41.67"/>
    <x v="1"/>
    <x v="40"/>
    <x v="3203"/>
    <d v="2015-09-25T23:43:42"/>
    <x v="4"/>
  </r>
  <r>
    <n v="3204"/>
    <s v="FaÃ§ade: The Interactive Musical"/>
    <x v="3202"/>
    <n v="500"/>
    <n v="0"/>
    <n v="0"/>
    <x v="2"/>
    <s v="US"/>
    <s v="USD"/>
    <n v="1437149640"/>
    <n v="1434558479"/>
    <b v="0"/>
    <n v="0"/>
    <b v="0"/>
    <s v="theater/musical"/>
    <n v="0"/>
    <x v="1"/>
    <x v="40"/>
    <x v="3204"/>
    <d v="2015-07-17T16:14:00"/>
    <x v="4"/>
  </r>
  <r>
    <n v="3205"/>
    <s v="Children Must Run: An Original Musical"/>
    <x v="3203"/>
    <n v="8000"/>
    <n v="273"/>
    <n v="3"/>
    <x v="2"/>
    <s v="GB"/>
    <s v="GBP"/>
    <n v="1430470772"/>
    <n v="1427878772"/>
    <b v="0"/>
    <n v="12"/>
    <b v="0"/>
    <s v="theater/musical"/>
    <n v="22.75"/>
    <x v="1"/>
    <x v="40"/>
    <x v="3205"/>
    <d v="2015-05-01T08:59:32"/>
    <x v="4"/>
  </r>
  <r>
    <n v="3206"/>
    <s v="Performance Theater for Young Artists (PTYA)"/>
    <x v="3204"/>
    <n v="5000"/>
    <n v="0"/>
    <n v="0"/>
    <x v="2"/>
    <s v="US"/>
    <s v="USD"/>
    <n v="1442644651"/>
    <n v="1440052651"/>
    <b v="0"/>
    <n v="0"/>
    <b v="0"/>
    <s v="theater/musical"/>
    <n v="0"/>
    <x v="1"/>
    <x v="40"/>
    <x v="3206"/>
    <d v="2015-09-19T06:37:31"/>
    <x v="4"/>
  </r>
  <r>
    <n v="3207"/>
    <s v="The Last Five Years: The Muse Arts Production's Debut Show"/>
    <x v="3205"/>
    <n v="5500"/>
    <n v="2550"/>
    <n v="46"/>
    <x v="2"/>
    <s v="US"/>
    <s v="USD"/>
    <n v="1429767607"/>
    <n v="1424587207"/>
    <b v="0"/>
    <n v="36"/>
    <b v="0"/>
    <s v="theater/musical"/>
    <n v="70.83"/>
    <x v="1"/>
    <x v="40"/>
    <x v="3207"/>
    <d v="2015-04-23T05:40:07"/>
    <x v="4"/>
  </r>
  <r>
    <n v="3208"/>
    <s v="The Blind Owl Stages Shinn's &quot;The Coming World&quot;"/>
    <x v="3206"/>
    <n v="5000"/>
    <n v="5175"/>
    <n v="104"/>
    <x v="0"/>
    <s v="US"/>
    <s v="USD"/>
    <n v="1406557877"/>
    <n v="1404743477"/>
    <b v="1"/>
    <n v="82"/>
    <b v="1"/>
    <s v="theater/plays"/>
    <n v="63.11"/>
    <x v="1"/>
    <x v="6"/>
    <x v="3208"/>
    <d v="2014-07-28T14:31:17"/>
    <x v="3"/>
  </r>
  <r>
    <n v="3209"/>
    <s v="King Kirby, a play by Crystal Skillman and Fred Van Lente"/>
    <x v="3207"/>
    <n v="9500"/>
    <n v="11335.7"/>
    <n v="119"/>
    <x v="0"/>
    <s v="US"/>
    <s v="USD"/>
    <n v="1403305200"/>
    <n v="1400512658"/>
    <b v="1"/>
    <n v="226"/>
    <b v="1"/>
    <s v="theater/plays"/>
    <n v="50.16"/>
    <x v="1"/>
    <x v="6"/>
    <x v="3209"/>
    <d v="2014-06-20T23:00:00"/>
    <x v="3"/>
  </r>
  <r>
    <n v="3210"/>
    <s v="&quot;The Red Herring&quot; World Premiere"/>
    <x v="3208"/>
    <n v="3000"/>
    <n v="3773"/>
    <n v="126"/>
    <x v="0"/>
    <s v="US"/>
    <s v="USD"/>
    <n v="1338523140"/>
    <n v="1334442519"/>
    <b v="1"/>
    <n v="60"/>
    <b v="1"/>
    <s v="theater/plays"/>
    <n v="62.88"/>
    <x v="1"/>
    <x v="6"/>
    <x v="3210"/>
    <d v="2012-06-01T03:59:00"/>
    <x v="6"/>
  </r>
  <r>
    <n v="3211"/>
    <s v="Titus &amp; Two Conversations. Huzzah!"/>
    <x v="3209"/>
    <n v="23000"/>
    <n v="27541"/>
    <n v="120"/>
    <x v="0"/>
    <s v="US"/>
    <s v="USD"/>
    <n v="1408068000"/>
    <n v="1405346680"/>
    <b v="1"/>
    <n v="322"/>
    <b v="1"/>
    <s v="theater/plays"/>
    <n v="85.53"/>
    <x v="1"/>
    <x v="6"/>
    <x v="3211"/>
    <d v="2014-08-15T02:00:00"/>
    <x v="3"/>
  </r>
  <r>
    <n v="3212"/>
    <s v="Campo Maldito"/>
    <x v="3210"/>
    <n v="4000"/>
    <n v="5050"/>
    <n v="126"/>
    <x v="0"/>
    <s v="US"/>
    <s v="USD"/>
    <n v="1407524751"/>
    <n v="1404932751"/>
    <b v="1"/>
    <n v="94"/>
    <b v="1"/>
    <s v="theater/plays"/>
    <n v="53.72"/>
    <x v="1"/>
    <x v="6"/>
    <x v="3212"/>
    <d v="2014-08-08T19:05:51"/>
    <x v="3"/>
  </r>
  <r>
    <n v="3213"/>
    <s v="Moving Dust presents 'THIS MUCH' 2015"/>
    <x v="3211"/>
    <n v="6000"/>
    <n v="6007"/>
    <n v="100"/>
    <x v="0"/>
    <s v="GB"/>
    <s v="GBP"/>
    <n v="1437934759"/>
    <n v="1434478759"/>
    <b v="1"/>
    <n v="47"/>
    <b v="1"/>
    <s v="theater/plays"/>
    <n v="127.81"/>
    <x v="1"/>
    <x v="6"/>
    <x v="3213"/>
    <d v="2015-07-26T18:19:19"/>
    <x v="4"/>
  </r>
  <r>
    <n v="3214"/>
    <s v="World Premiere of Sket - a play by  Maya Sondhi"/>
    <x v="3212"/>
    <n v="12000"/>
    <n v="12256"/>
    <n v="102"/>
    <x v="0"/>
    <s v="GB"/>
    <s v="GBP"/>
    <n v="1452038100"/>
    <n v="1448823673"/>
    <b v="1"/>
    <n v="115"/>
    <b v="1"/>
    <s v="theater/plays"/>
    <n v="106.57"/>
    <x v="1"/>
    <x v="6"/>
    <x v="3214"/>
    <d v="2016-01-05T23:55:00"/>
    <x v="4"/>
  </r>
  <r>
    <n v="3215"/>
    <s v="Colt Coeur's 6th Season"/>
    <x v="3213"/>
    <n v="35000"/>
    <n v="35123"/>
    <n v="100"/>
    <x v="0"/>
    <s v="US"/>
    <s v="USD"/>
    <n v="1441857540"/>
    <n v="1438617471"/>
    <b v="1"/>
    <n v="134"/>
    <b v="1"/>
    <s v="theater/plays"/>
    <n v="262.11"/>
    <x v="1"/>
    <x v="6"/>
    <x v="3215"/>
    <d v="2015-09-10T03:59:00"/>
    <x v="4"/>
  </r>
  <r>
    <n v="3216"/>
    <s v="BRUTE"/>
    <x v="3214"/>
    <n v="2000"/>
    <n v="2001"/>
    <n v="100"/>
    <x v="0"/>
    <s v="GB"/>
    <s v="GBP"/>
    <n v="1436625000"/>
    <n v="1433934371"/>
    <b v="1"/>
    <n v="35"/>
    <b v="1"/>
    <s v="theater/plays"/>
    <n v="57.17"/>
    <x v="1"/>
    <x v="6"/>
    <x v="3216"/>
    <d v="2015-07-11T14:30:00"/>
    <x v="4"/>
  </r>
  <r>
    <n v="3217"/>
    <s v="Wake Up Call @ IRT Theater"/>
    <x v="3215"/>
    <n v="4500"/>
    <n v="5221"/>
    <n v="116"/>
    <x v="0"/>
    <s v="US"/>
    <s v="USD"/>
    <n v="1478264784"/>
    <n v="1475672784"/>
    <b v="1"/>
    <n v="104"/>
    <b v="1"/>
    <s v="theater/plays"/>
    <n v="50.2"/>
    <x v="1"/>
    <x v="6"/>
    <x v="3217"/>
    <d v="2016-11-04T13:06:24"/>
    <x v="2"/>
  </r>
  <r>
    <n v="3218"/>
    <s v="Lonely Soldier Monologues a play by Helen Benedict."/>
    <x v="3216"/>
    <n v="12000"/>
    <n v="12252"/>
    <n v="102"/>
    <x v="0"/>
    <s v="GB"/>
    <s v="GBP"/>
    <n v="1419984000"/>
    <n v="1417132986"/>
    <b v="1"/>
    <n v="184"/>
    <b v="1"/>
    <s v="theater/plays"/>
    <n v="66.59"/>
    <x v="1"/>
    <x v="6"/>
    <x v="3218"/>
    <d v="2014-12-31T00:00:00"/>
    <x v="3"/>
  </r>
  <r>
    <n v="3219"/>
    <s v="Eyes Closed - The First In-Dream Theater Experience"/>
    <x v="3217"/>
    <n v="20000"/>
    <n v="20022"/>
    <n v="100"/>
    <x v="0"/>
    <s v="US"/>
    <s v="USD"/>
    <n v="1427063747"/>
    <n v="1424043347"/>
    <b v="1"/>
    <n v="119"/>
    <b v="1"/>
    <s v="theater/plays"/>
    <n v="168.25"/>
    <x v="1"/>
    <x v="6"/>
    <x v="3219"/>
    <d v="2015-03-22T22:35:47"/>
    <x v="4"/>
  </r>
  <r>
    <n v="3220"/>
    <s v="Burners"/>
    <x v="3218"/>
    <n v="15000"/>
    <n v="15126"/>
    <n v="101"/>
    <x v="0"/>
    <s v="US"/>
    <s v="USD"/>
    <n v="1489352400"/>
    <n v="1486411204"/>
    <b v="1"/>
    <n v="59"/>
    <b v="1"/>
    <s v="theater/plays"/>
    <n v="256.37"/>
    <x v="1"/>
    <x v="6"/>
    <x v="3220"/>
    <d v="2017-03-12T21:00:00"/>
    <x v="9"/>
  </r>
  <r>
    <n v="3221"/>
    <s v="The Hitchhiker's Guide to the Family"/>
    <x v="3219"/>
    <n v="4000"/>
    <n v="4137"/>
    <n v="103"/>
    <x v="0"/>
    <s v="GB"/>
    <s v="GBP"/>
    <n v="1436114603"/>
    <n v="1433090603"/>
    <b v="1"/>
    <n v="113"/>
    <b v="1"/>
    <s v="theater/plays"/>
    <n v="36.61"/>
    <x v="1"/>
    <x v="6"/>
    <x v="3221"/>
    <d v="2015-07-05T16:43:23"/>
    <x v="4"/>
  </r>
  <r>
    <n v="3222"/>
    <s v="Shakespeare in ASL - and FREE for everyone"/>
    <x v="3220"/>
    <n v="2500"/>
    <n v="3120"/>
    <n v="125"/>
    <x v="0"/>
    <s v="US"/>
    <s v="USD"/>
    <n v="1445722140"/>
    <n v="1443016697"/>
    <b v="1"/>
    <n v="84"/>
    <b v="1"/>
    <s v="theater/plays"/>
    <n v="37.14"/>
    <x v="1"/>
    <x v="6"/>
    <x v="3222"/>
    <d v="2015-10-24T21:29:00"/>
    <x v="4"/>
  </r>
  <r>
    <n v="3223"/>
    <s v="Good People by David Lindsay-Abaire at Waterfront Playhouse"/>
    <x v="3221"/>
    <n v="3100"/>
    <n v="3395"/>
    <n v="110"/>
    <x v="0"/>
    <s v="US"/>
    <s v="USD"/>
    <n v="1440100976"/>
    <n v="1437508976"/>
    <b v="1"/>
    <n v="74"/>
    <b v="1"/>
    <s v="theater/plays"/>
    <n v="45.88"/>
    <x v="1"/>
    <x v="6"/>
    <x v="3223"/>
    <d v="2015-08-20T20:02:56"/>
    <x v="4"/>
  </r>
  <r>
    <n v="3224"/>
    <s v="AdA (Author directing Author)"/>
    <x v="3222"/>
    <n v="30000"/>
    <n v="30610"/>
    <n v="102"/>
    <x v="0"/>
    <s v="US"/>
    <s v="USD"/>
    <n v="1484024400"/>
    <n v="1479932713"/>
    <b v="1"/>
    <n v="216"/>
    <b v="1"/>
    <s v="theater/plays"/>
    <n v="141.71"/>
    <x v="1"/>
    <x v="6"/>
    <x v="3224"/>
    <d v="2017-01-10T05:00:00"/>
    <x v="2"/>
  </r>
  <r>
    <n v="3225"/>
    <s v="Two &quot;Gentlemen&quot; of Verona by William Shakespeare"/>
    <x v="3223"/>
    <n v="2000"/>
    <n v="2047"/>
    <n v="102"/>
    <x v="0"/>
    <s v="US"/>
    <s v="USD"/>
    <n v="1464987600"/>
    <n v="1463145938"/>
    <b v="1"/>
    <n v="39"/>
    <b v="1"/>
    <s v="theater/plays"/>
    <n v="52.49"/>
    <x v="1"/>
    <x v="6"/>
    <x v="3225"/>
    <d v="2016-06-03T21:00:00"/>
    <x v="2"/>
  </r>
  <r>
    <n v="3226"/>
    <s v="Get Trip The Light Theatre's show to its 2nd London Stage!"/>
    <x v="3224"/>
    <n v="1200"/>
    <n v="1250"/>
    <n v="104"/>
    <x v="0"/>
    <s v="GB"/>
    <s v="GBP"/>
    <n v="1446213612"/>
    <n v="1443621612"/>
    <b v="1"/>
    <n v="21"/>
    <b v="1"/>
    <s v="theater/plays"/>
    <n v="59.52"/>
    <x v="1"/>
    <x v="6"/>
    <x v="3226"/>
    <d v="2015-10-30T14:00:12"/>
    <x v="4"/>
  </r>
  <r>
    <n v="3227"/>
    <s v="a colder water than here - VAULT 2017"/>
    <x v="3225"/>
    <n v="1200"/>
    <n v="1500"/>
    <n v="125"/>
    <x v="0"/>
    <s v="GB"/>
    <s v="GBP"/>
    <n v="1484687436"/>
    <n v="1482095436"/>
    <b v="0"/>
    <n v="30"/>
    <b v="1"/>
    <s v="theater/plays"/>
    <n v="50"/>
    <x v="1"/>
    <x v="6"/>
    <x v="3227"/>
    <d v="2017-01-17T21:10:36"/>
    <x v="2"/>
  </r>
  <r>
    <n v="3228"/>
    <s v="Hear Me Roar: A Season of Powerful Women"/>
    <x v="3226"/>
    <n v="7000"/>
    <n v="7164"/>
    <n v="102"/>
    <x v="0"/>
    <s v="US"/>
    <s v="USD"/>
    <n v="1450328340"/>
    <n v="1447606884"/>
    <b v="1"/>
    <n v="37"/>
    <b v="1"/>
    <s v="theater/plays"/>
    <n v="193.62"/>
    <x v="1"/>
    <x v="6"/>
    <x v="3228"/>
    <d v="2015-12-17T04:59:00"/>
    <x v="4"/>
  </r>
  <r>
    <n v="3229"/>
    <s v="The Seagull Project Presents: The Three Sisters"/>
    <x v="3227"/>
    <n v="20000"/>
    <n v="21573"/>
    <n v="108"/>
    <x v="0"/>
    <s v="US"/>
    <s v="USD"/>
    <n v="1416470398"/>
    <n v="1413874798"/>
    <b v="1"/>
    <n v="202"/>
    <b v="1"/>
    <s v="theater/plays"/>
    <n v="106.8"/>
    <x v="1"/>
    <x v="6"/>
    <x v="3229"/>
    <d v="2014-11-20T07:59:58"/>
    <x v="3"/>
  </r>
  <r>
    <n v="3230"/>
    <s v="#CLOUD$ - a modern adaptation of Aristophanes' Clouds"/>
    <x v="3228"/>
    <n v="2600"/>
    <n v="2857"/>
    <n v="110"/>
    <x v="0"/>
    <s v="US"/>
    <s v="USD"/>
    <n v="1412135940"/>
    <n v="1410840126"/>
    <b v="1"/>
    <n v="37"/>
    <b v="1"/>
    <s v="theater/plays"/>
    <n v="77.22"/>
    <x v="1"/>
    <x v="6"/>
    <x v="3230"/>
    <d v="2014-10-01T03:59:00"/>
    <x v="3"/>
  </r>
  <r>
    <n v="3231"/>
    <s v="Strong Poison Stage Play adapted fr. Dorothy L. Sayers novel"/>
    <x v="3229"/>
    <n v="1000"/>
    <n v="1610"/>
    <n v="161"/>
    <x v="0"/>
    <s v="US"/>
    <s v="USD"/>
    <n v="1460846347"/>
    <n v="1458254347"/>
    <b v="0"/>
    <n v="28"/>
    <b v="1"/>
    <s v="theater/plays"/>
    <n v="57.5"/>
    <x v="1"/>
    <x v="6"/>
    <x v="3231"/>
    <d v="2016-04-16T22:39:07"/>
    <x v="2"/>
  </r>
  <r>
    <n v="3232"/>
    <s v="Honorable Men - Poor Yorick's Players 2016 Season"/>
    <x v="3230"/>
    <n v="1000"/>
    <n v="1312"/>
    <n v="131"/>
    <x v="0"/>
    <s v="US"/>
    <s v="USD"/>
    <n v="1462334340"/>
    <n v="1459711917"/>
    <b v="1"/>
    <n v="26"/>
    <b v="1"/>
    <s v="theater/plays"/>
    <n v="50.46"/>
    <x v="1"/>
    <x v="6"/>
    <x v="3232"/>
    <d v="2016-05-04T03:59:00"/>
    <x v="2"/>
  </r>
  <r>
    <n v="3233"/>
    <s v="64 Squares"/>
    <x v="3231"/>
    <n v="5000"/>
    <n v="5940"/>
    <n v="119"/>
    <x v="0"/>
    <s v="US"/>
    <s v="USD"/>
    <n v="1488482355"/>
    <n v="1485890355"/>
    <b v="0"/>
    <n v="61"/>
    <b v="1"/>
    <s v="theater/plays"/>
    <n v="97.38"/>
    <x v="1"/>
    <x v="6"/>
    <x v="3233"/>
    <d v="2017-03-02T19:19:15"/>
    <x v="9"/>
  </r>
  <r>
    <n v="3234"/>
    <s v="Repetitive Beats: A new play premiering at Vault Festival"/>
    <x v="3232"/>
    <n v="4000"/>
    <n v="4015.71"/>
    <n v="100"/>
    <x v="0"/>
    <s v="GB"/>
    <s v="GBP"/>
    <n v="1485991860"/>
    <n v="1483124208"/>
    <b v="0"/>
    <n v="115"/>
    <b v="1"/>
    <s v="theater/plays"/>
    <n v="34.92"/>
    <x v="1"/>
    <x v="6"/>
    <x v="3234"/>
    <d v="2017-02-01T23:31:00"/>
    <x v="2"/>
  </r>
  <r>
    <n v="3235"/>
    <s v="Catapult OYL to the next levelâ€”in Edinburgh!"/>
    <x v="3233"/>
    <n v="15000"/>
    <n v="15481"/>
    <n v="103"/>
    <x v="0"/>
    <s v="US"/>
    <s v="USD"/>
    <n v="1467361251"/>
    <n v="1464769251"/>
    <b v="1"/>
    <n v="181"/>
    <b v="1"/>
    <s v="theater/plays"/>
    <n v="85.53"/>
    <x v="1"/>
    <x v="6"/>
    <x v="3235"/>
    <d v="2016-07-01T08:20:51"/>
    <x v="2"/>
  </r>
  <r>
    <n v="3236"/>
    <s v="Sub-Basement World Premiere"/>
    <x v="3234"/>
    <n v="20000"/>
    <n v="20120"/>
    <n v="101"/>
    <x v="0"/>
    <s v="US"/>
    <s v="USD"/>
    <n v="1482962433"/>
    <n v="1480370433"/>
    <b v="0"/>
    <n v="110"/>
    <b v="1"/>
    <s v="theater/plays"/>
    <n v="182.91"/>
    <x v="1"/>
    <x v="6"/>
    <x v="3236"/>
    <d v="2016-12-28T22:00:33"/>
    <x v="2"/>
  </r>
  <r>
    <n v="3237"/>
    <s v="Celebrating 20 years of The 24 Hour Plays around the world!"/>
    <x v="3235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x v="6"/>
    <x v="3237"/>
    <d v="2015-09-29T03:59:00"/>
    <x v="4"/>
  </r>
  <r>
    <n v="3238"/>
    <s v="All Bare Theatre bring THE MAIDS to Edinburgh 2015"/>
    <x v="3236"/>
    <n v="2800"/>
    <n v="3145"/>
    <n v="112"/>
    <x v="0"/>
    <s v="GB"/>
    <s v="GBP"/>
    <n v="1435752898"/>
    <n v="1433160898"/>
    <b v="1"/>
    <n v="79"/>
    <b v="1"/>
    <s v="theater/plays"/>
    <n v="39.81"/>
    <x v="1"/>
    <x v="6"/>
    <x v="3238"/>
    <d v="2015-07-01T12:14:58"/>
    <x v="4"/>
  </r>
  <r>
    <n v="3239"/>
    <s v="The Book's the Thing - Welcome to Hamlet's Library"/>
    <x v="3237"/>
    <n v="5862"/>
    <n v="6208.98"/>
    <n v="106"/>
    <x v="0"/>
    <s v="GB"/>
    <s v="GBP"/>
    <n v="1445817540"/>
    <n v="1443665293"/>
    <b v="1"/>
    <n v="104"/>
    <b v="1"/>
    <s v="theater/plays"/>
    <n v="59.7"/>
    <x v="1"/>
    <x v="6"/>
    <x v="3239"/>
    <d v="2015-10-25T23:59:00"/>
    <x v="4"/>
  </r>
  <r>
    <n v="3240"/>
    <s v="Princess Suffragette: a new play for VAULT Festival 2017"/>
    <x v="3238"/>
    <n v="3000"/>
    <n v="3017"/>
    <n v="101"/>
    <x v="0"/>
    <s v="GB"/>
    <s v="GBP"/>
    <n v="1487286000"/>
    <n v="1484843948"/>
    <b v="0"/>
    <n v="34"/>
    <b v="1"/>
    <s v="theater/plays"/>
    <n v="88.74"/>
    <x v="1"/>
    <x v="6"/>
    <x v="3240"/>
    <d v="2017-02-16T23:00:00"/>
    <x v="9"/>
  </r>
  <r>
    <n v="3241"/>
    <s v="THE SOPHOCLES PROJECT"/>
    <x v="3239"/>
    <n v="8500"/>
    <n v="9801"/>
    <n v="115"/>
    <x v="0"/>
    <s v="US"/>
    <s v="USD"/>
    <n v="1413269940"/>
    <n v="1410421670"/>
    <b v="1"/>
    <n v="167"/>
    <b v="1"/>
    <s v="theater/plays"/>
    <n v="58.69"/>
    <x v="1"/>
    <x v="6"/>
    <x v="3241"/>
    <d v="2014-10-14T06:59:00"/>
    <x v="3"/>
  </r>
  <r>
    <n v="3242"/>
    <s v="First Day Off in a Long Time by Brian Finkelstein"/>
    <x v="3240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x v="6"/>
    <x v="3242"/>
    <d v="2014-09-19T18:08:12"/>
    <x v="3"/>
  </r>
  <r>
    <n v="3243"/>
    <s v="THE INCREDIBLE FOX SISTERS"/>
    <x v="3241"/>
    <n v="8000"/>
    <n v="8227"/>
    <n v="103"/>
    <x v="0"/>
    <s v="US"/>
    <s v="USD"/>
    <n v="1444348800"/>
    <n v="1442283562"/>
    <b v="1"/>
    <n v="71"/>
    <b v="1"/>
    <s v="theater/plays"/>
    <n v="115.87"/>
    <x v="1"/>
    <x v="6"/>
    <x v="3243"/>
    <d v="2015-10-09T00:00:00"/>
    <x v="4"/>
  </r>
  <r>
    <n v="3244"/>
    <s v="'Time Please'"/>
    <x v="3242"/>
    <n v="1600"/>
    <n v="1647"/>
    <n v="103"/>
    <x v="0"/>
    <s v="GB"/>
    <s v="GBP"/>
    <n v="1480613982"/>
    <n v="1478018382"/>
    <b v="0"/>
    <n v="69"/>
    <b v="1"/>
    <s v="theater/plays"/>
    <n v="23.87"/>
    <x v="1"/>
    <x v="6"/>
    <x v="3244"/>
    <d v="2016-12-01T17:39:42"/>
    <x v="2"/>
  </r>
  <r>
    <n v="3245"/>
    <s v="Roughly Speaking: Voices from The Soup Kitchen"/>
    <x v="3243"/>
    <n v="21000"/>
    <n v="21904"/>
    <n v="104"/>
    <x v="0"/>
    <s v="US"/>
    <s v="USD"/>
    <n v="1434074400"/>
    <n v="1431354258"/>
    <b v="0"/>
    <n v="270"/>
    <b v="1"/>
    <s v="theater/plays"/>
    <n v="81.13"/>
    <x v="1"/>
    <x v="6"/>
    <x v="3245"/>
    <d v="2015-06-12T02:00:00"/>
    <x v="4"/>
  </r>
  <r>
    <n v="3246"/>
    <s v="The Gray Man"/>
    <x v="3244"/>
    <n v="10000"/>
    <n v="11122"/>
    <n v="111"/>
    <x v="0"/>
    <s v="US"/>
    <s v="USD"/>
    <n v="1442030340"/>
    <n v="1439551200"/>
    <b v="1"/>
    <n v="193"/>
    <b v="1"/>
    <s v="theater/plays"/>
    <n v="57.63"/>
    <x v="1"/>
    <x v="6"/>
    <x v="3246"/>
    <d v="2015-09-12T03:59:00"/>
    <x v="4"/>
  </r>
  <r>
    <n v="3247"/>
    <s v="Open Letter Theatre presents 'Boys' by Ella Hickson"/>
    <x v="3245"/>
    <n v="2500"/>
    <n v="2646.5"/>
    <n v="106"/>
    <x v="0"/>
    <s v="GB"/>
    <s v="GBP"/>
    <n v="1436696712"/>
    <n v="1434104712"/>
    <b v="1"/>
    <n v="57"/>
    <b v="1"/>
    <s v="theater/plays"/>
    <n v="46.43"/>
    <x v="1"/>
    <x v="6"/>
    <x v="3247"/>
    <d v="2015-07-12T10:25:12"/>
    <x v="4"/>
  </r>
  <r>
    <n v="3248"/>
    <s v="Honest Accomplice Theatre 2015-16 Season"/>
    <x v="3246"/>
    <n v="12000"/>
    <n v="12095"/>
    <n v="101"/>
    <x v="0"/>
    <s v="US"/>
    <s v="USD"/>
    <n v="1428178757"/>
    <n v="1425590357"/>
    <b v="1"/>
    <n v="200"/>
    <b v="1"/>
    <s v="theater/plays"/>
    <n v="60.48"/>
    <x v="1"/>
    <x v="6"/>
    <x v="3248"/>
    <d v="2015-04-04T20:19:17"/>
    <x v="4"/>
  </r>
  <r>
    <n v="3249"/>
    <s v="Yesterday Again, Please - A New Play by Dezi Gallegos"/>
    <x v="3247"/>
    <n v="5500"/>
    <n v="5771"/>
    <n v="105"/>
    <x v="0"/>
    <s v="US"/>
    <s v="USD"/>
    <n v="1434822914"/>
    <n v="1432230914"/>
    <b v="1"/>
    <n v="88"/>
    <b v="1"/>
    <s v="theater/plays"/>
    <n v="65.58"/>
    <x v="1"/>
    <x v="6"/>
    <x v="3249"/>
    <d v="2015-06-20T17:55:14"/>
    <x v="4"/>
  </r>
  <r>
    <n v="3250"/>
    <s v="Bring Love's Labour's Lost to Minnesota"/>
    <x v="3248"/>
    <n v="25000"/>
    <n v="25388"/>
    <n v="102"/>
    <x v="0"/>
    <s v="US"/>
    <s v="USD"/>
    <n v="1415213324"/>
    <n v="1412617724"/>
    <b v="1"/>
    <n v="213"/>
    <b v="1"/>
    <s v="theater/plays"/>
    <n v="119.19"/>
    <x v="1"/>
    <x v="6"/>
    <x v="3250"/>
    <d v="2014-11-05T18:48:44"/>
    <x v="3"/>
  </r>
  <r>
    <n v="3251"/>
    <s v="The Metronome Society"/>
    <x v="3249"/>
    <n v="1500"/>
    <n v="1661"/>
    <n v="111"/>
    <x v="0"/>
    <s v="US"/>
    <s v="USD"/>
    <n v="1434907966"/>
    <n v="1432315966"/>
    <b v="1"/>
    <n v="20"/>
    <b v="1"/>
    <s v="theater/plays"/>
    <n v="83.05"/>
    <x v="1"/>
    <x v="6"/>
    <x v="3251"/>
    <d v="2015-06-21T17:32:46"/>
    <x v="4"/>
  </r>
  <r>
    <n v="3252"/>
    <s v="Modern Love"/>
    <x v="3250"/>
    <n v="2250"/>
    <n v="2876"/>
    <n v="128"/>
    <x v="0"/>
    <s v="GB"/>
    <s v="GBP"/>
    <n v="1473247240"/>
    <n v="1470655240"/>
    <b v="1"/>
    <n v="50"/>
    <b v="1"/>
    <s v="theater/plays"/>
    <n v="57.52"/>
    <x v="1"/>
    <x v="6"/>
    <x v="3252"/>
    <d v="2016-09-07T11:20:40"/>
    <x v="2"/>
  </r>
  <r>
    <n v="3253"/>
    <s v="EMPATHITRAX, a new play by Ana Nogueira"/>
    <x v="3251"/>
    <n v="20000"/>
    <n v="20365"/>
    <n v="102"/>
    <x v="0"/>
    <s v="US"/>
    <s v="USD"/>
    <n v="1473306300"/>
    <n v="1471701028"/>
    <b v="1"/>
    <n v="115"/>
    <b v="1"/>
    <s v="theater/plays"/>
    <n v="177.09"/>
    <x v="1"/>
    <x v="6"/>
    <x v="3253"/>
    <d v="2016-09-08T03:45:00"/>
    <x v="2"/>
  </r>
  <r>
    <n v="3254"/>
    <s v="Send The Bad Arm to Edinburgh. Meet the Dodgy Irish Dancer!"/>
    <x v="3252"/>
    <n v="13000"/>
    <n v="13163.5"/>
    <n v="101"/>
    <x v="0"/>
    <s v="GB"/>
    <s v="GBP"/>
    <n v="1427331809"/>
    <n v="1424743409"/>
    <b v="1"/>
    <n v="186"/>
    <b v="1"/>
    <s v="theater/plays"/>
    <n v="70.77"/>
    <x v="1"/>
    <x v="6"/>
    <x v="3254"/>
    <d v="2015-03-26T01:03:29"/>
    <x v="4"/>
  </r>
  <r>
    <n v="3255"/>
    <s v="Henry V"/>
    <x v="3253"/>
    <n v="300"/>
    <n v="525"/>
    <n v="175"/>
    <x v="0"/>
    <s v="GB"/>
    <s v="GBP"/>
    <n v="1412706375"/>
    <n v="1410114375"/>
    <b v="1"/>
    <n v="18"/>
    <b v="1"/>
    <s v="theater/plays"/>
    <n v="29.17"/>
    <x v="1"/>
    <x v="6"/>
    <x v="3255"/>
    <d v="2014-10-07T18:26:15"/>
    <x v="3"/>
  </r>
  <r>
    <n v="3256"/>
    <s v="Paperhand Puppet Intervention 16th Annual Summer Show"/>
    <x v="3254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x v="6"/>
    <x v="3256"/>
    <d v="2015-06-11T03:59:00"/>
    <x v="4"/>
  </r>
  <r>
    <n v="3257"/>
    <s v="'Hello From Bertha' &amp; '27 Wagons Full of Cotton'"/>
    <x v="3255"/>
    <n v="2000"/>
    <n v="2125.9899999999998"/>
    <n v="106"/>
    <x v="0"/>
    <s v="GB"/>
    <s v="GBP"/>
    <n v="1487769952"/>
    <n v="1485177952"/>
    <b v="0"/>
    <n v="41"/>
    <b v="1"/>
    <s v="theater/plays"/>
    <n v="51.85"/>
    <x v="1"/>
    <x v="6"/>
    <x v="3257"/>
    <d v="2017-02-22T13:25:52"/>
    <x v="9"/>
  </r>
  <r>
    <n v="3258"/>
    <s v="Bluebirds by Joe Brondo"/>
    <x v="3256"/>
    <n v="7000"/>
    <n v="7365"/>
    <n v="105"/>
    <x v="0"/>
    <s v="US"/>
    <s v="USD"/>
    <n v="1420751861"/>
    <n v="1418159861"/>
    <b v="1"/>
    <n v="75"/>
    <b v="1"/>
    <s v="theater/plays"/>
    <n v="98.2"/>
    <x v="1"/>
    <x v="6"/>
    <x v="3258"/>
    <d v="2015-01-08T21:17:41"/>
    <x v="3"/>
  </r>
  <r>
    <n v="3259"/>
    <s v="Laughter is Sacred Space 2.0"/>
    <x v="3257"/>
    <n v="23000"/>
    <n v="24418.6"/>
    <n v="106"/>
    <x v="0"/>
    <s v="US"/>
    <s v="USD"/>
    <n v="1475294340"/>
    <n v="1472753745"/>
    <b v="1"/>
    <n v="97"/>
    <b v="1"/>
    <s v="theater/plays"/>
    <n v="251.74"/>
    <x v="1"/>
    <x v="6"/>
    <x v="3259"/>
    <d v="2016-10-01T03:59:00"/>
    <x v="2"/>
  </r>
  <r>
    <n v="3260"/>
    <s v="Keep the Art of Marionettes Alive With PUPPETWORKS!"/>
    <x v="3258"/>
    <n v="5000"/>
    <n v="5462"/>
    <n v="109"/>
    <x v="0"/>
    <s v="US"/>
    <s v="USD"/>
    <n v="1448903318"/>
    <n v="1445875718"/>
    <b v="1"/>
    <n v="73"/>
    <b v="1"/>
    <s v="theater/plays"/>
    <n v="74.819999999999993"/>
    <x v="1"/>
    <x v="6"/>
    <x v="3260"/>
    <d v="2015-11-30T17:08:38"/>
    <x v="4"/>
  </r>
  <r>
    <n v="3261"/>
    <s v="Scrappy Shakespeare: A Midsummer Night's Dream"/>
    <x v="3259"/>
    <n v="3300"/>
    <n v="3315"/>
    <n v="100"/>
    <x v="0"/>
    <s v="US"/>
    <s v="USD"/>
    <n v="1437067476"/>
    <n v="1434475476"/>
    <b v="1"/>
    <n v="49"/>
    <b v="1"/>
    <s v="theater/plays"/>
    <n v="67.650000000000006"/>
    <x v="1"/>
    <x v="6"/>
    <x v="3261"/>
    <d v="2015-07-16T17:24:36"/>
    <x v="4"/>
  </r>
  <r>
    <n v="3262"/>
    <s v="Prison Boxing: A New Play by Leah Joki"/>
    <x v="3260"/>
    <n v="12200"/>
    <n v="12571"/>
    <n v="103"/>
    <x v="0"/>
    <s v="US"/>
    <s v="USD"/>
    <n v="1419220800"/>
    <n v="1416555262"/>
    <b v="1"/>
    <n v="134"/>
    <b v="1"/>
    <s v="theater/plays"/>
    <n v="93.81"/>
    <x v="1"/>
    <x v="6"/>
    <x v="3262"/>
    <d v="2014-12-22T04:00:00"/>
    <x v="3"/>
  </r>
  <r>
    <n v="3263"/>
    <s v="Titus Andronicus (with an all-female cast &amp; crew)"/>
    <x v="3261"/>
    <n v="2500"/>
    <n v="2804.16"/>
    <n v="112"/>
    <x v="0"/>
    <s v="US"/>
    <s v="USD"/>
    <n v="1446238800"/>
    <n v="1444220588"/>
    <b v="1"/>
    <n v="68"/>
    <b v="1"/>
    <s v="theater/plays"/>
    <n v="41.24"/>
    <x v="1"/>
    <x v="6"/>
    <x v="3263"/>
    <d v="2015-10-30T21:00:00"/>
    <x v="4"/>
  </r>
  <r>
    <n v="3264"/>
    <s v="Kapow-i GoGo at The PIT"/>
    <x v="3262"/>
    <n v="2500"/>
    <n v="2575"/>
    <n v="103"/>
    <x v="0"/>
    <s v="US"/>
    <s v="USD"/>
    <n v="1422482400"/>
    <n v="1421089938"/>
    <b v="1"/>
    <n v="49"/>
    <b v="1"/>
    <s v="theater/plays"/>
    <n v="52.55"/>
    <x v="1"/>
    <x v="6"/>
    <x v="3264"/>
    <d v="2015-01-28T22:00:00"/>
    <x v="4"/>
  </r>
  <r>
    <n v="3265"/>
    <s v="&quot;Where was I&quot; - an autobiographical play on Dementia"/>
    <x v="3263"/>
    <n v="2700"/>
    <n v="4428"/>
    <n v="164"/>
    <x v="0"/>
    <s v="IE"/>
    <s v="EUR"/>
    <n v="1449162000"/>
    <n v="1446570315"/>
    <b v="1"/>
    <n v="63"/>
    <b v="1"/>
    <s v="theater/plays"/>
    <n v="70.290000000000006"/>
    <x v="1"/>
    <x v="6"/>
    <x v="3265"/>
    <d v="2015-12-03T17:00:00"/>
    <x v="4"/>
  </r>
  <r>
    <n v="3266"/>
    <s v="Macbeth"/>
    <x v="3264"/>
    <n v="6000"/>
    <n v="7877"/>
    <n v="131"/>
    <x v="0"/>
    <s v="US"/>
    <s v="USD"/>
    <n v="1434142800"/>
    <n v="1431435122"/>
    <b v="1"/>
    <n v="163"/>
    <b v="1"/>
    <s v="theater/plays"/>
    <n v="48.33"/>
    <x v="1"/>
    <x v="6"/>
    <x v="3266"/>
    <d v="2015-06-12T21:00:00"/>
    <x v="4"/>
  </r>
  <r>
    <n v="3267"/>
    <s v="or, The Whale: an original stage adaptation of Moby-Dick"/>
    <x v="3265"/>
    <n v="15000"/>
    <n v="15315"/>
    <n v="102"/>
    <x v="0"/>
    <s v="US"/>
    <s v="USD"/>
    <n v="1437156660"/>
    <n v="1434564660"/>
    <b v="1"/>
    <n v="288"/>
    <b v="1"/>
    <s v="theater/plays"/>
    <n v="53.18"/>
    <x v="1"/>
    <x v="6"/>
    <x v="3267"/>
    <d v="2015-07-17T18:11:00"/>
    <x v="4"/>
  </r>
  <r>
    <n v="3268"/>
    <s v="EgoPo's Hairy Ape Tours to the Provincetown Festival"/>
    <x v="3266"/>
    <n v="2000"/>
    <n v="2560"/>
    <n v="128"/>
    <x v="0"/>
    <s v="US"/>
    <s v="USD"/>
    <n v="1472074928"/>
    <n v="1470692528"/>
    <b v="1"/>
    <n v="42"/>
    <b v="1"/>
    <s v="theater/plays"/>
    <n v="60.95"/>
    <x v="1"/>
    <x v="6"/>
    <x v="3268"/>
    <d v="2016-08-24T21:42:08"/>
    <x v="2"/>
  </r>
  <r>
    <n v="3269"/>
    <s v="Cicada Studios presents &quot;Miss Sarah&quot;"/>
    <x v="3267"/>
    <n v="8000"/>
    <n v="8120"/>
    <n v="102"/>
    <x v="0"/>
    <s v="GB"/>
    <s v="GBP"/>
    <n v="1434452400"/>
    <n v="1431509397"/>
    <b v="1"/>
    <n v="70"/>
    <b v="1"/>
    <s v="theater/plays"/>
    <n v="116"/>
    <x v="1"/>
    <x v="6"/>
    <x v="3269"/>
    <d v="2015-06-16T11:00:00"/>
    <x v="4"/>
  </r>
  <r>
    <n v="3270"/>
    <s v="'Cornermen' - Smoke &amp; Oakum Theatre return to the Fringe!"/>
    <x v="3268"/>
    <n v="1800"/>
    <n v="1830"/>
    <n v="102"/>
    <x v="0"/>
    <s v="GB"/>
    <s v="GBP"/>
    <n v="1436705265"/>
    <n v="1434113265"/>
    <b v="1"/>
    <n v="30"/>
    <b v="1"/>
    <s v="theater/plays"/>
    <n v="61"/>
    <x v="1"/>
    <x v="6"/>
    <x v="3270"/>
    <d v="2015-07-12T12:47:45"/>
    <x v="4"/>
  </r>
  <r>
    <n v="3271"/>
    <s v="Saxon Court at Southwark Playhouse"/>
    <x v="3269"/>
    <n v="1500"/>
    <n v="1950"/>
    <n v="130"/>
    <x v="0"/>
    <s v="GB"/>
    <s v="GBP"/>
    <n v="1414927775"/>
    <n v="1412332175"/>
    <b v="1"/>
    <n v="51"/>
    <b v="1"/>
    <s v="theater/plays"/>
    <n v="38.24"/>
    <x v="1"/>
    <x v="6"/>
    <x v="3271"/>
    <d v="2014-11-02T11:29:35"/>
    <x v="3"/>
  </r>
  <r>
    <n v="3272"/>
    <s v="&quot;Next Stop&quot; - Adjusting to dating in NYC"/>
    <x v="3270"/>
    <n v="10000"/>
    <n v="15443"/>
    <n v="154"/>
    <x v="0"/>
    <s v="US"/>
    <s v="USD"/>
    <n v="1446814809"/>
    <n v="1444219209"/>
    <b v="1"/>
    <n v="145"/>
    <b v="1"/>
    <s v="theater/plays"/>
    <n v="106.5"/>
    <x v="1"/>
    <x v="6"/>
    <x v="3272"/>
    <d v="2015-11-06T13:00:09"/>
    <x v="4"/>
  </r>
  <r>
    <n v="3273"/>
    <s v="Toscana, or What I Remember"/>
    <x v="3271"/>
    <n v="4000"/>
    <n v="4296"/>
    <n v="107"/>
    <x v="0"/>
    <s v="US"/>
    <s v="USD"/>
    <n v="1473879600"/>
    <n v="1472498042"/>
    <b v="1"/>
    <n v="21"/>
    <b v="1"/>
    <s v="theater/plays"/>
    <n v="204.57"/>
    <x v="1"/>
    <x v="6"/>
    <x v="3273"/>
    <d v="2016-09-14T19:00:00"/>
    <x v="2"/>
  </r>
  <r>
    <n v="3274"/>
    <s v="Orpheus Descending by Tennessee Williams"/>
    <x v="3272"/>
    <n v="15500"/>
    <n v="15705"/>
    <n v="101"/>
    <x v="0"/>
    <s v="US"/>
    <s v="USD"/>
    <n v="1458075600"/>
    <n v="1454259272"/>
    <b v="1"/>
    <n v="286"/>
    <b v="1"/>
    <s v="theater/plays"/>
    <n v="54.91"/>
    <x v="1"/>
    <x v="6"/>
    <x v="3274"/>
    <d v="2016-03-15T21:00:00"/>
    <x v="2"/>
  </r>
  <r>
    <n v="3275"/>
    <s v="The Hurtling Stillness. A story about angels and clowns"/>
    <x v="3273"/>
    <n v="1800"/>
    <n v="1805"/>
    <n v="100"/>
    <x v="0"/>
    <s v="US"/>
    <s v="USD"/>
    <n v="1423456200"/>
    <n v="1421183271"/>
    <b v="1"/>
    <n v="12"/>
    <b v="1"/>
    <s v="theater/plays"/>
    <n v="150.41999999999999"/>
    <x v="1"/>
    <x v="6"/>
    <x v="3275"/>
    <d v="2015-02-09T04:30:00"/>
    <x v="4"/>
  </r>
  <r>
    <n v="3276"/>
    <s v="We The Astronomers"/>
    <x v="3274"/>
    <n v="4500"/>
    <n v="5258"/>
    <n v="117"/>
    <x v="0"/>
    <s v="CA"/>
    <s v="CAD"/>
    <n v="1459483140"/>
    <n v="1456526879"/>
    <b v="1"/>
    <n v="100"/>
    <b v="1"/>
    <s v="theater/plays"/>
    <n v="52.58"/>
    <x v="1"/>
    <x v="6"/>
    <x v="3276"/>
    <d v="2016-04-01T03:59:00"/>
    <x v="2"/>
  </r>
  <r>
    <n v="3277"/>
    <s v="Go People does 'Almost, Maine'"/>
    <x v="3275"/>
    <n v="5000"/>
    <n v="5430"/>
    <n v="109"/>
    <x v="0"/>
    <s v="GB"/>
    <s v="GBP"/>
    <n v="1416331406"/>
    <n v="1413735806"/>
    <b v="1"/>
    <n v="100"/>
    <b v="1"/>
    <s v="theater/plays"/>
    <n v="54.3"/>
    <x v="1"/>
    <x v="6"/>
    <x v="3277"/>
    <d v="2014-11-18T17:23:26"/>
    <x v="3"/>
  </r>
  <r>
    <n v="3278"/>
    <s v="Unusual Charles Dickens adaptation at Edinburgh Fringe"/>
    <x v="3276"/>
    <n v="2500"/>
    <n v="2585"/>
    <n v="103"/>
    <x v="0"/>
    <s v="GB"/>
    <s v="GBP"/>
    <n v="1433017303"/>
    <n v="1430425303"/>
    <b v="1"/>
    <n v="34"/>
    <b v="1"/>
    <s v="theater/plays"/>
    <n v="76.03"/>
    <x v="1"/>
    <x v="6"/>
    <x v="3278"/>
    <d v="2015-05-30T20:21:43"/>
    <x v="4"/>
  </r>
  <r>
    <n v="3279"/>
    <s v="Good People at The Hudson Guild Theatre"/>
    <x v="3277"/>
    <n v="5800"/>
    <n v="6628"/>
    <n v="114"/>
    <x v="0"/>
    <s v="US"/>
    <s v="USD"/>
    <n v="1459474059"/>
    <n v="1456885659"/>
    <b v="0"/>
    <n v="63"/>
    <b v="1"/>
    <s v="theater/plays"/>
    <n v="105.21"/>
    <x v="1"/>
    <x v="6"/>
    <x v="3279"/>
    <d v="2016-04-01T01:27:39"/>
    <x v="2"/>
  </r>
  <r>
    <n v="3280"/>
    <s v="Greensboro: A Requiem presented by ATC's Youth Ensemble"/>
    <x v="3278"/>
    <n v="2000"/>
    <n v="2060"/>
    <n v="103"/>
    <x v="0"/>
    <s v="US"/>
    <s v="USD"/>
    <n v="1433134800"/>
    <n v="1430158198"/>
    <b v="0"/>
    <n v="30"/>
    <b v="1"/>
    <s v="theater/plays"/>
    <n v="68.67"/>
    <x v="1"/>
    <x v="6"/>
    <x v="3280"/>
    <d v="2015-06-01T05:00:00"/>
    <x v="4"/>
  </r>
  <r>
    <n v="3281"/>
    <s v="KICK It's Not How High. It's How Strong! Written &amp; Performed"/>
    <x v="3279"/>
    <n v="5000"/>
    <n v="6080"/>
    <n v="122"/>
    <x v="0"/>
    <s v="US"/>
    <s v="USD"/>
    <n v="1441153705"/>
    <n v="1438561705"/>
    <b v="0"/>
    <n v="47"/>
    <b v="1"/>
    <s v="theater/plays"/>
    <n v="129.36000000000001"/>
    <x v="1"/>
    <x v="6"/>
    <x v="3281"/>
    <d v="2015-09-02T00:28:25"/>
    <x v="4"/>
  </r>
  <r>
    <n v="3282"/>
    <s v="Not This Year ... I Have a Headache: a comedy about marriage"/>
    <x v="3280"/>
    <n v="31000"/>
    <n v="31820.5"/>
    <n v="103"/>
    <x v="0"/>
    <s v="US"/>
    <s v="USD"/>
    <n v="1461904788"/>
    <n v="1458103188"/>
    <b v="0"/>
    <n v="237"/>
    <b v="1"/>
    <s v="theater/plays"/>
    <n v="134.26"/>
    <x v="1"/>
    <x v="6"/>
    <x v="3282"/>
    <d v="2016-04-29T04:39:48"/>
    <x v="2"/>
  </r>
  <r>
    <n v="3283"/>
    <s v="'Gretel and Hansel' - A Children's Theatre Production"/>
    <x v="3281"/>
    <n v="800"/>
    <n v="838"/>
    <n v="105"/>
    <x v="0"/>
    <s v="GB"/>
    <s v="GBP"/>
    <n v="1455138000"/>
    <n v="1452448298"/>
    <b v="0"/>
    <n v="47"/>
    <b v="1"/>
    <s v="theater/plays"/>
    <n v="17.829999999999998"/>
    <x v="1"/>
    <x v="6"/>
    <x v="3283"/>
    <d v="2016-02-10T21:00:00"/>
    <x v="2"/>
  </r>
  <r>
    <n v="3284"/>
    <s v="Help fund Black Enough!"/>
    <x v="3282"/>
    <n v="3000"/>
    <n v="3048"/>
    <n v="102"/>
    <x v="0"/>
    <s v="US"/>
    <s v="USD"/>
    <n v="1454047140"/>
    <n v="1452546853"/>
    <b v="0"/>
    <n v="15"/>
    <b v="1"/>
    <s v="theater/plays"/>
    <n v="203.2"/>
    <x v="1"/>
    <x v="6"/>
    <x v="3284"/>
    <d v="2016-01-29T05:59:00"/>
    <x v="2"/>
  </r>
  <r>
    <n v="3285"/>
    <s v="By Morning"/>
    <x v="3283"/>
    <n v="4999"/>
    <n v="5604"/>
    <n v="112"/>
    <x v="0"/>
    <s v="US"/>
    <s v="USD"/>
    <n v="1488258000"/>
    <n v="1485556626"/>
    <b v="0"/>
    <n v="81"/>
    <b v="1"/>
    <s v="theater/plays"/>
    <n v="69.19"/>
    <x v="1"/>
    <x v="6"/>
    <x v="3285"/>
    <d v="2017-02-28T05:00:00"/>
    <x v="9"/>
  </r>
  <r>
    <n v="3286"/>
    <s v="THE FALL - A New Play at FringeNYC!"/>
    <x v="3284"/>
    <n v="15000"/>
    <n v="15265"/>
    <n v="102"/>
    <x v="0"/>
    <s v="US"/>
    <s v="USD"/>
    <n v="1471291782"/>
    <n v="1468699782"/>
    <b v="0"/>
    <n v="122"/>
    <b v="1"/>
    <s v="theater/plays"/>
    <n v="125.12"/>
    <x v="1"/>
    <x v="6"/>
    <x v="3286"/>
    <d v="2016-08-15T20:09:42"/>
    <x v="2"/>
  </r>
  <r>
    <n v="3287"/>
    <s v="Three Things: Stories About Life"/>
    <x v="3285"/>
    <n v="2500"/>
    <n v="2500"/>
    <n v="100"/>
    <x v="0"/>
    <s v="CA"/>
    <s v="CAD"/>
    <n v="1448733628"/>
    <n v="1446573628"/>
    <b v="0"/>
    <n v="34"/>
    <b v="1"/>
    <s v="theater/plays"/>
    <n v="73.53"/>
    <x v="1"/>
    <x v="6"/>
    <x v="3287"/>
    <d v="2015-11-28T18:00:28"/>
    <x v="4"/>
  </r>
  <r>
    <n v="3288"/>
    <s v="Cancer patient Anne Bartram's bucket list wish..."/>
    <x v="3286"/>
    <n v="10000"/>
    <n v="10026.49"/>
    <n v="100"/>
    <x v="0"/>
    <s v="GB"/>
    <s v="GBP"/>
    <n v="1466463600"/>
    <n v="1463337315"/>
    <b v="0"/>
    <n v="207"/>
    <b v="1"/>
    <s v="theater/plays"/>
    <n v="48.44"/>
    <x v="1"/>
    <x v="6"/>
    <x v="3288"/>
    <d v="2016-06-20T23:00:00"/>
    <x v="2"/>
  </r>
  <r>
    <n v="3289"/>
    <s v="Help take 'Conversations With Rats' to Edinburgh Fringe 2017"/>
    <x v="3287"/>
    <n v="500"/>
    <n v="665.21"/>
    <n v="133"/>
    <x v="0"/>
    <s v="GB"/>
    <s v="GBP"/>
    <n v="1487580602"/>
    <n v="1485161402"/>
    <b v="0"/>
    <n v="25"/>
    <b v="1"/>
    <s v="theater/plays"/>
    <n v="26.61"/>
    <x v="1"/>
    <x v="6"/>
    <x v="3289"/>
    <d v="2017-02-20T08:50:02"/>
    <x v="9"/>
  </r>
  <r>
    <n v="3290"/>
    <s v="Get JunkBox Theatre To Edinburgh Fringe!"/>
    <x v="3288"/>
    <n v="2000"/>
    <n v="2424"/>
    <n v="121"/>
    <x v="0"/>
    <s v="GB"/>
    <s v="GBP"/>
    <n v="1489234891"/>
    <n v="1486642891"/>
    <b v="0"/>
    <n v="72"/>
    <b v="1"/>
    <s v="theater/plays"/>
    <n v="33.67"/>
    <x v="1"/>
    <x v="6"/>
    <x v="3290"/>
    <d v="2017-03-11T12:21:31"/>
    <x v="9"/>
  </r>
  <r>
    <n v="3291"/>
    <s v="THE DRESSER     TETCNY    The Ensemble Theatre Company of NY"/>
    <x v="3289"/>
    <n v="500"/>
    <n v="570"/>
    <n v="114"/>
    <x v="0"/>
    <s v="US"/>
    <s v="USD"/>
    <n v="1442462340"/>
    <n v="1439743900"/>
    <b v="0"/>
    <n v="14"/>
    <b v="1"/>
    <s v="theater/plays"/>
    <n v="40.71"/>
    <x v="1"/>
    <x v="6"/>
    <x v="3291"/>
    <d v="2015-09-17T03:59:00"/>
    <x v="4"/>
  </r>
  <r>
    <n v="3292"/>
    <s v="Dick Whittington - our 2016 community pantomime!"/>
    <x v="3290"/>
    <n v="101"/>
    <n v="289"/>
    <n v="286"/>
    <x v="0"/>
    <s v="GB"/>
    <s v="GBP"/>
    <n v="1449257348"/>
    <n v="1444069748"/>
    <b v="0"/>
    <n v="15"/>
    <b v="1"/>
    <s v="theater/plays"/>
    <n v="19.27"/>
    <x v="1"/>
    <x v="6"/>
    <x v="3292"/>
    <d v="2015-12-04T19:29:08"/>
    <x v="4"/>
  </r>
  <r>
    <n v="3293"/>
    <s v="Threefold Social Organism Theatre Project"/>
    <x v="3291"/>
    <n v="4500"/>
    <n v="7670"/>
    <n v="170"/>
    <x v="0"/>
    <s v="NZ"/>
    <s v="NZD"/>
    <n v="1488622352"/>
    <n v="1486030352"/>
    <b v="0"/>
    <n v="91"/>
    <b v="1"/>
    <s v="theater/plays"/>
    <n v="84.29"/>
    <x v="1"/>
    <x v="6"/>
    <x v="3293"/>
    <d v="2017-03-04T10:12:32"/>
    <x v="9"/>
  </r>
  <r>
    <n v="3294"/>
    <s v="old man's Gift"/>
    <x v="3292"/>
    <n v="600"/>
    <n v="710"/>
    <n v="118"/>
    <x v="0"/>
    <s v="GB"/>
    <s v="GBP"/>
    <n v="1434459554"/>
    <n v="1431867554"/>
    <b v="0"/>
    <n v="24"/>
    <b v="1"/>
    <s v="theater/plays"/>
    <n v="29.58"/>
    <x v="1"/>
    <x v="6"/>
    <x v="3294"/>
    <d v="2015-06-16T12:59:14"/>
    <x v="4"/>
  </r>
  <r>
    <n v="3295"/>
    <s v="The Divine Comedy Show"/>
    <x v="3293"/>
    <n v="700"/>
    <n v="720.01"/>
    <n v="103"/>
    <x v="0"/>
    <s v="GB"/>
    <s v="GBP"/>
    <n v="1474886229"/>
    <n v="1472294229"/>
    <b v="0"/>
    <n v="27"/>
    <b v="1"/>
    <s v="theater/plays"/>
    <n v="26.67"/>
    <x v="1"/>
    <x v="6"/>
    <x v="3295"/>
    <d v="2016-09-26T10:37:09"/>
    <x v="2"/>
  </r>
  <r>
    <n v="3296"/>
    <s v="Alix in Wundergarten"/>
    <x v="3294"/>
    <n v="1500"/>
    <n v="2161"/>
    <n v="144"/>
    <x v="0"/>
    <s v="GB"/>
    <s v="GBP"/>
    <n v="1448229600"/>
    <n v="1446401372"/>
    <b v="0"/>
    <n v="47"/>
    <b v="1"/>
    <s v="theater/plays"/>
    <n v="45.98"/>
    <x v="1"/>
    <x v="6"/>
    <x v="3296"/>
    <d v="2015-11-22T22:00:00"/>
    <x v="4"/>
  </r>
  <r>
    <n v="3297"/>
    <s v="MY EYES WENT DARK"/>
    <x v="3295"/>
    <n v="5500"/>
    <n v="5504"/>
    <n v="100"/>
    <x v="0"/>
    <s v="GB"/>
    <s v="GBP"/>
    <n v="1438037940"/>
    <n v="1436380256"/>
    <b v="0"/>
    <n v="44"/>
    <b v="1"/>
    <s v="theater/plays"/>
    <n v="125.09"/>
    <x v="1"/>
    <x v="6"/>
    <x v="3297"/>
    <d v="2015-07-27T22:59:00"/>
    <x v="4"/>
  </r>
  <r>
    <n v="3298"/>
    <s v="Get. That. Snitch. - The World's Most Dangerous Play"/>
    <x v="3296"/>
    <n v="10000"/>
    <n v="10173"/>
    <n v="102"/>
    <x v="0"/>
    <s v="US"/>
    <s v="USD"/>
    <n v="1442102400"/>
    <n v="1440370768"/>
    <b v="0"/>
    <n v="72"/>
    <b v="1"/>
    <s v="theater/plays"/>
    <n v="141.29"/>
    <x v="1"/>
    <x v="6"/>
    <x v="3298"/>
    <d v="2015-09-13T00:00:00"/>
    <x v="4"/>
  </r>
  <r>
    <n v="3299"/>
    <s v="The Maid, in the Common Room, with the FiancÃ©: A Comedy"/>
    <x v="3297"/>
    <n v="3000"/>
    <n v="3486"/>
    <n v="116"/>
    <x v="0"/>
    <s v="US"/>
    <s v="USD"/>
    <n v="1444860063"/>
    <n v="1442268063"/>
    <b v="0"/>
    <n v="63"/>
    <b v="1"/>
    <s v="theater/plays"/>
    <n v="55.33"/>
    <x v="1"/>
    <x v="6"/>
    <x v="3299"/>
    <d v="2015-10-14T22:01:03"/>
    <x v="4"/>
  </r>
  <r>
    <n v="3300"/>
    <s v="MAX &amp; ELSA: NO MUSIC. NO CHILDREN."/>
    <x v="3298"/>
    <n v="3000"/>
    <n v="4085"/>
    <n v="136"/>
    <x v="0"/>
    <s v="US"/>
    <s v="USD"/>
    <n v="1430329862"/>
    <n v="1428515462"/>
    <b v="0"/>
    <n v="88"/>
    <b v="1"/>
    <s v="theater/plays"/>
    <n v="46.42"/>
    <x v="1"/>
    <x v="6"/>
    <x v="3300"/>
    <d v="2015-04-29T17:51:02"/>
    <x v="4"/>
  </r>
  <r>
    <n v="3301"/>
    <s v="right left with heels: US Premiere at City Garage"/>
    <x v="3299"/>
    <n v="3000"/>
    <n v="4004"/>
    <n v="133"/>
    <x v="0"/>
    <s v="US"/>
    <s v="USD"/>
    <n v="1470034740"/>
    <n v="1466185176"/>
    <b v="0"/>
    <n v="70"/>
    <b v="1"/>
    <s v="theater/plays"/>
    <n v="57.2"/>
    <x v="1"/>
    <x v="6"/>
    <x v="3301"/>
    <d v="2016-08-01T06:59:00"/>
    <x v="2"/>
  </r>
  <r>
    <n v="3302"/>
    <s v="El muro de BorÃ­s KiÃ©n"/>
    <x v="3300"/>
    <n v="8400"/>
    <n v="8685"/>
    <n v="103"/>
    <x v="0"/>
    <s v="ES"/>
    <s v="EUR"/>
    <n v="1481099176"/>
    <n v="1478507176"/>
    <b v="0"/>
    <n v="50"/>
    <b v="1"/>
    <s v="theater/plays"/>
    <n v="173.7"/>
    <x v="1"/>
    <x v="6"/>
    <x v="3302"/>
    <d v="2016-12-07T08:26:16"/>
    <x v="2"/>
  </r>
  <r>
    <n v="3303"/>
    <s v="VisiÃ³n Latino Theatre Company"/>
    <x v="3301"/>
    <n v="1800"/>
    <n v="2086"/>
    <n v="116"/>
    <x v="0"/>
    <s v="US"/>
    <s v="USD"/>
    <n v="1427553484"/>
    <n v="1424533084"/>
    <b v="0"/>
    <n v="35"/>
    <b v="1"/>
    <s v="theater/plays"/>
    <n v="59.6"/>
    <x v="1"/>
    <x v="6"/>
    <x v="3303"/>
    <d v="2015-03-28T14:38:04"/>
    <x v="4"/>
  </r>
  <r>
    <n v="3304"/>
    <s v="I Can Ski Forever 3"/>
    <x v="3302"/>
    <n v="15000"/>
    <n v="15677.5"/>
    <n v="105"/>
    <x v="0"/>
    <s v="US"/>
    <s v="USD"/>
    <n v="1482418752"/>
    <n v="1479826752"/>
    <b v="0"/>
    <n v="175"/>
    <b v="1"/>
    <s v="theater/plays"/>
    <n v="89.59"/>
    <x v="1"/>
    <x v="6"/>
    <x v="3304"/>
    <d v="2016-12-22T14:59:12"/>
    <x v="2"/>
  </r>
  <r>
    <n v="3305"/>
    <s v="The Judgment of Paris"/>
    <x v="3303"/>
    <n v="4000"/>
    <n v="4081"/>
    <n v="102"/>
    <x v="0"/>
    <s v="US"/>
    <s v="USD"/>
    <n v="1438374748"/>
    <n v="1435782748"/>
    <b v="0"/>
    <n v="20"/>
    <b v="1"/>
    <s v="theater/plays"/>
    <n v="204.05"/>
    <x v="1"/>
    <x v="6"/>
    <x v="3305"/>
    <d v="2015-07-31T20:32:28"/>
    <x v="4"/>
  </r>
  <r>
    <n v="3306"/>
    <s v="The Complete Works of William Shakespeare (Abridged)"/>
    <x v="3304"/>
    <n v="1500"/>
    <n v="2630"/>
    <n v="175"/>
    <x v="0"/>
    <s v="US"/>
    <s v="USD"/>
    <n v="1465527600"/>
    <n v="1462252542"/>
    <b v="0"/>
    <n v="54"/>
    <b v="1"/>
    <s v="theater/plays"/>
    <n v="48.7"/>
    <x v="1"/>
    <x v="6"/>
    <x v="3306"/>
    <d v="2016-06-10T03:00:00"/>
    <x v="2"/>
  </r>
  <r>
    <n v="3307"/>
    <s v="The Respectful Prostitute"/>
    <x v="3305"/>
    <n v="1000"/>
    <n v="1066.8"/>
    <n v="107"/>
    <x v="0"/>
    <s v="US"/>
    <s v="USD"/>
    <n v="1463275339"/>
    <n v="1460683339"/>
    <b v="0"/>
    <n v="20"/>
    <b v="1"/>
    <s v="theater/plays"/>
    <n v="53.34"/>
    <x v="1"/>
    <x v="6"/>
    <x v="3307"/>
    <d v="2016-05-15T01:22:19"/>
    <x v="2"/>
  </r>
  <r>
    <n v="3308"/>
    <s v="A Hand of Talons"/>
    <x v="3306"/>
    <n v="3500"/>
    <n v="4280"/>
    <n v="122"/>
    <x v="0"/>
    <s v="US"/>
    <s v="USD"/>
    <n v="1460581365"/>
    <n v="1458766965"/>
    <b v="0"/>
    <n v="57"/>
    <b v="1"/>
    <s v="theater/plays"/>
    <n v="75.09"/>
    <x v="1"/>
    <x v="6"/>
    <x v="3308"/>
    <d v="2016-04-13T21:02:45"/>
    <x v="2"/>
  </r>
  <r>
    <n v="3309"/>
    <s v="Collision Course"/>
    <x v="3307"/>
    <n v="350"/>
    <n v="558"/>
    <n v="159"/>
    <x v="0"/>
    <s v="GB"/>
    <s v="GBP"/>
    <n v="1476632178"/>
    <n v="1473953778"/>
    <b v="0"/>
    <n v="31"/>
    <b v="1"/>
    <s v="theater/plays"/>
    <n v="18"/>
    <x v="1"/>
    <x v="6"/>
    <x v="3309"/>
    <d v="2016-10-16T15:36:18"/>
    <x v="2"/>
  </r>
  <r>
    <n v="3310"/>
    <s v="The Island Boys: A New Play"/>
    <x v="3308"/>
    <n v="6500"/>
    <n v="6505"/>
    <n v="100"/>
    <x v="0"/>
    <s v="US"/>
    <s v="USD"/>
    <n v="1444169825"/>
    <n v="1441577825"/>
    <b v="0"/>
    <n v="31"/>
    <b v="1"/>
    <s v="theater/plays"/>
    <n v="209.84"/>
    <x v="1"/>
    <x v="6"/>
    <x v="3310"/>
    <d v="2015-10-06T22:17:05"/>
    <x v="4"/>
  </r>
  <r>
    <n v="3311"/>
    <s v="&quot;Holmes for the Holidays&quot; Larceny &amp; Mystery For Christmas"/>
    <x v="3309"/>
    <n v="2500"/>
    <n v="2746"/>
    <n v="110"/>
    <x v="0"/>
    <s v="US"/>
    <s v="USD"/>
    <n v="1445065210"/>
    <n v="1442473210"/>
    <b v="0"/>
    <n v="45"/>
    <b v="1"/>
    <s v="theater/plays"/>
    <n v="61.02"/>
    <x v="1"/>
    <x v="6"/>
    <x v="3311"/>
    <d v="2015-10-17T07:00:10"/>
    <x v="4"/>
  </r>
  <r>
    <n v="3312"/>
    <s v="Richard III"/>
    <x v="3310"/>
    <n v="2500"/>
    <n v="2501"/>
    <n v="100"/>
    <x v="0"/>
    <s v="US"/>
    <s v="USD"/>
    <n v="1478901600"/>
    <n v="1477077946"/>
    <b v="0"/>
    <n v="41"/>
    <b v="1"/>
    <s v="theater/plays"/>
    <n v="61"/>
    <x v="1"/>
    <x v="6"/>
    <x v="3312"/>
    <d v="2016-11-11T22:00:00"/>
    <x v="2"/>
  </r>
  <r>
    <n v="3313"/>
    <s v="Melbin the Accidental"/>
    <x v="3311"/>
    <n v="2000"/>
    <n v="2321"/>
    <n v="116"/>
    <x v="0"/>
    <s v="US"/>
    <s v="USD"/>
    <n v="1453856400"/>
    <n v="1452664317"/>
    <b v="0"/>
    <n v="29"/>
    <b v="1"/>
    <s v="theater/plays"/>
    <n v="80.03"/>
    <x v="1"/>
    <x v="6"/>
    <x v="3313"/>
    <d v="2016-01-27T01:00:00"/>
    <x v="2"/>
  </r>
  <r>
    <n v="3314"/>
    <s v="The White Bike"/>
    <x v="3312"/>
    <n v="800"/>
    <n v="1686"/>
    <n v="211"/>
    <x v="0"/>
    <s v="GB"/>
    <s v="GBP"/>
    <n v="1431115500"/>
    <n v="1428733511"/>
    <b v="0"/>
    <n v="58"/>
    <b v="1"/>
    <s v="theater/plays"/>
    <n v="29.07"/>
    <x v="1"/>
    <x v="6"/>
    <x v="3314"/>
    <d v="2015-05-08T20:05:00"/>
    <x v="4"/>
  </r>
  <r>
    <n v="3315"/>
    <s v="Red and The Wolf: A Prospero Theatre Production"/>
    <x v="3313"/>
    <n v="4000"/>
    <n v="4400"/>
    <n v="110"/>
    <x v="0"/>
    <s v="GB"/>
    <s v="GBP"/>
    <n v="1462519041"/>
    <n v="1459927041"/>
    <b v="0"/>
    <n v="89"/>
    <b v="1"/>
    <s v="theater/plays"/>
    <n v="49.44"/>
    <x v="1"/>
    <x v="6"/>
    <x v="3315"/>
    <d v="2016-05-06T07:17:21"/>
    <x v="2"/>
  </r>
  <r>
    <n v="3316"/>
    <s v="LOVENESS, the play @FringeNYC 2014"/>
    <x v="3314"/>
    <n v="11737"/>
    <n v="11747.18"/>
    <n v="100"/>
    <x v="0"/>
    <s v="US"/>
    <s v="USD"/>
    <n v="1407506040"/>
    <n v="1404680075"/>
    <b v="0"/>
    <n v="125"/>
    <b v="1"/>
    <s v="theater/plays"/>
    <n v="93.98"/>
    <x v="1"/>
    <x v="6"/>
    <x v="3316"/>
    <d v="2014-08-08T13:54:00"/>
    <x v="3"/>
  </r>
  <r>
    <n v="3317"/>
    <s v="Seven Minutes in Eternity"/>
    <x v="3315"/>
    <n v="1050"/>
    <n v="1115"/>
    <n v="106"/>
    <x v="0"/>
    <s v="US"/>
    <s v="USD"/>
    <n v="1465347424"/>
    <n v="1462755424"/>
    <b v="0"/>
    <n v="18"/>
    <b v="1"/>
    <s v="theater/plays"/>
    <n v="61.94"/>
    <x v="1"/>
    <x v="6"/>
    <x v="3317"/>
    <d v="2016-06-08T00:57:04"/>
    <x v="2"/>
  </r>
  <r>
    <n v="3318"/>
    <s v="ROOMIES - Atlantic Canada Tour 2016-17"/>
    <x v="3316"/>
    <n v="2000"/>
    <n v="2512"/>
    <n v="126"/>
    <x v="0"/>
    <s v="CA"/>
    <s v="CAD"/>
    <n v="1460341800"/>
    <n v="1456902893"/>
    <b v="0"/>
    <n v="32"/>
    <b v="1"/>
    <s v="theater/plays"/>
    <n v="78.5"/>
    <x v="1"/>
    <x v="6"/>
    <x v="3318"/>
    <d v="2016-04-11T02:30:00"/>
    <x v="2"/>
  </r>
  <r>
    <n v="3319"/>
    <s v="Down the Rabbit Hole"/>
    <x v="3317"/>
    <n v="500"/>
    <n v="540"/>
    <n v="108"/>
    <x v="0"/>
    <s v="GB"/>
    <s v="GBP"/>
    <n v="1422712986"/>
    <n v="1418824986"/>
    <b v="0"/>
    <n v="16"/>
    <b v="1"/>
    <s v="theater/plays"/>
    <n v="33.75"/>
    <x v="1"/>
    <x v="6"/>
    <x v="3319"/>
    <d v="2015-01-31T14:03:06"/>
    <x v="3"/>
  </r>
  <r>
    <n v="3320"/>
    <s v="Mama Threw Me So High &amp; He Who Speaks"/>
    <x v="3318"/>
    <n v="2500"/>
    <n v="2525"/>
    <n v="101"/>
    <x v="0"/>
    <s v="US"/>
    <s v="USD"/>
    <n v="1466557557"/>
    <n v="1463965557"/>
    <b v="0"/>
    <n v="38"/>
    <b v="1"/>
    <s v="theater/plays"/>
    <n v="66.45"/>
    <x v="1"/>
    <x v="6"/>
    <x v="3320"/>
    <d v="2016-06-22T01:05:57"/>
    <x v="2"/>
  </r>
  <r>
    <n v="3321"/>
    <s v="1001 Nights: Help bring this fascinating new play to the US"/>
    <x v="3319"/>
    <n v="500"/>
    <n v="537"/>
    <n v="107"/>
    <x v="0"/>
    <s v="US"/>
    <s v="USD"/>
    <n v="1413431940"/>
    <n v="1412216665"/>
    <b v="0"/>
    <n v="15"/>
    <b v="1"/>
    <s v="theater/plays"/>
    <n v="35.799999999999997"/>
    <x v="1"/>
    <x v="6"/>
    <x v="3321"/>
    <d v="2014-10-16T03:59:00"/>
    <x v="3"/>
  </r>
  <r>
    <n v="3322"/>
    <s v="Familiar Strangers â€” A Staged Reading"/>
    <x v="3320"/>
    <n v="3300"/>
    <n v="3350"/>
    <n v="102"/>
    <x v="0"/>
    <s v="US"/>
    <s v="USD"/>
    <n v="1466567700"/>
    <n v="1464653696"/>
    <b v="0"/>
    <n v="23"/>
    <b v="1"/>
    <s v="theater/plays"/>
    <n v="145.65"/>
    <x v="1"/>
    <x v="6"/>
    <x v="3322"/>
    <d v="2016-06-22T03:55:00"/>
    <x v="2"/>
  </r>
  <r>
    <n v="3323"/>
    <s v="Migrants' Theatre"/>
    <x v="3321"/>
    <n v="1000"/>
    <n v="1259"/>
    <n v="126"/>
    <x v="0"/>
    <s v="GB"/>
    <s v="GBP"/>
    <n v="1474793208"/>
    <n v="1472201208"/>
    <b v="0"/>
    <n v="49"/>
    <b v="1"/>
    <s v="theater/plays"/>
    <n v="25.69"/>
    <x v="1"/>
    <x v="6"/>
    <x v="3323"/>
    <d v="2016-09-25T08:46:48"/>
    <x v="2"/>
  </r>
  <r>
    <n v="3324"/>
    <s v="At Swim, Two Boys"/>
    <x v="3322"/>
    <n v="1500"/>
    <n v="1525"/>
    <n v="102"/>
    <x v="0"/>
    <s v="IE"/>
    <s v="EUR"/>
    <n v="1465135190"/>
    <n v="1463925590"/>
    <b v="0"/>
    <n v="10"/>
    <b v="1"/>
    <s v="theater/plays"/>
    <n v="152.5"/>
    <x v="1"/>
    <x v="6"/>
    <x v="3324"/>
    <d v="2016-06-05T13:59:50"/>
    <x v="2"/>
  </r>
  <r>
    <n v="3325"/>
    <s v="Infectious, love at the end of the 21st century!"/>
    <x v="3323"/>
    <n v="400"/>
    <n v="450"/>
    <n v="113"/>
    <x v="0"/>
    <s v="GB"/>
    <s v="GBP"/>
    <n v="1428256277"/>
    <n v="1425235877"/>
    <b v="0"/>
    <n v="15"/>
    <b v="1"/>
    <s v="theater/plays"/>
    <n v="30"/>
    <x v="1"/>
    <x v="6"/>
    <x v="3325"/>
    <d v="2015-04-05T17:51:17"/>
    <x v="4"/>
  </r>
  <r>
    <n v="3326"/>
    <s v="Me? A Caregiver?"/>
    <x v="3324"/>
    <n v="8000"/>
    <n v="8110"/>
    <n v="101"/>
    <x v="0"/>
    <s v="US"/>
    <s v="USD"/>
    <n v="1425830905"/>
    <n v="1423242505"/>
    <b v="0"/>
    <n v="57"/>
    <b v="1"/>
    <s v="theater/plays"/>
    <n v="142.28"/>
    <x v="1"/>
    <x v="6"/>
    <x v="3326"/>
    <d v="2015-03-08T16:08:25"/>
    <x v="4"/>
  </r>
  <r>
    <n v="3327"/>
    <s v="Itch + Scratch at Hackney Showroom"/>
    <x v="3325"/>
    <n v="800"/>
    <n v="810"/>
    <n v="101"/>
    <x v="0"/>
    <s v="GB"/>
    <s v="GBP"/>
    <n v="1462697966"/>
    <n v="1460105966"/>
    <b v="0"/>
    <n v="33"/>
    <b v="1"/>
    <s v="theater/plays"/>
    <n v="24.55"/>
    <x v="1"/>
    <x v="6"/>
    <x v="3327"/>
    <d v="2016-05-08T08:59:26"/>
    <x v="2"/>
  </r>
  <r>
    <n v="3328"/>
    <s v="3 Days In Savannah Part II"/>
    <x v="3326"/>
    <n v="1800"/>
    <n v="2635"/>
    <n v="146"/>
    <x v="0"/>
    <s v="US"/>
    <s v="USD"/>
    <n v="1404522000"/>
    <n v="1404308883"/>
    <b v="0"/>
    <n v="9"/>
    <b v="1"/>
    <s v="theater/plays"/>
    <n v="292.77999999999997"/>
    <x v="1"/>
    <x v="6"/>
    <x v="3328"/>
    <d v="2014-07-05T01:00:00"/>
    <x v="3"/>
  </r>
  <r>
    <n v="3329"/>
    <s v="Jestia and Raedon"/>
    <x v="3327"/>
    <n v="1000"/>
    <n v="1168"/>
    <n v="117"/>
    <x v="0"/>
    <s v="GB"/>
    <s v="GBP"/>
    <n v="1406502000"/>
    <n v="1405583108"/>
    <b v="0"/>
    <n v="26"/>
    <b v="1"/>
    <s v="theater/plays"/>
    <n v="44.92"/>
    <x v="1"/>
    <x v="6"/>
    <x v="3329"/>
    <d v="2014-07-27T23:00:00"/>
    <x v="3"/>
  </r>
  <r>
    <n v="3330"/>
    <s v="Tissue by Louise Page. A play about Breast Cancer."/>
    <x v="3328"/>
    <n v="1500"/>
    <n v="1594"/>
    <n v="106"/>
    <x v="0"/>
    <s v="GB"/>
    <s v="GBP"/>
    <n v="1427919468"/>
    <n v="1425331068"/>
    <b v="0"/>
    <n v="69"/>
    <b v="1"/>
    <s v="theater/plays"/>
    <n v="23.1"/>
    <x v="1"/>
    <x v="6"/>
    <x v="3330"/>
    <d v="2015-04-01T20:17:48"/>
    <x v="4"/>
  </r>
  <r>
    <n v="3331"/>
    <s v="Play A 'Role' In &quot;Kickstarting A Battle Stage Plays Tour&quot;"/>
    <x v="3329"/>
    <n v="5000"/>
    <n v="5226"/>
    <n v="105"/>
    <x v="0"/>
    <s v="US"/>
    <s v="USD"/>
    <n v="1444149886"/>
    <n v="1441125886"/>
    <b v="0"/>
    <n v="65"/>
    <b v="1"/>
    <s v="theater/plays"/>
    <n v="80.400000000000006"/>
    <x v="1"/>
    <x v="6"/>
    <x v="3331"/>
    <d v="2015-10-06T16:44:46"/>
    <x v="4"/>
  </r>
  <r>
    <n v="3332"/>
    <s v="Cortez"/>
    <x v="3330"/>
    <n v="6000"/>
    <n v="6000"/>
    <n v="100"/>
    <x v="0"/>
    <s v="US"/>
    <s v="USD"/>
    <n v="1405802330"/>
    <n v="1403210330"/>
    <b v="0"/>
    <n v="83"/>
    <b v="1"/>
    <s v="theater/plays"/>
    <n v="72.290000000000006"/>
    <x v="1"/>
    <x v="6"/>
    <x v="3332"/>
    <d v="2014-07-19T20:38:50"/>
    <x v="3"/>
  </r>
  <r>
    <n v="3333"/>
    <s v="From Providence to Cuba: A Historic Theater Adventure"/>
    <x v="3331"/>
    <n v="3500"/>
    <n v="3660"/>
    <n v="105"/>
    <x v="0"/>
    <s v="US"/>
    <s v="USD"/>
    <n v="1434384880"/>
    <n v="1432484080"/>
    <b v="0"/>
    <n v="111"/>
    <b v="1"/>
    <s v="theater/plays"/>
    <n v="32.97"/>
    <x v="1"/>
    <x v="6"/>
    <x v="3333"/>
    <d v="2015-06-15T16:14:40"/>
    <x v="4"/>
  </r>
  <r>
    <n v="3334"/>
    <s v="The Saltbox Theatre Collective Seed Money Project"/>
    <x v="3332"/>
    <n v="3871"/>
    <n v="5366"/>
    <n v="139"/>
    <x v="0"/>
    <s v="US"/>
    <s v="USD"/>
    <n v="1438259422"/>
    <n v="1435667422"/>
    <b v="0"/>
    <n v="46"/>
    <b v="1"/>
    <s v="theater/plays"/>
    <n v="116.65"/>
    <x v="1"/>
    <x v="6"/>
    <x v="3334"/>
    <d v="2015-07-30T12:30:22"/>
    <x v="4"/>
  </r>
  <r>
    <n v="3335"/>
    <s v="Unhinged Creations Presents 'Phantom Pain' - Ed Fringe 2014"/>
    <x v="3333"/>
    <n v="5000"/>
    <n v="5016"/>
    <n v="100"/>
    <x v="0"/>
    <s v="GB"/>
    <s v="GBP"/>
    <n v="1407106800"/>
    <n v="1404749446"/>
    <b v="0"/>
    <n v="63"/>
    <b v="1"/>
    <s v="theater/plays"/>
    <n v="79.62"/>
    <x v="1"/>
    <x v="6"/>
    <x v="3335"/>
    <d v="2014-08-03T23:00:00"/>
    <x v="3"/>
  </r>
  <r>
    <n v="3336"/>
    <s v="WILDE TALES"/>
    <x v="3334"/>
    <n v="250"/>
    <n v="250"/>
    <n v="100"/>
    <x v="0"/>
    <s v="GB"/>
    <s v="GBP"/>
    <n v="1459845246"/>
    <n v="1457429646"/>
    <b v="0"/>
    <n v="9"/>
    <b v="1"/>
    <s v="theater/plays"/>
    <n v="27.78"/>
    <x v="1"/>
    <x v="6"/>
    <x v="3336"/>
    <d v="2016-04-05T08:34:06"/>
    <x v="2"/>
  </r>
  <r>
    <n v="3337"/>
    <s v="Das Ding - A Globetrotting Comedy"/>
    <x v="3335"/>
    <n v="2500"/>
    <n v="2755"/>
    <n v="110"/>
    <x v="0"/>
    <s v="GB"/>
    <s v="GBP"/>
    <n v="1412974800"/>
    <n v="1411109167"/>
    <b v="0"/>
    <n v="34"/>
    <b v="1"/>
    <s v="theater/plays"/>
    <n v="81.03"/>
    <x v="1"/>
    <x v="6"/>
    <x v="3337"/>
    <d v="2014-10-10T21:00:00"/>
    <x v="3"/>
  </r>
  <r>
    <n v="3338"/>
    <s v="The Last Days of Judas Iscariot"/>
    <x v="3336"/>
    <n v="15000"/>
    <n v="15327"/>
    <n v="102"/>
    <x v="0"/>
    <s v="US"/>
    <s v="USD"/>
    <n v="1487944080"/>
    <n v="1486129680"/>
    <b v="0"/>
    <n v="112"/>
    <b v="1"/>
    <s v="theater/plays"/>
    <n v="136.85"/>
    <x v="1"/>
    <x v="6"/>
    <x v="3338"/>
    <d v="2017-02-24T13:48:00"/>
    <x v="9"/>
  </r>
  <r>
    <n v="3339"/>
    <s v="FRESH PRODUCE'd LA presents: Friends in Transient Places"/>
    <x v="3337"/>
    <n v="8000"/>
    <n v="8348"/>
    <n v="104"/>
    <x v="0"/>
    <s v="US"/>
    <s v="USD"/>
    <n v="1469721518"/>
    <n v="1467129518"/>
    <b v="0"/>
    <n v="47"/>
    <b v="1"/>
    <s v="theater/plays"/>
    <n v="177.62"/>
    <x v="1"/>
    <x v="6"/>
    <x v="3339"/>
    <d v="2016-07-28T15:58:38"/>
    <x v="2"/>
  </r>
  <r>
    <n v="3340"/>
    <s v="King Lear"/>
    <x v="3338"/>
    <n v="3000"/>
    <n v="4145"/>
    <n v="138"/>
    <x v="0"/>
    <s v="US"/>
    <s v="USD"/>
    <n v="1481066554"/>
    <n v="1478906554"/>
    <b v="0"/>
    <n v="38"/>
    <b v="1"/>
    <s v="theater/plays"/>
    <n v="109.08"/>
    <x v="1"/>
    <x v="6"/>
    <x v="3340"/>
    <d v="2016-12-06T23:22:34"/>
    <x v="2"/>
  </r>
  <r>
    <n v="3341"/>
    <s v="Today I Live"/>
    <x v="3339"/>
    <n v="3350"/>
    <n v="3350"/>
    <n v="100"/>
    <x v="0"/>
    <s v="GB"/>
    <s v="GBP"/>
    <n v="1465750800"/>
    <n v="1463771421"/>
    <b v="0"/>
    <n v="28"/>
    <b v="1"/>
    <s v="theater/plays"/>
    <n v="119.64"/>
    <x v="1"/>
    <x v="6"/>
    <x v="3341"/>
    <d v="2016-06-12T17:00:00"/>
    <x v="2"/>
  </r>
  <r>
    <n v="3342"/>
    <s v="Uprising Theatre Company's First Production"/>
    <x v="3340"/>
    <n v="6000"/>
    <n v="6100"/>
    <n v="102"/>
    <x v="0"/>
    <s v="US"/>
    <s v="USD"/>
    <n v="1427864340"/>
    <n v="1425020810"/>
    <b v="0"/>
    <n v="78"/>
    <b v="1"/>
    <s v="theater/plays"/>
    <n v="78.209999999999994"/>
    <x v="1"/>
    <x v="6"/>
    <x v="3342"/>
    <d v="2015-04-01T04:59:00"/>
    <x v="4"/>
  </r>
  <r>
    <n v="3343"/>
    <s v="The Girl Who Touched the Stars"/>
    <x v="3341"/>
    <n v="700"/>
    <n v="1200"/>
    <n v="171"/>
    <x v="0"/>
    <s v="GB"/>
    <s v="GBP"/>
    <n v="1460553480"/>
    <n v="1458770384"/>
    <b v="0"/>
    <n v="23"/>
    <b v="1"/>
    <s v="theater/plays"/>
    <n v="52.17"/>
    <x v="1"/>
    <x v="6"/>
    <x v="3343"/>
    <d v="2016-04-13T13:18:00"/>
    <x v="2"/>
  </r>
  <r>
    <n v="3344"/>
    <s v="The Other Group Theatre"/>
    <x v="3342"/>
    <n v="4500"/>
    <n v="4565"/>
    <n v="101"/>
    <x v="0"/>
    <s v="US"/>
    <s v="USD"/>
    <n v="1409374093"/>
    <n v="1406782093"/>
    <b v="0"/>
    <n v="40"/>
    <b v="1"/>
    <s v="theater/plays"/>
    <n v="114.13"/>
    <x v="1"/>
    <x v="6"/>
    <x v="3344"/>
    <d v="2014-08-30T04:48:13"/>
    <x v="3"/>
  </r>
  <r>
    <n v="3345"/>
    <s v="Ultramarine Girl: A Cup Full of Courage"/>
    <x v="3343"/>
    <n v="500"/>
    <n v="650"/>
    <n v="130"/>
    <x v="0"/>
    <s v="US"/>
    <s v="USD"/>
    <n v="1429317420"/>
    <n v="1424226768"/>
    <b v="0"/>
    <n v="13"/>
    <b v="1"/>
    <s v="theater/plays"/>
    <n v="50"/>
    <x v="1"/>
    <x v="6"/>
    <x v="3345"/>
    <d v="2015-04-18T00:37:00"/>
    <x v="4"/>
  </r>
  <r>
    <n v="3346"/>
    <s v="Shakespearean Youth Theatre (SYT) - The Tempest"/>
    <x v="3344"/>
    <n v="1500"/>
    <n v="1650"/>
    <n v="110"/>
    <x v="0"/>
    <s v="US"/>
    <s v="USD"/>
    <n v="1424910910"/>
    <n v="1424306110"/>
    <b v="0"/>
    <n v="18"/>
    <b v="1"/>
    <s v="theater/plays"/>
    <n v="91.67"/>
    <x v="1"/>
    <x v="6"/>
    <x v="3346"/>
    <d v="2015-02-26T00:35:10"/>
    <x v="4"/>
  </r>
  <r>
    <n v="3347"/>
    <s v="Sea Life by Lucy Catherine at The Hope Theatre"/>
    <x v="3345"/>
    <n v="2000"/>
    <n v="2389"/>
    <n v="119"/>
    <x v="0"/>
    <s v="GB"/>
    <s v="GBP"/>
    <n v="1462741200"/>
    <n v="1461503654"/>
    <b v="0"/>
    <n v="22"/>
    <b v="1"/>
    <s v="theater/plays"/>
    <n v="108.59"/>
    <x v="1"/>
    <x v="6"/>
    <x v="3347"/>
    <d v="2016-05-08T21:00:00"/>
    <x v="2"/>
  </r>
  <r>
    <n v="3348"/>
    <s v="Macbeth"/>
    <x v="3346"/>
    <n v="5500"/>
    <n v="5516"/>
    <n v="100"/>
    <x v="0"/>
    <s v="US"/>
    <s v="USD"/>
    <n v="1461988740"/>
    <n v="1459949080"/>
    <b v="0"/>
    <n v="79"/>
    <b v="1"/>
    <s v="theater/plays"/>
    <n v="69.819999999999993"/>
    <x v="1"/>
    <x v="6"/>
    <x v="3348"/>
    <d v="2016-04-30T03:59:00"/>
    <x v="2"/>
  </r>
  <r>
    <n v="3349"/>
    <s v="MEASURE FOR MEASURE: an all-female adaptation"/>
    <x v="3347"/>
    <n v="1000"/>
    <n v="1534"/>
    <n v="153"/>
    <x v="0"/>
    <s v="US"/>
    <s v="USD"/>
    <n v="1465837200"/>
    <n v="1463971172"/>
    <b v="0"/>
    <n v="14"/>
    <b v="1"/>
    <s v="theater/plays"/>
    <n v="109.57"/>
    <x v="1"/>
    <x v="6"/>
    <x v="3349"/>
    <d v="2016-06-13T17:00:00"/>
    <x v="2"/>
  </r>
  <r>
    <n v="3350"/>
    <s v="Visions"/>
    <x v="3348"/>
    <n v="3500"/>
    <n v="3655"/>
    <n v="104"/>
    <x v="0"/>
    <s v="LU"/>
    <s v="EUR"/>
    <n v="1448838000"/>
    <n v="1445791811"/>
    <b v="0"/>
    <n v="51"/>
    <b v="1"/>
    <s v="theater/plays"/>
    <n v="71.67"/>
    <x v="1"/>
    <x v="6"/>
    <x v="3350"/>
    <d v="2015-11-29T23:00:00"/>
    <x v="4"/>
  </r>
  <r>
    <n v="3351"/>
    <s v="Action To The Word's DRACULA"/>
    <x v="3349"/>
    <n v="5000"/>
    <n v="5055"/>
    <n v="101"/>
    <x v="0"/>
    <s v="GB"/>
    <s v="GBP"/>
    <n v="1406113200"/>
    <n v="1402910965"/>
    <b v="0"/>
    <n v="54"/>
    <b v="1"/>
    <s v="theater/plays"/>
    <n v="93.61"/>
    <x v="1"/>
    <x v="6"/>
    <x v="3351"/>
    <d v="2014-07-23T11:00:00"/>
    <x v="3"/>
  </r>
  <r>
    <n v="3352"/>
    <s v="Brief Hiatus: Little Deaths 2016"/>
    <x v="3350"/>
    <n v="5000"/>
    <n v="5376"/>
    <n v="108"/>
    <x v="0"/>
    <s v="GB"/>
    <s v="GBP"/>
    <n v="1467414000"/>
    <n v="1462492178"/>
    <b v="0"/>
    <n v="70"/>
    <b v="1"/>
    <s v="theater/plays"/>
    <n v="76.8"/>
    <x v="1"/>
    <x v="6"/>
    <x v="3352"/>
    <d v="2016-07-01T23:00:00"/>
    <x v="2"/>
  </r>
  <r>
    <n v="3353"/>
    <s v="Nude: A play by Paul Hewitt"/>
    <x v="3351"/>
    <n v="500"/>
    <n v="1575"/>
    <n v="315"/>
    <x v="0"/>
    <s v="GB"/>
    <s v="GBP"/>
    <n v="1462230000"/>
    <n v="1461061350"/>
    <b v="0"/>
    <n v="44"/>
    <b v="1"/>
    <s v="theater/plays"/>
    <n v="35.799999999999997"/>
    <x v="1"/>
    <x v="6"/>
    <x v="3353"/>
    <d v="2016-05-02T23:00:00"/>
    <x v="2"/>
  </r>
  <r>
    <n v="3354"/>
    <s v="Strangeloop Theatre - A Focus on New Works"/>
    <x v="3352"/>
    <n v="3000"/>
    <n v="3058"/>
    <n v="102"/>
    <x v="0"/>
    <s v="US"/>
    <s v="USD"/>
    <n v="1446091260"/>
    <n v="1443029206"/>
    <b v="0"/>
    <n v="55"/>
    <b v="1"/>
    <s v="theater/plays"/>
    <n v="55.6"/>
    <x v="1"/>
    <x v="6"/>
    <x v="3354"/>
    <d v="2015-10-29T04:01:00"/>
    <x v="4"/>
  </r>
  <r>
    <n v="3355"/>
    <s v="Jelly Beans at Theatre503"/>
    <x v="3353"/>
    <n v="1750"/>
    <n v="2210"/>
    <n v="126"/>
    <x v="0"/>
    <s v="GB"/>
    <s v="GBP"/>
    <n v="1462879020"/>
    <n v="1461941527"/>
    <b v="0"/>
    <n v="15"/>
    <b v="1"/>
    <s v="theater/plays"/>
    <n v="147.33000000000001"/>
    <x v="1"/>
    <x v="6"/>
    <x v="3355"/>
    <d v="2016-05-10T11:17:00"/>
    <x v="2"/>
  </r>
  <r>
    <n v="3356"/>
    <s v="BIRDS (debut play with Hightide) - Response Workshops"/>
    <x v="3354"/>
    <n v="1500"/>
    <n v="1521"/>
    <n v="101"/>
    <x v="0"/>
    <s v="GB"/>
    <s v="GBP"/>
    <n v="1468611272"/>
    <n v="1466019272"/>
    <b v="0"/>
    <n v="27"/>
    <b v="1"/>
    <s v="theater/plays"/>
    <n v="56.33"/>
    <x v="1"/>
    <x v="6"/>
    <x v="3356"/>
    <d v="2016-07-15T19:34:32"/>
    <x v="2"/>
  </r>
  <r>
    <n v="3357"/>
    <s v="Poleroid Theatre Present : FREE FALL by Vinay Patel"/>
    <x v="3355"/>
    <n v="2000"/>
    <n v="2020"/>
    <n v="101"/>
    <x v="0"/>
    <s v="GB"/>
    <s v="GBP"/>
    <n v="1406887310"/>
    <n v="1404295310"/>
    <b v="0"/>
    <n v="21"/>
    <b v="1"/>
    <s v="theater/plays"/>
    <n v="96.19"/>
    <x v="1"/>
    <x v="6"/>
    <x v="3357"/>
    <d v="2014-08-01T10:01:50"/>
    <x v="3"/>
  </r>
  <r>
    <n v="3358"/>
    <s v="One-Man Show: &quot;The Book Of oded, Chapter 2&quot;"/>
    <x v="3356"/>
    <n v="10000"/>
    <n v="10299"/>
    <n v="103"/>
    <x v="0"/>
    <s v="US"/>
    <s v="USD"/>
    <n v="1416385679"/>
    <n v="1413790079"/>
    <b v="0"/>
    <n v="162"/>
    <b v="1"/>
    <s v="theater/plays"/>
    <n v="63.57"/>
    <x v="1"/>
    <x v="6"/>
    <x v="3358"/>
    <d v="2014-11-19T08:27:59"/>
    <x v="3"/>
  </r>
  <r>
    <n v="3359"/>
    <s v="BEIRUT, LADY OF LEBANON"/>
    <x v="3357"/>
    <n v="4000"/>
    <n v="4250"/>
    <n v="106"/>
    <x v="0"/>
    <s v="US"/>
    <s v="USD"/>
    <n v="1487985734"/>
    <n v="1484097734"/>
    <b v="0"/>
    <n v="23"/>
    <b v="1"/>
    <s v="theater/plays"/>
    <n v="184.78"/>
    <x v="1"/>
    <x v="6"/>
    <x v="3359"/>
    <d v="2017-02-25T01:22:14"/>
    <x v="9"/>
  </r>
  <r>
    <n v="3360"/>
    <s v="Pretty Butch"/>
    <x v="3358"/>
    <n v="9000"/>
    <n v="9124"/>
    <n v="101"/>
    <x v="0"/>
    <s v="SG"/>
    <s v="SGD"/>
    <n v="1481731140"/>
    <n v="1479866343"/>
    <b v="0"/>
    <n v="72"/>
    <b v="1"/>
    <s v="theater/plays"/>
    <n v="126.72"/>
    <x v="1"/>
    <x v="6"/>
    <x v="3360"/>
    <d v="2016-12-14T15:59:00"/>
    <x v="2"/>
  </r>
  <r>
    <n v="3361"/>
    <s v="Vieux Carre: from Binghamton, NY to Provincetown, MA"/>
    <x v="3359"/>
    <n v="5000"/>
    <n v="5673"/>
    <n v="113"/>
    <x v="0"/>
    <s v="US"/>
    <s v="USD"/>
    <n v="1409587140"/>
    <n v="1408062990"/>
    <b v="0"/>
    <n v="68"/>
    <b v="1"/>
    <s v="theater/plays"/>
    <n v="83.43"/>
    <x v="1"/>
    <x v="6"/>
    <x v="3361"/>
    <d v="2014-09-01T15:59:00"/>
    <x v="3"/>
  </r>
  <r>
    <n v="3362"/>
    <s v="Gypsy Stage Presents &quot;The Importance of Being Earnest&quot;"/>
    <x v="3360"/>
    <n v="500"/>
    <n v="1090"/>
    <n v="218"/>
    <x v="0"/>
    <s v="US"/>
    <s v="USD"/>
    <n v="1425704100"/>
    <n v="1424484717"/>
    <b v="0"/>
    <n v="20"/>
    <b v="1"/>
    <s v="theater/plays"/>
    <n v="54.5"/>
    <x v="1"/>
    <x v="6"/>
    <x v="3362"/>
    <d v="2015-03-07T04:55:00"/>
    <x v="4"/>
  </r>
  <r>
    <n v="3363"/>
    <s v="Making the Move--Edinburgh Fringe 2014"/>
    <x v="3361"/>
    <n v="7750"/>
    <n v="7860"/>
    <n v="101"/>
    <x v="0"/>
    <s v="US"/>
    <s v="USD"/>
    <n v="1408464000"/>
    <n v="1406831445"/>
    <b v="0"/>
    <n v="26"/>
    <b v="1"/>
    <s v="theater/plays"/>
    <n v="302.31"/>
    <x v="1"/>
    <x v="6"/>
    <x v="3363"/>
    <d v="2014-08-19T16:00:00"/>
    <x v="3"/>
  </r>
  <r>
    <n v="3364"/>
    <s v="Cancel The Sunshine"/>
    <x v="3362"/>
    <n v="3000"/>
    <n v="3178"/>
    <n v="106"/>
    <x v="0"/>
    <s v="GB"/>
    <s v="GBP"/>
    <n v="1458075600"/>
    <n v="1456183649"/>
    <b v="0"/>
    <n v="72"/>
    <b v="1"/>
    <s v="theater/plays"/>
    <n v="44.14"/>
    <x v="1"/>
    <x v="6"/>
    <x v="3364"/>
    <d v="2016-03-15T21:00:00"/>
    <x v="2"/>
  </r>
  <r>
    <n v="3365"/>
    <s v="From the Pulpit to the Runway"/>
    <x v="3363"/>
    <n v="2500"/>
    <n v="2600"/>
    <n v="104"/>
    <x v="0"/>
    <s v="US"/>
    <s v="USD"/>
    <n v="1449973592"/>
    <n v="1447381592"/>
    <b v="0"/>
    <n v="3"/>
    <b v="1"/>
    <s v="theater/plays"/>
    <n v="866.67"/>
    <x v="1"/>
    <x v="6"/>
    <x v="3365"/>
    <d v="2015-12-13T02:26:32"/>
    <x v="4"/>
  </r>
  <r>
    <n v="3366"/>
    <s v="Montclair Shakespeare Series"/>
    <x v="3364"/>
    <n v="500"/>
    <n v="1105"/>
    <n v="221"/>
    <x v="0"/>
    <s v="US"/>
    <s v="USD"/>
    <n v="1431481037"/>
    <n v="1428889037"/>
    <b v="0"/>
    <n v="18"/>
    <b v="1"/>
    <s v="theater/plays"/>
    <n v="61.39"/>
    <x v="1"/>
    <x v="6"/>
    <x v="3366"/>
    <d v="2015-05-13T01:37:17"/>
    <x v="4"/>
  </r>
  <r>
    <n v="3367"/>
    <s v="Only Forever at The Hope Theatre"/>
    <x v="3365"/>
    <n v="750"/>
    <n v="890"/>
    <n v="119"/>
    <x v="0"/>
    <s v="GB"/>
    <s v="GBP"/>
    <n v="1438467894"/>
    <n v="1436307894"/>
    <b v="0"/>
    <n v="30"/>
    <b v="1"/>
    <s v="theater/plays"/>
    <n v="29.67"/>
    <x v="1"/>
    <x v="6"/>
    <x v="3367"/>
    <d v="2015-08-01T22:24:54"/>
    <x v="4"/>
  </r>
  <r>
    <n v="3368"/>
    <s v="Peter Pan by J.M. Barrie @ Open Space Arts"/>
    <x v="3366"/>
    <n v="1000"/>
    <n v="1046"/>
    <n v="105"/>
    <x v="0"/>
    <s v="US"/>
    <s v="USD"/>
    <n v="1420088400"/>
    <n v="1416977259"/>
    <b v="0"/>
    <n v="23"/>
    <b v="1"/>
    <s v="theater/plays"/>
    <n v="45.48"/>
    <x v="1"/>
    <x v="6"/>
    <x v="3368"/>
    <d v="2015-01-01T05:00:00"/>
    <x v="3"/>
  </r>
  <r>
    <n v="3369"/>
    <s v="The Collector, a play by Daniel Wade"/>
    <x v="3367"/>
    <n v="5000"/>
    <n v="5195"/>
    <n v="104"/>
    <x v="0"/>
    <s v="IE"/>
    <s v="EUR"/>
    <n v="1484441980"/>
    <n v="1479257980"/>
    <b v="0"/>
    <n v="54"/>
    <b v="1"/>
    <s v="theater/plays"/>
    <n v="96.2"/>
    <x v="1"/>
    <x v="6"/>
    <x v="3369"/>
    <d v="2017-01-15T00:59:40"/>
    <x v="2"/>
  </r>
  <r>
    <n v="3370"/>
    <s v="&quot;I'm Alright&quot;...an Enso Theatre Education production."/>
    <x v="3368"/>
    <n v="1500"/>
    <n v="1766"/>
    <n v="118"/>
    <x v="0"/>
    <s v="US"/>
    <s v="USD"/>
    <n v="1481961600"/>
    <n v="1479283285"/>
    <b v="0"/>
    <n v="26"/>
    <b v="1"/>
    <s v="theater/plays"/>
    <n v="67.92"/>
    <x v="1"/>
    <x v="6"/>
    <x v="3370"/>
    <d v="2016-12-17T08:00:00"/>
    <x v="2"/>
  </r>
  <r>
    <n v="3371"/>
    <s v="Red Planet (or One Way Ticket) Staged Reading"/>
    <x v="3369"/>
    <n v="200"/>
    <n v="277"/>
    <n v="139"/>
    <x v="0"/>
    <s v="US"/>
    <s v="USD"/>
    <n v="1449089965"/>
    <n v="1446670765"/>
    <b v="0"/>
    <n v="9"/>
    <b v="1"/>
    <s v="theater/plays"/>
    <n v="30.78"/>
    <x v="1"/>
    <x v="6"/>
    <x v="3371"/>
    <d v="2015-12-02T20:59:25"/>
    <x v="4"/>
  </r>
  <r>
    <n v="3372"/>
    <s v="All the Best, Jack"/>
    <x v="3370"/>
    <n v="1000"/>
    <n v="1035"/>
    <n v="104"/>
    <x v="0"/>
    <s v="US"/>
    <s v="USD"/>
    <n v="1408942740"/>
    <n v="1407157756"/>
    <b v="0"/>
    <n v="27"/>
    <b v="1"/>
    <s v="theater/plays"/>
    <n v="38.33"/>
    <x v="1"/>
    <x v="6"/>
    <x v="3372"/>
    <d v="2014-08-25T04:59:00"/>
    <x v="3"/>
  </r>
  <r>
    <n v="3373"/>
    <s v="The Rules: Sex, Lies &amp; Serial Killers"/>
    <x v="3371"/>
    <n v="2000"/>
    <n v="2005"/>
    <n v="100"/>
    <x v="0"/>
    <s v="GB"/>
    <s v="GBP"/>
    <n v="1437235200"/>
    <n v="1435177840"/>
    <b v="0"/>
    <n v="30"/>
    <b v="1"/>
    <s v="theater/plays"/>
    <n v="66.83"/>
    <x v="1"/>
    <x v="6"/>
    <x v="3373"/>
    <d v="2015-07-18T16:00:00"/>
    <x v="4"/>
  </r>
  <r>
    <n v="3374"/>
    <s v="HELP BUILD &quot;THE CASTLE&quot;"/>
    <x v="3372"/>
    <n v="3500"/>
    <n v="3730"/>
    <n v="107"/>
    <x v="0"/>
    <s v="CA"/>
    <s v="CAD"/>
    <n v="1446053616"/>
    <n v="1443461616"/>
    <b v="0"/>
    <n v="52"/>
    <b v="1"/>
    <s v="theater/plays"/>
    <n v="71.73"/>
    <x v="1"/>
    <x v="6"/>
    <x v="3374"/>
    <d v="2015-10-28T17:33:36"/>
    <x v="4"/>
  </r>
  <r>
    <n v="3375"/>
    <s v="The Frida Kahlo of Penge West"/>
    <x v="3373"/>
    <n v="3000"/>
    <n v="3000"/>
    <n v="100"/>
    <x v="0"/>
    <s v="GB"/>
    <s v="GBP"/>
    <n v="1400423973"/>
    <n v="1399387173"/>
    <b v="0"/>
    <n v="17"/>
    <b v="1"/>
    <s v="theater/plays"/>
    <n v="176.47"/>
    <x v="1"/>
    <x v="6"/>
    <x v="3375"/>
    <d v="2014-05-18T14:39:33"/>
    <x v="3"/>
  </r>
  <r>
    <n v="3376"/>
    <s v="The Tutors"/>
    <x v="3374"/>
    <n v="8000"/>
    <n v="8001"/>
    <n v="100"/>
    <x v="0"/>
    <s v="US"/>
    <s v="USD"/>
    <n v="1429976994"/>
    <n v="1424796594"/>
    <b v="0"/>
    <n v="19"/>
    <b v="1"/>
    <s v="theater/plays"/>
    <n v="421.11"/>
    <x v="1"/>
    <x v="6"/>
    <x v="3376"/>
    <d v="2015-04-25T15:49:54"/>
    <x v="4"/>
  </r>
  <r>
    <n v="3377"/>
    <s v="To Kill a Machine"/>
    <x v="3375"/>
    <n v="8000"/>
    <n v="8084"/>
    <n v="101"/>
    <x v="0"/>
    <s v="GB"/>
    <s v="GBP"/>
    <n v="1426870560"/>
    <n v="1424280899"/>
    <b v="0"/>
    <n v="77"/>
    <b v="1"/>
    <s v="theater/plays"/>
    <n v="104.99"/>
    <x v="1"/>
    <x v="6"/>
    <x v="3377"/>
    <d v="2015-03-20T16:56:00"/>
    <x v="4"/>
  </r>
  <r>
    <n v="3378"/>
    <s v="Rose of June"/>
    <x v="3376"/>
    <n v="550"/>
    <n v="592"/>
    <n v="108"/>
    <x v="0"/>
    <s v="GB"/>
    <s v="GBP"/>
    <n v="1409490480"/>
    <n v="1407400306"/>
    <b v="0"/>
    <n v="21"/>
    <b v="1"/>
    <s v="theater/plays"/>
    <n v="28.19"/>
    <x v="1"/>
    <x v="6"/>
    <x v="3378"/>
    <d v="2014-08-31T13:08:00"/>
    <x v="3"/>
  </r>
  <r>
    <n v="3379"/>
    <s v="The Promise"/>
    <x v="3377"/>
    <n v="2000"/>
    <n v="2073"/>
    <n v="104"/>
    <x v="0"/>
    <s v="GB"/>
    <s v="GBP"/>
    <n v="1440630000"/>
    <n v="1439122800"/>
    <b v="0"/>
    <n v="38"/>
    <b v="1"/>
    <s v="theater/plays"/>
    <n v="54.55"/>
    <x v="1"/>
    <x v="6"/>
    <x v="3379"/>
    <d v="2015-08-26T23:00:00"/>
    <x v="4"/>
  </r>
  <r>
    <n v="3380"/>
    <s v="A Hard Rain - New York Debut"/>
    <x v="3378"/>
    <n v="3000"/>
    <n v="3133"/>
    <n v="104"/>
    <x v="0"/>
    <s v="US"/>
    <s v="USD"/>
    <n v="1417305178"/>
    <n v="1414277578"/>
    <b v="0"/>
    <n v="28"/>
    <b v="1"/>
    <s v="theater/plays"/>
    <n v="111.89"/>
    <x v="1"/>
    <x v="6"/>
    <x v="3380"/>
    <d v="2014-11-29T23:52:58"/>
    <x v="3"/>
  </r>
  <r>
    <n v="3381"/>
    <s v="Syrian Children's Play: Romeo &amp; Juliet Separated by War"/>
    <x v="3379"/>
    <n v="4000"/>
    <n v="4090"/>
    <n v="102"/>
    <x v="0"/>
    <s v="US"/>
    <s v="USD"/>
    <n v="1426044383"/>
    <n v="1423455983"/>
    <b v="0"/>
    <n v="48"/>
    <b v="1"/>
    <s v="theater/plays"/>
    <n v="85.21"/>
    <x v="1"/>
    <x v="6"/>
    <x v="3381"/>
    <d v="2015-03-11T03:26:23"/>
    <x v="4"/>
  </r>
  <r>
    <n v="3382"/>
    <s v="Cosmic Fear or The Day Brad Pitt Got Paranoia - EdFringe '16"/>
    <x v="3380"/>
    <n v="3500"/>
    <n v="3526"/>
    <n v="101"/>
    <x v="0"/>
    <s v="GB"/>
    <s v="GBP"/>
    <n v="1470092340"/>
    <n v="1467973256"/>
    <b v="0"/>
    <n v="46"/>
    <b v="1"/>
    <s v="theater/plays"/>
    <n v="76.650000000000006"/>
    <x v="1"/>
    <x v="6"/>
    <x v="3382"/>
    <d v="2016-08-01T22:59:00"/>
    <x v="2"/>
  </r>
  <r>
    <n v="3383"/>
    <s v="Gore Vidal's THE BEST MAN, by Seat of the Pants Productions"/>
    <x v="3381"/>
    <n v="1750"/>
    <n v="1955"/>
    <n v="112"/>
    <x v="0"/>
    <s v="US"/>
    <s v="USD"/>
    <n v="1466707620"/>
    <n v="1464979620"/>
    <b v="0"/>
    <n v="30"/>
    <b v="1"/>
    <s v="theater/plays"/>
    <n v="65.17"/>
    <x v="1"/>
    <x v="6"/>
    <x v="3383"/>
    <d v="2016-06-23T18:47:00"/>
    <x v="2"/>
  </r>
  <r>
    <n v="3384"/>
    <s v="The Hat"/>
    <x v="3382"/>
    <n v="6000"/>
    <n v="6000.66"/>
    <n v="100"/>
    <x v="0"/>
    <s v="US"/>
    <s v="USD"/>
    <n v="1448074800"/>
    <n v="1444874768"/>
    <b v="0"/>
    <n v="64"/>
    <b v="1"/>
    <s v="theater/plays"/>
    <n v="93.76"/>
    <x v="1"/>
    <x v="6"/>
    <x v="3384"/>
    <d v="2015-11-21T03:00:00"/>
    <x v="4"/>
  </r>
  <r>
    <n v="3385"/>
    <s v="The Crusade of Connor Stephens: Professional Play Reading"/>
    <x v="3383"/>
    <n v="2000"/>
    <n v="2000"/>
    <n v="100"/>
    <x v="0"/>
    <s v="US"/>
    <s v="USD"/>
    <n v="1418244552"/>
    <n v="1415652552"/>
    <b v="0"/>
    <n v="15"/>
    <b v="1"/>
    <s v="theater/plays"/>
    <n v="133.33000000000001"/>
    <x v="1"/>
    <x v="6"/>
    <x v="3385"/>
    <d v="2014-12-10T20:49:12"/>
    <x v="3"/>
  </r>
  <r>
    <n v="3386"/>
    <s v="Going To Market"/>
    <x v="3384"/>
    <n v="2000"/>
    <n v="2100"/>
    <n v="105"/>
    <x v="0"/>
    <s v="US"/>
    <s v="USD"/>
    <n v="1417620506"/>
    <n v="1415028506"/>
    <b v="0"/>
    <n v="41"/>
    <b v="1"/>
    <s v="theater/plays"/>
    <n v="51.22"/>
    <x v="1"/>
    <x v="6"/>
    <x v="3386"/>
    <d v="2014-12-03T15:28:26"/>
    <x v="3"/>
  </r>
  <r>
    <n v="3387"/>
    <s v="LIBERTY! EQUALITY! AND FIREWORKS!... A Civil Rights Play"/>
    <x v="3385"/>
    <n v="3000"/>
    <n v="3506"/>
    <n v="117"/>
    <x v="0"/>
    <s v="US"/>
    <s v="USD"/>
    <n v="1418581088"/>
    <n v="1415125088"/>
    <b v="0"/>
    <n v="35"/>
    <b v="1"/>
    <s v="theater/plays"/>
    <n v="100.17"/>
    <x v="1"/>
    <x v="6"/>
    <x v="3387"/>
    <d v="2014-12-14T18:18:08"/>
    <x v="3"/>
  </r>
  <r>
    <n v="3388"/>
    <s v="ICONS"/>
    <x v="3386"/>
    <n v="1500"/>
    <n v="1557"/>
    <n v="104"/>
    <x v="0"/>
    <s v="GB"/>
    <s v="GBP"/>
    <n v="1434625441"/>
    <n v="1432033441"/>
    <b v="0"/>
    <n v="45"/>
    <b v="1"/>
    <s v="theater/plays"/>
    <n v="34.6"/>
    <x v="1"/>
    <x v="6"/>
    <x v="3388"/>
    <d v="2015-06-18T11:04:01"/>
    <x v="4"/>
  </r>
  <r>
    <n v="3389"/>
    <s v="Chimera Ensemble Productions Fund"/>
    <x v="3387"/>
    <n v="10000"/>
    <n v="11450"/>
    <n v="115"/>
    <x v="0"/>
    <s v="US"/>
    <s v="USD"/>
    <n v="1464960682"/>
    <n v="1462368682"/>
    <b v="0"/>
    <n v="62"/>
    <b v="1"/>
    <s v="theater/plays"/>
    <n v="184.68"/>
    <x v="1"/>
    <x v="6"/>
    <x v="3389"/>
    <d v="2016-06-03T13:31:22"/>
    <x v="2"/>
  </r>
  <r>
    <n v="3390"/>
    <s v="Support 1140 Productions' 'Romeo Juliet'"/>
    <x v="3388"/>
    <n v="1500"/>
    <n v="1536"/>
    <n v="102"/>
    <x v="0"/>
    <s v="US"/>
    <s v="USD"/>
    <n v="1405017345"/>
    <n v="1403721345"/>
    <b v="0"/>
    <n v="22"/>
    <b v="1"/>
    <s v="theater/plays"/>
    <n v="69.819999999999993"/>
    <x v="1"/>
    <x v="6"/>
    <x v="3390"/>
    <d v="2014-07-10T18:35:45"/>
    <x v="3"/>
  </r>
  <r>
    <n v="3391"/>
    <s v="TRAVELING needs a Reading"/>
    <x v="3389"/>
    <n v="500"/>
    <n v="1115"/>
    <n v="223"/>
    <x v="0"/>
    <s v="US"/>
    <s v="USD"/>
    <n v="1407536880"/>
    <n v="1404997548"/>
    <b v="0"/>
    <n v="18"/>
    <b v="1"/>
    <s v="theater/plays"/>
    <n v="61.94"/>
    <x v="1"/>
    <x v="6"/>
    <x v="3391"/>
    <d v="2014-08-08T22:28:00"/>
    <x v="3"/>
  </r>
  <r>
    <n v="3392"/>
    <s v="1 in 3"/>
    <x v="3390"/>
    <n v="500"/>
    <n v="500"/>
    <n v="100"/>
    <x v="0"/>
    <s v="GB"/>
    <s v="GBP"/>
    <n v="1462565855"/>
    <n v="1458245855"/>
    <b v="0"/>
    <n v="12"/>
    <b v="1"/>
    <s v="theater/plays"/>
    <n v="41.67"/>
    <x v="1"/>
    <x v="6"/>
    <x v="3392"/>
    <d v="2016-05-06T20:17:35"/>
    <x v="2"/>
  </r>
  <r>
    <n v="3393"/>
    <s v="The Maltese Bodkin"/>
    <x v="3391"/>
    <n v="1500"/>
    <n v="1587"/>
    <n v="106"/>
    <x v="0"/>
    <s v="US"/>
    <s v="USD"/>
    <n v="1415234760"/>
    <n v="1413065230"/>
    <b v="0"/>
    <n v="44"/>
    <b v="1"/>
    <s v="theater/plays"/>
    <n v="36.07"/>
    <x v="1"/>
    <x v="6"/>
    <x v="3393"/>
    <d v="2014-11-06T00:46:00"/>
    <x v="3"/>
  </r>
  <r>
    <n v="3394"/>
    <s v="Buffer: Edinburgh Fringe 2014"/>
    <x v="3392"/>
    <n v="550"/>
    <n v="783"/>
    <n v="142"/>
    <x v="0"/>
    <s v="GB"/>
    <s v="GBP"/>
    <n v="1406470645"/>
    <n v="1403878645"/>
    <b v="0"/>
    <n v="27"/>
    <b v="1"/>
    <s v="theater/plays"/>
    <n v="29"/>
    <x v="1"/>
    <x v="6"/>
    <x v="3394"/>
    <d v="2014-07-27T14:17:25"/>
    <x v="3"/>
  </r>
  <r>
    <n v="3395"/>
    <s v="MIRAMAR"/>
    <x v="3393"/>
    <n v="500"/>
    <n v="920"/>
    <n v="184"/>
    <x v="0"/>
    <s v="GB"/>
    <s v="GBP"/>
    <n v="1433009400"/>
    <n v="1431795944"/>
    <b v="0"/>
    <n v="38"/>
    <b v="1"/>
    <s v="theater/plays"/>
    <n v="24.21"/>
    <x v="1"/>
    <x v="6"/>
    <x v="3395"/>
    <d v="2015-05-30T18:10:00"/>
    <x v="4"/>
  </r>
  <r>
    <n v="3396"/>
    <s v="Rainbowtown"/>
    <x v="3394"/>
    <n v="1500"/>
    <n v="1565"/>
    <n v="104"/>
    <x v="0"/>
    <s v="US"/>
    <s v="USD"/>
    <n v="1401595140"/>
    <n v="1399286589"/>
    <b v="0"/>
    <n v="28"/>
    <b v="1"/>
    <s v="theater/plays"/>
    <n v="55.89"/>
    <x v="1"/>
    <x v="6"/>
    <x v="3396"/>
    <d v="2014-06-01T03:59:00"/>
    <x v="3"/>
  </r>
  <r>
    <n v="3397"/>
    <s v="Waiting for Godot - Blue Sky Theatre &amp; Arts"/>
    <x v="3395"/>
    <n v="250"/>
    <n v="280"/>
    <n v="112"/>
    <x v="0"/>
    <s v="GB"/>
    <s v="GBP"/>
    <n v="1455832800"/>
    <n v="1452338929"/>
    <b v="0"/>
    <n v="24"/>
    <b v="1"/>
    <s v="theater/plays"/>
    <n v="11.67"/>
    <x v="1"/>
    <x v="6"/>
    <x v="3397"/>
    <d v="2016-02-18T22:00:00"/>
    <x v="2"/>
  </r>
  <r>
    <n v="3398"/>
    <s v="Lord of the Flies - Syracuse University"/>
    <x v="3396"/>
    <n v="4000"/>
    <n v="4443"/>
    <n v="111"/>
    <x v="0"/>
    <s v="US"/>
    <s v="USD"/>
    <n v="1416589200"/>
    <n v="1414605776"/>
    <b v="0"/>
    <n v="65"/>
    <b v="1"/>
    <s v="theater/plays"/>
    <n v="68.349999999999994"/>
    <x v="1"/>
    <x v="6"/>
    <x v="3398"/>
    <d v="2014-11-21T17:00:00"/>
    <x v="3"/>
  </r>
  <r>
    <n v="3399"/>
    <s v="Spinning Wheel Youth Takeover"/>
    <x v="3397"/>
    <n v="1200"/>
    <n v="1245"/>
    <n v="104"/>
    <x v="0"/>
    <s v="GB"/>
    <s v="GBP"/>
    <n v="1424556325"/>
    <n v="1421964325"/>
    <b v="0"/>
    <n v="46"/>
    <b v="1"/>
    <s v="theater/plays"/>
    <n v="27.07"/>
    <x v="1"/>
    <x v="6"/>
    <x v="3399"/>
    <d v="2015-02-21T22:05:25"/>
    <x v="4"/>
  </r>
  <r>
    <n v="3400"/>
    <s v="You, Me and That Guy"/>
    <x v="3398"/>
    <n v="10000"/>
    <n v="10041"/>
    <n v="100"/>
    <x v="0"/>
    <s v="US"/>
    <s v="USD"/>
    <n v="1409266414"/>
    <n v="1405378414"/>
    <b v="0"/>
    <n v="85"/>
    <b v="1"/>
    <s v="theater/plays"/>
    <n v="118.13"/>
    <x v="1"/>
    <x v="6"/>
    <x v="3400"/>
    <d v="2014-08-28T22:53:34"/>
    <x v="3"/>
  </r>
  <r>
    <n v="3401"/>
    <s v="This is why we Live ... (Astonishment)"/>
    <x v="3399"/>
    <n v="2900"/>
    <n v="2954"/>
    <n v="102"/>
    <x v="0"/>
    <s v="GB"/>
    <s v="GBP"/>
    <n v="1438968146"/>
    <n v="1436376146"/>
    <b v="0"/>
    <n v="66"/>
    <b v="1"/>
    <s v="theater/plays"/>
    <n v="44.76"/>
    <x v="1"/>
    <x v="6"/>
    <x v="3401"/>
    <d v="2015-08-07T17:22:26"/>
    <x v="4"/>
  </r>
  <r>
    <n v="3402"/>
    <s v="Liberty Falls, 54321"/>
    <x v="3400"/>
    <n v="15000"/>
    <n v="16465"/>
    <n v="110"/>
    <x v="0"/>
    <s v="US"/>
    <s v="USD"/>
    <n v="1447295460"/>
    <n v="1444747843"/>
    <b v="0"/>
    <n v="165"/>
    <b v="1"/>
    <s v="theater/plays"/>
    <n v="99.79"/>
    <x v="1"/>
    <x v="6"/>
    <x v="3402"/>
    <d v="2015-11-12T02:31:00"/>
    <x v="4"/>
  </r>
  <r>
    <n v="3403"/>
    <s v="'Fats and Tanya' - a play by Lucy Gallagher"/>
    <x v="3401"/>
    <n v="2000"/>
    <n v="2000"/>
    <n v="100"/>
    <x v="0"/>
    <s v="GB"/>
    <s v="GBP"/>
    <n v="1435230324"/>
    <n v="1432638324"/>
    <b v="0"/>
    <n v="17"/>
    <b v="1"/>
    <s v="theater/plays"/>
    <n v="117.65"/>
    <x v="1"/>
    <x v="6"/>
    <x v="3403"/>
    <d v="2015-06-25T11:05:24"/>
    <x v="4"/>
  </r>
  <r>
    <n v="3404"/>
    <s v="Montclair Shakespeare Series: A Midsummer Night's Dream"/>
    <x v="3402"/>
    <n v="500"/>
    <n v="610"/>
    <n v="122"/>
    <x v="0"/>
    <s v="US"/>
    <s v="USD"/>
    <n v="1434542702"/>
    <n v="1432814702"/>
    <b v="0"/>
    <n v="3"/>
    <b v="1"/>
    <s v="theater/plays"/>
    <n v="203.33"/>
    <x v="1"/>
    <x v="6"/>
    <x v="3404"/>
    <d v="2015-06-17T12:05:02"/>
    <x v="4"/>
  </r>
  <r>
    <n v="3405"/>
    <s v="Seance Theatre Performs Noel Coward's Blithe Spirit"/>
    <x v="3403"/>
    <n v="350"/>
    <n v="481.5"/>
    <n v="138"/>
    <x v="0"/>
    <s v="GB"/>
    <s v="GBP"/>
    <n v="1456876740"/>
    <n v="1455063886"/>
    <b v="0"/>
    <n v="17"/>
    <b v="1"/>
    <s v="theater/plays"/>
    <n v="28.32"/>
    <x v="1"/>
    <x v="6"/>
    <x v="3405"/>
    <d v="2016-03-01T23:59:00"/>
    <x v="2"/>
  </r>
  <r>
    <n v="3406"/>
    <s v="Voices of Swords"/>
    <x v="3404"/>
    <n v="10000"/>
    <n v="10031"/>
    <n v="100"/>
    <x v="0"/>
    <s v="US"/>
    <s v="USD"/>
    <n v="1405511376"/>
    <n v="1401623376"/>
    <b v="0"/>
    <n v="91"/>
    <b v="1"/>
    <s v="theater/plays"/>
    <n v="110.23"/>
    <x v="1"/>
    <x v="6"/>
    <x v="3406"/>
    <d v="2014-07-16T11:49:36"/>
    <x v="3"/>
  </r>
  <r>
    <n v="3407"/>
    <s v="Chlorine Edinburgh 2014"/>
    <x v="3405"/>
    <n v="2000"/>
    <n v="2142"/>
    <n v="107"/>
    <x v="0"/>
    <s v="GB"/>
    <s v="GBP"/>
    <n v="1404641289"/>
    <n v="1402049289"/>
    <b v="0"/>
    <n v="67"/>
    <b v="1"/>
    <s v="theater/plays"/>
    <n v="31.97"/>
    <x v="1"/>
    <x v="6"/>
    <x v="3407"/>
    <d v="2014-07-06T10:08:09"/>
    <x v="3"/>
  </r>
  <r>
    <n v="3408"/>
    <s v="&quot;She Has a Name&quot; on tour"/>
    <x v="3406"/>
    <n v="500"/>
    <n v="1055"/>
    <n v="211"/>
    <x v="0"/>
    <s v="US"/>
    <s v="USD"/>
    <n v="1405727304"/>
    <n v="1403135304"/>
    <b v="0"/>
    <n v="18"/>
    <b v="1"/>
    <s v="theater/plays"/>
    <n v="58.61"/>
    <x v="1"/>
    <x v="6"/>
    <x v="3408"/>
    <d v="2014-07-18T23:48:24"/>
    <x v="3"/>
  </r>
  <r>
    <n v="3409"/>
    <s v="Who Said Theatre Presents: The Calm"/>
    <x v="3407"/>
    <n v="500"/>
    <n v="618"/>
    <n v="124"/>
    <x v="0"/>
    <s v="GB"/>
    <s v="GBP"/>
    <n v="1469998680"/>
    <n v="1466710358"/>
    <b v="0"/>
    <n v="21"/>
    <b v="1"/>
    <s v="theater/plays"/>
    <n v="29.43"/>
    <x v="1"/>
    <x v="6"/>
    <x v="3409"/>
    <d v="2016-07-31T20:58:00"/>
    <x v="2"/>
  </r>
  <r>
    <n v="3410"/>
    <s v="the southland company - LAUNCH LOS ANGELES"/>
    <x v="3408"/>
    <n v="3000"/>
    <n v="3255"/>
    <n v="109"/>
    <x v="0"/>
    <s v="US"/>
    <s v="USD"/>
    <n v="1465196400"/>
    <n v="1462841990"/>
    <b v="0"/>
    <n v="40"/>
    <b v="1"/>
    <s v="theater/plays"/>
    <n v="81.38"/>
    <x v="1"/>
    <x v="6"/>
    <x v="3410"/>
    <d v="2016-06-06T07:00:00"/>
    <x v="2"/>
  </r>
  <r>
    <n v="3411"/>
    <s v="Assimilation - A history lesson you will never forget"/>
    <x v="3409"/>
    <n v="15000"/>
    <n v="15535"/>
    <n v="104"/>
    <x v="0"/>
    <s v="US"/>
    <s v="USD"/>
    <n v="1444264372"/>
    <n v="1442536372"/>
    <b v="0"/>
    <n v="78"/>
    <b v="1"/>
    <s v="theater/plays"/>
    <n v="199.17"/>
    <x v="1"/>
    <x v="6"/>
    <x v="3411"/>
    <d v="2015-10-08T00:32:52"/>
    <x v="4"/>
  </r>
  <r>
    <n v="3412"/>
    <s v="Joe Orton's Fred &amp; Madge"/>
    <x v="3410"/>
    <n v="3000"/>
    <n v="3000"/>
    <n v="100"/>
    <x v="0"/>
    <s v="GB"/>
    <s v="GBP"/>
    <n v="1411858862"/>
    <n v="1409266862"/>
    <b v="0"/>
    <n v="26"/>
    <b v="1"/>
    <s v="theater/plays"/>
    <n v="115.38"/>
    <x v="1"/>
    <x v="6"/>
    <x v="3412"/>
    <d v="2014-09-27T23:01:02"/>
    <x v="3"/>
  </r>
  <r>
    <n v="3413"/>
    <s v="Edward Albee's The Goat, or Who is Sylvia?"/>
    <x v="3411"/>
    <n v="500"/>
    <n v="650"/>
    <n v="130"/>
    <x v="0"/>
    <s v="US"/>
    <s v="USD"/>
    <n v="1425099540"/>
    <n v="1424280938"/>
    <b v="0"/>
    <n v="14"/>
    <b v="1"/>
    <s v="theater/plays"/>
    <n v="46.43"/>
    <x v="1"/>
    <x v="6"/>
    <x v="3413"/>
    <d v="2015-02-28T04:59:00"/>
    <x v="4"/>
  </r>
  <r>
    <n v="3414"/>
    <s v="PCSF PlayOffs 2016"/>
    <x v="3412"/>
    <n v="3000"/>
    <n v="3105"/>
    <n v="104"/>
    <x v="0"/>
    <s v="US"/>
    <s v="USD"/>
    <n v="1480579140"/>
    <n v="1478030325"/>
    <b v="0"/>
    <n v="44"/>
    <b v="1"/>
    <s v="theater/plays"/>
    <n v="70.569999999999993"/>
    <x v="1"/>
    <x v="6"/>
    <x v="3414"/>
    <d v="2016-12-01T07:59:00"/>
    <x v="2"/>
  </r>
  <r>
    <n v="3415"/>
    <s v="Balm in Gilead at Columbia"/>
    <x v="3413"/>
    <n v="200"/>
    <n v="200"/>
    <n v="100"/>
    <x v="0"/>
    <s v="US"/>
    <s v="USD"/>
    <n v="1460935800"/>
    <n v="1459999656"/>
    <b v="0"/>
    <n v="9"/>
    <b v="1"/>
    <s v="theater/plays"/>
    <n v="22.22"/>
    <x v="1"/>
    <x v="6"/>
    <x v="3415"/>
    <d v="2016-04-17T23:30:00"/>
    <x v="2"/>
  </r>
  <r>
    <n v="3416"/>
    <s v="'I and The Village' by Silva Semerciyan - World Premiere"/>
    <x v="3414"/>
    <n v="4000"/>
    <n v="4784"/>
    <n v="120"/>
    <x v="0"/>
    <s v="GB"/>
    <s v="GBP"/>
    <n v="1429813800"/>
    <n v="1427363645"/>
    <b v="0"/>
    <n v="30"/>
    <b v="1"/>
    <s v="theater/plays"/>
    <n v="159.47"/>
    <x v="1"/>
    <x v="6"/>
    <x v="3416"/>
    <d v="2015-04-23T18:30:00"/>
    <x v="4"/>
  </r>
  <r>
    <n v="3417"/>
    <s v="Fury Theatre is Producing Oleanna"/>
    <x v="3415"/>
    <n v="1700"/>
    <n v="1700.01"/>
    <n v="100"/>
    <x v="0"/>
    <s v="US"/>
    <s v="USD"/>
    <n v="1414284180"/>
    <n v="1410558948"/>
    <b v="0"/>
    <n v="45"/>
    <b v="1"/>
    <s v="theater/plays"/>
    <n v="37.78"/>
    <x v="1"/>
    <x v="6"/>
    <x v="3417"/>
    <d v="2014-10-26T00:43:00"/>
    <x v="3"/>
  </r>
  <r>
    <n v="3418"/>
    <s v="&quot;Mukha-Tsokotukha&quot; SoloSchool Youth Play"/>
    <x v="3416"/>
    <n v="4000"/>
    <n v="4035"/>
    <n v="101"/>
    <x v="0"/>
    <s v="US"/>
    <s v="USD"/>
    <n v="1400875307"/>
    <n v="1398283307"/>
    <b v="0"/>
    <n v="56"/>
    <b v="1"/>
    <s v="theater/plays"/>
    <n v="72.05"/>
    <x v="1"/>
    <x v="6"/>
    <x v="3418"/>
    <d v="2014-05-23T20:01:47"/>
    <x v="3"/>
  </r>
  <r>
    <n v="3419"/>
    <s v="HAMLET presented by AC Productions"/>
    <x v="3417"/>
    <n v="2750"/>
    <n v="2930"/>
    <n v="107"/>
    <x v="0"/>
    <s v="IE"/>
    <s v="EUR"/>
    <n v="1459978200"/>
    <n v="1458416585"/>
    <b v="0"/>
    <n v="46"/>
    <b v="1"/>
    <s v="theater/plays"/>
    <n v="63.7"/>
    <x v="1"/>
    <x v="6"/>
    <x v="3419"/>
    <d v="2016-04-06T21:30:00"/>
    <x v="2"/>
  </r>
  <r>
    <n v="3420"/>
    <s v="Rounds. Set design campaign."/>
    <x v="3418"/>
    <n v="700"/>
    <n v="966"/>
    <n v="138"/>
    <x v="0"/>
    <s v="GB"/>
    <s v="GBP"/>
    <n v="1455408000"/>
    <n v="1454638202"/>
    <b v="0"/>
    <n v="34"/>
    <b v="1"/>
    <s v="theater/plays"/>
    <n v="28.41"/>
    <x v="1"/>
    <x v="6"/>
    <x v="3420"/>
    <d v="2016-02-14T00:00:00"/>
    <x v="2"/>
  </r>
  <r>
    <n v="3421"/>
    <s v="New Works Lab @ PPAS: &quot;Begets: Fall of a High School Ronin&quot;"/>
    <x v="3419"/>
    <n v="10000"/>
    <n v="10115"/>
    <n v="101"/>
    <x v="0"/>
    <s v="US"/>
    <s v="USD"/>
    <n v="1425495563"/>
    <n v="1422903563"/>
    <b v="0"/>
    <n v="98"/>
    <b v="1"/>
    <s v="theater/plays"/>
    <n v="103.21"/>
    <x v="1"/>
    <x v="6"/>
    <x v="3421"/>
    <d v="2015-03-04T18:59:23"/>
    <x v="4"/>
  </r>
  <r>
    <n v="3422"/>
    <s v="The Secret Lives of Baba Segi's Wives; A Workshop Production"/>
    <x v="3420"/>
    <n v="3000"/>
    <n v="3273"/>
    <n v="109"/>
    <x v="0"/>
    <s v="GB"/>
    <s v="GBP"/>
    <n v="1450051200"/>
    <n v="1447594176"/>
    <b v="0"/>
    <n v="46"/>
    <b v="1"/>
    <s v="theater/plays"/>
    <n v="71.150000000000006"/>
    <x v="1"/>
    <x v="6"/>
    <x v="3422"/>
    <d v="2015-12-14T00:00:00"/>
    <x v="4"/>
  </r>
  <r>
    <n v="3423"/>
    <s v="And That's How The Story Goes"/>
    <x v="3421"/>
    <n v="250"/>
    <n v="350"/>
    <n v="140"/>
    <x v="0"/>
    <s v="US"/>
    <s v="USD"/>
    <n v="1429912341"/>
    <n v="1427320341"/>
    <b v="0"/>
    <n v="10"/>
    <b v="1"/>
    <s v="theater/plays"/>
    <n v="35"/>
    <x v="1"/>
    <x v="6"/>
    <x v="3423"/>
    <d v="2015-04-24T21:52:21"/>
    <x v="4"/>
  </r>
  <r>
    <n v="3424"/>
    <s v="Maggie LumiÃ¨re and The Ghost Train: an exciting new play!"/>
    <x v="3422"/>
    <n v="6000"/>
    <n v="6215"/>
    <n v="104"/>
    <x v="0"/>
    <s v="US"/>
    <s v="USD"/>
    <n v="1423119540"/>
    <n v="1421252084"/>
    <b v="0"/>
    <n v="76"/>
    <b v="1"/>
    <s v="theater/plays"/>
    <n v="81.78"/>
    <x v="1"/>
    <x v="6"/>
    <x v="3424"/>
    <d v="2015-02-05T06:59:00"/>
    <x v="4"/>
  </r>
  <r>
    <n v="3425"/>
    <s v="The Erlkings"/>
    <x v="3423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x v="6"/>
    <x v="3425"/>
    <d v="2014-10-04T14:48:56"/>
    <x v="3"/>
  </r>
  <r>
    <n v="3426"/>
    <s v="Holocene"/>
    <x v="3424"/>
    <n v="3750"/>
    <n v="4055"/>
    <n v="108"/>
    <x v="0"/>
    <s v="US"/>
    <s v="USD"/>
    <n v="1411264800"/>
    <n v="1409620903"/>
    <b v="0"/>
    <n v="87"/>
    <b v="1"/>
    <s v="theater/plays"/>
    <n v="46.61"/>
    <x v="1"/>
    <x v="6"/>
    <x v="3426"/>
    <d v="2014-09-21T02:00:00"/>
    <x v="3"/>
  </r>
  <r>
    <n v="3427"/>
    <s v="We Were Kings"/>
    <x v="3425"/>
    <n v="1500"/>
    <n v="1500"/>
    <n v="100"/>
    <x v="0"/>
    <s v="GB"/>
    <s v="GBP"/>
    <n v="1404314952"/>
    <n v="1401722952"/>
    <b v="0"/>
    <n v="29"/>
    <b v="1"/>
    <s v="theater/plays"/>
    <n v="51.72"/>
    <x v="1"/>
    <x v="6"/>
    <x v="3427"/>
    <d v="2014-07-02T15:29:12"/>
    <x v="3"/>
  </r>
  <r>
    <n v="3428"/>
    <s v="CREDITORS | Jack Studio Theatre | Smith after Strindberg"/>
    <x v="3426"/>
    <n v="2000"/>
    <n v="2055"/>
    <n v="103"/>
    <x v="0"/>
    <s v="GB"/>
    <s v="GBP"/>
    <n v="1425142800"/>
    <n v="1422983847"/>
    <b v="0"/>
    <n v="51"/>
    <b v="1"/>
    <s v="theater/plays"/>
    <n v="40.29"/>
    <x v="1"/>
    <x v="6"/>
    <x v="3428"/>
    <d v="2015-02-28T17:00:00"/>
    <x v="4"/>
  </r>
  <r>
    <n v="3429"/>
    <s v="Virtual Reality - A play about autism, family and The Sims."/>
    <x v="3427"/>
    <n v="150"/>
    <n v="195"/>
    <n v="130"/>
    <x v="0"/>
    <s v="GB"/>
    <s v="GBP"/>
    <n v="1478046661"/>
    <n v="1476837061"/>
    <b v="0"/>
    <n v="12"/>
    <b v="1"/>
    <s v="theater/plays"/>
    <n v="16.25"/>
    <x v="1"/>
    <x v="6"/>
    <x v="3429"/>
    <d v="2016-11-02T00:31:01"/>
    <x v="2"/>
  </r>
  <r>
    <n v="3430"/>
    <s v="Being Patient"/>
    <x v="3428"/>
    <n v="2000"/>
    <n v="2170.9899999999998"/>
    <n v="109"/>
    <x v="0"/>
    <s v="GB"/>
    <s v="GBP"/>
    <n v="1406760101"/>
    <n v="1404168101"/>
    <b v="0"/>
    <n v="72"/>
    <b v="1"/>
    <s v="theater/plays"/>
    <n v="30.15"/>
    <x v="1"/>
    <x v="6"/>
    <x v="3430"/>
    <d v="2014-07-30T22:41:41"/>
    <x v="3"/>
  </r>
  <r>
    <n v="3431"/>
    <s v="Local Jewell Production's Inaugural Season (2014-2015)"/>
    <x v="3429"/>
    <n v="2000"/>
    <n v="2000"/>
    <n v="100"/>
    <x v="0"/>
    <s v="US"/>
    <s v="USD"/>
    <n v="1408383153"/>
    <n v="1405791153"/>
    <b v="0"/>
    <n v="21"/>
    <b v="1"/>
    <s v="theater/plays"/>
    <n v="95.24"/>
    <x v="1"/>
    <x v="6"/>
    <x v="3431"/>
    <d v="2014-08-18T17:32:33"/>
    <x v="3"/>
  </r>
  <r>
    <n v="3432"/>
    <s v="Love Letters"/>
    <x v="3430"/>
    <n v="2000"/>
    <n v="2193"/>
    <n v="110"/>
    <x v="0"/>
    <s v="US"/>
    <s v="USD"/>
    <n v="1454709600"/>
    <n v="1452520614"/>
    <b v="0"/>
    <n v="42"/>
    <b v="1"/>
    <s v="theater/plays"/>
    <n v="52.21"/>
    <x v="1"/>
    <x v="6"/>
    <x v="3432"/>
    <d v="2016-02-05T22:00:00"/>
    <x v="2"/>
  </r>
  <r>
    <n v="3433"/>
    <s v="The Dybbuk"/>
    <x v="3431"/>
    <n v="9500"/>
    <n v="9525"/>
    <n v="100"/>
    <x v="0"/>
    <s v="US"/>
    <s v="USD"/>
    <n v="1402974000"/>
    <n v="1400290255"/>
    <b v="0"/>
    <n v="71"/>
    <b v="1"/>
    <s v="theater/plays"/>
    <n v="134.15"/>
    <x v="1"/>
    <x v="6"/>
    <x v="3433"/>
    <d v="2014-06-17T03:00:00"/>
    <x v="3"/>
  </r>
  <r>
    <n v="3434"/>
    <s v="The Williams Project"/>
    <x v="3432"/>
    <n v="10000"/>
    <n v="10555"/>
    <n v="106"/>
    <x v="0"/>
    <s v="US"/>
    <s v="USD"/>
    <n v="1404983269"/>
    <n v="1402391269"/>
    <b v="0"/>
    <n v="168"/>
    <b v="1"/>
    <s v="theater/plays"/>
    <n v="62.83"/>
    <x v="1"/>
    <x v="6"/>
    <x v="3434"/>
    <d v="2014-07-10T09:07:49"/>
    <x v="3"/>
  </r>
  <r>
    <n v="3435"/>
    <s v="Tickets for the Tenderloin"/>
    <x v="3433"/>
    <n v="1000"/>
    <n v="1120"/>
    <n v="112"/>
    <x v="0"/>
    <s v="US"/>
    <s v="USD"/>
    <n v="1470538800"/>
    <n v="1469112493"/>
    <b v="0"/>
    <n v="19"/>
    <b v="1"/>
    <s v="theater/plays"/>
    <n v="58.95"/>
    <x v="1"/>
    <x v="6"/>
    <x v="3435"/>
    <d v="2016-08-07T03:00:00"/>
    <x v="2"/>
  </r>
  <r>
    <n v="3436"/>
    <s v="â€œDamselflyâ€ Gracing the stage"/>
    <x v="3434"/>
    <n v="5000"/>
    <n v="5295"/>
    <n v="106"/>
    <x v="0"/>
    <s v="US"/>
    <s v="USD"/>
    <n v="1408638480"/>
    <n v="1406811593"/>
    <b v="0"/>
    <n v="37"/>
    <b v="1"/>
    <s v="theater/plays"/>
    <n v="143.11000000000001"/>
    <x v="1"/>
    <x v="6"/>
    <x v="3436"/>
    <d v="2014-08-21T16:28:00"/>
    <x v="3"/>
  </r>
  <r>
    <n v="3437"/>
    <s v="Alzheimer's:The Musical World Premiere Tickets &amp; FUNdrasier!"/>
    <x v="3435"/>
    <n v="3000"/>
    <n v="3030"/>
    <n v="101"/>
    <x v="0"/>
    <s v="US"/>
    <s v="USD"/>
    <n v="1440003820"/>
    <n v="1437411820"/>
    <b v="0"/>
    <n v="36"/>
    <b v="1"/>
    <s v="theater/plays"/>
    <n v="84.17"/>
    <x v="1"/>
    <x v="6"/>
    <x v="3437"/>
    <d v="2015-08-19T17:03:40"/>
    <x v="4"/>
  </r>
  <r>
    <n v="3438"/>
    <s v="KLIPPIES"/>
    <x v="3436"/>
    <n v="2500"/>
    <n v="2605"/>
    <n v="104"/>
    <x v="0"/>
    <s v="GB"/>
    <s v="GBP"/>
    <n v="1430600400"/>
    <n v="1428358567"/>
    <b v="0"/>
    <n v="14"/>
    <b v="1"/>
    <s v="theater/plays"/>
    <n v="186.07"/>
    <x v="1"/>
    <x v="6"/>
    <x v="3438"/>
    <d v="2015-05-02T21:00:00"/>
    <x v="4"/>
  </r>
  <r>
    <n v="3439"/>
    <s v="Cirque Inspired Alice's Adventures in Wonderland"/>
    <x v="3437"/>
    <n v="1200"/>
    <n v="1616.14"/>
    <n v="135"/>
    <x v="0"/>
    <s v="US"/>
    <s v="USD"/>
    <n v="1453179540"/>
    <n v="1452030730"/>
    <b v="0"/>
    <n v="18"/>
    <b v="1"/>
    <s v="theater/plays"/>
    <n v="89.79"/>
    <x v="1"/>
    <x v="6"/>
    <x v="3439"/>
    <d v="2016-01-19T04:59:00"/>
    <x v="2"/>
  </r>
  <r>
    <n v="3440"/>
    <s v="Gruesome Playground Injuries"/>
    <x v="3438"/>
    <n v="5000"/>
    <n v="5260.92"/>
    <n v="105"/>
    <x v="0"/>
    <s v="US"/>
    <s v="USD"/>
    <n v="1405095300"/>
    <n v="1403146628"/>
    <b v="0"/>
    <n v="82"/>
    <b v="1"/>
    <s v="theater/plays"/>
    <n v="64.16"/>
    <x v="1"/>
    <x v="6"/>
    <x v="3440"/>
    <d v="2014-07-11T16:15:00"/>
    <x v="3"/>
  </r>
  <r>
    <n v="3441"/>
    <s v="Putting on a great play in Los Angeles!"/>
    <x v="3439"/>
    <n v="2500"/>
    <n v="2565"/>
    <n v="103"/>
    <x v="0"/>
    <s v="US"/>
    <s v="USD"/>
    <n v="1447445820"/>
    <n v="1445077121"/>
    <b v="0"/>
    <n v="43"/>
    <b v="1"/>
    <s v="theater/plays"/>
    <n v="59.65"/>
    <x v="1"/>
    <x v="6"/>
    <x v="3441"/>
    <d v="2015-11-13T20:17:00"/>
    <x v="4"/>
  </r>
  <r>
    <n v="3442"/>
    <s v="An Evening of Radio"/>
    <x v="3440"/>
    <n v="250"/>
    <n v="250"/>
    <n v="100"/>
    <x v="0"/>
    <s v="US"/>
    <s v="USD"/>
    <n v="1433016672"/>
    <n v="1430424672"/>
    <b v="0"/>
    <n v="8"/>
    <b v="1"/>
    <s v="theater/plays"/>
    <n v="31.25"/>
    <x v="1"/>
    <x v="6"/>
    <x v="3442"/>
    <d v="2015-05-30T20:11:12"/>
    <x v="4"/>
  </r>
  <r>
    <n v="3443"/>
    <s v="Reading of a New Play by Garrett Zuercher"/>
    <x v="3441"/>
    <n v="1000"/>
    <n v="1855"/>
    <n v="186"/>
    <x v="0"/>
    <s v="US"/>
    <s v="USD"/>
    <n v="1410266146"/>
    <n v="1407674146"/>
    <b v="0"/>
    <n v="45"/>
    <b v="1"/>
    <s v="theater/plays"/>
    <n v="41.22"/>
    <x v="1"/>
    <x v="6"/>
    <x v="3443"/>
    <d v="2014-09-09T12:35:46"/>
    <x v="3"/>
  </r>
  <r>
    <n v="3444"/>
    <s v="Training young artists! Act Yo' Age Theatre Co debut"/>
    <x v="3442"/>
    <n v="300"/>
    <n v="867"/>
    <n v="289"/>
    <x v="0"/>
    <s v="AU"/>
    <s v="AUD"/>
    <n v="1465394340"/>
    <n v="1464677986"/>
    <b v="0"/>
    <n v="20"/>
    <b v="1"/>
    <s v="theater/plays"/>
    <n v="43.35"/>
    <x v="1"/>
    <x v="6"/>
    <x v="3444"/>
    <d v="2016-06-08T13:59:00"/>
    <x v="2"/>
  </r>
  <r>
    <n v="3445"/>
    <s v="Axon Theatre - First Project (Phase 1)"/>
    <x v="3443"/>
    <n v="2000"/>
    <n v="2000"/>
    <n v="100"/>
    <x v="0"/>
    <s v="GB"/>
    <s v="GBP"/>
    <n v="1445604236"/>
    <n v="1443185036"/>
    <b v="0"/>
    <n v="31"/>
    <b v="1"/>
    <s v="theater/plays"/>
    <n v="64.52"/>
    <x v="1"/>
    <x v="6"/>
    <x v="3445"/>
    <d v="2015-10-23T12:43:56"/>
    <x v="4"/>
  </r>
  <r>
    <n v="3446"/>
    <s v="'Pope Head' - The World Tour of Australia"/>
    <x v="3444"/>
    <n v="1000"/>
    <n v="1082"/>
    <n v="108"/>
    <x v="0"/>
    <s v="GB"/>
    <s v="GBP"/>
    <n v="1423138800"/>
    <n v="1421092725"/>
    <b v="0"/>
    <n v="25"/>
    <b v="1"/>
    <s v="theater/plays"/>
    <n v="43.28"/>
    <x v="1"/>
    <x v="6"/>
    <x v="3446"/>
    <d v="2015-02-05T12:20:00"/>
    <x v="4"/>
  </r>
  <r>
    <n v="3447"/>
    <s v="The Vagabond Halfback"/>
    <x v="3445"/>
    <n v="1000"/>
    <n v="1078"/>
    <n v="108"/>
    <x v="0"/>
    <s v="US"/>
    <s v="USD"/>
    <n v="1458332412"/>
    <n v="1454448012"/>
    <b v="0"/>
    <n v="14"/>
    <b v="1"/>
    <s v="theater/plays"/>
    <n v="77"/>
    <x v="1"/>
    <x v="6"/>
    <x v="3447"/>
    <d v="2016-03-18T20:20:12"/>
    <x v="2"/>
  </r>
  <r>
    <n v="3448"/>
    <s v="The Mount, new play about Edith Wharton"/>
    <x v="3446"/>
    <n v="2100"/>
    <n v="2305"/>
    <n v="110"/>
    <x v="0"/>
    <s v="US"/>
    <s v="USD"/>
    <n v="1418784689"/>
    <n v="1416192689"/>
    <b v="0"/>
    <n v="45"/>
    <b v="1"/>
    <s v="theater/plays"/>
    <n v="51.22"/>
    <x v="1"/>
    <x v="6"/>
    <x v="3448"/>
    <d v="2014-12-17T02:51:29"/>
    <x v="3"/>
  </r>
  <r>
    <n v="3449"/>
    <s v="Love Letters To My Children, directed by Charles J. Ouda"/>
    <x v="3447"/>
    <n v="800"/>
    <n v="1365"/>
    <n v="171"/>
    <x v="0"/>
    <s v="US"/>
    <s v="USD"/>
    <n v="1468036800"/>
    <n v="1465607738"/>
    <b v="0"/>
    <n v="20"/>
    <b v="1"/>
    <s v="theater/plays"/>
    <n v="68.25"/>
    <x v="1"/>
    <x v="6"/>
    <x v="3449"/>
    <d v="2016-07-09T04:00:00"/>
    <x v="2"/>
  </r>
  <r>
    <n v="3450"/>
    <s v="The Beautiful House"/>
    <x v="3448"/>
    <n v="500"/>
    <n v="760"/>
    <n v="152"/>
    <x v="0"/>
    <s v="GB"/>
    <s v="GBP"/>
    <n v="1427990071"/>
    <n v="1422809671"/>
    <b v="0"/>
    <n v="39"/>
    <b v="1"/>
    <s v="theater/plays"/>
    <n v="19.489999999999998"/>
    <x v="1"/>
    <x v="6"/>
    <x v="3450"/>
    <d v="2015-04-02T15:54:31"/>
    <x v="4"/>
  </r>
  <r>
    <n v="3451"/>
    <s v="The Twilight Zone Play"/>
    <x v="3449"/>
    <n v="650"/>
    <n v="658"/>
    <n v="101"/>
    <x v="0"/>
    <s v="US"/>
    <s v="USD"/>
    <n v="1429636927"/>
    <n v="1427304127"/>
    <b v="0"/>
    <n v="16"/>
    <b v="1"/>
    <s v="theater/plays"/>
    <n v="41.13"/>
    <x v="1"/>
    <x v="6"/>
    <x v="3451"/>
    <d v="2015-04-21T17:22:07"/>
    <x v="4"/>
  </r>
  <r>
    <n v="3452"/>
    <s v="On the Verge (Or, The Geography of Yearning) goes Steampunk!"/>
    <x v="3450"/>
    <n v="1000"/>
    <n v="1532"/>
    <n v="153"/>
    <x v="0"/>
    <s v="US"/>
    <s v="USD"/>
    <n v="1406087940"/>
    <n v="1404141626"/>
    <b v="0"/>
    <n v="37"/>
    <b v="1"/>
    <s v="theater/plays"/>
    <n v="41.41"/>
    <x v="1"/>
    <x v="6"/>
    <x v="3452"/>
    <d v="2014-07-23T03:59:00"/>
    <x v="3"/>
  </r>
  <r>
    <n v="3453"/>
    <s v="'Patagonia' - by Robert George"/>
    <x v="3451"/>
    <n v="300"/>
    <n v="385"/>
    <n v="128"/>
    <x v="0"/>
    <s v="GB"/>
    <s v="GBP"/>
    <n v="1471130956"/>
    <n v="1465946956"/>
    <b v="0"/>
    <n v="14"/>
    <b v="1"/>
    <s v="theater/plays"/>
    <n v="27.5"/>
    <x v="1"/>
    <x v="6"/>
    <x v="3453"/>
    <d v="2016-08-13T23:29:16"/>
    <x v="2"/>
  </r>
  <r>
    <n v="3454"/>
    <s v="The Not So Curious Incident of the Man in the Green Volvo"/>
    <x v="3452"/>
    <n v="700"/>
    <n v="705"/>
    <n v="101"/>
    <x v="0"/>
    <s v="GB"/>
    <s v="GBP"/>
    <n v="1406825159"/>
    <n v="1404233159"/>
    <b v="0"/>
    <n v="21"/>
    <b v="1"/>
    <s v="theater/plays"/>
    <n v="33.57"/>
    <x v="1"/>
    <x v="6"/>
    <x v="3454"/>
    <d v="2014-07-31T16:45:59"/>
    <x v="3"/>
  </r>
  <r>
    <n v="3455"/>
    <s v="&quot;Vanya and Sonia and Masha and Spike&quot; by Christopher Durang"/>
    <x v="3453"/>
    <n v="10000"/>
    <n v="10065"/>
    <n v="101"/>
    <x v="0"/>
    <s v="US"/>
    <s v="USD"/>
    <n v="1476381627"/>
    <n v="1473789627"/>
    <b v="0"/>
    <n v="69"/>
    <b v="1"/>
    <s v="theater/plays"/>
    <n v="145.87"/>
    <x v="1"/>
    <x v="6"/>
    <x v="3455"/>
    <d v="2016-10-13T18:00:27"/>
    <x v="2"/>
  </r>
  <r>
    <n v="3456"/>
    <s v="THIEF"/>
    <x v="3454"/>
    <n v="3000"/>
    <n v="5739"/>
    <n v="191"/>
    <x v="0"/>
    <s v="US"/>
    <s v="USD"/>
    <n v="1406876340"/>
    <n v="1404190567"/>
    <b v="0"/>
    <n v="16"/>
    <b v="1"/>
    <s v="theater/plays"/>
    <n v="358.69"/>
    <x v="1"/>
    <x v="6"/>
    <x v="3456"/>
    <d v="2014-08-01T06:59:00"/>
    <x v="3"/>
  </r>
  <r>
    <n v="3457"/>
    <s v="The Impossible Adventures Of Supernova Jones"/>
    <x v="3455"/>
    <n v="2000"/>
    <n v="2804"/>
    <n v="140"/>
    <x v="0"/>
    <s v="US"/>
    <s v="USD"/>
    <n v="1423720740"/>
    <n v="1421081857"/>
    <b v="0"/>
    <n v="55"/>
    <b v="1"/>
    <s v="theater/plays"/>
    <n v="50.98"/>
    <x v="1"/>
    <x v="6"/>
    <x v="3457"/>
    <d v="2015-02-12T05:59:00"/>
    <x v="4"/>
  </r>
  <r>
    <n v="3458"/>
    <s v="J. Lee Vocque's BASED ON ACTUAL EVENTS"/>
    <x v="3456"/>
    <n v="978"/>
    <n v="1216"/>
    <n v="124"/>
    <x v="0"/>
    <s v="US"/>
    <s v="USD"/>
    <n v="1422937620"/>
    <n v="1420606303"/>
    <b v="0"/>
    <n v="27"/>
    <b v="1"/>
    <s v="theater/plays"/>
    <n v="45.04"/>
    <x v="1"/>
    <x v="6"/>
    <x v="3458"/>
    <d v="2015-02-03T04:27:00"/>
    <x v="4"/>
  </r>
  <r>
    <n v="3459"/>
    <s v="CYRIL THE SQUIRREL a magical children's theatre tour"/>
    <x v="3457"/>
    <n v="500"/>
    <n v="631"/>
    <n v="126"/>
    <x v="0"/>
    <s v="GB"/>
    <s v="GBP"/>
    <n v="1463743860"/>
    <n v="1461151860"/>
    <b v="0"/>
    <n v="36"/>
    <b v="1"/>
    <s v="theater/plays"/>
    <n v="17.53"/>
    <x v="1"/>
    <x v="6"/>
    <x v="3459"/>
    <d v="2016-05-20T11:31:00"/>
    <x v="2"/>
  </r>
  <r>
    <n v="3460"/>
    <s v="Pushers"/>
    <x v="3458"/>
    <n v="500"/>
    <n v="950"/>
    <n v="190"/>
    <x v="0"/>
    <s v="GB"/>
    <s v="GBP"/>
    <n v="1408106352"/>
    <n v="1406896752"/>
    <b v="0"/>
    <n v="19"/>
    <b v="1"/>
    <s v="theater/plays"/>
    <n v="50"/>
    <x v="1"/>
    <x v="6"/>
    <x v="3460"/>
    <d v="2014-08-15T12:39:12"/>
    <x v="3"/>
  </r>
  <r>
    <n v="3461"/>
    <s v="Foolish Mortals present Shakespeare's Twelfth Night"/>
    <x v="3459"/>
    <n v="500"/>
    <n v="695"/>
    <n v="139"/>
    <x v="0"/>
    <s v="US"/>
    <s v="USD"/>
    <n v="1477710000"/>
    <n v="1475248279"/>
    <b v="0"/>
    <n v="12"/>
    <b v="1"/>
    <s v="theater/plays"/>
    <n v="57.92"/>
    <x v="1"/>
    <x v="6"/>
    <x v="3461"/>
    <d v="2016-10-29T03:00:00"/>
    <x v="2"/>
  </r>
  <r>
    <n v="3462"/>
    <s v="Upstart Crows of Santa Fe Stage Weapons"/>
    <x v="3460"/>
    <n v="250"/>
    <n v="505"/>
    <n v="202"/>
    <x v="0"/>
    <s v="US"/>
    <s v="USD"/>
    <n v="1436551200"/>
    <n v="1435181628"/>
    <b v="0"/>
    <n v="17"/>
    <b v="1"/>
    <s v="theater/plays"/>
    <n v="29.71"/>
    <x v="1"/>
    <x v="6"/>
    <x v="3462"/>
    <d v="2015-07-10T18:00:00"/>
    <x v="4"/>
  </r>
  <r>
    <n v="3463"/>
    <s v="Uncalled For Presents: Playday Mayday in Toronto!"/>
    <x v="3461"/>
    <n v="10000"/>
    <n v="10338"/>
    <n v="103"/>
    <x v="0"/>
    <s v="CA"/>
    <s v="CAD"/>
    <n v="1476158340"/>
    <n v="1472594585"/>
    <b v="0"/>
    <n v="114"/>
    <b v="1"/>
    <s v="theater/plays"/>
    <n v="90.68"/>
    <x v="1"/>
    <x v="6"/>
    <x v="3463"/>
    <d v="2016-10-11T03:59:00"/>
    <x v="2"/>
  </r>
  <r>
    <n v="3464"/>
    <s v="SHE! Is History!"/>
    <x v="3462"/>
    <n v="5000"/>
    <n v="5116.18"/>
    <n v="102"/>
    <x v="0"/>
    <s v="US"/>
    <s v="USD"/>
    <n v="1471921637"/>
    <n v="1469329637"/>
    <b v="0"/>
    <n v="93"/>
    <b v="1"/>
    <s v="theater/plays"/>
    <n v="55.01"/>
    <x v="1"/>
    <x v="6"/>
    <x v="3464"/>
    <d v="2016-08-23T03:07:17"/>
    <x v="2"/>
  </r>
  <r>
    <n v="3465"/>
    <s v="Crooked Tree Theatre Presents Family Duels"/>
    <x v="3463"/>
    <n v="2000"/>
    <n v="2060"/>
    <n v="103"/>
    <x v="0"/>
    <s v="GB"/>
    <s v="GBP"/>
    <n v="1439136000"/>
    <n v="1436972472"/>
    <b v="0"/>
    <n v="36"/>
    <b v="1"/>
    <s v="theater/plays"/>
    <n v="57.22"/>
    <x v="1"/>
    <x v="6"/>
    <x v="3465"/>
    <d v="2015-08-09T16:00:00"/>
    <x v="4"/>
  </r>
  <r>
    <n v="3466"/>
    <s v="Spotlight Youth Theater Production of Wizard"/>
    <x v="3464"/>
    <n v="3500"/>
    <n v="4450"/>
    <n v="127"/>
    <x v="0"/>
    <s v="US"/>
    <s v="USD"/>
    <n v="1461108450"/>
    <n v="1455928050"/>
    <b v="0"/>
    <n v="61"/>
    <b v="1"/>
    <s v="theater/plays"/>
    <n v="72.95"/>
    <x v="1"/>
    <x v="6"/>
    <x v="3466"/>
    <d v="2016-04-19T23:27:30"/>
    <x v="2"/>
  </r>
  <r>
    <n v="3467"/>
    <s v="Venus in Fur, Los Angeles."/>
    <x v="3465"/>
    <n v="3000"/>
    <n v="3030"/>
    <n v="101"/>
    <x v="0"/>
    <s v="US"/>
    <s v="USD"/>
    <n v="1426864032"/>
    <n v="1424275632"/>
    <b v="0"/>
    <n v="47"/>
    <b v="1"/>
    <s v="theater/plays"/>
    <n v="64.47"/>
    <x v="1"/>
    <x v="6"/>
    <x v="3467"/>
    <d v="2015-03-20T15:07:12"/>
    <x v="4"/>
  </r>
  <r>
    <n v="3468"/>
    <s v="Publicity for &quot;When Yellow Were the Stars on Earth&quot;"/>
    <x v="3466"/>
    <n v="10000"/>
    <n v="12178"/>
    <n v="122"/>
    <x v="0"/>
    <s v="US"/>
    <s v="USD"/>
    <n v="1474426800"/>
    <n v="1471976529"/>
    <b v="0"/>
    <n v="17"/>
    <b v="1"/>
    <s v="theater/plays"/>
    <n v="716.35"/>
    <x v="1"/>
    <x v="6"/>
    <x v="3468"/>
    <d v="2016-09-21T03:00:00"/>
    <x v="2"/>
  </r>
  <r>
    <n v="3469"/>
    <s v="An Evening of Original One Acts"/>
    <x v="3467"/>
    <n v="2800"/>
    <n v="3175"/>
    <n v="113"/>
    <x v="0"/>
    <s v="US"/>
    <s v="USD"/>
    <n v="1461857045"/>
    <n v="1459265045"/>
    <b v="0"/>
    <n v="63"/>
    <b v="1"/>
    <s v="theater/plays"/>
    <n v="50.4"/>
    <x v="1"/>
    <x v="6"/>
    <x v="3469"/>
    <d v="2016-04-28T15:24:05"/>
    <x v="2"/>
  </r>
  <r>
    <n v="3470"/>
    <s v="She Kills Monsters"/>
    <x v="3468"/>
    <n v="250"/>
    <n v="375"/>
    <n v="150"/>
    <x v="0"/>
    <s v="US"/>
    <s v="USD"/>
    <n v="1468618680"/>
    <n v="1465345902"/>
    <b v="0"/>
    <n v="9"/>
    <b v="1"/>
    <s v="theater/plays"/>
    <n v="41.67"/>
    <x v="1"/>
    <x v="6"/>
    <x v="3470"/>
    <d v="2016-07-15T21:38:00"/>
    <x v="2"/>
  </r>
  <r>
    <n v="3471"/>
    <s v="Different is Dangerous"/>
    <x v="3469"/>
    <n v="500"/>
    <n v="1073"/>
    <n v="215"/>
    <x v="0"/>
    <s v="GB"/>
    <s v="GBP"/>
    <n v="1409515200"/>
    <n v="1405971690"/>
    <b v="0"/>
    <n v="30"/>
    <b v="1"/>
    <s v="theater/plays"/>
    <n v="35.770000000000003"/>
    <x v="1"/>
    <x v="6"/>
    <x v="3471"/>
    <d v="2014-08-31T20:00:00"/>
    <x v="3"/>
  </r>
  <r>
    <n v="3472"/>
    <s v="Dandelion Theatre: 'Body Awareness' by Annie Baker"/>
    <x v="3470"/>
    <n v="2000"/>
    <n v="2041"/>
    <n v="102"/>
    <x v="0"/>
    <s v="US"/>
    <s v="USD"/>
    <n v="1415253540"/>
    <n v="1413432331"/>
    <b v="0"/>
    <n v="23"/>
    <b v="1"/>
    <s v="theater/plays"/>
    <n v="88.74"/>
    <x v="1"/>
    <x v="6"/>
    <x v="3472"/>
    <d v="2014-11-06T05:59:00"/>
    <x v="3"/>
  </r>
  <r>
    <n v="3473"/>
    <s v="King Sisyphus"/>
    <x v="3471"/>
    <n v="4900"/>
    <n v="4900"/>
    <n v="100"/>
    <x v="0"/>
    <s v="US"/>
    <s v="USD"/>
    <n v="1426883220"/>
    <n v="1425067296"/>
    <b v="0"/>
    <n v="33"/>
    <b v="1"/>
    <s v="theater/plays"/>
    <n v="148.47999999999999"/>
    <x v="1"/>
    <x v="6"/>
    <x v="3473"/>
    <d v="2015-03-20T20:27:00"/>
    <x v="4"/>
  </r>
  <r>
    <n v="3474"/>
    <s v="Be Prepared"/>
    <x v="3472"/>
    <n v="2000"/>
    <n v="2020"/>
    <n v="101"/>
    <x v="0"/>
    <s v="GB"/>
    <s v="GBP"/>
    <n v="1469016131"/>
    <n v="1466424131"/>
    <b v="0"/>
    <n v="39"/>
    <b v="1"/>
    <s v="theater/plays"/>
    <n v="51.79"/>
    <x v="1"/>
    <x v="6"/>
    <x v="3474"/>
    <d v="2016-07-20T12:02:11"/>
    <x v="2"/>
  </r>
  <r>
    <n v="3475"/>
    <s v="Score"/>
    <x v="3473"/>
    <n v="300"/>
    <n v="340"/>
    <n v="113"/>
    <x v="0"/>
    <s v="GB"/>
    <s v="GBP"/>
    <n v="1414972800"/>
    <n v="1412629704"/>
    <b v="0"/>
    <n v="17"/>
    <b v="1"/>
    <s v="theater/plays"/>
    <n v="20"/>
    <x v="1"/>
    <x v="6"/>
    <x v="3475"/>
    <d v="2014-11-03T00:00:00"/>
    <x v="3"/>
  </r>
  <r>
    <n v="3476"/>
    <s v="REBATEnsemble Presents: ICONS - The Martin Show"/>
    <x v="3474"/>
    <n v="300"/>
    <n v="312"/>
    <n v="104"/>
    <x v="0"/>
    <s v="US"/>
    <s v="USD"/>
    <n v="1414378800"/>
    <n v="1412836990"/>
    <b v="0"/>
    <n v="6"/>
    <b v="1"/>
    <s v="theater/plays"/>
    <n v="52"/>
    <x v="1"/>
    <x v="6"/>
    <x v="3476"/>
    <d v="2014-10-27T03:00:00"/>
    <x v="3"/>
  </r>
  <r>
    <n v="3477"/>
    <s v="PCSF's Biannual 24-Hour Play Festival"/>
    <x v="3475"/>
    <n v="1800"/>
    <n v="2076"/>
    <n v="115"/>
    <x v="0"/>
    <s v="US"/>
    <s v="USD"/>
    <n v="1431831600"/>
    <n v="1430761243"/>
    <b v="0"/>
    <n v="39"/>
    <b v="1"/>
    <s v="theater/plays"/>
    <n v="53.23"/>
    <x v="1"/>
    <x v="6"/>
    <x v="3477"/>
    <d v="2015-05-17T03:00:00"/>
    <x v="4"/>
  </r>
  <r>
    <n v="3478"/>
    <s v="Measure for Measure"/>
    <x v="3476"/>
    <n v="2000"/>
    <n v="2257"/>
    <n v="113"/>
    <x v="0"/>
    <s v="US"/>
    <s v="USD"/>
    <n v="1426539600"/>
    <n v="1424296822"/>
    <b v="0"/>
    <n v="57"/>
    <b v="1"/>
    <s v="theater/plays"/>
    <n v="39.6"/>
    <x v="1"/>
    <x v="6"/>
    <x v="3478"/>
    <d v="2015-03-16T21:00:00"/>
    <x v="4"/>
  </r>
  <r>
    <n v="3479"/>
    <s v="Civil Rogues"/>
    <x v="3477"/>
    <n v="1500"/>
    <n v="1918"/>
    <n v="128"/>
    <x v="0"/>
    <s v="GB"/>
    <s v="GBP"/>
    <n v="1403382680"/>
    <n v="1400790680"/>
    <b v="0"/>
    <n v="56"/>
    <b v="1"/>
    <s v="theater/plays"/>
    <n v="34.25"/>
    <x v="1"/>
    <x v="6"/>
    <x v="3479"/>
    <d v="2014-06-21T20:31:20"/>
    <x v="3"/>
  </r>
  <r>
    <n v="3480"/>
    <s v="Georgia - the full cast production"/>
    <x v="3478"/>
    <n v="1500"/>
    <n v="2140"/>
    <n v="143"/>
    <x v="0"/>
    <s v="US"/>
    <s v="USD"/>
    <n v="1436562000"/>
    <n v="1434440227"/>
    <b v="0"/>
    <n v="13"/>
    <b v="1"/>
    <s v="theater/plays"/>
    <n v="164.62"/>
    <x v="1"/>
    <x v="6"/>
    <x v="3480"/>
    <d v="2015-07-10T21:00:00"/>
    <x v="4"/>
  </r>
  <r>
    <n v="3481"/>
    <s v="FIX THE FITZ"/>
    <x v="3479"/>
    <n v="10000"/>
    <n v="11880"/>
    <n v="119"/>
    <x v="0"/>
    <s v="AU"/>
    <s v="AUD"/>
    <n v="1420178188"/>
    <n v="1418709388"/>
    <b v="0"/>
    <n v="95"/>
    <b v="1"/>
    <s v="theater/plays"/>
    <n v="125.05"/>
    <x v="1"/>
    <x v="6"/>
    <x v="3481"/>
    <d v="2015-01-02T05:56:28"/>
    <x v="3"/>
  </r>
  <r>
    <n v="3482"/>
    <s v="Old Trunk - Edinburgh 2014"/>
    <x v="3480"/>
    <n v="3000"/>
    <n v="4150"/>
    <n v="138"/>
    <x v="0"/>
    <s v="GB"/>
    <s v="GBP"/>
    <n v="1404671466"/>
    <n v="1402079466"/>
    <b v="0"/>
    <n v="80"/>
    <b v="1"/>
    <s v="theater/plays"/>
    <n v="51.88"/>
    <x v="1"/>
    <x v="6"/>
    <x v="3482"/>
    <d v="2014-07-06T18:31:06"/>
    <x v="3"/>
  </r>
  <r>
    <n v="3483"/>
    <s v="The Faculty Lounge"/>
    <x v="3481"/>
    <n v="3350"/>
    <n v="5358"/>
    <n v="160"/>
    <x v="0"/>
    <s v="US"/>
    <s v="USD"/>
    <n v="1404403381"/>
    <n v="1401811381"/>
    <b v="0"/>
    <n v="133"/>
    <b v="1"/>
    <s v="theater/plays"/>
    <n v="40.29"/>
    <x v="1"/>
    <x v="6"/>
    <x v="3483"/>
    <d v="2014-07-03T16:03:01"/>
    <x v="3"/>
  </r>
  <r>
    <n v="3484"/>
    <s v="Macbeth in the Basement"/>
    <x v="3482"/>
    <n v="2500"/>
    <n v="2856"/>
    <n v="114"/>
    <x v="0"/>
    <s v="US"/>
    <s v="USD"/>
    <n v="1466014499"/>
    <n v="1463422499"/>
    <b v="0"/>
    <n v="44"/>
    <b v="1"/>
    <s v="theater/plays"/>
    <n v="64.91"/>
    <x v="1"/>
    <x v="6"/>
    <x v="3484"/>
    <d v="2016-06-15T18:14:59"/>
    <x v="2"/>
  </r>
  <r>
    <n v="3485"/>
    <s v="An Evening with Sarah Pettyfer"/>
    <x v="3483"/>
    <n v="1650"/>
    <n v="1660"/>
    <n v="101"/>
    <x v="0"/>
    <s v="US"/>
    <s v="USD"/>
    <n v="1454431080"/>
    <n v="1451839080"/>
    <b v="0"/>
    <n v="30"/>
    <b v="1"/>
    <s v="theater/plays"/>
    <n v="55.33"/>
    <x v="1"/>
    <x v="6"/>
    <x v="3485"/>
    <d v="2016-02-02T16:38:00"/>
    <x v="2"/>
  </r>
  <r>
    <n v="3486"/>
    <s v="Might As Well Live: Dorothy Parker Does Hollywood Fringe"/>
    <x v="3484"/>
    <n v="3000"/>
    <n v="4656"/>
    <n v="155"/>
    <x v="0"/>
    <s v="US"/>
    <s v="USD"/>
    <n v="1433314740"/>
    <n v="1430600401"/>
    <b v="0"/>
    <n v="56"/>
    <b v="1"/>
    <s v="theater/plays"/>
    <n v="83.14"/>
    <x v="1"/>
    <x v="6"/>
    <x v="3486"/>
    <d v="2015-06-03T06:59:00"/>
    <x v="4"/>
  </r>
  <r>
    <n v="3487"/>
    <s v="Jericho Creek"/>
    <x v="3485"/>
    <n v="2000"/>
    <n v="2555"/>
    <n v="128"/>
    <x v="0"/>
    <s v="GB"/>
    <s v="GBP"/>
    <n v="1435185252"/>
    <n v="1432593252"/>
    <b v="0"/>
    <n v="66"/>
    <b v="1"/>
    <s v="theater/plays"/>
    <n v="38.71"/>
    <x v="1"/>
    <x v="6"/>
    <x v="3487"/>
    <d v="2015-06-24T22:34:12"/>
    <x v="4"/>
  </r>
  <r>
    <n v="3488"/>
    <s v="Gorilla Theater Productions Presents: Phase 3"/>
    <x v="3486"/>
    <n v="3000"/>
    <n v="3636"/>
    <n v="121"/>
    <x v="0"/>
    <s v="US"/>
    <s v="USD"/>
    <n v="1429286400"/>
    <n v="1427221560"/>
    <b v="0"/>
    <n v="29"/>
    <b v="1"/>
    <s v="theater/plays"/>
    <n v="125.38"/>
    <x v="1"/>
    <x v="6"/>
    <x v="3488"/>
    <d v="2015-04-17T16:00:00"/>
    <x v="4"/>
  </r>
  <r>
    <n v="3489"/>
    <s v="&quot;Oh, the Humanity&quot; at the Tabard Theatre this September"/>
    <x v="3487"/>
    <n v="5000"/>
    <n v="5635"/>
    <n v="113"/>
    <x v="0"/>
    <s v="GB"/>
    <s v="GBP"/>
    <n v="1400965200"/>
    <n v="1398352531"/>
    <b v="0"/>
    <n v="72"/>
    <b v="1"/>
    <s v="theater/plays"/>
    <n v="78.260000000000005"/>
    <x v="1"/>
    <x v="6"/>
    <x v="3489"/>
    <d v="2014-05-24T21:00:00"/>
    <x v="3"/>
  </r>
  <r>
    <n v="3490"/>
    <s v="2016 Next Stage Residents Class Presents: When She Had Wings"/>
    <x v="3488"/>
    <n v="1000"/>
    <n v="1275"/>
    <n v="128"/>
    <x v="0"/>
    <s v="US"/>
    <s v="USD"/>
    <n v="1460574924"/>
    <n v="1457982924"/>
    <b v="0"/>
    <n v="27"/>
    <b v="1"/>
    <s v="theater/plays"/>
    <n v="47.22"/>
    <x v="1"/>
    <x v="6"/>
    <x v="3490"/>
    <d v="2016-04-13T19:15:24"/>
    <x v="2"/>
  </r>
  <r>
    <n v="3491"/>
    <s v="William Shakespeare's The Tempest"/>
    <x v="3489"/>
    <n v="500"/>
    <n v="791"/>
    <n v="158"/>
    <x v="0"/>
    <s v="US"/>
    <s v="USD"/>
    <n v="1431928784"/>
    <n v="1430114384"/>
    <b v="0"/>
    <n v="10"/>
    <b v="1"/>
    <s v="theater/plays"/>
    <n v="79.099999999999994"/>
    <x v="1"/>
    <x v="6"/>
    <x v="3491"/>
    <d v="2015-05-18T05:59:44"/>
    <x v="4"/>
  </r>
  <r>
    <n v="3492"/>
    <s v="The Man from Willow's Brook, a new play by Kevin Kordis"/>
    <x v="3490"/>
    <n v="3800"/>
    <n v="4000.22"/>
    <n v="105"/>
    <x v="0"/>
    <s v="US"/>
    <s v="USD"/>
    <n v="1445818397"/>
    <n v="1442794397"/>
    <b v="0"/>
    <n v="35"/>
    <b v="1"/>
    <s v="theater/plays"/>
    <n v="114.29"/>
    <x v="1"/>
    <x v="6"/>
    <x v="3492"/>
    <d v="2015-10-26T00:13:17"/>
    <x v="4"/>
  </r>
  <r>
    <n v="3493"/>
    <s v="Not Your Garden Variety Theater"/>
    <x v="3491"/>
    <n v="1500"/>
    <n v="1500"/>
    <n v="100"/>
    <x v="0"/>
    <s v="US"/>
    <s v="USD"/>
    <n v="1408252260"/>
    <n v="1406580436"/>
    <b v="0"/>
    <n v="29"/>
    <b v="1"/>
    <s v="theater/plays"/>
    <n v="51.72"/>
    <x v="1"/>
    <x v="6"/>
    <x v="3493"/>
    <d v="2014-08-17T05:11:00"/>
    <x v="3"/>
  </r>
  <r>
    <n v="3494"/>
    <s v="Special in a Bad Way"/>
    <x v="3492"/>
    <n v="400"/>
    <n v="400"/>
    <n v="100"/>
    <x v="0"/>
    <s v="US"/>
    <s v="USD"/>
    <n v="1480140000"/>
    <n v="1479186575"/>
    <b v="0"/>
    <n v="13"/>
    <b v="1"/>
    <s v="theater/plays"/>
    <n v="30.77"/>
    <x v="1"/>
    <x v="6"/>
    <x v="3494"/>
    <d v="2016-11-26T06:00:00"/>
    <x v="2"/>
  </r>
  <r>
    <n v="3495"/>
    <s v="The Village - one woman show"/>
    <x v="3493"/>
    <n v="5000"/>
    <n v="5343"/>
    <n v="107"/>
    <x v="0"/>
    <s v="CA"/>
    <s v="CAD"/>
    <n v="1414862280"/>
    <n v="1412360309"/>
    <b v="0"/>
    <n v="72"/>
    <b v="1"/>
    <s v="theater/plays"/>
    <n v="74.209999999999994"/>
    <x v="1"/>
    <x v="6"/>
    <x v="3495"/>
    <d v="2014-11-01T17:18:00"/>
    <x v="3"/>
  </r>
  <r>
    <n v="3496"/>
    <s v="Resurrecting LIZZIE BORDEN LIVE"/>
    <x v="3494"/>
    <n v="3000"/>
    <n v="3732"/>
    <n v="124"/>
    <x v="0"/>
    <s v="US"/>
    <s v="USD"/>
    <n v="1473625166"/>
    <n v="1470169166"/>
    <b v="0"/>
    <n v="78"/>
    <b v="1"/>
    <s v="theater/plays"/>
    <n v="47.85"/>
    <x v="1"/>
    <x v="6"/>
    <x v="3496"/>
    <d v="2016-09-11T20:19:26"/>
    <x v="2"/>
  </r>
  <r>
    <n v="3497"/>
    <s v="Send SACKERSON to SD Fringe"/>
    <x v="3495"/>
    <n v="1551"/>
    <n v="1686"/>
    <n v="109"/>
    <x v="0"/>
    <s v="US"/>
    <s v="USD"/>
    <n v="1464904800"/>
    <n v="1463852904"/>
    <b v="0"/>
    <n v="49"/>
    <b v="1"/>
    <s v="theater/plays"/>
    <n v="34.409999999999997"/>
    <x v="1"/>
    <x v="6"/>
    <x v="3497"/>
    <d v="2016-06-02T22:00:00"/>
    <x v="2"/>
  </r>
  <r>
    <n v="3498"/>
    <s v="Mamahood: turn and face the strange"/>
    <x v="3496"/>
    <n v="1650"/>
    <n v="1690"/>
    <n v="102"/>
    <x v="0"/>
    <s v="CA"/>
    <s v="CAD"/>
    <n v="1464471840"/>
    <n v="1459309704"/>
    <b v="0"/>
    <n v="42"/>
    <b v="1"/>
    <s v="theater/plays"/>
    <n v="40.24"/>
    <x v="1"/>
    <x v="6"/>
    <x v="3498"/>
    <d v="2016-05-28T21:44:00"/>
    <x v="2"/>
  </r>
  <r>
    <n v="3499"/>
    <s v="Fefu and Her Friends"/>
    <x v="3497"/>
    <n v="2000"/>
    <n v="2110"/>
    <n v="106"/>
    <x v="0"/>
    <s v="US"/>
    <s v="USD"/>
    <n v="1435733940"/>
    <n v="1431046325"/>
    <b v="0"/>
    <n v="35"/>
    <b v="1"/>
    <s v="theater/plays"/>
    <n v="60.29"/>
    <x v="1"/>
    <x v="6"/>
    <x v="3499"/>
    <d v="2015-07-01T06:59:00"/>
    <x v="4"/>
  </r>
  <r>
    <n v="3500"/>
    <s v="The Glass Menagerie: Independent Student-Run Production"/>
    <x v="3498"/>
    <n v="1000"/>
    <n v="1063"/>
    <n v="106"/>
    <x v="0"/>
    <s v="US"/>
    <s v="USD"/>
    <n v="1457326740"/>
    <n v="1455919438"/>
    <b v="0"/>
    <n v="42"/>
    <b v="1"/>
    <s v="theater/plays"/>
    <n v="25.31"/>
    <x v="1"/>
    <x v="6"/>
    <x v="3500"/>
    <d v="2016-03-07T04:59:00"/>
    <x v="2"/>
  </r>
  <r>
    <n v="3501"/>
    <s v="Pig by Alex Oates (London Run)"/>
    <x v="3499"/>
    <n v="1500"/>
    <n v="1510"/>
    <n v="101"/>
    <x v="0"/>
    <s v="GB"/>
    <s v="GBP"/>
    <n v="1441995595"/>
    <n v="1439835595"/>
    <b v="0"/>
    <n v="42"/>
    <b v="1"/>
    <s v="theater/plays"/>
    <n v="35.950000000000003"/>
    <x v="1"/>
    <x v="6"/>
    <x v="3501"/>
    <d v="2015-09-11T18:19:55"/>
    <x v="4"/>
  </r>
  <r>
    <n v="3502"/>
    <s v="Dickhead"/>
    <x v="3500"/>
    <n v="4000"/>
    <n v="4216"/>
    <n v="105"/>
    <x v="0"/>
    <s v="US"/>
    <s v="USD"/>
    <n v="1458100740"/>
    <n v="1456862924"/>
    <b v="0"/>
    <n v="31"/>
    <b v="1"/>
    <s v="theater/plays"/>
    <n v="136"/>
    <x v="1"/>
    <x v="6"/>
    <x v="3502"/>
    <d v="2016-03-16T03:59:00"/>
    <x v="2"/>
  </r>
  <r>
    <n v="3503"/>
    <s v="Tarantella"/>
    <x v="3501"/>
    <n v="2500"/>
    <n v="2689"/>
    <n v="108"/>
    <x v="0"/>
    <s v="GB"/>
    <s v="GBP"/>
    <n v="1469359728"/>
    <n v="1466767728"/>
    <b v="0"/>
    <n v="38"/>
    <b v="1"/>
    <s v="theater/plays"/>
    <n v="70.760000000000005"/>
    <x v="1"/>
    <x v="6"/>
    <x v="3503"/>
    <d v="2016-07-24T11:28:48"/>
    <x v="2"/>
  </r>
  <r>
    <n v="3504"/>
    <s v="Sterling Lion Theater Company"/>
    <x v="3502"/>
    <n v="1000"/>
    <n v="1000"/>
    <n v="100"/>
    <x v="0"/>
    <s v="US"/>
    <s v="USD"/>
    <n v="1447959491"/>
    <n v="1445363891"/>
    <b v="0"/>
    <n v="8"/>
    <b v="1"/>
    <s v="theater/plays"/>
    <n v="125"/>
    <x v="1"/>
    <x v="6"/>
    <x v="3504"/>
    <d v="2015-11-19T18:58:11"/>
    <x v="4"/>
  </r>
  <r>
    <n v="3505"/>
    <s v="Second Act: The Four Disgracers"/>
    <x v="3503"/>
    <n v="2500"/>
    <n v="2594"/>
    <n v="104"/>
    <x v="0"/>
    <s v="US"/>
    <s v="USD"/>
    <n v="1399953600"/>
    <n v="1398983245"/>
    <b v="0"/>
    <n v="39"/>
    <b v="1"/>
    <s v="theater/plays"/>
    <n v="66.510000000000005"/>
    <x v="1"/>
    <x v="6"/>
    <x v="3505"/>
    <d v="2014-05-13T04:00:00"/>
    <x v="3"/>
  </r>
  <r>
    <n v="3506"/>
    <s v="&quot;The Secret&quot; Goes to NYC International Fringe Festival"/>
    <x v="3504"/>
    <n v="3000"/>
    <n v="3045"/>
    <n v="102"/>
    <x v="0"/>
    <s v="US"/>
    <s v="USD"/>
    <n v="1408815440"/>
    <n v="1404927440"/>
    <b v="0"/>
    <n v="29"/>
    <b v="1"/>
    <s v="theater/plays"/>
    <n v="105"/>
    <x v="1"/>
    <x v="6"/>
    <x v="3506"/>
    <d v="2014-08-23T17:37:20"/>
    <x v="3"/>
  </r>
  <r>
    <n v="3507"/>
    <s v="The Chameleon Fools Theatre Troupe Project"/>
    <x v="3505"/>
    <n v="10000"/>
    <n v="10440"/>
    <n v="104"/>
    <x v="0"/>
    <s v="US"/>
    <s v="USD"/>
    <n v="1464732537"/>
    <n v="1462140537"/>
    <b v="0"/>
    <n v="72"/>
    <b v="1"/>
    <s v="theater/plays"/>
    <n v="145"/>
    <x v="1"/>
    <x v="6"/>
    <x v="3507"/>
    <d v="2016-05-31T22:08:57"/>
    <x v="2"/>
  </r>
  <r>
    <n v="3508"/>
    <s v="Roll The Dice Theatre Company"/>
    <x v="3506"/>
    <n v="100"/>
    <n v="180"/>
    <n v="180"/>
    <x v="0"/>
    <s v="GB"/>
    <s v="GBP"/>
    <n v="1462914000"/>
    <n v="1460914253"/>
    <b v="0"/>
    <n v="15"/>
    <b v="1"/>
    <s v="theater/plays"/>
    <n v="12"/>
    <x v="1"/>
    <x v="6"/>
    <x v="3508"/>
    <d v="2016-05-10T21:00:00"/>
    <x v="2"/>
  </r>
  <r>
    <n v="3509"/>
    <s v="PL@Y, an all-original fusion of comedy, rock, and dance"/>
    <x v="3507"/>
    <n v="3000"/>
    <n v="3190"/>
    <n v="106"/>
    <x v="0"/>
    <s v="US"/>
    <s v="USD"/>
    <n v="1416545700"/>
    <n v="1415392666"/>
    <b v="0"/>
    <n v="33"/>
    <b v="1"/>
    <s v="theater/plays"/>
    <n v="96.67"/>
    <x v="1"/>
    <x v="6"/>
    <x v="3509"/>
    <d v="2014-11-21T04:55:00"/>
    <x v="3"/>
  </r>
  <r>
    <n v="3510"/>
    <s v="Shakespeare in the Park: Much Ado About Nothing"/>
    <x v="3508"/>
    <n v="900"/>
    <n v="905"/>
    <n v="101"/>
    <x v="0"/>
    <s v="US"/>
    <s v="USD"/>
    <n v="1404312846"/>
    <n v="1402584846"/>
    <b v="0"/>
    <n v="15"/>
    <b v="1"/>
    <s v="theater/plays"/>
    <n v="60.33"/>
    <x v="1"/>
    <x v="6"/>
    <x v="3510"/>
    <d v="2014-07-02T14:54:06"/>
    <x v="3"/>
  </r>
  <r>
    <n v="3511"/>
    <s v="Silent Planet"/>
    <x v="3509"/>
    <n v="1500"/>
    <n v="1518"/>
    <n v="101"/>
    <x v="0"/>
    <s v="GB"/>
    <s v="GBP"/>
    <n v="1415385000"/>
    <n v="1413406695"/>
    <b v="0"/>
    <n v="19"/>
    <b v="1"/>
    <s v="theater/plays"/>
    <n v="79.89"/>
    <x v="1"/>
    <x v="6"/>
    <x v="3511"/>
    <d v="2014-11-07T18:30:00"/>
    <x v="3"/>
  </r>
  <r>
    <n v="3512"/>
    <s v="With My Eyes Wide Open"/>
    <x v="3510"/>
    <n v="1000"/>
    <n v="1000"/>
    <n v="100"/>
    <x v="0"/>
    <s v="GB"/>
    <s v="GBP"/>
    <n v="1429789992"/>
    <n v="1424609592"/>
    <b v="0"/>
    <n v="17"/>
    <b v="1"/>
    <s v="theater/plays"/>
    <n v="58.82"/>
    <x v="1"/>
    <x v="6"/>
    <x v="3512"/>
    <d v="2015-04-23T11:53:12"/>
    <x v="4"/>
  </r>
  <r>
    <n v="3513"/>
    <s v="Send Truth AND Consequences To TNT's 2014 Youth Conference"/>
    <x v="3511"/>
    <n v="2800"/>
    <n v="3315"/>
    <n v="118"/>
    <x v="0"/>
    <s v="US"/>
    <s v="USD"/>
    <n v="1401857940"/>
    <n v="1400725112"/>
    <b v="0"/>
    <n v="44"/>
    <b v="1"/>
    <s v="theater/plays"/>
    <n v="75.34"/>
    <x v="1"/>
    <x v="6"/>
    <x v="3513"/>
    <d v="2014-06-04T04:59:00"/>
    <x v="3"/>
  </r>
  <r>
    <n v="3514"/>
    <s v="In the Hours Before the Bars Open, a play by Nate HarpÃ©l"/>
    <x v="3512"/>
    <n v="500"/>
    <n v="550"/>
    <n v="110"/>
    <x v="0"/>
    <s v="US"/>
    <s v="USD"/>
    <n v="1422853140"/>
    <n v="1421439552"/>
    <b v="0"/>
    <n v="10"/>
    <b v="1"/>
    <s v="theater/plays"/>
    <n v="55"/>
    <x v="1"/>
    <x v="6"/>
    <x v="3514"/>
    <d v="2015-02-02T04:59:00"/>
    <x v="4"/>
  </r>
  <r>
    <n v="3515"/>
    <s v="Twelfth Night by William Shakespeare"/>
    <x v="3513"/>
    <n v="3000"/>
    <n v="3080"/>
    <n v="103"/>
    <x v="0"/>
    <s v="US"/>
    <s v="USD"/>
    <n v="1433097171"/>
    <n v="1430505171"/>
    <b v="0"/>
    <n v="46"/>
    <b v="1"/>
    <s v="theater/plays"/>
    <n v="66.959999999999994"/>
    <x v="1"/>
    <x v="6"/>
    <x v="3515"/>
    <d v="2015-05-31T18:32:51"/>
    <x v="4"/>
  </r>
  <r>
    <n v="3516"/>
    <s v="The March of the Bonus Army"/>
    <x v="3514"/>
    <n v="2500"/>
    <n v="2500"/>
    <n v="100"/>
    <x v="0"/>
    <s v="US"/>
    <s v="USD"/>
    <n v="1410145200"/>
    <n v="1407197670"/>
    <b v="0"/>
    <n v="11"/>
    <b v="1"/>
    <s v="theater/plays"/>
    <n v="227.27"/>
    <x v="1"/>
    <x v="6"/>
    <x v="3516"/>
    <d v="2014-09-08T03:00:00"/>
    <x v="3"/>
  </r>
  <r>
    <n v="3517"/>
    <s v="A Bright Room Called Day by Tony Kushner"/>
    <x v="3515"/>
    <n v="4000"/>
    <n v="4000"/>
    <n v="100"/>
    <x v="0"/>
    <s v="GB"/>
    <s v="GBP"/>
    <n v="1404471600"/>
    <n v="1401910634"/>
    <b v="0"/>
    <n v="13"/>
    <b v="1"/>
    <s v="theater/plays"/>
    <n v="307.69"/>
    <x v="1"/>
    <x v="6"/>
    <x v="3517"/>
    <d v="2014-07-04T11:00:00"/>
    <x v="3"/>
  </r>
  <r>
    <n v="3518"/>
    <s v="BEASTS OF BAVERLY GROVE"/>
    <x v="3516"/>
    <n v="1500"/>
    <n v="1650.69"/>
    <n v="110"/>
    <x v="0"/>
    <s v="US"/>
    <s v="USD"/>
    <n v="1412259660"/>
    <n v="1410461299"/>
    <b v="0"/>
    <n v="33"/>
    <b v="1"/>
    <s v="theater/plays"/>
    <n v="50.02"/>
    <x v="1"/>
    <x v="6"/>
    <x v="3518"/>
    <d v="2014-10-02T14:21:00"/>
    <x v="3"/>
  </r>
  <r>
    <n v="3519"/>
    <s v="Bookstory"/>
    <x v="3517"/>
    <n v="2000"/>
    <n v="2027"/>
    <n v="101"/>
    <x v="0"/>
    <s v="GB"/>
    <s v="GBP"/>
    <n v="1425478950"/>
    <n v="1422886950"/>
    <b v="0"/>
    <n v="28"/>
    <b v="1"/>
    <s v="theater/plays"/>
    <n v="72.39"/>
    <x v="1"/>
    <x v="6"/>
    <x v="3519"/>
    <d v="2015-03-04T14:22:30"/>
    <x v="4"/>
  </r>
  <r>
    <n v="3520"/>
    <s v="Protocols"/>
    <x v="3518"/>
    <n v="2000"/>
    <n v="2015"/>
    <n v="101"/>
    <x v="0"/>
    <s v="GB"/>
    <s v="GBP"/>
    <n v="1441547220"/>
    <n v="1439322412"/>
    <b v="0"/>
    <n v="21"/>
    <b v="1"/>
    <s v="theater/plays"/>
    <n v="95.95"/>
    <x v="1"/>
    <x v="6"/>
    <x v="3520"/>
    <d v="2015-09-06T13:47:00"/>
    <x v="4"/>
  </r>
  <r>
    <n v="3521"/>
    <s v="As the Naked Lead the Blind (Play)"/>
    <x v="3519"/>
    <n v="350"/>
    <n v="593"/>
    <n v="169"/>
    <x v="0"/>
    <s v="US"/>
    <s v="USD"/>
    <n v="1411980020"/>
    <n v="1409388020"/>
    <b v="0"/>
    <n v="13"/>
    <b v="1"/>
    <s v="theater/plays"/>
    <n v="45.62"/>
    <x v="1"/>
    <x v="6"/>
    <x v="3521"/>
    <d v="2014-09-29T08:40:20"/>
    <x v="3"/>
  </r>
  <r>
    <n v="3522"/>
    <s v="'Over the Top: The true-life tale of Dorothy Lawrence'"/>
    <x v="3520"/>
    <n v="1395"/>
    <n v="1395"/>
    <n v="100"/>
    <x v="0"/>
    <s v="GB"/>
    <s v="GBP"/>
    <n v="1442311560"/>
    <n v="1439924246"/>
    <b v="0"/>
    <n v="34"/>
    <b v="1"/>
    <s v="theater/plays"/>
    <n v="41.03"/>
    <x v="1"/>
    <x v="6"/>
    <x v="3522"/>
    <d v="2015-09-15T10:06:00"/>
    <x v="4"/>
  </r>
  <r>
    <n v="3523"/>
    <s v="Magnificence"/>
    <x v="3521"/>
    <n v="4000"/>
    <n v="4546"/>
    <n v="114"/>
    <x v="0"/>
    <s v="GB"/>
    <s v="GBP"/>
    <n v="1474844400"/>
    <n v="1469871148"/>
    <b v="0"/>
    <n v="80"/>
    <b v="1"/>
    <s v="theater/plays"/>
    <n v="56.83"/>
    <x v="1"/>
    <x v="6"/>
    <x v="3523"/>
    <d v="2016-09-25T23:00:00"/>
    <x v="2"/>
  </r>
  <r>
    <n v="3524"/>
    <s v="Sweet, Sweet Spirit"/>
    <x v="3522"/>
    <n v="10000"/>
    <n v="10156"/>
    <n v="102"/>
    <x v="0"/>
    <s v="US"/>
    <s v="USD"/>
    <n v="1410580800"/>
    <n v="1409336373"/>
    <b v="0"/>
    <n v="74"/>
    <b v="1"/>
    <s v="theater/plays"/>
    <n v="137.24"/>
    <x v="1"/>
    <x v="6"/>
    <x v="3524"/>
    <d v="2014-09-13T04:00:00"/>
    <x v="3"/>
  </r>
  <r>
    <n v="3525"/>
    <s v="Talk to Me Like The Rain and Let Me Listen"/>
    <x v="3523"/>
    <n v="500"/>
    <n v="530"/>
    <n v="106"/>
    <x v="0"/>
    <s v="US"/>
    <s v="USD"/>
    <n v="1439136000"/>
    <n v="1438188106"/>
    <b v="0"/>
    <n v="7"/>
    <b v="1"/>
    <s v="theater/plays"/>
    <n v="75.709999999999994"/>
    <x v="1"/>
    <x v="6"/>
    <x v="3525"/>
    <d v="2015-08-09T16:00:00"/>
    <x v="4"/>
  </r>
  <r>
    <n v="3526"/>
    <s v="Human, Kind Theater Project"/>
    <x v="3524"/>
    <n v="3300"/>
    <n v="3366"/>
    <n v="102"/>
    <x v="0"/>
    <s v="US"/>
    <s v="USD"/>
    <n v="1461823140"/>
    <n v="1459411371"/>
    <b v="0"/>
    <n v="34"/>
    <b v="1"/>
    <s v="theater/plays"/>
    <n v="99"/>
    <x v="1"/>
    <x v="6"/>
    <x v="3526"/>
    <d v="2016-04-28T05:59:00"/>
    <x v="2"/>
  </r>
  <r>
    <n v="3527"/>
    <s v="Darryl Reuben Hall's THE DINNER Nat'l Premiere in NY Fest!"/>
    <x v="3525"/>
    <n v="6000"/>
    <n v="7015"/>
    <n v="117"/>
    <x v="0"/>
    <s v="US"/>
    <s v="USD"/>
    <n v="1436587140"/>
    <n v="1434069205"/>
    <b v="0"/>
    <n v="86"/>
    <b v="1"/>
    <s v="theater/plays"/>
    <n v="81.569999999999993"/>
    <x v="1"/>
    <x v="6"/>
    <x v="3527"/>
    <d v="2015-07-11T03:59:00"/>
    <x v="4"/>
  </r>
  <r>
    <n v="3528"/>
    <s v="World premiere of BIRTHDAY SUIT at the Old Red Lion"/>
    <x v="3526"/>
    <n v="1650"/>
    <n v="1669"/>
    <n v="101"/>
    <x v="0"/>
    <s v="GB"/>
    <s v="GBP"/>
    <n v="1484740918"/>
    <n v="1483012918"/>
    <b v="0"/>
    <n v="37"/>
    <b v="1"/>
    <s v="theater/plays"/>
    <n v="45.11"/>
    <x v="1"/>
    <x v="6"/>
    <x v="3528"/>
    <d v="2017-01-18T12:01:58"/>
    <x v="2"/>
  </r>
  <r>
    <n v="3529"/>
    <s v="Face Off Theatre Company Inaugural Season 2015-2016"/>
    <x v="3527"/>
    <n v="500"/>
    <n v="660"/>
    <n v="132"/>
    <x v="0"/>
    <s v="US"/>
    <s v="USD"/>
    <n v="1436749200"/>
    <n v="1434997018"/>
    <b v="0"/>
    <n v="18"/>
    <b v="1"/>
    <s v="theater/plays"/>
    <n v="36.67"/>
    <x v="1"/>
    <x v="6"/>
    <x v="3529"/>
    <d v="2015-07-13T01:00:00"/>
    <x v="4"/>
  </r>
  <r>
    <n v="3530"/>
    <s v="Far From Fiction"/>
    <x v="3528"/>
    <n v="2750"/>
    <n v="2750"/>
    <n v="100"/>
    <x v="0"/>
    <s v="GB"/>
    <s v="GBP"/>
    <n v="1460318400"/>
    <n v="1457881057"/>
    <b v="0"/>
    <n v="22"/>
    <b v="1"/>
    <s v="theater/plays"/>
    <n v="125"/>
    <x v="1"/>
    <x v="6"/>
    <x v="3530"/>
    <d v="2016-04-10T20:00:00"/>
    <x v="2"/>
  </r>
  <r>
    <n v="3531"/>
    <s v="The Reinvention of Lily Johnson"/>
    <x v="3529"/>
    <n v="1000"/>
    <n v="1280"/>
    <n v="128"/>
    <x v="0"/>
    <s v="US"/>
    <s v="USD"/>
    <n v="1467301334"/>
    <n v="1464709334"/>
    <b v="0"/>
    <n v="26"/>
    <b v="1"/>
    <s v="theater/plays"/>
    <n v="49.23"/>
    <x v="1"/>
    <x v="6"/>
    <x v="3531"/>
    <d v="2016-06-30T15:42:14"/>
    <x v="2"/>
  </r>
  <r>
    <n v="3532"/>
    <s v="&quot;I Will Speak For Myself&quot;"/>
    <x v="3530"/>
    <n v="960"/>
    <n v="1142"/>
    <n v="119"/>
    <x v="0"/>
    <s v="US"/>
    <s v="USD"/>
    <n v="1411012740"/>
    <n v="1409667827"/>
    <b v="0"/>
    <n v="27"/>
    <b v="1"/>
    <s v="theater/plays"/>
    <n v="42.3"/>
    <x v="1"/>
    <x v="6"/>
    <x v="3532"/>
    <d v="2014-09-18T03:59:00"/>
    <x v="3"/>
  </r>
  <r>
    <n v="3533"/>
    <s v="Young Philosophers Theater Company Winter Productions"/>
    <x v="3531"/>
    <n v="500"/>
    <n v="631"/>
    <n v="126"/>
    <x v="0"/>
    <s v="US"/>
    <s v="USD"/>
    <n v="1447269367"/>
    <n v="1444673767"/>
    <b v="0"/>
    <n v="8"/>
    <b v="1"/>
    <s v="theater/plays"/>
    <n v="78.88"/>
    <x v="1"/>
    <x v="6"/>
    <x v="3533"/>
    <d v="2015-11-11T19:16:07"/>
    <x v="4"/>
  </r>
  <r>
    <n v="3534"/>
    <s v="Night of Ashes"/>
    <x v="3532"/>
    <n v="5000"/>
    <n v="7810"/>
    <n v="156"/>
    <x v="0"/>
    <s v="US"/>
    <s v="USD"/>
    <n v="1443711623"/>
    <n v="1440687623"/>
    <b v="0"/>
    <n v="204"/>
    <b v="1"/>
    <s v="theater/plays"/>
    <n v="38.28"/>
    <x v="1"/>
    <x v="6"/>
    <x v="3534"/>
    <d v="2015-10-01T15:00:23"/>
    <x v="4"/>
  </r>
  <r>
    <n v="3535"/>
    <s v="Twelve Angry Women"/>
    <x v="3533"/>
    <n v="2000"/>
    <n v="2063"/>
    <n v="103"/>
    <x v="0"/>
    <s v="GB"/>
    <s v="GBP"/>
    <n v="1443808800"/>
    <n v="1441120910"/>
    <b v="0"/>
    <n v="46"/>
    <b v="1"/>
    <s v="theater/plays"/>
    <n v="44.85"/>
    <x v="1"/>
    <x v="6"/>
    <x v="3535"/>
    <d v="2015-10-02T18:00:00"/>
    <x v="4"/>
  </r>
  <r>
    <n v="3536"/>
    <s v="Paria Exchange at Dave's Leicester Comedy Festival"/>
    <x v="3534"/>
    <n v="150"/>
    <n v="230"/>
    <n v="153"/>
    <x v="0"/>
    <s v="GB"/>
    <s v="GBP"/>
    <n v="1450612740"/>
    <n v="1448040425"/>
    <b v="0"/>
    <n v="17"/>
    <b v="1"/>
    <s v="theater/plays"/>
    <n v="13.53"/>
    <x v="1"/>
    <x v="6"/>
    <x v="3536"/>
    <d v="2015-12-20T11:59:00"/>
    <x v="4"/>
  </r>
  <r>
    <n v="3537"/>
    <s v="The Untold Tales of the Brothers Grimm"/>
    <x v="3535"/>
    <n v="675"/>
    <n v="1218"/>
    <n v="180"/>
    <x v="0"/>
    <s v="CA"/>
    <s v="CAD"/>
    <n v="1416211140"/>
    <n v="1413016216"/>
    <b v="0"/>
    <n v="28"/>
    <b v="1"/>
    <s v="theater/plays"/>
    <n v="43.5"/>
    <x v="1"/>
    <x v="6"/>
    <x v="3537"/>
    <d v="2014-11-17T07:59:00"/>
    <x v="3"/>
  </r>
  <r>
    <n v="3538"/>
    <s v="'Mooring' - Vocal Point Theatre Project"/>
    <x v="3536"/>
    <n v="2000"/>
    <n v="2569"/>
    <n v="128"/>
    <x v="0"/>
    <s v="GB"/>
    <s v="GBP"/>
    <n v="1471428340"/>
    <n v="1469009140"/>
    <b v="0"/>
    <n v="83"/>
    <b v="1"/>
    <s v="theater/plays"/>
    <n v="30.95"/>
    <x v="1"/>
    <x v="6"/>
    <x v="3538"/>
    <d v="2016-08-17T10:05:40"/>
    <x v="2"/>
  </r>
  <r>
    <n v="3539"/>
    <s v="Chokehold"/>
    <x v="3537"/>
    <n v="600"/>
    <n v="718"/>
    <n v="120"/>
    <x v="0"/>
    <s v="US"/>
    <s v="USD"/>
    <n v="1473358122"/>
    <n v="1471543722"/>
    <b v="0"/>
    <n v="13"/>
    <b v="1"/>
    <s v="theater/plays"/>
    <n v="55.23"/>
    <x v="1"/>
    <x v="6"/>
    <x v="3539"/>
    <d v="2016-09-08T18:08:42"/>
    <x v="2"/>
  </r>
  <r>
    <n v="3540"/>
    <s v="The Silence at the Song's End"/>
    <x v="3538"/>
    <n v="300"/>
    <n v="369"/>
    <n v="123"/>
    <x v="0"/>
    <s v="GB"/>
    <s v="GBP"/>
    <n v="1466899491"/>
    <n v="1464307491"/>
    <b v="0"/>
    <n v="8"/>
    <b v="1"/>
    <s v="theater/plays"/>
    <n v="46.13"/>
    <x v="1"/>
    <x v="6"/>
    <x v="3540"/>
    <d v="2016-06-26T00:04:51"/>
    <x v="2"/>
  </r>
  <r>
    <n v="3541"/>
    <s v="Twelfth Night or What You Will"/>
    <x v="3539"/>
    <n v="1200"/>
    <n v="1260"/>
    <n v="105"/>
    <x v="0"/>
    <s v="GB"/>
    <s v="GBP"/>
    <n v="1441042275"/>
    <n v="1438882275"/>
    <b v="0"/>
    <n v="32"/>
    <b v="1"/>
    <s v="theater/plays"/>
    <n v="39.380000000000003"/>
    <x v="1"/>
    <x v="6"/>
    <x v="3541"/>
    <d v="2015-08-31T17:31:15"/>
    <x v="4"/>
  </r>
  <r>
    <n v="3542"/>
    <s v="Gifts of War"/>
    <x v="3540"/>
    <n v="5500"/>
    <n v="5623"/>
    <n v="102"/>
    <x v="0"/>
    <s v="US"/>
    <s v="USD"/>
    <n v="1410099822"/>
    <n v="1404915822"/>
    <b v="0"/>
    <n v="85"/>
    <b v="1"/>
    <s v="theater/plays"/>
    <n v="66.150000000000006"/>
    <x v="1"/>
    <x v="6"/>
    <x v="3542"/>
    <d v="2014-09-07T14:23:42"/>
    <x v="3"/>
  </r>
  <r>
    <n v="3543"/>
    <s v="&quot;CIRQUE CAPRICIEUX, the greatest one woman show on earth&quot;"/>
    <x v="3541"/>
    <n v="1500"/>
    <n v="1570"/>
    <n v="105"/>
    <x v="0"/>
    <s v="DE"/>
    <s v="EUR"/>
    <n v="1435255659"/>
    <n v="1432663659"/>
    <b v="0"/>
    <n v="29"/>
    <b v="1"/>
    <s v="theater/plays"/>
    <n v="54.14"/>
    <x v="1"/>
    <x v="6"/>
    <x v="3543"/>
    <d v="2015-06-25T18:07:39"/>
    <x v="4"/>
  </r>
  <r>
    <n v="3544"/>
    <s v="Gruoch, or Lady Macbeth"/>
    <x v="3542"/>
    <n v="2500"/>
    <n v="2500"/>
    <n v="100"/>
    <x v="0"/>
    <s v="US"/>
    <s v="USD"/>
    <n v="1425758257"/>
    <n v="1423166257"/>
    <b v="0"/>
    <n v="24"/>
    <b v="1"/>
    <s v="theater/plays"/>
    <n v="104.17"/>
    <x v="1"/>
    <x v="6"/>
    <x v="3544"/>
    <d v="2015-03-07T19:57:37"/>
    <x v="4"/>
  </r>
  <r>
    <n v="3545"/>
    <s v="Shakespeare!! To fund or not to fund, that is the Question?"/>
    <x v="3543"/>
    <n v="250"/>
    <n v="251"/>
    <n v="100"/>
    <x v="0"/>
    <s v="US"/>
    <s v="USD"/>
    <n v="1428780159"/>
    <n v="1426188159"/>
    <b v="0"/>
    <n v="8"/>
    <b v="1"/>
    <s v="theater/plays"/>
    <n v="31.38"/>
    <x v="1"/>
    <x v="6"/>
    <x v="3545"/>
    <d v="2015-04-11T19:22:39"/>
    <x v="4"/>
  </r>
  <r>
    <n v="3546"/>
    <s v="2015 Philadelphia Premier: Bonhoeffer's Cost"/>
    <x v="3544"/>
    <n v="1100"/>
    <n v="1125"/>
    <n v="102"/>
    <x v="0"/>
    <s v="US"/>
    <s v="USD"/>
    <n v="1427860740"/>
    <n v="1426002684"/>
    <b v="0"/>
    <n v="19"/>
    <b v="1"/>
    <s v="theater/plays"/>
    <n v="59.21"/>
    <x v="1"/>
    <x v="6"/>
    <x v="3546"/>
    <d v="2015-04-01T03:59:00"/>
    <x v="4"/>
  </r>
  <r>
    <n v="3547"/>
    <s v="Tommy and Me by Ray Didinger - Theatre Exile"/>
    <x v="3545"/>
    <n v="35000"/>
    <n v="40043.25"/>
    <n v="114"/>
    <x v="0"/>
    <s v="US"/>
    <s v="USD"/>
    <n v="1463198340"/>
    <n v="1461117201"/>
    <b v="0"/>
    <n v="336"/>
    <b v="1"/>
    <s v="theater/plays"/>
    <n v="119.18"/>
    <x v="1"/>
    <x v="6"/>
    <x v="3547"/>
    <d v="2016-05-14T03:59:00"/>
    <x v="2"/>
  </r>
  <r>
    <n v="3548"/>
    <s v="THE UNDERSTUDY @ WORKING STAGE"/>
    <x v="3546"/>
    <n v="2100"/>
    <n v="2140"/>
    <n v="102"/>
    <x v="0"/>
    <s v="US"/>
    <s v="USD"/>
    <n v="1457139600"/>
    <n v="1455230214"/>
    <b v="0"/>
    <n v="13"/>
    <b v="1"/>
    <s v="theater/plays"/>
    <n v="164.62"/>
    <x v="1"/>
    <x v="6"/>
    <x v="3548"/>
    <d v="2016-03-05T01:00:00"/>
    <x v="2"/>
  </r>
  <r>
    <n v="3549"/>
    <s v="The Munitionettes"/>
    <x v="3547"/>
    <n v="1000"/>
    <n v="1020"/>
    <n v="102"/>
    <x v="0"/>
    <s v="GB"/>
    <s v="GBP"/>
    <n v="1441358873"/>
    <n v="1438939673"/>
    <b v="0"/>
    <n v="42"/>
    <b v="1"/>
    <s v="theater/plays"/>
    <n v="24.29"/>
    <x v="1"/>
    <x v="6"/>
    <x v="3549"/>
    <d v="2015-09-04T09:27:53"/>
    <x v="4"/>
  </r>
  <r>
    <n v="3550"/>
    <s v="MOONFACE"/>
    <x v="3548"/>
    <n v="2500"/>
    <n v="2620"/>
    <n v="105"/>
    <x v="0"/>
    <s v="GB"/>
    <s v="GBP"/>
    <n v="1462224398"/>
    <n v="1459632398"/>
    <b v="0"/>
    <n v="64"/>
    <b v="1"/>
    <s v="theater/plays"/>
    <n v="40.94"/>
    <x v="1"/>
    <x v="6"/>
    <x v="3550"/>
    <d v="2016-05-02T21:26:38"/>
    <x v="2"/>
  </r>
  <r>
    <n v="3551"/>
    <s v="2014 UASPA Theatre Showcase"/>
    <x v="3549"/>
    <n v="1500"/>
    <n v="1527.5"/>
    <n v="102"/>
    <x v="0"/>
    <s v="US"/>
    <s v="USD"/>
    <n v="1400796420"/>
    <n v="1398342170"/>
    <b v="0"/>
    <n v="25"/>
    <b v="1"/>
    <s v="theater/plays"/>
    <n v="61.1"/>
    <x v="1"/>
    <x v="6"/>
    <x v="3551"/>
    <d v="2014-05-22T22:07:00"/>
    <x v="3"/>
  </r>
  <r>
    <n v="3552"/>
    <s v="Lock&amp;Key Theatre present 'Timon of Athens'"/>
    <x v="3550"/>
    <n v="773"/>
    <n v="773"/>
    <n v="100"/>
    <x v="0"/>
    <s v="GB"/>
    <s v="GBP"/>
    <n v="1403964324"/>
    <n v="1401372324"/>
    <b v="0"/>
    <n v="20"/>
    <b v="1"/>
    <s v="theater/plays"/>
    <n v="38.65"/>
    <x v="1"/>
    <x v="6"/>
    <x v="3552"/>
    <d v="2014-06-28T14:05:24"/>
    <x v="3"/>
  </r>
  <r>
    <n v="3553"/>
    <s v="Coming Home"/>
    <x v="3551"/>
    <n v="5500"/>
    <n v="5845"/>
    <n v="106"/>
    <x v="0"/>
    <s v="US"/>
    <s v="USD"/>
    <n v="1439337600"/>
    <n v="1436575280"/>
    <b v="0"/>
    <n v="104"/>
    <b v="1"/>
    <s v="theater/plays"/>
    <n v="56.2"/>
    <x v="1"/>
    <x v="6"/>
    <x v="3553"/>
    <d v="2015-08-12T00:00:00"/>
    <x v="4"/>
  </r>
  <r>
    <n v="3554"/>
    <s v="MASKS: Off-Broadway Debut"/>
    <x v="3552"/>
    <n v="5000"/>
    <n v="5671.11"/>
    <n v="113"/>
    <x v="0"/>
    <s v="US"/>
    <s v="USD"/>
    <n v="1423674000"/>
    <n v="1421025159"/>
    <b v="0"/>
    <n v="53"/>
    <b v="1"/>
    <s v="theater/plays"/>
    <n v="107"/>
    <x v="1"/>
    <x v="6"/>
    <x v="3554"/>
    <d v="2015-02-11T17:00:00"/>
    <x v="4"/>
  </r>
  <r>
    <n v="3555"/>
    <s v="Free Theatre for Kids: Baby Living Room"/>
    <x v="3553"/>
    <n v="2400"/>
    <n v="2400"/>
    <n v="100"/>
    <x v="0"/>
    <s v="IT"/>
    <s v="EUR"/>
    <n v="1479382594"/>
    <n v="1476786994"/>
    <b v="0"/>
    <n v="14"/>
    <b v="1"/>
    <s v="theater/plays"/>
    <n v="171.43"/>
    <x v="1"/>
    <x v="6"/>
    <x v="3555"/>
    <d v="2016-11-17T11:36:34"/>
    <x v="2"/>
  </r>
  <r>
    <n v="3556"/>
    <s v="Immortal"/>
    <x v="3554"/>
    <n v="2200"/>
    <n v="2210"/>
    <n v="100"/>
    <x v="0"/>
    <s v="GB"/>
    <s v="GBP"/>
    <n v="1408289724"/>
    <n v="1403105724"/>
    <b v="0"/>
    <n v="20"/>
    <b v="1"/>
    <s v="theater/plays"/>
    <n v="110.5"/>
    <x v="1"/>
    <x v="6"/>
    <x v="3556"/>
    <d v="2014-08-17T15:35:24"/>
    <x v="3"/>
  </r>
  <r>
    <n v="3557"/>
    <s v="Good Bread Alley"/>
    <x v="3555"/>
    <n v="100000"/>
    <n v="100036"/>
    <n v="100"/>
    <x v="0"/>
    <s v="US"/>
    <s v="USD"/>
    <n v="1399271911"/>
    <n v="1396334311"/>
    <b v="0"/>
    <n v="558"/>
    <b v="1"/>
    <s v="theater/plays"/>
    <n v="179.28"/>
    <x v="1"/>
    <x v="6"/>
    <x v="3557"/>
    <d v="2014-05-05T06:38:31"/>
    <x v="3"/>
  </r>
  <r>
    <n v="3558"/>
    <s v="SPILL - A verbatim show about sex"/>
    <x v="3556"/>
    <n v="350"/>
    <n v="504"/>
    <n v="144"/>
    <x v="0"/>
    <s v="GB"/>
    <s v="GBP"/>
    <n v="1435352400"/>
    <n v="1431718575"/>
    <b v="0"/>
    <n v="22"/>
    <b v="1"/>
    <s v="theater/plays"/>
    <n v="22.91"/>
    <x v="1"/>
    <x v="6"/>
    <x v="3558"/>
    <d v="2015-06-26T21:00:00"/>
    <x v="4"/>
  </r>
  <r>
    <n v="3559"/>
    <s v="Let's Launch Disco Turtle Productions"/>
    <x v="3557"/>
    <n v="1000"/>
    <n v="1035"/>
    <n v="104"/>
    <x v="0"/>
    <s v="AU"/>
    <s v="AUD"/>
    <n v="1438333080"/>
    <n v="1436408308"/>
    <b v="0"/>
    <n v="24"/>
    <b v="1"/>
    <s v="theater/plays"/>
    <n v="43.13"/>
    <x v="1"/>
    <x v="6"/>
    <x v="3559"/>
    <d v="2015-07-31T08:58:00"/>
    <x v="4"/>
  </r>
  <r>
    <n v="3560"/>
    <s v="Book Club: A Comedy"/>
    <x v="3558"/>
    <n v="3200"/>
    <n v="3470"/>
    <n v="108"/>
    <x v="0"/>
    <s v="CA"/>
    <s v="CAD"/>
    <n v="1432694700"/>
    <n v="1429651266"/>
    <b v="0"/>
    <n v="74"/>
    <b v="1"/>
    <s v="theater/plays"/>
    <n v="46.89"/>
    <x v="1"/>
    <x v="6"/>
    <x v="3560"/>
    <d v="2015-05-27T02:45:00"/>
    <x v="4"/>
  </r>
  <r>
    <n v="3561"/>
    <s v="How You Kiss Me... at FringeNYC 2015"/>
    <x v="3559"/>
    <n v="2500"/>
    <n v="2560"/>
    <n v="102"/>
    <x v="0"/>
    <s v="US"/>
    <s v="USD"/>
    <n v="1438799760"/>
    <n v="1437236378"/>
    <b v="0"/>
    <n v="54"/>
    <b v="1"/>
    <s v="theater/plays"/>
    <n v="47.41"/>
    <x v="1"/>
    <x v="6"/>
    <x v="3561"/>
    <d v="2015-08-05T18:36:00"/>
    <x v="4"/>
  </r>
  <r>
    <n v="3562"/>
    <s v="ThreeWay - A new play about dating and relationships."/>
    <x v="3560"/>
    <n v="315"/>
    <n v="469"/>
    <n v="149"/>
    <x v="0"/>
    <s v="GB"/>
    <s v="GBP"/>
    <n v="1457906400"/>
    <n v="1457115427"/>
    <b v="0"/>
    <n v="31"/>
    <b v="1"/>
    <s v="theater/plays"/>
    <n v="15.13"/>
    <x v="1"/>
    <x v="6"/>
    <x v="3562"/>
    <d v="2016-03-13T22:00:00"/>
    <x v="2"/>
  </r>
  <r>
    <n v="3563"/>
    <s v="A History, w Nowell Edmurnds at the Edinburgh Fringe!"/>
    <x v="3561"/>
    <n v="500"/>
    <n v="527.45000000000005"/>
    <n v="105"/>
    <x v="0"/>
    <s v="GB"/>
    <s v="GBP"/>
    <n v="1470078000"/>
    <n v="1467648456"/>
    <b v="0"/>
    <n v="25"/>
    <b v="1"/>
    <s v="theater/plays"/>
    <n v="21.1"/>
    <x v="1"/>
    <x v="6"/>
    <x v="3563"/>
    <d v="2016-08-01T19:00:00"/>
    <x v="2"/>
  </r>
  <r>
    <n v="3564"/>
    <s v="The Pillowman Aberdeen"/>
    <x v="3562"/>
    <n v="1000"/>
    <n v="1005"/>
    <n v="101"/>
    <x v="0"/>
    <s v="GB"/>
    <s v="GBP"/>
    <n v="1444060800"/>
    <n v="1440082649"/>
    <b v="0"/>
    <n v="17"/>
    <b v="1"/>
    <s v="theater/plays"/>
    <n v="59.12"/>
    <x v="1"/>
    <x v="6"/>
    <x v="3564"/>
    <d v="2015-10-05T16:00:00"/>
    <x v="4"/>
  </r>
  <r>
    <n v="3565"/>
    <s v="The Honeymoon is Over - An Original Play by Zakry Fin"/>
    <x v="3563"/>
    <n v="900"/>
    <n v="1175"/>
    <n v="131"/>
    <x v="0"/>
    <s v="US"/>
    <s v="USD"/>
    <n v="1420048208"/>
    <n v="1417456208"/>
    <b v="0"/>
    <n v="12"/>
    <b v="1"/>
    <s v="theater/plays"/>
    <n v="97.92"/>
    <x v="1"/>
    <x v="6"/>
    <x v="3565"/>
    <d v="2014-12-31T17:50:08"/>
    <x v="3"/>
  </r>
  <r>
    <n v="3566"/>
    <s v="VANITY BITES BACK by Helen Duff"/>
    <x v="3564"/>
    <n v="2000"/>
    <n v="2095"/>
    <n v="105"/>
    <x v="0"/>
    <s v="GB"/>
    <s v="GBP"/>
    <n v="1422015083"/>
    <n v="1419423083"/>
    <b v="0"/>
    <n v="38"/>
    <b v="1"/>
    <s v="theater/plays"/>
    <n v="55.13"/>
    <x v="1"/>
    <x v="6"/>
    <x v="3566"/>
    <d v="2015-01-23T12:11:23"/>
    <x v="3"/>
  </r>
  <r>
    <n v="3567"/>
    <s v="Back To Blackbrick- A new play with live music"/>
    <x v="3565"/>
    <n v="1000"/>
    <n v="1088"/>
    <n v="109"/>
    <x v="0"/>
    <s v="GB"/>
    <s v="GBP"/>
    <n v="1433964444"/>
    <n v="1431372444"/>
    <b v="0"/>
    <n v="41"/>
    <b v="1"/>
    <s v="theater/plays"/>
    <n v="26.54"/>
    <x v="1"/>
    <x v="6"/>
    <x v="3567"/>
    <d v="2015-06-10T19:27:24"/>
    <x v="4"/>
  </r>
  <r>
    <n v="3568"/>
    <s v="The Fairy Tale: A Little Daylight"/>
    <x v="3566"/>
    <n v="1000"/>
    <n v="1110"/>
    <n v="111"/>
    <x v="0"/>
    <s v="US"/>
    <s v="USD"/>
    <n v="1410975994"/>
    <n v="1408383994"/>
    <b v="0"/>
    <n v="19"/>
    <b v="1"/>
    <s v="theater/plays"/>
    <n v="58.42"/>
    <x v="1"/>
    <x v="6"/>
    <x v="3568"/>
    <d v="2014-09-17T17:46:34"/>
    <x v="3"/>
  </r>
  <r>
    <n v="3569"/>
    <s v="Green Light Productions produces theatre created by women"/>
    <x v="3567"/>
    <n v="5000"/>
    <n v="5024"/>
    <n v="100"/>
    <x v="0"/>
    <s v="US"/>
    <s v="USD"/>
    <n v="1420734696"/>
    <n v="1418142696"/>
    <b v="0"/>
    <n v="41"/>
    <b v="1"/>
    <s v="theater/plays"/>
    <n v="122.54"/>
    <x v="1"/>
    <x v="6"/>
    <x v="3569"/>
    <d v="2015-01-08T16:31:36"/>
    <x v="3"/>
  </r>
  <r>
    <n v="3570"/>
    <s v="The Lower Depths"/>
    <x v="3568"/>
    <n v="2000"/>
    <n v="2287"/>
    <n v="114"/>
    <x v="0"/>
    <s v="US"/>
    <s v="USD"/>
    <n v="1420009200"/>
    <n v="1417593483"/>
    <b v="0"/>
    <n v="26"/>
    <b v="1"/>
    <s v="theater/plays"/>
    <n v="87.96"/>
    <x v="1"/>
    <x v="6"/>
    <x v="3570"/>
    <d v="2014-12-31T07:00:00"/>
    <x v="3"/>
  </r>
  <r>
    <n v="3571"/>
    <s v="Cans at Theatre503"/>
    <x v="3569"/>
    <n v="1500"/>
    <n v="1831"/>
    <n v="122"/>
    <x v="0"/>
    <s v="GB"/>
    <s v="GBP"/>
    <n v="1414701413"/>
    <n v="1412109413"/>
    <b v="0"/>
    <n v="25"/>
    <b v="1"/>
    <s v="theater/plays"/>
    <n v="73.239999999999995"/>
    <x v="1"/>
    <x v="6"/>
    <x v="3571"/>
    <d v="2014-10-30T20:36:53"/>
    <x v="3"/>
  </r>
  <r>
    <n v="3572"/>
    <s v="Monster"/>
    <x v="3570"/>
    <n v="500"/>
    <n v="500"/>
    <n v="100"/>
    <x v="0"/>
    <s v="GB"/>
    <s v="GBP"/>
    <n v="1434894082"/>
    <n v="1432302082"/>
    <b v="0"/>
    <n v="9"/>
    <b v="1"/>
    <s v="theater/plays"/>
    <n v="55.56"/>
    <x v="1"/>
    <x v="6"/>
    <x v="3572"/>
    <d v="2015-06-21T13:41:22"/>
    <x v="4"/>
  </r>
  <r>
    <n v="3573"/>
    <s v="Licensed To Ill"/>
    <x v="3571"/>
    <n v="3000"/>
    <n v="3084"/>
    <n v="103"/>
    <x v="0"/>
    <s v="GB"/>
    <s v="GBP"/>
    <n v="1415440846"/>
    <n v="1412845246"/>
    <b v="0"/>
    <n v="78"/>
    <b v="1"/>
    <s v="theater/plays"/>
    <n v="39.54"/>
    <x v="1"/>
    <x v="6"/>
    <x v="3573"/>
    <d v="2014-11-08T10:00:46"/>
    <x v="3"/>
  </r>
  <r>
    <n v="3574"/>
    <s v="Galli Theater Fresh Start Fundraiser"/>
    <x v="3572"/>
    <n v="5800"/>
    <n v="6155"/>
    <n v="106"/>
    <x v="0"/>
    <s v="US"/>
    <s v="USD"/>
    <n v="1415921848"/>
    <n v="1413326248"/>
    <b v="0"/>
    <n v="45"/>
    <b v="1"/>
    <s v="theater/plays"/>
    <n v="136.78"/>
    <x v="1"/>
    <x v="6"/>
    <x v="3574"/>
    <d v="2014-11-13T23:37:28"/>
    <x v="3"/>
  </r>
  <r>
    <n v="3575"/>
    <s v="AnaiÌˆs Nin Goes to Hell"/>
    <x v="3573"/>
    <n v="10000"/>
    <n v="10133"/>
    <n v="101"/>
    <x v="0"/>
    <s v="US"/>
    <s v="USD"/>
    <n v="1470887940"/>
    <n v="1468176527"/>
    <b v="0"/>
    <n v="102"/>
    <b v="1"/>
    <s v="theater/plays"/>
    <n v="99.34"/>
    <x v="1"/>
    <x v="6"/>
    <x v="3575"/>
    <d v="2016-08-11T03:59:00"/>
    <x v="2"/>
  </r>
  <r>
    <n v="3576"/>
    <s v="Vote for Next Season's Shows!"/>
    <x v="3574"/>
    <n v="100"/>
    <n v="100"/>
    <n v="100"/>
    <x v="0"/>
    <s v="US"/>
    <s v="USD"/>
    <n v="1480947054"/>
    <n v="1475759454"/>
    <b v="0"/>
    <n v="5"/>
    <b v="1"/>
    <s v="theater/plays"/>
    <n v="20"/>
    <x v="1"/>
    <x v="6"/>
    <x v="3576"/>
    <d v="2016-12-05T14:10:54"/>
    <x v="2"/>
  </r>
  <r>
    <n v="3577"/>
    <s v="The Laramie Project in Utah County"/>
    <x v="3575"/>
    <n v="600"/>
    <n v="780"/>
    <n v="130"/>
    <x v="0"/>
    <s v="US"/>
    <s v="USD"/>
    <n v="1430029680"/>
    <n v="1427741583"/>
    <b v="0"/>
    <n v="27"/>
    <b v="1"/>
    <s v="theater/plays"/>
    <n v="28.89"/>
    <x v="1"/>
    <x v="6"/>
    <x v="3577"/>
    <d v="2015-04-26T06:28:00"/>
    <x v="4"/>
  </r>
  <r>
    <n v="3578"/>
    <s v="Home"/>
    <x v="3576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x v="6"/>
    <x v="3578"/>
    <d v="2016-04-30T17:36:17"/>
    <x v="2"/>
  </r>
  <r>
    <n v="3579"/>
    <s v="fEast Theatre presents &quot;Winter '53&quot;, a new play by Rob John"/>
    <x v="3577"/>
    <n v="500"/>
    <n v="500"/>
    <n v="100"/>
    <x v="0"/>
    <s v="GB"/>
    <s v="GBP"/>
    <n v="1459444656"/>
    <n v="1456856256"/>
    <b v="0"/>
    <n v="14"/>
    <b v="1"/>
    <s v="theater/plays"/>
    <n v="35.71"/>
    <x v="1"/>
    <x v="6"/>
    <x v="3579"/>
    <d v="2016-03-31T17:17:36"/>
    <x v="2"/>
  </r>
  <r>
    <n v="3580"/>
    <s v="Annabel Lost"/>
    <x v="3578"/>
    <n v="900"/>
    <n v="1025"/>
    <n v="114"/>
    <x v="0"/>
    <s v="US"/>
    <s v="USD"/>
    <n v="1425185940"/>
    <n v="1421900022"/>
    <b v="0"/>
    <n v="27"/>
    <b v="1"/>
    <s v="theater/plays"/>
    <n v="37.96"/>
    <x v="1"/>
    <x v="6"/>
    <x v="3580"/>
    <d v="2015-03-01T04:59:00"/>
    <x v="4"/>
  </r>
  <r>
    <n v="3581"/>
    <s v="Get FREAK to the Edinburgh Fringe"/>
    <x v="3579"/>
    <n v="1500"/>
    <n v="1500"/>
    <n v="100"/>
    <x v="0"/>
    <s v="GB"/>
    <s v="GBP"/>
    <n v="1406719110"/>
    <n v="1405509510"/>
    <b v="0"/>
    <n v="45"/>
    <b v="1"/>
    <s v="theater/plays"/>
    <n v="33.33"/>
    <x v="1"/>
    <x v="6"/>
    <x v="3581"/>
    <d v="2014-07-30T11:18:30"/>
    <x v="3"/>
  </r>
  <r>
    <n v="3582"/>
    <s v="REALLY REALLY"/>
    <x v="3580"/>
    <n v="1000"/>
    <n v="2870"/>
    <n v="287"/>
    <x v="0"/>
    <s v="US"/>
    <s v="USD"/>
    <n v="1459822682"/>
    <n v="1458613082"/>
    <b v="0"/>
    <n v="49"/>
    <b v="1"/>
    <s v="theater/plays"/>
    <n v="58.57"/>
    <x v="1"/>
    <x v="6"/>
    <x v="3582"/>
    <d v="2016-04-05T02:18:02"/>
    <x v="2"/>
  </r>
  <r>
    <n v="3583"/>
    <s v="The Tragedy of Mario and Juliet"/>
    <x v="3581"/>
    <n v="3000"/>
    <n v="3255"/>
    <n v="109"/>
    <x v="0"/>
    <s v="US"/>
    <s v="USD"/>
    <n v="1460970805"/>
    <n v="1455790405"/>
    <b v="0"/>
    <n v="24"/>
    <b v="1"/>
    <s v="theater/plays"/>
    <n v="135.63"/>
    <x v="1"/>
    <x v="6"/>
    <x v="3583"/>
    <d v="2016-04-18T09:13:25"/>
    <x v="2"/>
  </r>
  <r>
    <n v="3584"/>
    <s v="Pramkicker - Edinburgh and Beyond"/>
    <x v="3582"/>
    <n v="3000"/>
    <n v="3465"/>
    <n v="116"/>
    <x v="0"/>
    <s v="GB"/>
    <s v="GBP"/>
    <n v="1436772944"/>
    <n v="1434180944"/>
    <b v="0"/>
    <n v="112"/>
    <b v="1"/>
    <s v="theater/plays"/>
    <n v="30.94"/>
    <x v="1"/>
    <x v="6"/>
    <x v="3584"/>
    <d v="2015-07-13T07:35:44"/>
    <x v="4"/>
  </r>
  <r>
    <n v="3585"/>
    <s v="The Lost Boy (a play)"/>
    <x v="3583"/>
    <n v="3400"/>
    <n v="4050"/>
    <n v="119"/>
    <x v="0"/>
    <s v="US"/>
    <s v="USD"/>
    <n v="1419181890"/>
    <n v="1416589890"/>
    <b v="0"/>
    <n v="23"/>
    <b v="1"/>
    <s v="theater/plays"/>
    <n v="176.09"/>
    <x v="1"/>
    <x v="6"/>
    <x v="3585"/>
    <d v="2014-12-21T17:11:30"/>
    <x v="3"/>
  </r>
  <r>
    <n v="3586"/>
    <s v="Actors &amp; Musicians who are Blind or Autistic"/>
    <x v="3584"/>
    <n v="7500"/>
    <n v="8207"/>
    <n v="109"/>
    <x v="0"/>
    <s v="US"/>
    <s v="USD"/>
    <n v="1474649070"/>
    <n v="1469465070"/>
    <b v="0"/>
    <n v="54"/>
    <b v="1"/>
    <s v="theater/plays"/>
    <n v="151.97999999999999"/>
    <x v="1"/>
    <x v="6"/>
    <x v="3586"/>
    <d v="2016-09-23T16:44:30"/>
    <x v="2"/>
  </r>
  <r>
    <n v="3587"/>
    <s v="Blue Stockings @ The Cockpit Theatre"/>
    <x v="3585"/>
    <n v="500"/>
    <n v="633"/>
    <n v="127"/>
    <x v="0"/>
    <s v="GB"/>
    <s v="GBP"/>
    <n v="1467054000"/>
    <n v="1463144254"/>
    <b v="0"/>
    <n v="28"/>
    <b v="1"/>
    <s v="theater/plays"/>
    <n v="22.61"/>
    <x v="1"/>
    <x v="6"/>
    <x v="3587"/>
    <d v="2016-06-27T19:00:00"/>
    <x v="2"/>
  </r>
  <r>
    <n v="3588"/>
    <s v="MENTAL Play short-tour 2015!"/>
    <x v="3586"/>
    <n v="200"/>
    <n v="201"/>
    <n v="101"/>
    <x v="0"/>
    <s v="GB"/>
    <s v="GBP"/>
    <n v="1430348400"/>
    <n v="1428436410"/>
    <b v="0"/>
    <n v="11"/>
    <b v="1"/>
    <s v="theater/plays"/>
    <n v="18.27"/>
    <x v="1"/>
    <x v="6"/>
    <x v="3588"/>
    <d v="2015-04-29T23:00:00"/>
    <x v="4"/>
  </r>
  <r>
    <n v="3589"/>
    <s v="God is a Woman (The Untitled Mitchell Buckley Project)"/>
    <x v="3587"/>
    <n v="4000"/>
    <n v="5100"/>
    <n v="128"/>
    <x v="0"/>
    <s v="US"/>
    <s v="USD"/>
    <n v="1432654347"/>
    <n v="1430494347"/>
    <b v="0"/>
    <n v="62"/>
    <b v="1"/>
    <s v="theater/plays"/>
    <n v="82.26"/>
    <x v="1"/>
    <x v="6"/>
    <x v="3589"/>
    <d v="2015-05-26T15:32:27"/>
    <x v="4"/>
  </r>
  <r>
    <n v="3590"/>
    <s v="The Glasshouse"/>
    <x v="3588"/>
    <n v="5000"/>
    <n v="5003"/>
    <n v="100"/>
    <x v="0"/>
    <s v="GB"/>
    <s v="GBP"/>
    <n v="1413792034"/>
    <n v="1411200034"/>
    <b v="0"/>
    <n v="73"/>
    <b v="1"/>
    <s v="theater/plays"/>
    <n v="68.53"/>
    <x v="1"/>
    <x v="6"/>
    <x v="3590"/>
    <d v="2014-10-20T08:00:34"/>
    <x v="3"/>
  </r>
  <r>
    <n v="3591"/>
    <s v="The Boy at the Edge of Everything NEXT STAGE RESIDENT SHOW"/>
    <x v="3589"/>
    <n v="700"/>
    <n v="1225"/>
    <n v="175"/>
    <x v="0"/>
    <s v="US"/>
    <s v="USD"/>
    <n v="1422075540"/>
    <n v="1419979544"/>
    <b v="0"/>
    <n v="18"/>
    <b v="1"/>
    <s v="theater/plays"/>
    <n v="68.06"/>
    <x v="1"/>
    <x v="6"/>
    <x v="3591"/>
    <d v="2015-01-24T04:59:00"/>
    <x v="3"/>
  </r>
  <r>
    <n v="3592"/>
    <s v="boom- a play by Peter Sinn Nachtrieb"/>
    <x v="3590"/>
    <n v="2000"/>
    <n v="2545"/>
    <n v="127"/>
    <x v="0"/>
    <s v="US"/>
    <s v="USD"/>
    <n v="1423630740"/>
    <n v="1418673307"/>
    <b v="0"/>
    <n v="35"/>
    <b v="1"/>
    <s v="theater/plays"/>
    <n v="72.709999999999994"/>
    <x v="1"/>
    <x v="6"/>
    <x v="3592"/>
    <d v="2015-02-11T04:59:00"/>
    <x v="3"/>
  </r>
  <r>
    <n v="3593"/>
    <s v="&quot;Lucy &amp; Vincente&quot; A New Play about Lucille Ball"/>
    <x v="3591"/>
    <n v="3000"/>
    <n v="3319"/>
    <n v="111"/>
    <x v="0"/>
    <s v="US"/>
    <s v="USD"/>
    <n v="1420489560"/>
    <n v="1417469639"/>
    <b v="0"/>
    <n v="43"/>
    <b v="1"/>
    <s v="theater/plays"/>
    <n v="77.19"/>
    <x v="1"/>
    <x v="6"/>
    <x v="3593"/>
    <d v="2015-01-05T20:26:00"/>
    <x v="3"/>
  </r>
  <r>
    <n v="3594"/>
    <s v="HEDDA"/>
    <x v="3592"/>
    <n v="1600"/>
    <n v="2015"/>
    <n v="126"/>
    <x v="0"/>
    <s v="US"/>
    <s v="USD"/>
    <n v="1472952982"/>
    <n v="1470792982"/>
    <b v="0"/>
    <n v="36"/>
    <b v="1"/>
    <s v="theater/plays"/>
    <n v="55.97"/>
    <x v="1"/>
    <x v="6"/>
    <x v="3594"/>
    <d v="2016-09-04T01:36:22"/>
    <x v="2"/>
  </r>
  <r>
    <n v="3595"/>
    <s v="The Flu Season"/>
    <x v="3593"/>
    <n v="2600"/>
    <n v="3081"/>
    <n v="119"/>
    <x v="0"/>
    <s v="US"/>
    <s v="USD"/>
    <n v="1426229940"/>
    <n v="1423959123"/>
    <b v="0"/>
    <n v="62"/>
    <b v="1"/>
    <s v="theater/plays"/>
    <n v="49.69"/>
    <x v="1"/>
    <x v="6"/>
    <x v="3595"/>
    <d v="2015-03-13T06:59:00"/>
    <x v="4"/>
  </r>
  <r>
    <n v="3596"/>
    <s v="SHADFLY - NEW PLAY AT THE ARTS PROJECT"/>
    <x v="3594"/>
    <n v="1100"/>
    <n v="1185"/>
    <n v="108"/>
    <x v="0"/>
    <s v="CA"/>
    <s v="CAD"/>
    <n v="1409072982"/>
    <n v="1407258582"/>
    <b v="0"/>
    <n v="15"/>
    <b v="1"/>
    <s v="theater/plays"/>
    <n v="79"/>
    <x v="1"/>
    <x v="6"/>
    <x v="3596"/>
    <d v="2014-08-26T17:09:42"/>
    <x v="3"/>
  </r>
  <r>
    <n v="3597"/>
    <s v="Akvavit Theatre presents NOTHING OF ME by Arne Lygre"/>
    <x v="3595"/>
    <n v="2500"/>
    <n v="2565"/>
    <n v="103"/>
    <x v="0"/>
    <s v="US"/>
    <s v="USD"/>
    <n v="1456984740"/>
    <n v="1455717790"/>
    <b v="0"/>
    <n v="33"/>
    <b v="1"/>
    <s v="theater/plays"/>
    <n v="77.73"/>
    <x v="1"/>
    <x v="6"/>
    <x v="3597"/>
    <d v="2016-03-03T05:59:00"/>
    <x v="2"/>
  </r>
  <r>
    <n v="3598"/>
    <s v="Cinderella"/>
    <x v="3596"/>
    <n v="1000"/>
    <n v="1101"/>
    <n v="110"/>
    <x v="0"/>
    <s v="US"/>
    <s v="USD"/>
    <n v="1409720340"/>
    <n v="1408129822"/>
    <b v="0"/>
    <n v="27"/>
    <b v="1"/>
    <s v="theater/plays"/>
    <n v="40.78"/>
    <x v="1"/>
    <x v="6"/>
    <x v="3598"/>
    <d v="2014-09-03T04:59:00"/>
    <x v="3"/>
  </r>
  <r>
    <n v="3599"/>
    <s v="Promised Land"/>
    <x v="3597"/>
    <n v="500"/>
    <n v="1010"/>
    <n v="202"/>
    <x v="0"/>
    <s v="US"/>
    <s v="USD"/>
    <n v="1440892800"/>
    <n v="1438715077"/>
    <b v="0"/>
    <n v="17"/>
    <b v="1"/>
    <s v="theater/plays"/>
    <n v="59.41"/>
    <x v="1"/>
    <x v="6"/>
    <x v="3599"/>
    <d v="2015-08-30T00:00:00"/>
    <x v="4"/>
  </r>
  <r>
    <n v="3600"/>
    <s v="Pariah"/>
    <x v="3598"/>
    <n v="10"/>
    <n v="13"/>
    <n v="130"/>
    <x v="0"/>
    <s v="US"/>
    <s v="USD"/>
    <n v="1476390164"/>
    <n v="1473970964"/>
    <b v="0"/>
    <n v="4"/>
    <b v="1"/>
    <s v="theater/plays"/>
    <n v="3.25"/>
    <x v="1"/>
    <x v="6"/>
    <x v="3600"/>
    <d v="2016-10-13T20:22:44"/>
    <x v="2"/>
  </r>
  <r>
    <n v="3601"/>
    <s v="Pink Confetti at The Courtyard Theatre, Hoxton"/>
    <x v="3599"/>
    <n v="2000"/>
    <n v="2087"/>
    <n v="104"/>
    <x v="0"/>
    <s v="GB"/>
    <s v="GBP"/>
    <n v="1421452682"/>
    <n v="1418860682"/>
    <b v="0"/>
    <n v="53"/>
    <b v="1"/>
    <s v="theater/plays"/>
    <n v="39.380000000000003"/>
    <x v="1"/>
    <x v="6"/>
    <x v="3601"/>
    <d v="2015-01-16T23:58:02"/>
    <x v="3"/>
  </r>
  <r>
    <n v="3602"/>
    <s v="Red Lion Theatre Presents Shakespeare's Macbeth"/>
    <x v="3600"/>
    <n v="4000"/>
    <n v="4002"/>
    <n v="100"/>
    <x v="0"/>
    <s v="US"/>
    <s v="USD"/>
    <n v="1463520479"/>
    <n v="1458336479"/>
    <b v="0"/>
    <n v="49"/>
    <b v="1"/>
    <s v="theater/plays"/>
    <n v="81.67"/>
    <x v="1"/>
    <x v="6"/>
    <x v="3602"/>
    <d v="2016-05-17T21:27:59"/>
    <x v="2"/>
  </r>
  <r>
    <n v="3603"/>
    <s v="Thank You For Waiting"/>
    <x v="3601"/>
    <n v="1500"/>
    <n v="2560"/>
    <n v="171"/>
    <x v="0"/>
    <s v="US"/>
    <s v="USD"/>
    <n v="1446759880"/>
    <n v="1444164280"/>
    <b v="0"/>
    <n v="57"/>
    <b v="1"/>
    <s v="theater/plays"/>
    <n v="44.91"/>
    <x v="1"/>
    <x v="6"/>
    <x v="3603"/>
    <d v="2015-11-05T21:44:40"/>
    <x v="4"/>
  </r>
  <r>
    <n v="3604"/>
    <s v="Suddenly Split &amp; Swiping Over"/>
    <x v="3602"/>
    <n v="3000"/>
    <n v="3385"/>
    <n v="113"/>
    <x v="0"/>
    <s v="US"/>
    <s v="USD"/>
    <n v="1461913140"/>
    <n v="1461370956"/>
    <b v="0"/>
    <n v="69"/>
    <b v="1"/>
    <s v="theater/plays"/>
    <n v="49.06"/>
    <x v="1"/>
    <x v="6"/>
    <x v="3604"/>
    <d v="2016-04-29T06:59:00"/>
    <x v="2"/>
  </r>
  <r>
    <n v="3605"/>
    <s v="Amateur production of The Blue Room by David Hare"/>
    <x v="3603"/>
    <n v="250"/>
    <n v="460"/>
    <n v="184"/>
    <x v="0"/>
    <s v="GB"/>
    <s v="GBP"/>
    <n v="1455390126"/>
    <n v="1452798126"/>
    <b v="0"/>
    <n v="15"/>
    <b v="1"/>
    <s v="theater/plays"/>
    <n v="30.67"/>
    <x v="1"/>
    <x v="6"/>
    <x v="3605"/>
    <d v="2016-02-13T19:02:06"/>
    <x v="2"/>
  </r>
  <r>
    <n v="3606"/>
    <s v="Critical Ambition - BLINK by Phil Porter"/>
    <x v="3604"/>
    <n v="3000"/>
    <n v="3908"/>
    <n v="130"/>
    <x v="0"/>
    <s v="GB"/>
    <s v="GBP"/>
    <n v="1471185057"/>
    <n v="1468593057"/>
    <b v="0"/>
    <n v="64"/>
    <b v="1"/>
    <s v="theater/plays"/>
    <n v="61.06"/>
    <x v="1"/>
    <x v="6"/>
    <x v="3606"/>
    <d v="2016-08-14T14:30:57"/>
    <x v="2"/>
  </r>
  <r>
    <n v="3607"/>
    <s v="E15 at The Pleasance and CPT"/>
    <x v="3605"/>
    <n v="550"/>
    <n v="580"/>
    <n v="105"/>
    <x v="0"/>
    <s v="GB"/>
    <s v="GBP"/>
    <n v="1450137600"/>
    <n v="1448924882"/>
    <b v="0"/>
    <n v="20"/>
    <b v="1"/>
    <s v="theater/plays"/>
    <n v="29"/>
    <x v="1"/>
    <x v="6"/>
    <x v="3607"/>
    <d v="2015-12-15T00:00:00"/>
    <x v="4"/>
  </r>
  <r>
    <n v="3608"/>
    <s v="Petrification"/>
    <x v="3606"/>
    <n v="800"/>
    <n v="800"/>
    <n v="100"/>
    <x v="0"/>
    <s v="GB"/>
    <s v="GBP"/>
    <n v="1466172000"/>
    <n v="1463418090"/>
    <b v="0"/>
    <n v="27"/>
    <b v="1"/>
    <s v="theater/plays"/>
    <n v="29.63"/>
    <x v="1"/>
    <x v="6"/>
    <x v="3608"/>
    <d v="2016-06-17T14:00:00"/>
    <x v="2"/>
  </r>
  <r>
    <n v="3609"/>
    <s v="KHOJALY - Giving a voice to refugees across the world"/>
    <x v="3607"/>
    <n v="1960"/>
    <n v="3005"/>
    <n v="153"/>
    <x v="0"/>
    <s v="GB"/>
    <s v="GBP"/>
    <n v="1459378085"/>
    <n v="1456789685"/>
    <b v="0"/>
    <n v="21"/>
    <b v="1"/>
    <s v="theater/plays"/>
    <n v="143.1"/>
    <x v="1"/>
    <x v="6"/>
    <x v="3609"/>
    <d v="2016-03-30T22:48:05"/>
    <x v="2"/>
  </r>
  <r>
    <n v="3610"/>
    <s v="The Florence Company presents 'America'"/>
    <x v="3608"/>
    <n v="1000"/>
    <n v="1623"/>
    <n v="162"/>
    <x v="0"/>
    <s v="GB"/>
    <s v="GBP"/>
    <n v="1439806936"/>
    <n v="1437214936"/>
    <b v="0"/>
    <n v="31"/>
    <b v="1"/>
    <s v="theater/plays"/>
    <n v="52.35"/>
    <x v="1"/>
    <x v="6"/>
    <x v="3610"/>
    <d v="2015-08-17T10:22:16"/>
    <x v="4"/>
  </r>
  <r>
    <n v="3611"/>
    <s v="Xavier Project: Leftovers"/>
    <x v="3609"/>
    <n v="2500"/>
    <n v="3400"/>
    <n v="136"/>
    <x v="0"/>
    <s v="GB"/>
    <s v="GBP"/>
    <n v="1428483201"/>
    <n v="1425891201"/>
    <b v="0"/>
    <n v="51"/>
    <b v="1"/>
    <s v="theater/plays"/>
    <n v="66.67"/>
    <x v="1"/>
    <x v="6"/>
    <x v="3611"/>
    <d v="2015-04-08T08:53:21"/>
    <x v="4"/>
  </r>
  <r>
    <n v="3612"/>
    <s v="Welcome Back To Harlem: A Hellfighter's Story"/>
    <x v="3610"/>
    <n v="5000"/>
    <n v="7220"/>
    <n v="144"/>
    <x v="0"/>
    <s v="CA"/>
    <s v="CAD"/>
    <n v="1402334811"/>
    <n v="1401470811"/>
    <b v="0"/>
    <n v="57"/>
    <b v="1"/>
    <s v="theater/plays"/>
    <n v="126.67"/>
    <x v="1"/>
    <x v="6"/>
    <x v="3612"/>
    <d v="2014-06-09T17:26:51"/>
    <x v="3"/>
  </r>
  <r>
    <n v="3613"/>
    <s v="HIS NAME IS ARTHUR HOLMBERG"/>
    <x v="3611"/>
    <n v="1250"/>
    <n v="1250"/>
    <n v="100"/>
    <x v="0"/>
    <s v="US"/>
    <s v="USD"/>
    <n v="1403964574"/>
    <n v="1401372574"/>
    <b v="0"/>
    <n v="20"/>
    <b v="1"/>
    <s v="theater/plays"/>
    <n v="62.5"/>
    <x v="1"/>
    <x v="6"/>
    <x v="3613"/>
    <d v="2014-06-28T14:09:34"/>
    <x v="3"/>
  </r>
  <r>
    <n v="3614"/>
    <s v="Gruesome Playground Injuries"/>
    <x v="3612"/>
    <n v="2500"/>
    <n v="2520"/>
    <n v="101"/>
    <x v="0"/>
    <s v="US"/>
    <s v="USD"/>
    <n v="1434675616"/>
    <n v="1432083616"/>
    <b v="0"/>
    <n v="71"/>
    <b v="1"/>
    <s v="theater/plays"/>
    <n v="35.49"/>
    <x v="1"/>
    <x v="6"/>
    <x v="3614"/>
    <d v="2015-06-19T01:00:16"/>
    <x v="4"/>
  </r>
  <r>
    <n v="3615"/>
    <s v="See Bob Run by Daniel MacIvor"/>
    <x v="3613"/>
    <n v="2500"/>
    <n v="2670"/>
    <n v="107"/>
    <x v="0"/>
    <s v="GB"/>
    <s v="GBP"/>
    <n v="1449756896"/>
    <n v="1447164896"/>
    <b v="0"/>
    <n v="72"/>
    <b v="1"/>
    <s v="theater/plays"/>
    <n v="37.08"/>
    <x v="1"/>
    <x v="6"/>
    <x v="3615"/>
    <d v="2015-12-10T14:14:56"/>
    <x v="4"/>
  </r>
  <r>
    <n v="3616"/>
    <s v="Taming of the Shrew - New Wimbledon Theatre"/>
    <x v="3614"/>
    <n v="2500"/>
    <n v="3120"/>
    <n v="125"/>
    <x v="0"/>
    <s v="GB"/>
    <s v="GBP"/>
    <n v="1426801664"/>
    <n v="1424213264"/>
    <b v="0"/>
    <n v="45"/>
    <b v="1"/>
    <s v="theater/plays"/>
    <n v="69.33"/>
    <x v="1"/>
    <x v="6"/>
    <x v="3616"/>
    <d v="2015-03-19T21:47:44"/>
    <x v="4"/>
  </r>
  <r>
    <n v="3617"/>
    <s v="One Good Night by Aisling Caffrey"/>
    <x v="3615"/>
    <n v="740"/>
    <n v="880"/>
    <n v="119"/>
    <x v="0"/>
    <s v="GB"/>
    <s v="GBP"/>
    <n v="1488240000"/>
    <n v="1486996729"/>
    <b v="0"/>
    <n v="51"/>
    <b v="1"/>
    <s v="theater/plays"/>
    <n v="17.25"/>
    <x v="1"/>
    <x v="6"/>
    <x v="3617"/>
    <d v="2017-02-28T00:00:00"/>
    <x v="9"/>
  </r>
  <r>
    <n v="3618"/>
    <s v="Checkpoint 22"/>
    <x v="3616"/>
    <n v="2000"/>
    <n v="2020"/>
    <n v="101"/>
    <x v="0"/>
    <s v="GB"/>
    <s v="GBP"/>
    <n v="1433343850"/>
    <n v="1430751850"/>
    <b v="0"/>
    <n v="56"/>
    <b v="1"/>
    <s v="theater/plays"/>
    <n v="36.07"/>
    <x v="1"/>
    <x v="6"/>
    <x v="3618"/>
    <d v="2015-06-03T15:04:10"/>
    <x v="4"/>
  </r>
  <r>
    <n v="3619"/>
    <s v="VST presents Sincerity Forever"/>
    <x v="3617"/>
    <n v="1000"/>
    <n v="1130"/>
    <n v="113"/>
    <x v="0"/>
    <s v="US"/>
    <s v="USD"/>
    <n v="1479592800"/>
    <n v="1476760226"/>
    <b v="0"/>
    <n v="17"/>
    <b v="1"/>
    <s v="theater/plays"/>
    <n v="66.47"/>
    <x v="1"/>
    <x v="6"/>
    <x v="3619"/>
    <d v="2016-11-19T22:00:00"/>
    <x v="2"/>
  </r>
  <r>
    <n v="3620"/>
    <s v="The Irish play MISTERMAN by Enda Walsh, heads to Boulder"/>
    <x v="3618"/>
    <n v="10500"/>
    <n v="11045"/>
    <n v="105"/>
    <x v="0"/>
    <s v="US"/>
    <s v="USD"/>
    <n v="1425528000"/>
    <n v="1422916261"/>
    <b v="0"/>
    <n v="197"/>
    <b v="1"/>
    <s v="theater/plays"/>
    <n v="56.07"/>
    <x v="1"/>
    <x v="6"/>
    <x v="3620"/>
    <d v="2015-03-05T04:00:00"/>
    <x v="4"/>
  </r>
  <r>
    <n v="3621"/>
    <s v="EverScape"/>
    <x v="3619"/>
    <n v="3000"/>
    <n v="3292"/>
    <n v="110"/>
    <x v="0"/>
    <s v="US"/>
    <s v="USD"/>
    <n v="1475269200"/>
    <n v="1473200844"/>
    <b v="0"/>
    <n v="70"/>
    <b v="1"/>
    <s v="theater/plays"/>
    <n v="47.03"/>
    <x v="1"/>
    <x v="6"/>
    <x v="3621"/>
    <d v="2016-09-30T21:00:00"/>
    <x v="2"/>
  </r>
  <r>
    <n v="3622"/>
    <s v="Shakespeare's Pericles, Prince of Tyre"/>
    <x v="3620"/>
    <n v="1000"/>
    <n v="1000.99"/>
    <n v="100"/>
    <x v="0"/>
    <s v="US"/>
    <s v="USD"/>
    <n v="1411874580"/>
    <n v="1409030371"/>
    <b v="0"/>
    <n v="21"/>
    <b v="1"/>
    <s v="theater/plays"/>
    <n v="47.67"/>
    <x v="1"/>
    <x v="6"/>
    <x v="3622"/>
    <d v="2014-09-28T03:23:00"/>
    <x v="3"/>
  </r>
  <r>
    <n v="3623"/>
    <s v="Since I've Been Here"/>
    <x v="3621"/>
    <n v="2500"/>
    <n v="3000"/>
    <n v="120"/>
    <x v="0"/>
    <s v="US"/>
    <s v="USD"/>
    <n v="1406358000"/>
    <n v="1404841270"/>
    <b v="0"/>
    <n v="34"/>
    <b v="1"/>
    <s v="theater/plays"/>
    <n v="88.24"/>
    <x v="1"/>
    <x v="6"/>
    <x v="3623"/>
    <d v="2014-07-26T07:00:00"/>
    <x v="3"/>
  </r>
  <r>
    <n v="3624"/>
    <s v="&quot;The Next Event&quot;"/>
    <x v="3622"/>
    <n v="3000"/>
    <n v="3148"/>
    <n v="105"/>
    <x v="0"/>
    <s v="US"/>
    <s v="USD"/>
    <n v="1471977290"/>
    <n v="1466793290"/>
    <b v="0"/>
    <n v="39"/>
    <b v="1"/>
    <s v="theater/plays"/>
    <n v="80.72"/>
    <x v="1"/>
    <x v="6"/>
    <x v="3624"/>
    <d v="2016-08-23T18:34:50"/>
    <x v="2"/>
  </r>
  <r>
    <n v="3625"/>
    <s v="Village Pub Theatre- FRINGE 2015"/>
    <x v="3623"/>
    <n v="3000"/>
    <n v="3080"/>
    <n v="103"/>
    <x v="0"/>
    <s v="GB"/>
    <s v="GBP"/>
    <n v="1435851577"/>
    <n v="1433259577"/>
    <b v="0"/>
    <n v="78"/>
    <b v="1"/>
    <s v="theater/plays"/>
    <n v="39.49"/>
    <x v="1"/>
    <x v="6"/>
    <x v="3625"/>
    <d v="2015-07-02T15:39:37"/>
    <x v="4"/>
  </r>
  <r>
    <n v="3626"/>
    <s v="These are your lives."/>
    <x v="3624"/>
    <n v="4000"/>
    <n v="4073"/>
    <n v="102"/>
    <x v="0"/>
    <s v="GB"/>
    <s v="GBP"/>
    <n v="1408204857"/>
    <n v="1406390457"/>
    <b v="0"/>
    <n v="48"/>
    <b v="1"/>
    <s v="theater/plays"/>
    <n v="84.85"/>
    <x v="1"/>
    <x v="6"/>
    <x v="3626"/>
    <d v="2014-08-16T16:00:57"/>
    <x v="3"/>
  </r>
  <r>
    <n v="3627"/>
    <s v="One Shot Theatre Company"/>
    <x v="3625"/>
    <n v="2000"/>
    <n v="2000"/>
    <n v="100"/>
    <x v="0"/>
    <s v="US"/>
    <s v="USD"/>
    <n v="1463803140"/>
    <n v="1459446487"/>
    <b v="0"/>
    <n v="29"/>
    <b v="1"/>
    <s v="theater/plays"/>
    <n v="68.97"/>
    <x v="1"/>
    <x v="6"/>
    <x v="3627"/>
    <d v="2016-05-21T03:59:00"/>
    <x v="2"/>
  </r>
  <r>
    <n v="3628"/>
    <s v="Blast From the Past"/>
    <x v="3626"/>
    <n v="100000"/>
    <n v="0"/>
    <n v="0"/>
    <x v="2"/>
    <s v="US"/>
    <s v="USD"/>
    <n v="1450040396"/>
    <n v="1444852796"/>
    <b v="0"/>
    <n v="0"/>
    <b v="0"/>
    <s v="theater/musical"/>
    <n v="0"/>
    <x v="1"/>
    <x v="40"/>
    <x v="3628"/>
    <d v="2015-12-13T20:59:56"/>
    <x v="4"/>
  </r>
  <r>
    <n v="3629"/>
    <s v="Capricorn Horn- Entertainment for the World's Finest Gents"/>
    <x v="3627"/>
    <n v="1000000"/>
    <n v="2"/>
    <n v="0"/>
    <x v="2"/>
    <s v="US"/>
    <s v="USD"/>
    <n v="1462467600"/>
    <n v="1457403364"/>
    <b v="0"/>
    <n v="2"/>
    <b v="0"/>
    <s v="theater/musical"/>
    <n v="1"/>
    <x v="1"/>
    <x v="40"/>
    <x v="3629"/>
    <d v="2016-05-05T17:00:00"/>
    <x v="2"/>
  </r>
  <r>
    <n v="3630"/>
    <s v="Jeremy Kyle- The Opera"/>
    <x v="3628"/>
    <n v="3000"/>
    <n v="1"/>
    <n v="0"/>
    <x v="2"/>
    <s v="GB"/>
    <s v="GBP"/>
    <n v="1417295990"/>
    <n v="1414700390"/>
    <b v="0"/>
    <n v="1"/>
    <b v="0"/>
    <s v="theater/musical"/>
    <n v="1"/>
    <x v="1"/>
    <x v="40"/>
    <x v="3630"/>
    <d v="2014-11-29T21:19:50"/>
    <x v="3"/>
  </r>
  <r>
    <n v="3631"/>
    <s v="Evo: An Original Rock Opera"/>
    <x v="3629"/>
    <n v="17100"/>
    <n v="8725"/>
    <n v="51"/>
    <x v="2"/>
    <s v="US"/>
    <s v="USD"/>
    <n v="1411444740"/>
    <n v="1409335497"/>
    <b v="0"/>
    <n v="59"/>
    <b v="0"/>
    <s v="theater/musical"/>
    <n v="147.88"/>
    <x v="1"/>
    <x v="40"/>
    <x v="3631"/>
    <d v="2014-09-23T03:59:00"/>
    <x v="3"/>
  </r>
  <r>
    <n v="3632"/>
    <s v="Some Enchanted Evening UK TOUR"/>
    <x v="3630"/>
    <n v="500"/>
    <n v="100"/>
    <n v="20"/>
    <x v="2"/>
    <s v="GB"/>
    <s v="GBP"/>
    <n v="1416781749"/>
    <n v="1415053749"/>
    <b v="0"/>
    <n v="1"/>
    <b v="0"/>
    <s v="theater/musical"/>
    <n v="100"/>
    <x v="1"/>
    <x v="40"/>
    <x v="3632"/>
    <d v="2014-11-23T22:29:09"/>
    <x v="3"/>
  </r>
  <r>
    <n v="3633"/>
    <s v="SMOKEY AND THE BANDIT: THE MUSICAL"/>
    <x v="3631"/>
    <n v="5000"/>
    <n v="1762"/>
    <n v="35"/>
    <x v="2"/>
    <s v="US"/>
    <s v="USD"/>
    <n v="1479517200"/>
    <n v="1475765867"/>
    <b v="0"/>
    <n v="31"/>
    <b v="0"/>
    <s v="theater/musical"/>
    <n v="56.84"/>
    <x v="1"/>
    <x v="40"/>
    <x v="3633"/>
    <d v="2016-11-19T01:00:00"/>
    <x v="2"/>
  </r>
  <r>
    <n v="3634"/>
    <s v="Alice - A New Musical"/>
    <x v="3632"/>
    <n v="75000"/>
    <n v="3185"/>
    <n v="4"/>
    <x v="2"/>
    <s v="CA"/>
    <s v="CAD"/>
    <n v="1484366340"/>
    <n v="1480219174"/>
    <b v="0"/>
    <n v="18"/>
    <b v="0"/>
    <s v="theater/musical"/>
    <n v="176.94"/>
    <x v="1"/>
    <x v="40"/>
    <x v="3634"/>
    <d v="2017-01-14T03:59:00"/>
    <x v="2"/>
  </r>
  <r>
    <n v="3635"/>
    <s v="Mary's Son"/>
    <x v="3633"/>
    <n v="3500"/>
    <n v="1276"/>
    <n v="36"/>
    <x v="2"/>
    <s v="US"/>
    <s v="USD"/>
    <n v="1461186676"/>
    <n v="1458594676"/>
    <b v="0"/>
    <n v="10"/>
    <b v="0"/>
    <s v="theater/musical"/>
    <n v="127.6"/>
    <x v="1"/>
    <x v="40"/>
    <x v="3635"/>
    <d v="2016-04-20T21:11:16"/>
    <x v="2"/>
  </r>
  <r>
    <n v="3636"/>
    <s v="The Brother's of B-Block"/>
    <x v="3634"/>
    <n v="150000"/>
    <n v="0"/>
    <n v="0"/>
    <x v="2"/>
    <s v="US"/>
    <s v="USD"/>
    <n v="1442248829"/>
    <n v="1439224829"/>
    <b v="0"/>
    <n v="0"/>
    <b v="0"/>
    <s v="theater/musical"/>
    <n v="0"/>
    <x v="1"/>
    <x v="40"/>
    <x v="3636"/>
    <d v="2015-09-14T16:40:29"/>
    <x v="4"/>
  </r>
  <r>
    <n v="3637"/>
    <s v="The Ballad of Downtown Jake"/>
    <x v="3635"/>
    <n v="3000"/>
    <n v="926"/>
    <n v="31"/>
    <x v="2"/>
    <s v="US"/>
    <s v="USD"/>
    <n v="1420130935"/>
    <n v="1417538935"/>
    <b v="0"/>
    <n v="14"/>
    <b v="0"/>
    <s v="theater/musical"/>
    <n v="66.14"/>
    <x v="1"/>
    <x v="40"/>
    <x v="3637"/>
    <d v="2015-01-01T16:48:55"/>
    <x v="3"/>
  </r>
  <r>
    <n v="3638"/>
    <s v="Project Hedwig and the Angry Inch"/>
    <x v="3636"/>
    <n v="3300"/>
    <n v="216"/>
    <n v="7"/>
    <x v="2"/>
    <s v="CA"/>
    <s v="CAD"/>
    <n v="1429456132"/>
    <n v="1424275732"/>
    <b v="0"/>
    <n v="2"/>
    <b v="0"/>
    <s v="theater/musical"/>
    <n v="108"/>
    <x v="1"/>
    <x v="40"/>
    <x v="3638"/>
    <d v="2015-04-19T15:08:52"/>
    <x v="4"/>
  </r>
  <r>
    <n v="3639"/>
    <s v="POE!"/>
    <x v="3637"/>
    <n v="25000"/>
    <n v="1"/>
    <n v="0"/>
    <x v="2"/>
    <s v="US"/>
    <s v="USD"/>
    <n v="1475853060"/>
    <n v="1470672906"/>
    <b v="0"/>
    <n v="1"/>
    <b v="0"/>
    <s v="theater/musical"/>
    <n v="1"/>
    <x v="1"/>
    <x v="40"/>
    <x v="3639"/>
    <d v="2016-10-07T15:11:00"/>
    <x v="2"/>
  </r>
  <r>
    <n v="3640"/>
    <s v="Spring Awakening Presented by Catoctin Mountain Players"/>
    <x v="3638"/>
    <n v="1000"/>
    <n v="55"/>
    <n v="6"/>
    <x v="2"/>
    <s v="US"/>
    <s v="USD"/>
    <n v="1431283530"/>
    <n v="1428691530"/>
    <b v="0"/>
    <n v="3"/>
    <b v="0"/>
    <s v="theater/musical"/>
    <n v="18.329999999999998"/>
    <x v="1"/>
    <x v="40"/>
    <x v="3640"/>
    <d v="2015-05-10T18:45:30"/>
    <x v="4"/>
  </r>
  <r>
    <n v="3641"/>
    <s v="THE PRYOR EMPIRE: A RICHARD PRYOR TRIBUTE"/>
    <x v="3639"/>
    <n v="3000"/>
    <n v="0"/>
    <n v="0"/>
    <x v="2"/>
    <s v="US"/>
    <s v="USD"/>
    <n v="1412485200"/>
    <n v="1410966179"/>
    <b v="0"/>
    <n v="0"/>
    <b v="0"/>
    <s v="theater/musical"/>
    <n v="0"/>
    <x v="1"/>
    <x v="40"/>
    <x v="3641"/>
    <d v="2014-10-05T05:00:00"/>
    <x v="3"/>
  </r>
  <r>
    <n v="3642"/>
    <s v="My own musical"/>
    <x v="3640"/>
    <n v="700"/>
    <n v="15"/>
    <n v="2"/>
    <x v="2"/>
    <s v="DE"/>
    <s v="EUR"/>
    <n v="1448902800"/>
    <n v="1445369727"/>
    <b v="0"/>
    <n v="2"/>
    <b v="0"/>
    <s v="theater/musical"/>
    <n v="7.5"/>
    <x v="1"/>
    <x v="40"/>
    <x v="3642"/>
    <d v="2015-11-30T17:00:00"/>
    <x v="4"/>
  </r>
  <r>
    <n v="3643"/>
    <s v="Puberty: The Musical"/>
    <x v="3641"/>
    <n v="25000"/>
    <n v="0"/>
    <n v="0"/>
    <x v="2"/>
    <s v="US"/>
    <s v="USD"/>
    <n v="1447734439"/>
    <n v="1444274839"/>
    <b v="0"/>
    <n v="0"/>
    <b v="0"/>
    <s v="theater/musical"/>
    <n v="0"/>
    <x v="1"/>
    <x v="40"/>
    <x v="3643"/>
    <d v="2015-11-17T04:27:19"/>
    <x v="4"/>
  </r>
  <r>
    <n v="3644"/>
    <s v="SHS presents Rodgers and Hammerstein's Cinderella"/>
    <x v="3642"/>
    <n v="5000"/>
    <n v="821"/>
    <n v="16"/>
    <x v="2"/>
    <s v="US"/>
    <s v="USD"/>
    <n v="1457413140"/>
    <n v="1454996887"/>
    <b v="0"/>
    <n v="12"/>
    <b v="0"/>
    <s v="theater/musical"/>
    <n v="68.42"/>
    <x v="1"/>
    <x v="40"/>
    <x v="3644"/>
    <d v="2016-03-08T04:59:00"/>
    <x v="2"/>
  </r>
  <r>
    <n v="3645"/>
    <s v="If the Shoe Fits"/>
    <x v="3643"/>
    <n v="1000"/>
    <n v="1"/>
    <n v="0"/>
    <x v="2"/>
    <s v="CA"/>
    <s v="CAD"/>
    <n v="1479773838"/>
    <n v="1477178238"/>
    <b v="0"/>
    <n v="1"/>
    <b v="0"/>
    <s v="theater/musical"/>
    <n v="1"/>
    <x v="1"/>
    <x v="40"/>
    <x v="3645"/>
    <d v="2016-11-22T00:17:18"/>
    <x v="2"/>
  </r>
  <r>
    <n v="3646"/>
    <s v="Our Sacred Honor"/>
    <x v="3644"/>
    <n v="10000"/>
    <n v="481"/>
    <n v="5"/>
    <x v="2"/>
    <s v="US"/>
    <s v="USD"/>
    <n v="1434497400"/>
    <n v="1431770802"/>
    <b v="0"/>
    <n v="8"/>
    <b v="0"/>
    <s v="theater/musical"/>
    <n v="60.13"/>
    <x v="1"/>
    <x v="40"/>
    <x v="3646"/>
    <d v="2015-06-16T23:30:00"/>
    <x v="4"/>
  </r>
  <r>
    <n v="3647"/>
    <s v="Zachariah Sheldon: A musical to chill your blood"/>
    <x v="3645"/>
    <n v="500"/>
    <n v="30"/>
    <n v="6"/>
    <x v="2"/>
    <s v="GB"/>
    <s v="GBP"/>
    <n v="1475258327"/>
    <n v="1471370327"/>
    <b v="0"/>
    <n v="2"/>
    <b v="0"/>
    <s v="theater/musical"/>
    <n v="15"/>
    <x v="1"/>
    <x v="40"/>
    <x v="3647"/>
    <d v="2016-09-30T17:58:47"/>
    <x v="2"/>
  </r>
  <r>
    <n v="3648"/>
    <s v="Moth Theater Lives"/>
    <x v="3646"/>
    <n v="40000"/>
    <n v="40153"/>
    <n v="100"/>
    <x v="0"/>
    <s v="US"/>
    <s v="USD"/>
    <n v="1412492445"/>
    <n v="1409900445"/>
    <b v="0"/>
    <n v="73"/>
    <b v="1"/>
    <s v="theater/plays"/>
    <n v="550.04"/>
    <x v="1"/>
    <x v="6"/>
    <x v="3648"/>
    <d v="2014-10-05T07:00:45"/>
    <x v="3"/>
  </r>
  <r>
    <n v="3649"/>
    <s v="Honest Aesop's Fables - Tall tales for short people"/>
    <x v="3647"/>
    <n v="750"/>
    <n v="780"/>
    <n v="104"/>
    <x v="0"/>
    <s v="CA"/>
    <s v="CAD"/>
    <n v="1402938394"/>
    <n v="1400691994"/>
    <b v="0"/>
    <n v="8"/>
    <b v="1"/>
    <s v="theater/plays"/>
    <n v="97.5"/>
    <x v="1"/>
    <x v="6"/>
    <x v="3649"/>
    <d v="2014-06-16T17:06:34"/>
    <x v="3"/>
  </r>
  <r>
    <n v="3650"/>
    <s v="Weald at The Finborough Theatre"/>
    <x v="3648"/>
    <n v="500"/>
    <n v="500"/>
    <n v="100"/>
    <x v="0"/>
    <s v="GB"/>
    <s v="GBP"/>
    <n v="1454412584"/>
    <n v="1452598184"/>
    <b v="0"/>
    <n v="17"/>
    <b v="1"/>
    <s v="theater/plays"/>
    <n v="29.41"/>
    <x v="1"/>
    <x v="6"/>
    <x v="3650"/>
    <d v="2016-02-02T11:29:44"/>
    <x v="2"/>
  </r>
  <r>
    <n v="3651"/>
    <s v="Staged Reading of &quot;The Rise and Fall of Little Voice&quot;"/>
    <x v="3649"/>
    <n v="500"/>
    <n v="520"/>
    <n v="104"/>
    <x v="0"/>
    <s v="US"/>
    <s v="USD"/>
    <n v="1407686340"/>
    <n v="1404833442"/>
    <b v="0"/>
    <n v="9"/>
    <b v="1"/>
    <s v="theater/plays"/>
    <n v="57.78"/>
    <x v="1"/>
    <x v="6"/>
    <x v="3651"/>
    <d v="2014-08-10T15:59:00"/>
    <x v="3"/>
  </r>
  <r>
    <n v="3652"/>
    <s v="A Midsummer Night's Dream"/>
    <x v="3650"/>
    <n v="300"/>
    <n v="752"/>
    <n v="251"/>
    <x v="0"/>
    <s v="CA"/>
    <s v="CAD"/>
    <n v="1472097540"/>
    <n v="1471188502"/>
    <b v="0"/>
    <n v="17"/>
    <b v="1"/>
    <s v="theater/plays"/>
    <n v="44.24"/>
    <x v="1"/>
    <x v="6"/>
    <x v="3652"/>
    <d v="2016-08-25T03:59:00"/>
    <x v="2"/>
  </r>
  <r>
    <n v="3653"/>
    <s v="ALLIE"/>
    <x v="3651"/>
    <n v="2000"/>
    <n v="2010"/>
    <n v="101"/>
    <x v="0"/>
    <s v="GB"/>
    <s v="GBP"/>
    <n v="1438764207"/>
    <n v="1436172207"/>
    <b v="0"/>
    <n v="33"/>
    <b v="1"/>
    <s v="theater/plays"/>
    <n v="60.91"/>
    <x v="1"/>
    <x v="6"/>
    <x v="3653"/>
    <d v="2015-08-05T08:43:27"/>
    <x v="4"/>
  </r>
  <r>
    <n v="3654"/>
    <s v="Funding for 'Cooked' a dark comedy by Christopher Adams"/>
    <x v="3652"/>
    <n v="1500"/>
    <n v="2616"/>
    <n v="174"/>
    <x v="0"/>
    <s v="GB"/>
    <s v="GBP"/>
    <n v="1459702800"/>
    <n v="1457690386"/>
    <b v="0"/>
    <n v="38"/>
    <b v="1"/>
    <s v="theater/plays"/>
    <n v="68.84"/>
    <x v="1"/>
    <x v="6"/>
    <x v="3654"/>
    <d v="2016-04-03T17:00:00"/>
    <x v="2"/>
  </r>
  <r>
    <n v="3655"/>
    <s v="The Tumbleweed Zephyr"/>
    <x v="3653"/>
    <n v="5000"/>
    <n v="5813"/>
    <n v="116"/>
    <x v="0"/>
    <s v="US"/>
    <s v="USD"/>
    <n v="1437202740"/>
    <n v="1434654998"/>
    <b v="0"/>
    <n v="79"/>
    <b v="1"/>
    <s v="theater/plays"/>
    <n v="73.58"/>
    <x v="1"/>
    <x v="6"/>
    <x v="3655"/>
    <d v="2015-07-18T06:59:00"/>
    <x v="4"/>
  </r>
  <r>
    <n v="3656"/>
    <s v="AG Theater RÃ¤mibÃ¼hl Projekt 2017"/>
    <x v="3654"/>
    <n v="5000"/>
    <n v="5291"/>
    <n v="106"/>
    <x v="0"/>
    <s v="CH"/>
    <s v="CHF"/>
    <n v="1485989940"/>
    <n v="1483393836"/>
    <b v="0"/>
    <n v="46"/>
    <b v="1"/>
    <s v="theater/plays"/>
    <n v="115.02"/>
    <x v="1"/>
    <x v="6"/>
    <x v="3656"/>
    <d v="2017-02-01T22:59:00"/>
    <x v="9"/>
  </r>
  <r>
    <n v="3657"/>
    <s v="Teaterforestilling: Shakespeare patchwork"/>
    <x v="3655"/>
    <n v="2000"/>
    <n v="2215"/>
    <n v="111"/>
    <x v="0"/>
    <s v="DK"/>
    <s v="DKK"/>
    <n v="1464817320"/>
    <n v="1462806419"/>
    <b v="0"/>
    <n v="20"/>
    <b v="1"/>
    <s v="theater/plays"/>
    <n v="110.75"/>
    <x v="1"/>
    <x v="6"/>
    <x v="3657"/>
    <d v="2016-06-01T21:42:00"/>
    <x v="2"/>
  </r>
  <r>
    <n v="3658"/>
    <s v="Mr. Marmalade"/>
    <x v="3656"/>
    <n v="1500"/>
    <n v="1510"/>
    <n v="101"/>
    <x v="0"/>
    <s v="US"/>
    <s v="USD"/>
    <n v="1404273540"/>
    <n v="1400272580"/>
    <b v="0"/>
    <n v="20"/>
    <b v="1"/>
    <s v="theater/plays"/>
    <n v="75.5"/>
    <x v="1"/>
    <x v="6"/>
    <x v="3658"/>
    <d v="2014-07-02T03:59:00"/>
    <x v="3"/>
  </r>
  <r>
    <n v="3659"/>
    <s v="Reality of Love Remix (Love in Disguise)"/>
    <x v="3657"/>
    <n v="3000"/>
    <n v="3061"/>
    <n v="102"/>
    <x v="0"/>
    <s v="US"/>
    <s v="USD"/>
    <n v="1426775940"/>
    <n v="1424414350"/>
    <b v="0"/>
    <n v="13"/>
    <b v="1"/>
    <s v="theater/plays"/>
    <n v="235.46"/>
    <x v="1"/>
    <x v="6"/>
    <x v="3659"/>
    <d v="2015-03-19T14:39:00"/>
    <x v="4"/>
  </r>
  <r>
    <n v="3660"/>
    <s v="ThÃ©rÃ¨se Raquin at The Courtyard Theatre"/>
    <x v="3658"/>
    <n v="250"/>
    <n v="250"/>
    <n v="100"/>
    <x v="0"/>
    <s v="GB"/>
    <s v="GBP"/>
    <n v="1419368925"/>
    <n v="1417208925"/>
    <b v="0"/>
    <n v="22"/>
    <b v="1"/>
    <s v="theater/plays"/>
    <n v="11.36"/>
    <x v="1"/>
    <x v="6"/>
    <x v="3660"/>
    <d v="2014-12-23T21:08:45"/>
    <x v="3"/>
  </r>
  <r>
    <n v="3661"/>
    <s v="AENY's Production of An Invisible Piece of this World"/>
    <x v="3659"/>
    <n v="3000"/>
    <n v="3330"/>
    <n v="111"/>
    <x v="0"/>
    <s v="US"/>
    <s v="USD"/>
    <n v="1460260800"/>
    <n v="1458336672"/>
    <b v="0"/>
    <n v="36"/>
    <b v="1"/>
    <s v="theater/plays"/>
    <n v="92.5"/>
    <x v="1"/>
    <x v="6"/>
    <x v="3661"/>
    <d v="2016-04-10T04:00:00"/>
    <x v="2"/>
  </r>
  <r>
    <n v="3662"/>
    <s v="Searching for Tookoolito. An Inuk Woman's Arctic Expedition."/>
    <x v="3660"/>
    <n v="8000"/>
    <n v="8114"/>
    <n v="101"/>
    <x v="0"/>
    <s v="CA"/>
    <s v="CAD"/>
    <n v="1427775414"/>
    <n v="1425187014"/>
    <b v="0"/>
    <n v="40"/>
    <b v="1"/>
    <s v="theater/plays"/>
    <n v="202.85"/>
    <x v="1"/>
    <x v="6"/>
    <x v="3662"/>
    <d v="2015-03-31T04:16:54"/>
    <x v="4"/>
  </r>
  <r>
    <n v="3663"/>
    <s v="IHDC's 2017 Pantomime - Jack and the Beanstalk"/>
    <x v="3661"/>
    <n v="225"/>
    <n v="234"/>
    <n v="104"/>
    <x v="0"/>
    <s v="GB"/>
    <s v="GBP"/>
    <n v="1482321030"/>
    <n v="1477133430"/>
    <b v="0"/>
    <n v="9"/>
    <b v="1"/>
    <s v="theater/plays"/>
    <n v="26"/>
    <x v="1"/>
    <x v="6"/>
    <x v="3663"/>
    <d v="2016-12-21T11:50:30"/>
    <x v="2"/>
  </r>
  <r>
    <n v="3664"/>
    <s v="Cubs: an Original Work"/>
    <x v="3662"/>
    <n v="800"/>
    <n v="875"/>
    <n v="109"/>
    <x v="0"/>
    <s v="US"/>
    <s v="USD"/>
    <n v="1466056689"/>
    <n v="1464847089"/>
    <b v="0"/>
    <n v="19"/>
    <b v="1"/>
    <s v="theater/plays"/>
    <n v="46.05"/>
    <x v="1"/>
    <x v="6"/>
    <x v="3664"/>
    <d v="2016-06-16T05:58:09"/>
    <x v="2"/>
  </r>
  <r>
    <n v="3665"/>
    <s v="Napoleon in Scotland / NapolÃ©on en Ecosse"/>
    <x v="3663"/>
    <n v="620"/>
    <n v="714"/>
    <n v="115"/>
    <x v="0"/>
    <s v="FR"/>
    <s v="EUR"/>
    <n v="1446062040"/>
    <n v="1445109822"/>
    <b v="0"/>
    <n v="14"/>
    <b v="1"/>
    <s v="theater/plays"/>
    <n v="51"/>
    <x v="1"/>
    <x v="6"/>
    <x v="3665"/>
    <d v="2015-10-28T19:54:00"/>
    <x v="4"/>
  </r>
  <r>
    <n v="3666"/>
    <s v="Israel LÃ³pez @ Ojai Playwrights Conference"/>
    <x v="3664"/>
    <n v="1200"/>
    <n v="1200"/>
    <n v="100"/>
    <x v="0"/>
    <s v="US"/>
    <s v="USD"/>
    <n v="1406185200"/>
    <n v="1404337382"/>
    <b v="0"/>
    <n v="38"/>
    <b v="1"/>
    <s v="theater/plays"/>
    <n v="31.58"/>
    <x v="1"/>
    <x v="6"/>
    <x v="3666"/>
    <d v="2014-07-24T07:00:00"/>
    <x v="3"/>
  </r>
  <r>
    <n v="3667"/>
    <s v="The Stolen Inches, Edinburgh 2015"/>
    <x v="3665"/>
    <n v="3000"/>
    <n v="3095.11"/>
    <n v="103"/>
    <x v="0"/>
    <s v="GB"/>
    <s v="GBP"/>
    <n v="1437261419"/>
    <n v="1434669419"/>
    <b v="0"/>
    <n v="58"/>
    <b v="1"/>
    <s v="theater/plays"/>
    <n v="53.36"/>
    <x v="1"/>
    <x v="6"/>
    <x v="3667"/>
    <d v="2015-07-18T23:16:59"/>
    <x v="4"/>
  </r>
  <r>
    <n v="3668"/>
    <s v="Lemming Theatrical's Smell of the Kill"/>
    <x v="3666"/>
    <n v="1000"/>
    <n v="1035"/>
    <n v="104"/>
    <x v="0"/>
    <s v="US"/>
    <s v="USD"/>
    <n v="1437676380"/>
    <n v="1435670452"/>
    <b v="0"/>
    <n v="28"/>
    <b v="1"/>
    <s v="theater/plays"/>
    <n v="36.96"/>
    <x v="1"/>
    <x v="6"/>
    <x v="3668"/>
    <d v="2015-07-23T18:33:00"/>
    <x v="4"/>
  </r>
  <r>
    <n v="3669"/>
    <s v="Prowl Theatre Company"/>
    <x v="3667"/>
    <n v="1000"/>
    <n v="1382"/>
    <n v="138"/>
    <x v="0"/>
    <s v="GB"/>
    <s v="GBP"/>
    <n v="1434039137"/>
    <n v="1431447137"/>
    <b v="0"/>
    <n v="17"/>
    <b v="1"/>
    <s v="theater/plays"/>
    <n v="81.290000000000006"/>
    <x v="1"/>
    <x v="6"/>
    <x v="3669"/>
    <d v="2015-06-11T16:12:17"/>
    <x v="4"/>
  </r>
  <r>
    <n v="3670"/>
    <s v="Royal Holloway's Drama Society Presents 'Posh'"/>
    <x v="3668"/>
    <n v="220"/>
    <n v="241"/>
    <n v="110"/>
    <x v="0"/>
    <s v="GB"/>
    <s v="GBP"/>
    <n v="1433113200"/>
    <n v="1431951611"/>
    <b v="0"/>
    <n v="12"/>
    <b v="1"/>
    <s v="theater/plays"/>
    <n v="20.079999999999998"/>
    <x v="1"/>
    <x v="6"/>
    <x v="3670"/>
    <d v="2015-05-31T23:00:00"/>
    <x v="4"/>
  </r>
  <r>
    <n v="3671"/>
    <s v="Kylie for President"/>
    <x v="3669"/>
    <n v="3500"/>
    <n v="3530"/>
    <n v="101"/>
    <x v="0"/>
    <s v="US"/>
    <s v="USD"/>
    <n v="1405915140"/>
    <n v="1404140667"/>
    <b v="0"/>
    <n v="40"/>
    <b v="1"/>
    <s v="theater/plays"/>
    <n v="88.25"/>
    <x v="1"/>
    <x v="6"/>
    <x v="3671"/>
    <d v="2014-07-21T03:59:00"/>
    <x v="3"/>
  </r>
  <r>
    <n v="3672"/>
    <s v="The Bombing of the Grand Hotel. A compelling new play"/>
    <x v="3670"/>
    <n v="3000"/>
    <n v="3046"/>
    <n v="102"/>
    <x v="0"/>
    <s v="GB"/>
    <s v="GBP"/>
    <n v="1411771384"/>
    <n v="1409179384"/>
    <b v="0"/>
    <n v="57"/>
    <b v="1"/>
    <s v="theater/plays"/>
    <n v="53.44"/>
    <x v="1"/>
    <x v="6"/>
    <x v="3672"/>
    <d v="2014-09-26T22:43:04"/>
    <x v="3"/>
  </r>
  <r>
    <n v="3673"/>
    <s v="CHILD Z"/>
    <x v="3671"/>
    <n v="4000"/>
    <n v="4545"/>
    <n v="114"/>
    <x v="0"/>
    <s v="GB"/>
    <s v="GBP"/>
    <n v="1415191920"/>
    <n v="1412233497"/>
    <b v="0"/>
    <n v="114"/>
    <b v="1"/>
    <s v="theater/plays"/>
    <n v="39.869999999999997"/>
    <x v="1"/>
    <x v="6"/>
    <x v="3673"/>
    <d v="2014-11-05T12:52:00"/>
    <x v="3"/>
  </r>
  <r>
    <n v="3674"/>
    <s v="FAUST.hier und jetzt"/>
    <x v="3672"/>
    <n v="4500"/>
    <n v="4500"/>
    <n v="100"/>
    <x v="0"/>
    <s v="DE"/>
    <s v="EUR"/>
    <n v="1472936229"/>
    <n v="1467752229"/>
    <b v="0"/>
    <n v="31"/>
    <b v="1"/>
    <s v="theater/plays"/>
    <n v="145.16"/>
    <x v="1"/>
    <x v="6"/>
    <x v="3674"/>
    <d v="2016-09-03T20:57:09"/>
    <x v="2"/>
  </r>
  <r>
    <n v="3675"/>
    <s v="Memoir of a Forgotten Past"/>
    <x v="3673"/>
    <n v="50"/>
    <n v="70"/>
    <n v="140"/>
    <x v="0"/>
    <s v="GB"/>
    <s v="GBP"/>
    <n v="1463353200"/>
    <n v="1462285182"/>
    <b v="0"/>
    <n v="3"/>
    <b v="1"/>
    <s v="theater/plays"/>
    <n v="23.33"/>
    <x v="1"/>
    <x v="6"/>
    <x v="3675"/>
    <d v="2016-05-15T23:00:00"/>
    <x v="2"/>
  </r>
  <r>
    <n v="3676"/>
    <s v="The Black and White Theatre Company Inc."/>
    <x v="3674"/>
    <n v="800"/>
    <n v="1030"/>
    <n v="129"/>
    <x v="0"/>
    <s v="US"/>
    <s v="USD"/>
    <n v="1410550484"/>
    <n v="1408995284"/>
    <b v="0"/>
    <n v="16"/>
    <b v="1"/>
    <s v="theater/plays"/>
    <n v="64.38"/>
    <x v="1"/>
    <x v="6"/>
    <x v="3676"/>
    <d v="2014-09-12T19:34:44"/>
    <x v="3"/>
  </r>
  <r>
    <n v="3677"/>
    <s v="Goldfish Memory Productions"/>
    <x v="3675"/>
    <n v="12000"/>
    <n v="12348.5"/>
    <n v="103"/>
    <x v="0"/>
    <s v="US"/>
    <s v="USD"/>
    <n v="1404359940"/>
    <n v="1402580818"/>
    <b v="0"/>
    <n v="199"/>
    <b v="1"/>
    <s v="theater/plays"/>
    <n v="62.05"/>
    <x v="1"/>
    <x v="6"/>
    <x v="3677"/>
    <d v="2014-07-03T03:59:00"/>
    <x v="3"/>
  </r>
  <r>
    <n v="3678"/>
    <s v="Some big Some bang"/>
    <x v="3676"/>
    <n v="2000"/>
    <n v="2050"/>
    <n v="103"/>
    <x v="0"/>
    <s v="GB"/>
    <s v="GBP"/>
    <n v="1433076298"/>
    <n v="1430052298"/>
    <b v="0"/>
    <n v="31"/>
    <b v="1"/>
    <s v="theater/plays"/>
    <n v="66.13"/>
    <x v="1"/>
    <x v="6"/>
    <x v="3678"/>
    <d v="2015-05-31T12:44:58"/>
    <x v="4"/>
  </r>
  <r>
    <n v="3679"/>
    <s v="DOG SEES GOD: Confessions of a Teenage Blockhead"/>
    <x v="3677"/>
    <n v="2000"/>
    <n v="2202"/>
    <n v="110"/>
    <x v="0"/>
    <s v="US"/>
    <s v="USD"/>
    <n v="1404190740"/>
    <n v="1401214581"/>
    <b v="0"/>
    <n v="30"/>
    <b v="1"/>
    <s v="theater/plays"/>
    <n v="73.400000000000006"/>
    <x v="1"/>
    <x v="6"/>
    <x v="3679"/>
    <d v="2014-07-01T04:59:00"/>
    <x v="3"/>
  </r>
  <r>
    <n v="3680"/>
    <s v="Loading Dock Theatre Presents: The Dudleys! A Family Game"/>
    <x v="3678"/>
    <n v="3000"/>
    <n v="3383"/>
    <n v="113"/>
    <x v="0"/>
    <s v="US"/>
    <s v="USD"/>
    <n v="1475664834"/>
    <n v="1473850434"/>
    <b v="0"/>
    <n v="34"/>
    <b v="1"/>
    <s v="theater/plays"/>
    <n v="99.5"/>
    <x v="1"/>
    <x v="6"/>
    <x v="3680"/>
    <d v="2016-10-05T10:53:54"/>
    <x v="2"/>
  </r>
  <r>
    <n v="3681"/>
    <s v="&quot;So Amazing&quot; produced at the Kraine Theater NYC"/>
    <x v="3679"/>
    <n v="1000"/>
    <n v="1119"/>
    <n v="112"/>
    <x v="0"/>
    <s v="US"/>
    <s v="USD"/>
    <n v="1452872290"/>
    <n v="1452008290"/>
    <b v="0"/>
    <n v="18"/>
    <b v="1"/>
    <s v="theater/plays"/>
    <n v="62.17"/>
    <x v="1"/>
    <x v="6"/>
    <x v="3681"/>
    <d v="2016-01-15T15:38:10"/>
    <x v="2"/>
  </r>
  <r>
    <n v="3682"/>
    <s v="&quot;Unexpectedly Expecting&quot; - A One-Woman Show"/>
    <x v="3680"/>
    <n v="3000"/>
    <n v="4176"/>
    <n v="139"/>
    <x v="0"/>
    <s v="US"/>
    <s v="USD"/>
    <n v="1402901940"/>
    <n v="1399998418"/>
    <b v="0"/>
    <n v="67"/>
    <b v="1"/>
    <s v="theater/plays"/>
    <n v="62.33"/>
    <x v="1"/>
    <x v="6"/>
    <x v="3682"/>
    <d v="2014-06-16T06:59:00"/>
    <x v="3"/>
  </r>
  <r>
    <n v="3683"/>
    <s v="A Krumpus Story - World Premiere"/>
    <x v="3681"/>
    <n v="3500"/>
    <n v="3880"/>
    <n v="111"/>
    <x v="0"/>
    <s v="US"/>
    <s v="USD"/>
    <n v="1476931696"/>
    <n v="1474339696"/>
    <b v="0"/>
    <n v="66"/>
    <b v="1"/>
    <s v="theater/plays"/>
    <n v="58.79"/>
    <x v="1"/>
    <x v="6"/>
    <x v="3683"/>
    <d v="2016-10-20T02:48:16"/>
    <x v="2"/>
  </r>
  <r>
    <n v="3684"/>
    <s v="Cassiopeia"/>
    <x v="3682"/>
    <n v="750"/>
    <n v="1043"/>
    <n v="139"/>
    <x v="0"/>
    <s v="US"/>
    <s v="USD"/>
    <n v="1441167586"/>
    <n v="1438575586"/>
    <b v="0"/>
    <n v="23"/>
    <b v="1"/>
    <s v="theater/plays"/>
    <n v="45.35"/>
    <x v="1"/>
    <x v="6"/>
    <x v="3684"/>
    <d v="2015-09-02T04:19:46"/>
    <x v="4"/>
  </r>
  <r>
    <n v="3685"/>
    <s v="Two Noble Kinsmen: Fire &amp; Shadows"/>
    <x v="3683"/>
    <n v="5000"/>
    <n v="5285"/>
    <n v="106"/>
    <x v="0"/>
    <s v="US"/>
    <s v="USD"/>
    <n v="1400533200"/>
    <n v="1398348859"/>
    <b v="0"/>
    <n v="126"/>
    <b v="1"/>
    <s v="theater/plays"/>
    <n v="41.94"/>
    <x v="1"/>
    <x v="6"/>
    <x v="3685"/>
    <d v="2014-05-19T21:00:00"/>
    <x v="3"/>
  </r>
  <r>
    <n v="3686"/>
    <s v="Dog sees God by Bert V. Royal @ FSU"/>
    <x v="3684"/>
    <n v="350"/>
    <n v="355"/>
    <n v="101"/>
    <x v="0"/>
    <s v="US"/>
    <s v="USD"/>
    <n v="1440820740"/>
    <n v="1439567660"/>
    <b v="0"/>
    <n v="6"/>
    <b v="1"/>
    <s v="theater/plays"/>
    <n v="59.17"/>
    <x v="1"/>
    <x v="6"/>
    <x v="3686"/>
    <d v="2015-08-29T03:59:00"/>
    <x v="4"/>
  </r>
  <r>
    <n v="3687"/>
    <s v="death (and straight boys)"/>
    <x v="3685"/>
    <n v="5000"/>
    <n v="5012.25"/>
    <n v="100"/>
    <x v="0"/>
    <s v="US"/>
    <s v="USD"/>
    <n v="1403846055"/>
    <n v="1401254055"/>
    <b v="0"/>
    <n v="25"/>
    <b v="1"/>
    <s v="theater/plays"/>
    <n v="200.49"/>
    <x v="1"/>
    <x v="6"/>
    <x v="3687"/>
    <d v="2014-06-27T05:14:15"/>
    <x v="3"/>
  </r>
  <r>
    <n v="3688"/>
    <s v="The Tulip Tree 2014"/>
    <x v="3686"/>
    <n v="3000"/>
    <n v="3275"/>
    <n v="109"/>
    <x v="0"/>
    <s v="GB"/>
    <s v="GBP"/>
    <n v="1407524004"/>
    <n v="1404932004"/>
    <b v="0"/>
    <n v="39"/>
    <b v="1"/>
    <s v="theater/plays"/>
    <n v="83.97"/>
    <x v="1"/>
    <x v="6"/>
    <x v="3688"/>
    <d v="2014-08-08T18:53:24"/>
    <x v="3"/>
  </r>
  <r>
    <n v="3689"/>
    <s v="Random Us"/>
    <x v="3687"/>
    <n v="3000"/>
    <n v="3550"/>
    <n v="118"/>
    <x v="0"/>
    <s v="US"/>
    <s v="USD"/>
    <n v="1434925500"/>
    <n v="1432410639"/>
    <b v="0"/>
    <n v="62"/>
    <b v="1"/>
    <s v="theater/plays"/>
    <n v="57.26"/>
    <x v="1"/>
    <x v="6"/>
    <x v="3689"/>
    <d v="2015-06-21T22:25:00"/>
    <x v="4"/>
  </r>
  <r>
    <n v="3690"/>
    <s v="We Rise"/>
    <x v="3688"/>
    <n v="1500"/>
    <n v="1800"/>
    <n v="120"/>
    <x v="0"/>
    <s v="US"/>
    <s v="USD"/>
    <n v="1417101683"/>
    <n v="1414506083"/>
    <b v="0"/>
    <n v="31"/>
    <b v="1"/>
    <s v="theater/plays"/>
    <n v="58.06"/>
    <x v="1"/>
    <x v="6"/>
    <x v="3690"/>
    <d v="2014-11-27T15:21:23"/>
    <x v="3"/>
  </r>
  <r>
    <n v="3691"/>
    <s v="Most Dangerous Man in America (WEB DuBois) by Amiri  Baraka"/>
    <x v="3689"/>
    <n v="40000"/>
    <n v="51184"/>
    <n v="128"/>
    <x v="0"/>
    <s v="US"/>
    <s v="USD"/>
    <n v="1425272340"/>
    <n v="1421426929"/>
    <b v="0"/>
    <n v="274"/>
    <b v="1"/>
    <s v="theater/plays"/>
    <n v="186.8"/>
    <x v="1"/>
    <x v="6"/>
    <x v="3691"/>
    <d v="2015-03-02T04:59:00"/>
    <x v="4"/>
  </r>
  <r>
    <n v="3692"/>
    <s v="An Evening With Durang"/>
    <x v="3690"/>
    <n v="1000"/>
    <n v="1260"/>
    <n v="126"/>
    <x v="0"/>
    <s v="US"/>
    <s v="USD"/>
    <n v="1411084800"/>
    <n v="1410304179"/>
    <b v="0"/>
    <n v="17"/>
    <b v="1"/>
    <s v="theater/plays"/>
    <n v="74.12"/>
    <x v="1"/>
    <x v="6"/>
    <x v="3692"/>
    <d v="2014-09-19T00:00:00"/>
    <x v="3"/>
  </r>
  <r>
    <n v="3693"/>
    <s v="Jason (Georgia on My Mind)"/>
    <x v="3691"/>
    <n v="333"/>
    <n v="430"/>
    <n v="129"/>
    <x v="0"/>
    <s v="GB"/>
    <s v="GBP"/>
    <n v="1448922600"/>
    <n v="1446352529"/>
    <b v="0"/>
    <n v="14"/>
    <b v="1"/>
    <s v="theater/plays"/>
    <n v="30.71"/>
    <x v="1"/>
    <x v="6"/>
    <x v="3693"/>
    <d v="2015-11-30T22:30:00"/>
    <x v="4"/>
  </r>
  <r>
    <n v="3694"/>
    <s v="Three Christs - Presented at Dixon Place"/>
    <x v="3692"/>
    <n v="3500"/>
    <n v="3760"/>
    <n v="107"/>
    <x v="0"/>
    <s v="US"/>
    <s v="USD"/>
    <n v="1465178400"/>
    <n v="1461985967"/>
    <b v="0"/>
    <n v="60"/>
    <b v="1"/>
    <s v="theater/plays"/>
    <n v="62.67"/>
    <x v="1"/>
    <x v="6"/>
    <x v="3694"/>
    <d v="2016-06-06T02:00:00"/>
    <x v="2"/>
  </r>
  <r>
    <n v="3695"/>
    <s v="The History Boys at USC"/>
    <x v="3693"/>
    <n v="4000"/>
    <n v="4005"/>
    <n v="100"/>
    <x v="0"/>
    <s v="US"/>
    <s v="USD"/>
    <n v="1421009610"/>
    <n v="1419281610"/>
    <b v="0"/>
    <n v="33"/>
    <b v="1"/>
    <s v="theater/plays"/>
    <n v="121.36"/>
    <x v="1"/>
    <x v="6"/>
    <x v="3695"/>
    <d v="2015-01-11T20:53:30"/>
    <x v="3"/>
  </r>
  <r>
    <n v="3696"/>
    <s v="&quot;Lifted&quot; - The Theatre Shed's 10 Year Anniversary Show"/>
    <x v="3694"/>
    <n v="2000"/>
    <n v="3100"/>
    <n v="155"/>
    <x v="0"/>
    <s v="GB"/>
    <s v="GBP"/>
    <n v="1423838916"/>
    <n v="1418654916"/>
    <b v="0"/>
    <n v="78"/>
    <b v="1"/>
    <s v="theater/plays"/>
    <n v="39.74"/>
    <x v="1"/>
    <x v="6"/>
    <x v="3696"/>
    <d v="2015-02-13T14:48:36"/>
    <x v="3"/>
  </r>
  <r>
    <n v="3697"/>
    <s v="Sid the tour 2016"/>
    <x v="3695"/>
    <n v="2000"/>
    <n v="2160"/>
    <n v="108"/>
    <x v="0"/>
    <s v="GB"/>
    <s v="GBP"/>
    <n v="1462878648"/>
    <n v="1461064248"/>
    <b v="0"/>
    <n v="30"/>
    <b v="1"/>
    <s v="theater/plays"/>
    <n v="72"/>
    <x v="1"/>
    <x v="6"/>
    <x v="3697"/>
    <d v="2016-05-10T11:10:48"/>
    <x v="2"/>
  </r>
  <r>
    <n v="3698"/>
    <s v="CORIOLANUS | THE NORMAL HEART @ The Lab Theater"/>
    <x v="3696"/>
    <n v="5000"/>
    <n v="5526"/>
    <n v="111"/>
    <x v="0"/>
    <s v="US"/>
    <s v="USD"/>
    <n v="1456946487"/>
    <n v="1454354487"/>
    <b v="0"/>
    <n v="136"/>
    <b v="1"/>
    <s v="theater/plays"/>
    <n v="40.630000000000003"/>
    <x v="1"/>
    <x v="6"/>
    <x v="3698"/>
    <d v="2016-03-02T19:21:27"/>
    <x v="2"/>
  </r>
  <r>
    <n v="3699"/>
    <s v="Tell Me That You Love Me"/>
    <x v="3697"/>
    <n v="2500"/>
    <n v="2520"/>
    <n v="101"/>
    <x v="0"/>
    <s v="US"/>
    <s v="USD"/>
    <n v="1413383216"/>
    <n v="1410791216"/>
    <b v="0"/>
    <n v="40"/>
    <b v="1"/>
    <s v="theater/plays"/>
    <n v="63"/>
    <x v="1"/>
    <x v="6"/>
    <x v="3699"/>
    <d v="2014-10-15T14:26:56"/>
    <x v="3"/>
  </r>
  <r>
    <n v="3700"/>
    <s v="Generations (Senior Project)"/>
    <x v="3698"/>
    <n v="500"/>
    <n v="606"/>
    <n v="121"/>
    <x v="0"/>
    <s v="US"/>
    <s v="USD"/>
    <n v="1412092800"/>
    <n v="1409493800"/>
    <b v="0"/>
    <n v="18"/>
    <b v="1"/>
    <s v="theater/plays"/>
    <n v="33.67"/>
    <x v="1"/>
    <x v="6"/>
    <x v="3700"/>
    <d v="2014-09-30T16:00:00"/>
    <x v="3"/>
  </r>
  <r>
    <n v="3701"/>
    <s v="Dog Show"/>
    <x v="3699"/>
    <n v="1500"/>
    <n v="1505"/>
    <n v="100"/>
    <x v="0"/>
    <s v="GB"/>
    <s v="GBP"/>
    <n v="1433422793"/>
    <n v="1430830793"/>
    <b v="0"/>
    <n v="39"/>
    <b v="1"/>
    <s v="theater/plays"/>
    <n v="38.590000000000003"/>
    <x v="1"/>
    <x v="6"/>
    <x v="3701"/>
    <d v="2015-06-04T12:59:53"/>
    <x v="4"/>
  </r>
  <r>
    <n v="3702"/>
    <s v="SANKARA"/>
    <x v="3700"/>
    <n v="3000"/>
    <n v="3275"/>
    <n v="109"/>
    <x v="0"/>
    <s v="GB"/>
    <s v="GBP"/>
    <n v="1468191540"/>
    <n v="1464958484"/>
    <b v="0"/>
    <n v="21"/>
    <b v="1"/>
    <s v="theater/plays"/>
    <n v="155.94999999999999"/>
    <x v="1"/>
    <x v="6"/>
    <x v="3702"/>
    <d v="2016-07-10T22:59:00"/>
    <x v="2"/>
  </r>
  <r>
    <n v="3703"/>
    <s v="REBATEnsemble Presents: &quot;The Tempest&quot; by William Shakespeare"/>
    <x v="3701"/>
    <n v="1050"/>
    <n v="1296"/>
    <n v="123"/>
    <x v="0"/>
    <s v="US"/>
    <s v="USD"/>
    <n v="1471071540"/>
    <n v="1467720388"/>
    <b v="0"/>
    <n v="30"/>
    <b v="1"/>
    <s v="theater/plays"/>
    <n v="43.2"/>
    <x v="1"/>
    <x v="6"/>
    <x v="3703"/>
    <d v="2016-08-13T06:59:00"/>
    <x v="2"/>
  </r>
  <r>
    <n v="3704"/>
    <s v="Constellations by Nick Payne at the Nottingham New Theatre"/>
    <x v="3702"/>
    <n v="300"/>
    <n v="409.01"/>
    <n v="136"/>
    <x v="0"/>
    <s v="GB"/>
    <s v="GBP"/>
    <n v="1464712394"/>
    <n v="1459528394"/>
    <b v="0"/>
    <n v="27"/>
    <b v="1"/>
    <s v="theater/plays"/>
    <n v="15.15"/>
    <x v="1"/>
    <x v="6"/>
    <x v="3704"/>
    <d v="2016-05-31T16:33:14"/>
    <x v="2"/>
  </r>
  <r>
    <n v="3705"/>
    <s v="Pennywinkle: A New Chicago Comedy"/>
    <x v="3703"/>
    <n v="2827"/>
    <n v="2925"/>
    <n v="103"/>
    <x v="0"/>
    <s v="US"/>
    <s v="USD"/>
    <n v="1403546400"/>
    <n v="1401714114"/>
    <b v="0"/>
    <n v="35"/>
    <b v="1"/>
    <s v="theater/plays"/>
    <n v="83.57"/>
    <x v="1"/>
    <x v="6"/>
    <x v="3705"/>
    <d v="2014-06-23T18:00:00"/>
    <x v="3"/>
  </r>
  <r>
    <n v="3706"/>
    <s v="The Drama Factory presents : The Magic Flute"/>
    <x v="3704"/>
    <n v="1500"/>
    <n v="1820"/>
    <n v="121"/>
    <x v="0"/>
    <s v="US"/>
    <s v="USD"/>
    <n v="1410558949"/>
    <n v="1409262949"/>
    <b v="0"/>
    <n v="13"/>
    <b v="1"/>
    <s v="theater/plays"/>
    <n v="140"/>
    <x v="1"/>
    <x v="6"/>
    <x v="3706"/>
    <d v="2014-09-12T21:55:49"/>
    <x v="3"/>
  </r>
  <r>
    <n v="3707"/>
    <s v="A KC Fringe World Premiere: DESPERATE ACTS"/>
    <x v="3705"/>
    <n v="1000"/>
    <n v="1860"/>
    <n v="186"/>
    <x v="0"/>
    <s v="US"/>
    <s v="USD"/>
    <n v="1469165160"/>
    <n v="1467335378"/>
    <b v="0"/>
    <n v="23"/>
    <b v="1"/>
    <s v="theater/plays"/>
    <n v="80.87"/>
    <x v="1"/>
    <x v="6"/>
    <x v="3707"/>
    <d v="2016-07-22T05:26:00"/>
    <x v="2"/>
  </r>
  <r>
    <n v="3708"/>
    <s v="Much Ado About Nothing"/>
    <x v="3706"/>
    <n v="700"/>
    <n v="2100"/>
    <n v="300"/>
    <x v="0"/>
    <s v="US"/>
    <s v="USD"/>
    <n v="1404444286"/>
    <n v="1403234686"/>
    <b v="0"/>
    <n v="39"/>
    <b v="1"/>
    <s v="theater/plays"/>
    <n v="53.85"/>
    <x v="1"/>
    <x v="6"/>
    <x v="3708"/>
    <d v="2014-07-04T03:24:46"/>
    <x v="3"/>
  </r>
  <r>
    <n v="3709"/>
    <s v="The Ruby Darlings Show"/>
    <x v="3707"/>
    <n v="1000"/>
    <n v="1082.5"/>
    <n v="108"/>
    <x v="0"/>
    <s v="GB"/>
    <s v="GBP"/>
    <n v="1403715546"/>
    <n v="1401123546"/>
    <b v="0"/>
    <n v="35"/>
    <b v="1"/>
    <s v="theater/plays"/>
    <n v="30.93"/>
    <x v="1"/>
    <x v="6"/>
    <x v="3709"/>
    <d v="2014-06-25T16:59:06"/>
    <x v="3"/>
  </r>
  <r>
    <n v="3710"/>
    <s v="&quot;Loving Alanis&quot; Rocky Mountain Regional Premier"/>
    <x v="3708"/>
    <n v="1300"/>
    <n v="1835"/>
    <n v="141"/>
    <x v="0"/>
    <s v="US"/>
    <s v="USD"/>
    <n v="1428068988"/>
    <n v="1425908988"/>
    <b v="0"/>
    <n v="27"/>
    <b v="1"/>
    <s v="theater/plays"/>
    <n v="67.959999999999994"/>
    <x v="1"/>
    <x v="6"/>
    <x v="3710"/>
    <d v="2015-04-03T13:49:48"/>
    <x v="4"/>
  </r>
  <r>
    <n v="3711"/>
    <s v="The Youth Shakespeare Project 2014"/>
    <x v="3709"/>
    <n v="500"/>
    <n v="570"/>
    <n v="114"/>
    <x v="0"/>
    <s v="US"/>
    <s v="USD"/>
    <n v="1402848000"/>
    <n v="1400606573"/>
    <b v="0"/>
    <n v="21"/>
    <b v="1"/>
    <s v="theater/plays"/>
    <n v="27.14"/>
    <x v="1"/>
    <x v="6"/>
    <x v="3711"/>
    <d v="2014-06-15T16:00:00"/>
    <x v="3"/>
  </r>
  <r>
    <n v="3712"/>
    <s v="IT'S JUST MY LIFE"/>
    <x v="3710"/>
    <n v="7500"/>
    <n v="11530"/>
    <n v="154"/>
    <x v="0"/>
    <s v="US"/>
    <s v="USD"/>
    <n v="1433055540"/>
    <n v="1431230867"/>
    <b v="0"/>
    <n v="104"/>
    <b v="1"/>
    <s v="theater/plays"/>
    <n v="110.87"/>
    <x v="1"/>
    <x v="6"/>
    <x v="3712"/>
    <d v="2015-05-31T06:59:00"/>
    <x v="4"/>
  </r>
  <r>
    <n v="3713"/>
    <s v="Bring Matt Fotis's Nights on the Couch to NYC!"/>
    <x v="3711"/>
    <n v="2000"/>
    <n v="2030"/>
    <n v="102"/>
    <x v="0"/>
    <s v="US"/>
    <s v="USD"/>
    <n v="1465062166"/>
    <n v="1463334166"/>
    <b v="0"/>
    <n v="19"/>
    <b v="1"/>
    <s v="theater/plays"/>
    <n v="106.84"/>
    <x v="1"/>
    <x v="6"/>
    <x v="3713"/>
    <d v="2016-06-04T17:42:46"/>
    <x v="2"/>
  </r>
  <r>
    <n v="3714"/>
    <s v="Expedition (to NYC)"/>
    <x v="3712"/>
    <n v="10000"/>
    <n v="10235"/>
    <n v="102"/>
    <x v="0"/>
    <s v="US"/>
    <s v="USD"/>
    <n v="1432612740"/>
    <n v="1429881667"/>
    <b v="0"/>
    <n v="97"/>
    <b v="1"/>
    <s v="theater/plays"/>
    <n v="105.52"/>
    <x v="1"/>
    <x v="6"/>
    <x v="3714"/>
    <d v="2015-05-26T03:59:00"/>
    <x v="4"/>
  </r>
  <r>
    <n v="3715"/>
    <s v="The Inspectors Call"/>
    <x v="3713"/>
    <n v="3500"/>
    <n v="3590"/>
    <n v="103"/>
    <x v="0"/>
    <s v="GB"/>
    <s v="GBP"/>
    <n v="1427806320"/>
    <n v="1422834819"/>
    <b v="0"/>
    <n v="27"/>
    <b v="1"/>
    <s v="theater/plays"/>
    <n v="132.96"/>
    <x v="1"/>
    <x v="6"/>
    <x v="3715"/>
    <d v="2015-03-31T12:52:00"/>
    <x v="4"/>
  </r>
  <r>
    <n v="3716"/>
    <s v="Sylvia (a benefit show)"/>
    <x v="3714"/>
    <n v="800"/>
    <n v="1246"/>
    <n v="156"/>
    <x v="0"/>
    <s v="US"/>
    <s v="USD"/>
    <n v="1453411109"/>
    <n v="1450819109"/>
    <b v="0"/>
    <n v="24"/>
    <b v="1"/>
    <s v="theater/plays"/>
    <n v="51.92"/>
    <x v="1"/>
    <x v="6"/>
    <x v="3716"/>
    <d v="2016-01-21T21:18:29"/>
    <x v="4"/>
  </r>
  <r>
    <n v="3717"/>
    <s v="Told Look Younger at Jermyn Street Theatre"/>
    <x v="3715"/>
    <n v="4000"/>
    <n v="4030"/>
    <n v="101"/>
    <x v="0"/>
    <s v="GB"/>
    <s v="GBP"/>
    <n v="1431204449"/>
    <n v="1428526049"/>
    <b v="0"/>
    <n v="13"/>
    <b v="1"/>
    <s v="theater/plays"/>
    <n v="310"/>
    <x v="1"/>
    <x v="6"/>
    <x v="3717"/>
    <d v="2015-05-09T20:47:29"/>
    <x v="4"/>
  </r>
  <r>
    <n v="3718"/>
    <s v="PUNK ROCK"/>
    <x v="3716"/>
    <n v="500"/>
    <n v="1197"/>
    <n v="239"/>
    <x v="0"/>
    <s v="GB"/>
    <s v="GBP"/>
    <n v="1425057075"/>
    <n v="1422465075"/>
    <b v="0"/>
    <n v="46"/>
    <b v="1"/>
    <s v="theater/plays"/>
    <n v="26.02"/>
    <x v="1"/>
    <x v="6"/>
    <x v="3718"/>
    <d v="2015-02-27T17:11:15"/>
    <x v="4"/>
  </r>
  <r>
    <n v="3719"/>
    <s v="Corium"/>
    <x v="3717"/>
    <n v="200"/>
    <n v="420"/>
    <n v="210"/>
    <x v="0"/>
    <s v="GB"/>
    <s v="GBP"/>
    <n v="1434994266"/>
    <n v="1432402266"/>
    <b v="0"/>
    <n v="4"/>
    <b v="1"/>
    <s v="theater/plays"/>
    <n v="105"/>
    <x v="1"/>
    <x v="6"/>
    <x v="3719"/>
    <d v="2015-06-22T17:31:06"/>
    <x v="4"/>
  </r>
  <r>
    <n v="3720"/>
    <s v="Lakotas and the American Theatre"/>
    <x v="3718"/>
    <n v="3300"/>
    <n v="3449"/>
    <n v="105"/>
    <x v="0"/>
    <s v="US"/>
    <s v="USD"/>
    <n v="1435881006"/>
    <n v="1433980206"/>
    <b v="0"/>
    <n v="40"/>
    <b v="1"/>
    <s v="theater/plays"/>
    <n v="86.23"/>
    <x v="1"/>
    <x v="6"/>
    <x v="3720"/>
    <d v="2015-07-02T23:50:06"/>
    <x v="4"/>
  </r>
  <r>
    <n v="3721"/>
    <s v="MamaÃ­ Kickstarts its 2015 Season: Chekhov, Williams &amp; more!"/>
    <x v="3719"/>
    <n v="5000"/>
    <n v="5040"/>
    <n v="101"/>
    <x v="0"/>
    <s v="US"/>
    <s v="USD"/>
    <n v="1415230084"/>
    <n v="1413412084"/>
    <b v="0"/>
    <n v="44"/>
    <b v="1"/>
    <s v="theater/plays"/>
    <n v="114.55"/>
    <x v="1"/>
    <x v="6"/>
    <x v="3721"/>
    <d v="2014-11-05T23:28:04"/>
    <x v="3"/>
  </r>
  <r>
    <n v="3722"/>
    <s v="PSYCHOC une comÃ©die libertine de Bernard Granger"/>
    <x v="3720"/>
    <n v="1500"/>
    <n v="1668"/>
    <n v="111"/>
    <x v="0"/>
    <s v="CA"/>
    <s v="CAD"/>
    <n v="1455231540"/>
    <n v="1452614847"/>
    <b v="0"/>
    <n v="35"/>
    <b v="1"/>
    <s v="theater/plays"/>
    <n v="47.66"/>
    <x v="1"/>
    <x v="6"/>
    <x v="3722"/>
    <d v="2016-02-11T22:59:00"/>
    <x v="2"/>
  </r>
  <r>
    <n v="3723"/>
    <s v="Beauty and the Beast"/>
    <x v="3721"/>
    <n v="4500"/>
    <n v="4592"/>
    <n v="102"/>
    <x v="0"/>
    <s v="GB"/>
    <s v="GBP"/>
    <n v="1417374262"/>
    <n v="1414778662"/>
    <b v="0"/>
    <n v="63"/>
    <b v="1"/>
    <s v="theater/plays"/>
    <n v="72.89"/>
    <x v="1"/>
    <x v="6"/>
    <x v="3723"/>
    <d v="2014-11-30T19:04:22"/>
    <x v="3"/>
  </r>
  <r>
    <n v="3724"/>
    <s v="Send 'Bin Laden: The One Man Show' to Hollywood!"/>
    <x v="3722"/>
    <n v="4300"/>
    <n v="4409.55"/>
    <n v="103"/>
    <x v="0"/>
    <s v="GB"/>
    <s v="GBP"/>
    <n v="1462402800"/>
    <n v="1459856860"/>
    <b v="0"/>
    <n v="89"/>
    <b v="1"/>
    <s v="theater/plays"/>
    <n v="49.55"/>
    <x v="1"/>
    <x v="6"/>
    <x v="3724"/>
    <d v="2016-05-04T23:00:00"/>
    <x v="2"/>
  </r>
  <r>
    <n v="3725"/>
    <s v="Mine by Polly Teale A Paper Parachutes Production"/>
    <x v="3723"/>
    <n v="300"/>
    <n v="381"/>
    <n v="127"/>
    <x v="0"/>
    <s v="GB"/>
    <s v="GBP"/>
    <n v="1455831000"/>
    <n v="1454366467"/>
    <b v="0"/>
    <n v="15"/>
    <b v="1"/>
    <s v="theater/plays"/>
    <n v="25.4"/>
    <x v="1"/>
    <x v="6"/>
    <x v="3725"/>
    <d v="2016-02-18T21:30:00"/>
    <x v="2"/>
  </r>
  <r>
    <n v="3726"/>
    <s v="Howard's End 3.0"/>
    <x v="3724"/>
    <n v="850"/>
    <n v="2879"/>
    <n v="339"/>
    <x v="0"/>
    <s v="US"/>
    <s v="USD"/>
    <n v="1461963600"/>
    <n v="1459567371"/>
    <b v="0"/>
    <n v="46"/>
    <b v="1"/>
    <s v="theater/plays"/>
    <n v="62.59"/>
    <x v="1"/>
    <x v="6"/>
    <x v="3726"/>
    <d v="2016-04-29T21:00:00"/>
    <x v="2"/>
  </r>
  <r>
    <n v="3727"/>
    <s v="Star-Spangled Sitcoms: Huzzah &amp; John Adams"/>
    <x v="3725"/>
    <n v="2000"/>
    <n v="2015"/>
    <n v="101"/>
    <x v="0"/>
    <s v="US"/>
    <s v="USD"/>
    <n v="1476939300"/>
    <n v="1474273294"/>
    <b v="0"/>
    <n v="33"/>
    <b v="1"/>
    <s v="theater/plays"/>
    <n v="61.06"/>
    <x v="1"/>
    <x v="6"/>
    <x v="3727"/>
    <d v="2016-10-20T04:55:00"/>
    <x v="2"/>
  </r>
  <r>
    <n v="3728"/>
    <s v="Bare Bones Shakespeare 2015-16 Season"/>
    <x v="3726"/>
    <n v="20000"/>
    <n v="1862"/>
    <n v="9"/>
    <x v="2"/>
    <s v="US"/>
    <s v="USD"/>
    <n v="1439957176"/>
    <n v="1437365176"/>
    <b v="0"/>
    <n v="31"/>
    <b v="0"/>
    <s v="theater/plays"/>
    <n v="60.06"/>
    <x v="1"/>
    <x v="6"/>
    <x v="3728"/>
    <d v="2015-08-19T04:06:16"/>
    <x v="4"/>
  </r>
  <r>
    <n v="3729"/>
    <s v="Picasso at The Lapin Agile, a play by Steve Martin"/>
    <x v="3727"/>
    <n v="5000"/>
    <n v="362"/>
    <n v="7"/>
    <x v="2"/>
    <s v="US"/>
    <s v="USD"/>
    <n v="1427082912"/>
    <n v="1423198512"/>
    <b v="0"/>
    <n v="5"/>
    <b v="0"/>
    <s v="theater/plays"/>
    <n v="72.400000000000006"/>
    <x v="1"/>
    <x v="6"/>
    <x v="3729"/>
    <d v="2015-03-23T03:55:12"/>
    <x v="4"/>
  </r>
  <r>
    <n v="3730"/>
    <s v="Mark Twain is Hell for the Company - Original Play"/>
    <x v="3728"/>
    <n v="1000"/>
    <n v="100"/>
    <n v="10"/>
    <x v="2"/>
    <s v="US"/>
    <s v="USD"/>
    <n v="1439828159"/>
    <n v="1437236159"/>
    <b v="0"/>
    <n v="1"/>
    <b v="0"/>
    <s v="theater/plays"/>
    <n v="100"/>
    <x v="1"/>
    <x v="6"/>
    <x v="3730"/>
    <d v="2015-08-17T16:15:59"/>
    <x v="4"/>
  </r>
  <r>
    <n v="3731"/>
    <s v="The Rabbit on the Moon"/>
    <x v="3729"/>
    <n v="5500"/>
    <n v="620"/>
    <n v="11"/>
    <x v="2"/>
    <s v="US"/>
    <s v="USD"/>
    <n v="1420860180"/>
    <n v="1418234646"/>
    <b v="0"/>
    <n v="12"/>
    <b v="0"/>
    <s v="theater/plays"/>
    <n v="51.67"/>
    <x v="1"/>
    <x v="6"/>
    <x v="3731"/>
    <d v="2015-01-10T03:23:00"/>
    <x v="3"/>
  </r>
  <r>
    <n v="3732"/>
    <s v="Elektra Bekent - Afstudeervoorstelling"/>
    <x v="3730"/>
    <n v="850"/>
    <n v="131"/>
    <n v="15"/>
    <x v="2"/>
    <s v="NL"/>
    <s v="EUR"/>
    <n v="1422100800"/>
    <n v="1416932133"/>
    <b v="0"/>
    <n v="4"/>
    <b v="0"/>
    <s v="theater/plays"/>
    <n v="32.75"/>
    <x v="1"/>
    <x v="6"/>
    <x v="3732"/>
    <d v="2015-01-24T12:00:00"/>
    <x v="3"/>
  </r>
  <r>
    <n v="3733"/>
    <s v="laughter in the hood"/>
    <x v="3731"/>
    <n v="1500"/>
    <n v="0"/>
    <n v="0"/>
    <x v="2"/>
    <s v="US"/>
    <s v="USD"/>
    <n v="1429396200"/>
    <n v="1428539708"/>
    <b v="0"/>
    <n v="0"/>
    <b v="0"/>
    <s v="theater/plays"/>
    <n v="0"/>
    <x v="1"/>
    <x v="6"/>
    <x v="3733"/>
    <d v="2015-04-18T22:30:00"/>
    <x v="4"/>
  </r>
  <r>
    <n v="3734"/>
    <s v="Shakespeare in Sarajevo"/>
    <x v="3732"/>
    <n v="1500"/>
    <n v="427"/>
    <n v="28"/>
    <x v="2"/>
    <s v="US"/>
    <s v="USD"/>
    <n v="1432589896"/>
    <n v="1427405896"/>
    <b v="0"/>
    <n v="7"/>
    <b v="0"/>
    <s v="theater/plays"/>
    <n v="61"/>
    <x v="1"/>
    <x v="6"/>
    <x v="3734"/>
    <d v="2015-05-25T21:38:16"/>
    <x v="4"/>
  </r>
  <r>
    <n v="3735"/>
    <s v="Women Beware Women"/>
    <x v="3733"/>
    <n v="150"/>
    <n v="20"/>
    <n v="13"/>
    <x v="2"/>
    <s v="GB"/>
    <s v="GBP"/>
    <n v="1432831089"/>
    <n v="1430239089"/>
    <b v="0"/>
    <n v="2"/>
    <b v="0"/>
    <s v="theater/plays"/>
    <n v="10"/>
    <x v="1"/>
    <x v="6"/>
    <x v="3735"/>
    <d v="2015-05-28T16:38:09"/>
    <x v="4"/>
  </r>
  <r>
    <n v="3736"/>
    <s v="Hot Dogs a new play by Suhayla El-Bushra"/>
    <x v="3734"/>
    <n v="1500"/>
    <n v="10"/>
    <n v="1"/>
    <x v="2"/>
    <s v="GB"/>
    <s v="GBP"/>
    <n v="1427133600"/>
    <n v="1423847093"/>
    <b v="0"/>
    <n v="1"/>
    <b v="0"/>
    <s v="theater/plays"/>
    <n v="10"/>
    <x v="1"/>
    <x v="6"/>
    <x v="3736"/>
    <d v="2015-03-23T18:00:00"/>
    <x v="4"/>
  </r>
  <r>
    <n v="3737"/>
    <s v="Measure For Measure"/>
    <x v="3735"/>
    <n v="700"/>
    <n v="150"/>
    <n v="21"/>
    <x v="2"/>
    <s v="US"/>
    <s v="USD"/>
    <n v="1447311540"/>
    <n v="1445358903"/>
    <b v="0"/>
    <n v="4"/>
    <b v="0"/>
    <s v="theater/plays"/>
    <n v="37.5"/>
    <x v="1"/>
    <x v="6"/>
    <x v="3737"/>
    <d v="2015-11-12T06:59:00"/>
    <x v="4"/>
  </r>
  <r>
    <n v="3738"/>
    <s v="'GULF' - a new play by PIVOT THEATRE"/>
    <x v="3736"/>
    <n v="1500"/>
    <n v="270"/>
    <n v="18"/>
    <x v="2"/>
    <s v="GB"/>
    <s v="GBP"/>
    <n v="1405461600"/>
    <n v="1403562705"/>
    <b v="0"/>
    <n v="6"/>
    <b v="0"/>
    <s v="theater/plays"/>
    <n v="45"/>
    <x v="1"/>
    <x v="6"/>
    <x v="3738"/>
    <d v="2014-07-15T22:00:00"/>
    <x v="3"/>
  </r>
  <r>
    <n v="3739"/>
    <s v="Verge of Strife - The life and poetry of Rupert Brooke"/>
    <x v="3737"/>
    <n v="4000"/>
    <n v="805"/>
    <n v="20"/>
    <x v="2"/>
    <s v="GB"/>
    <s v="GBP"/>
    <n v="1468752468"/>
    <n v="1467024468"/>
    <b v="0"/>
    <n v="8"/>
    <b v="0"/>
    <s v="theater/plays"/>
    <n v="100.63"/>
    <x v="1"/>
    <x v="6"/>
    <x v="3739"/>
    <d v="2016-07-17T10:47:48"/>
    <x v="2"/>
  </r>
  <r>
    <n v="3740"/>
    <s v="dasGROUP Theatre: Savage in Limbo"/>
    <x v="3738"/>
    <n v="2000"/>
    <n v="358"/>
    <n v="18"/>
    <x v="2"/>
    <s v="US"/>
    <s v="USD"/>
    <n v="1407808438"/>
    <n v="1405217355"/>
    <b v="0"/>
    <n v="14"/>
    <b v="0"/>
    <s v="theater/plays"/>
    <n v="25.57"/>
    <x v="1"/>
    <x v="6"/>
    <x v="3740"/>
    <d v="2014-08-12T01:53:58"/>
    <x v="3"/>
  </r>
  <r>
    <n v="3741"/>
    <s v="Open House Theater"/>
    <x v="3739"/>
    <n v="20000"/>
    <n v="0"/>
    <n v="0"/>
    <x v="2"/>
    <s v="US"/>
    <s v="USD"/>
    <n v="1450389950"/>
    <n v="1447797950"/>
    <b v="0"/>
    <n v="0"/>
    <b v="0"/>
    <s v="theater/plays"/>
    <n v="0"/>
    <x v="1"/>
    <x v="6"/>
    <x v="3741"/>
    <d v="2015-12-17T22:05:50"/>
    <x v="4"/>
  </r>
  <r>
    <n v="3742"/>
    <s v="The Jennings Family Reunion"/>
    <x v="3740"/>
    <n v="5000"/>
    <n v="100"/>
    <n v="2"/>
    <x v="2"/>
    <s v="US"/>
    <s v="USD"/>
    <n v="1409980144"/>
    <n v="1407388144"/>
    <b v="0"/>
    <n v="4"/>
    <b v="0"/>
    <s v="theater/plays"/>
    <n v="25"/>
    <x v="1"/>
    <x v="6"/>
    <x v="3742"/>
    <d v="2014-09-06T05:09:04"/>
    <x v="3"/>
  </r>
  <r>
    <n v="3743"/>
    <s v="Down the Mississippi"/>
    <x v="3741"/>
    <n v="2200"/>
    <n v="0"/>
    <n v="0"/>
    <x v="2"/>
    <s v="US"/>
    <s v="USD"/>
    <n v="1404406964"/>
    <n v="1401814964"/>
    <b v="0"/>
    <n v="0"/>
    <b v="0"/>
    <s v="theater/plays"/>
    <n v="0"/>
    <x v="1"/>
    <x v="6"/>
    <x v="3743"/>
    <d v="2014-07-03T17:02:44"/>
    <x v="3"/>
  </r>
  <r>
    <n v="3744"/>
    <s v="The Game's Afoot - Spotlight"/>
    <x v="3742"/>
    <n v="1200"/>
    <n v="0"/>
    <n v="0"/>
    <x v="2"/>
    <s v="US"/>
    <s v="USD"/>
    <n v="1404532740"/>
    <n v="1401823952"/>
    <b v="0"/>
    <n v="0"/>
    <b v="0"/>
    <s v="theater/plays"/>
    <n v="0"/>
    <x v="1"/>
    <x v="6"/>
    <x v="3744"/>
    <d v="2014-07-05T03:59:00"/>
    <x v="3"/>
  </r>
  <r>
    <n v="3745"/>
    <s v="Tyke Theatre Web Show"/>
    <x v="3743"/>
    <n v="100"/>
    <n v="10"/>
    <n v="10"/>
    <x v="2"/>
    <s v="US"/>
    <s v="USD"/>
    <n v="1407689102"/>
    <n v="1405097102"/>
    <b v="0"/>
    <n v="1"/>
    <b v="0"/>
    <s v="theater/plays"/>
    <n v="10"/>
    <x v="1"/>
    <x v="6"/>
    <x v="3745"/>
    <d v="2014-08-10T16:45:02"/>
    <x v="3"/>
  </r>
  <r>
    <n v="3746"/>
    <s v="Stage Play Production - &quot;I Love You to Death&quot;"/>
    <x v="3744"/>
    <n v="8500"/>
    <n v="202"/>
    <n v="2"/>
    <x v="2"/>
    <s v="US"/>
    <s v="USD"/>
    <n v="1475918439"/>
    <n v="1473326439"/>
    <b v="0"/>
    <n v="1"/>
    <b v="0"/>
    <s v="theater/plays"/>
    <n v="202"/>
    <x v="1"/>
    <x v="6"/>
    <x v="3746"/>
    <d v="2016-10-08T09:20:39"/>
    <x v="2"/>
  </r>
  <r>
    <n v="3747"/>
    <s v="Counting Stars"/>
    <x v="3745"/>
    <n v="2500"/>
    <n v="25"/>
    <n v="1"/>
    <x v="2"/>
    <s v="GB"/>
    <s v="GBP"/>
    <n v="1436137140"/>
    <n v="1433833896"/>
    <b v="0"/>
    <n v="1"/>
    <b v="0"/>
    <s v="theater/plays"/>
    <n v="25"/>
    <x v="1"/>
    <x v="6"/>
    <x v="3747"/>
    <d v="2015-07-05T22:59:00"/>
    <x v="4"/>
  </r>
  <r>
    <n v="3748"/>
    <s v="CAUCUS! THE MUSICAL"/>
    <x v="3746"/>
    <n v="5000"/>
    <n v="5176"/>
    <n v="104"/>
    <x v="0"/>
    <s v="US"/>
    <s v="USD"/>
    <n v="1455602340"/>
    <n v="1453827436"/>
    <b v="0"/>
    <n v="52"/>
    <b v="1"/>
    <s v="theater/musical"/>
    <n v="99.54"/>
    <x v="1"/>
    <x v="40"/>
    <x v="3748"/>
    <d v="2016-02-16T05:59:00"/>
    <x v="2"/>
  </r>
  <r>
    <n v="3749"/>
    <s v="Dante's Capstone Project: Who am I?"/>
    <x v="3747"/>
    <n v="500"/>
    <n v="525"/>
    <n v="105"/>
    <x v="0"/>
    <s v="US"/>
    <s v="USD"/>
    <n v="1461902340"/>
    <n v="1459220588"/>
    <b v="0"/>
    <n v="7"/>
    <b v="1"/>
    <s v="theater/musical"/>
    <n v="75"/>
    <x v="1"/>
    <x v="40"/>
    <x v="3749"/>
    <d v="2016-04-29T03:59:00"/>
    <x v="2"/>
  </r>
  <r>
    <n v="3750"/>
    <s v="Stars on Stage, Kids be Heard!"/>
    <x v="3748"/>
    <n v="6000"/>
    <n v="6027"/>
    <n v="100"/>
    <x v="0"/>
    <s v="US"/>
    <s v="USD"/>
    <n v="1423555140"/>
    <n v="1421105608"/>
    <b v="0"/>
    <n v="28"/>
    <b v="1"/>
    <s v="theater/musical"/>
    <n v="215.25"/>
    <x v="1"/>
    <x v="40"/>
    <x v="3750"/>
    <d v="2015-02-10T07:59:00"/>
    <x v="4"/>
  </r>
  <r>
    <n v="3751"/>
    <s v="GGC Productions 2016"/>
    <x v="3749"/>
    <n v="1000"/>
    <n v="1326"/>
    <n v="133"/>
    <x v="0"/>
    <s v="US"/>
    <s v="USD"/>
    <n v="1459641073"/>
    <n v="1454460673"/>
    <b v="0"/>
    <n v="11"/>
    <b v="1"/>
    <s v="theater/musical"/>
    <n v="120.55"/>
    <x v="1"/>
    <x v="40"/>
    <x v="3751"/>
    <d v="2016-04-02T23:51:13"/>
    <x v="2"/>
  </r>
  <r>
    <n v="3752"/>
    <s v="POP! Community Cabaret Presents..."/>
    <x v="3750"/>
    <n v="500"/>
    <n v="565"/>
    <n v="113"/>
    <x v="0"/>
    <s v="GB"/>
    <s v="GBP"/>
    <n v="1476651600"/>
    <n v="1473189335"/>
    <b v="0"/>
    <n v="15"/>
    <b v="1"/>
    <s v="theater/musical"/>
    <n v="37.67"/>
    <x v="1"/>
    <x v="40"/>
    <x v="3752"/>
    <d v="2016-10-16T21:00:00"/>
    <x v="2"/>
  </r>
  <r>
    <n v="3753"/>
    <s v="Wagner in English"/>
    <x v="3751"/>
    <n v="5000"/>
    <n v="5167"/>
    <n v="103"/>
    <x v="0"/>
    <s v="US"/>
    <s v="USD"/>
    <n v="1433289600"/>
    <n v="1430768800"/>
    <b v="0"/>
    <n v="30"/>
    <b v="1"/>
    <s v="theater/musical"/>
    <n v="172.23"/>
    <x v="1"/>
    <x v="40"/>
    <x v="3753"/>
    <d v="2015-06-03T00:00:00"/>
    <x v="4"/>
  </r>
  <r>
    <n v="3754"/>
    <s v="Little Shop of Horrors"/>
    <x v="3752"/>
    <n v="2500"/>
    <n v="3000"/>
    <n v="120"/>
    <x v="0"/>
    <s v="US"/>
    <s v="USD"/>
    <n v="1406350740"/>
    <n v="1403125737"/>
    <b v="0"/>
    <n v="27"/>
    <b v="1"/>
    <s v="theater/musical"/>
    <n v="111.11"/>
    <x v="1"/>
    <x v="40"/>
    <x v="3754"/>
    <d v="2014-07-26T04:59:00"/>
    <x v="3"/>
  </r>
  <r>
    <n v="3755"/>
    <s v="Retro Rhapsody"/>
    <x v="3753"/>
    <n v="550"/>
    <n v="713"/>
    <n v="130"/>
    <x v="0"/>
    <s v="GB"/>
    <s v="GBP"/>
    <n v="1460753307"/>
    <n v="1458161307"/>
    <b v="0"/>
    <n v="28"/>
    <b v="1"/>
    <s v="theater/musical"/>
    <n v="25.46"/>
    <x v="1"/>
    <x v="40"/>
    <x v="3755"/>
    <d v="2016-04-15T20:48:27"/>
    <x v="2"/>
  </r>
  <r>
    <n v="3756"/>
    <s v="the purple light theatre company's Into the Woods"/>
    <x v="3754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x v="40"/>
    <x v="3756"/>
    <d v="2014-06-11T19:33:18"/>
    <x v="3"/>
  </r>
  <r>
    <n v="3757"/>
    <s v="Anti-Bullying Musicalâ€¦ &quot;It's Easy!&quot;"/>
    <x v="3755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x v="40"/>
    <x v="3757"/>
    <d v="2014-12-01T20:25:15"/>
    <x v="3"/>
  </r>
  <r>
    <n v="3758"/>
    <s v="Luigi's Ladies"/>
    <x v="3756"/>
    <n v="1500"/>
    <n v="1535"/>
    <n v="102"/>
    <x v="0"/>
    <s v="US"/>
    <s v="USD"/>
    <n v="1400475600"/>
    <n v="1397819938"/>
    <b v="0"/>
    <n v="26"/>
    <b v="1"/>
    <s v="theater/musical"/>
    <n v="59.04"/>
    <x v="1"/>
    <x v="40"/>
    <x v="3758"/>
    <d v="2014-05-19T05:00:00"/>
    <x v="3"/>
  </r>
  <r>
    <n v="3759"/>
    <s v="Pared Down Productions"/>
    <x v="3757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x v="40"/>
    <x v="3759"/>
    <d v="2015-08-26T02:35:53"/>
    <x v="4"/>
  </r>
  <r>
    <n v="3760"/>
    <s v="Song of the Sea"/>
    <x v="3758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x v="40"/>
    <x v="3760"/>
    <d v="2014-05-05T12:36:26"/>
    <x v="3"/>
  </r>
  <r>
    <n v="3761"/>
    <s v="MARSHA - a girl who does bad things"/>
    <x v="3759"/>
    <n v="500"/>
    <n v="500"/>
    <n v="100"/>
    <x v="0"/>
    <s v="GB"/>
    <s v="GBP"/>
    <n v="1439247600"/>
    <n v="1434625937"/>
    <b v="0"/>
    <n v="3"/>
    <b v="1"/>
    <s v="theater/musical"/>
    <n v="166.67"/>
    <x v="1"/>
    <x v="40"/>
    <x v="3761"/>
    <d v="2015-08-10T23:00:00"/>
    <x v="4"/>
  </r>
  <r>
    <n v="3762"/>
    <s v="iolite the musical"/>
    <x v="3760"/>
    <n v="1250"/>
    <n v="1328"/>
    <n v="106"/>
    <x v="0"/>
    <s v="GB"/>
    <s v="GBP"/>
    <n v="1438543889"/>
    <n v="1436383889"/>
    <b v="0"/>
    <n v="28"/>
    <b v="1"/>
    <s v="theater/musical"/>
    <n v="47.43"/>
    <x v="1"/>
    <x v="40"/>
    <x v="3762"/>
    <d v="2015-08-02T19:31:29"/>
    <x v="4"/>
  </r>
  <r>
    <n v="3763"/>
    <s v="[title of show] â€” The Chicago Storefront Premiere"/>
    <x v="3761"/>
    <n v="5000"/>
    <n v="5000"/>
    <n v="100"/>
    <x v="0"/>
    <s v="US"/>
    <s v="USD"/>
    <n v="1427907626"/>
    <n v="1425319226"/>
    <b v="0"/>
    <n v="77"/>
    <b v="1"/>
    <s v="theater/musical"/>
    <n v="64.94"/>
    <x v="1"/>
    <x v="40"/>
    <x v="3763"/>
    <d v="2015-04-01T17:00:26"/>
    <x v="4"/>
  </r>
  <r>
    <n v="3764"/>
    <s v="Agape Performing Arts Company, a Ministry of OLG"/>
    <x v="3762"/>
    <n v="1500"/>
    <n v="1500"/>
    <n v="100"/>
    <x v="0"/>
    <s v="US"/>
    <s v="USD"/>
    <n v="1464482160"/>
    <n v="1462824832"/>
    <b v="0"/>
    <n v="27"/>
    <b v="1"/>
    <s v="theater/musical"/>
    <n v="55.56"/>
    <x v="1"/>
    <x v="40"/>
    <x v="3764"/>
    <d v="2016-05-29T00:36:00"/>
    <x v="2"/>
  </r>
  <r>
    <n v="3765"/>
    <s v="Before and After"/>
    <x v="3763"/>
    <n v="7000"/>
    <n v="7942"/>
    <n v="113"/>
    <x v="0"/>
    <s v="US"/>
    <s v="USD"/>
    <n v="1406745482"/>
    <n v="1404153482"/>
    <b v="0"/>
    <n v="107"/>
    <b v="1"/>
    <s v="theater/musical"/>
    <n v="74.22"/>
    <x v="1"/>
    <x v="40"/>
    <x v="3765"/>
    <d v="2014-07-30T18:38:02"/>
    <x v="3"/>
  </r>
  <r>
    <n v="3766"/>
    <s v="Held Momentarily The Musical Takes FringeNYC"/>
    <x v="3764"/>
    <n v="10000"/>
    <n v="10265.01"/>
    <n v="103"/>
    <x v="0"/>
    <s v="US"/>
    <s v="USD"/>
    <n v="1404360045"/>
    <n v="1401336045"/>
    <b v="0"/>
    <n v="96"/>
    <b v="1"/>
    <s v="theater/musical"/>
    <n v="106.93"/>
    <x v="1"/>
    <x v="40"/>
    <x v="3766"/>
    <d v="2014-07-03T04:00:45"/>
    <x v="3"/>
  </r>
  <r>
    <n v="3767"/>
    <s v="Accidental Artists Lab"/>
    <x v="3765"/>
    <n v="2000"/>
    <n v="2335"/>
    <n v="117"/>
    <x v="0"/>
    <s v="US"/>
    <s v="USD"/>
    <n v="1425185940"/>
    <n v="1423960097"/>
    <b v="0"/>
    <n v="56"/>
    <b v="1"/>
    <s v="theater/musical"/>
    <n v="41.7"/>
    <x v="1"/>
    <x v="40"/>
    <x v="3767"/>
    <d v="2015-03-01T04:59:00"/>
    <x v="4"/>
  </r>
  <r>
    <n v="3768"/>
    <s v="Unexpected Stage's Dani Girl, A New Musical"/>
    <x v="3766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x v="40"/>
    <x v="3768"/>
    <d v="2014-06-12T17:28:10"/>
    <x v="3"/>
  </r>
  <r>
    <n v="3769"/>
    <s v="The Last Five Years Distinction Project"/>
    <x v="3767"/>
    <n v="1100"/>
    <n v="1100"/>
    <n v="100"/>
    <x v="0"/>
    <s v="US"/>
    <s v="USD"/>
    <n v="1460730079"/>
    <n v="1458138079"/>
    <b v="0"/>
    <n v="15"/>
    <b v="1"/>
    <s v="theater/musical"/>
    <n v="73.33"/>
    <x v="1"/>
    <x v="40"/>
    <x v="3769"/>
    <d v="2016-04-15T14:21:19"/>
    <x v="2"/>
  </r>
  <r>
    <n v="3770"/>
    <s v="The White Feather: a new musical"/>
    <x v="3768"/>
    <n v="2000"/>
    <n v="2000"/>
    <n v="100"/>
    <x v="0"/>
    <s v="GB"/>
    <s v="GBP"/>
    <n v="1434234010"/>
    <n v="1431642010"/>
    <b v="0"/>
    <n v="20"/>
    <b v="1"/>
    <s v="theater/musical"/>
    <n v="100"/>
    <x v="1"/>
    <x v="40"/>
    <x v="3770"/>
    <d v="2015-06-13T22:20:10"/>
    <x v="4"/>
  </r>
  <r>
    <n v="3771"/>
    <s v="COME OUT SWINGIN'!"/>
    <x v="3769"/>
    <n v="1000"/>
    <n v="1460"/>
    <n v="146"/>
    <x v="0"/>
    <s v="US"/>
    <s v="USD"/>
    <n v="1463529600"/>
    <n v="1462307652"/>
    <b v="0"/>
    <n v="38"/>
    <b v="1"/>
    <s v="theater/musical"/>
    <n v="38.42"/>
    <x v="1"/>
    <x v="40"/>
    <x v="3771"/>
    <d v="2016-05-18T00:00:00"/>
    <x v="2"/>
  </r>
  <r>
    <n v="3772"/>
    <s v="Make &quot;Tonya and Nancy&quot; a Rock Opera!"/>
    <x v="3770"/>
    <n v="5000"/>
    <n v="5510"/>
    <n v="110"/>
    <x v="0"/>
    <s v="US"/>
    <s v="USD"/>
    <n v="1480399200"/>
    <n v="1478616506"/>
    <b v="0"/>
    <n v="33"/>
    <b v="1"/>
    <s v="theater/musical"/>
    <n v="166.97"/>
    <x v="1"/>
    <x v="40"/>
    <x v="3772"/>
    <d v="2016-11-29T06:00:00"/>
    <x v="2"/>
  </r>
  <r>
    <n v="3773"/>
    <s v="Dundee: A Hip-Hopera"/>
    <x v="3771"/>
    <n v="5000"/>
    <n v="5410"/>
    <n v="108"/>
    <x v="0"/>
    <s v="US"/>
    <s v="USD"/>
    <n v="1479175680"/>
    <n v="1476317247"/>
    <b v="0"/>
    <n v="57"/>
    <b v="1"/>
    <s v="theater/musical"/>
    <n v="94.91"/>
    <x v="1"/>
    <x v="40"/>
    <x v="3773"/>
    <d v="2016-11-15T02:08:00"/>
    <x v="2"/>
  </r>
  <r>
    <n v="3774"/>
    <s v="Mabel Moon Goes to Earth!"/>
    <x v="3772"/>
    <n v="2500"/>
    <n v="2500"/>
    <n v="100"/>
    <x v="0"/>
    <s v="CA"/>
    <s v="CAD"/>
    <n v="1428606055"/>
    <n v="1427223655"/>
    <b v="0"/>
    <n v="25"/>
    <b v="1"/>
    <s v="theater/musical"/>
    <n v="100"/>
    <x v="1"/>
    <x v="40"/>
    <x v="3774"/>
    <d v="2015-04-09T19:00:55"/>
    <x v="4"/>
  </r>
  <r>
    <n v="3775"/>
    <s v="TRAVIS KENT : MY FIRST TIME live and unprotected at 54 BELOW"/>
    <x v="3773"/>
    <n v="2000"/>
    <n v="2005"/>
    <n v="100"/>
    <x v="0"/>
    <s v="US"/>
    <s v="USD"/>
    <n v="1428552000"/>
    <n v="1426199843"/>
    <b v="0"/>
    <n v="14"/>
    <b v="1"/>
    <s v="theater/musical"/>
    <n v="143.21"/>
    <x v="1"/>
    <x v="40"/>
    <x v="3775"/>
    <d v="2015-04-09T04:00:00"/>
    <x v="4"/>
  </r>
  <r>
    <n v="3776"/>
    <s v="Peter Pan is out of pixie dust &amp; can't fly without your help"/>
    <x v="3774"/>
    <n v="8000"/>
    <n v="8537"/>
    <n v="107"/>
    <x v="0"/>
    <s v="US"/>
    <s v="USD"/>
    <n v="1406854800"/>
    <n v="1403599778"/>
    <b v="0"/>
    <n v="94"/>
    <b v="1"/>
    <s v="theater/musical"/>
    <n v="90.82"/>
    <x v="1"/>
    <x v="40"/>
    <x v="3776"/>
    <d v="2014-08-01T01:00:00"/>
    <x v="3"/>
  </r>
  <r>
    <n v="3777"/>
    <s v="The Musical Adventure of Mimi and the Ghosts"/>
    <x v="3775"/>
    <n v="2000"/>
    <n v="2864"/>
    <n v="143"/>
    <x v="0"/>
    <s v="US"/>
    <s v="USD"/>
    <n v="1411790400"/>
    <n v="1409884821"/>
    <b v="0"/>
    <n v="59"/>
    <b v="1"/>
    <s v="theater/musical"/>
    <n v="48.54"/>
    <x v="1"/>
    <x v="40"/>
    <x v="3777"/>
    <d v="2014-09-27T04:00:00"/>
    <x v="3"/>
  </r>
  <r>
    <n v="3778"/>
    <s v="Give a Puppet a Hand"/>
    <x v="3776"/>
    <n v="2400"/>
    <n v="2521"/>
    <n v="105"/>
    <x v="0"/>
    <s v="US"/>
    <s v="USD"/>
    <n v="1423942780"/>
    <n v="1418758780"/>
    <b v="0"/>
    <n v="36"/>
    <b v="1"/>
    <s v="theater/musical"/>
    <n v="70.03"/>
    <x v="1"/>
    <x v="40"/>
    <x v="3778"/>
    <d v="2015-02-14T19:39:40"/>
    <x v="3"/>
  </r>
  <r>
    <n v="3779"/>
    <s v="&quot;The Last Adam&quot; A New Musical, NYC reading"/>
    <x v="3777"/>
    <n v="15000"/>
    <n v="15597"/>
    <n v="104"/>
    <x v="0"/>
    <s v="US"/>
    <s v="USD"/>
    <n v="1459010340"/>
    <n v="1456421940"/>
    <b v="0"/>
    <n v="115"/>
    <b v="1"/>
    <s v="theater/musical"/>
    <n v="135.63"/>
    <x v="1"/>
    <x v="40"/>
    <x v="3779"/>
    <d v="2016-03-26T16:39:00"/>
    <x v="2"/>
  </r>
  <r>
    <n v="3780"/>
    <s v="Melissa Youth OnSTAGE Season 5. Act Like you Mean it!"/>
    <x v="3778"/>
    <n v="2500"/>
    <n v="3000"/>
    <n v="120"/>
    <x v="0"/>
    <s v="US"/>
    <s v="USD"/>
    <n v="1436817960"/>
    <n v="1433999785"/>
    <b v="0"/>
    <n v="30"/>
    <b v="1"/>
    <s v="theater/musical"/>
    <n v="100"/>
    <x v="1"/>
    <x v="40"/>
    <x v="3780"/>
    <d v="2015-07-13T20:06:00"/>
    <x v="4"/>
  </r>
  <r>
    <n v="3781"/>
    <s v="I GOT FIRED - Keith and Jenny are back!"/>
    <x v="3779"/>
    <n v="4500"/>
    <n v="4935"/>
    <n v="110"/>
    <x v="0"/>
    <s v="US"/>
    <s v="USD"/>
    <n v="1410210685"/>
    <n v="1408050685"/>
    <b v="0"/>
    <n v="52"/>
    <b v="1"/>
    <s v="theater/musical"/>
    <n v="94.9"/>
    <x v="1"/>
    <x v="40"/>
    <x v="3781"/>
    <d v="2014-09-08T21:11:25"/>
    <x v="3"/>
  </r>
  <r>
    <n v="3782"/>
    <s v="No Horizon - The forgotten story, told in a unique musical."/>
    <x v="3780"/>
    <n v="2000"/>
    <n v="2035"/>
    <n v="102"/>
    <x v="0"/>
    <s v="GB"/>
    <s v="GBP"/>
    <n v="1469401200"/>
    <n v="1466887297"/>
    <b v="0"/>
    <n v="27"/>
    <b v="1"/>
    <s v="theater/musical"/>
    <n v="75.37"/>
    <x v="1"/>
    <x v="40"/>
    <x v="3782"/>
    <d v="2016-07-24T23:00:00"/>
    <x v="2"/>
  </r>
  <r>
    <n v="3783"/>
    <s v="Help DORO &amp; DIEGA find their way to the Orlando FRINGE 2016"/>
    <x v="3781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x v="40"/>
    <x v="3783"/>
    <d v="2016-03-15T16:00:00"/>
    <x v="2"/>
  </r>
  <r>
    <n v="3784"/>
    <s v="Whitehall Theatre Presents: Little Shop of Horrors"/>
    <x v="3782"/>
    <n v="1000"/>
    <n v="1150"/>
    <n v="115"/>
    <x v="0"/>
    <s v="CA"/>
    <s v="CAD"/>
    <n v="1468193532"/>
    <n v="1465601532"/>
    <b v="0"/>
    <n v="10"/>
    <b v="1"/>
    <s v="theater/musical"/>
    <n v="115"/>
    <x v="1"/>
    <x v="40"/>
    <x v="3784"/>
    <d v="2016-07-10T23:32:12"/>
    <x v="2"/>
  </r>
  <r>
    <n v="3785"/>
    <s v="Send &quot;Pawn&quot; to Edinburgh!"/>
    <x v="3783"/>
    <n v="2000"/>
    <n v="3015"/>
    <n v="151"/>
    <x v="0"/>
    <s v="GB"/>
    <s v="GBP"/>
    <n v="1470132180"/>
    <n v="1467040769"/>
    <b v="0"/>
    <n v="30"/>
    <b v="1"/>
    <s v="theater/musical"/>
    <n v="100.5"/>
    <x v="1"/>
    <x v="40"/>
    <x v="3785"/>
    <d v="2016-08-02T10:03:00"/>
    <x v="2"/>
  </r>
  <r>
    <n v="3786"/>
    <s v="Puberty the Musical: Original Cast Recording"/>
    <x v="3784"/>
    <n v="6000"/>
    <n v="6658"/>
    <n v="111"/>
    <x v="0"/>
    <s v="US"/>
    <s v="USD"/>
    <n v="1464310475"/>
    <n v="1461718475"/>
    <b v="0"/>
    <n v="71"/>
    <b v="1"/>
    <s v="theater/musical"/>
    <n v="93.77"/>
    <x v="1"/>
    <x v="40"/>
    <x v="3786"/>
    <d v="2016-05-27T00:54:35"/>
    <x v="2"/>
  </r>
  <r>
    <n v="3787"/>
    <s v="Happiest Show On Earth Production Sponsor"/>
    <x v="3785"/>
    <n v="350"/>
    <n v="351"/>
    <n v="100"/>
    <x v="0"/>
    <s v="US"/>
    <s v="USD"/>
    <n v="1436587140"/>
    <n v="1434113406"/>
    <b v="0"/>
    <n v="10"/>
    <b v="1"/>
    <s v="theater/musical"/>
    <n v="35.1"/>
    <x v="1"/>
    <x v="40"/>
    <x v="3787"/>
    <d v="2015-07-11T03:59:00"/>
    <x v="4"/>
  </r>
  <r>
    <n v="3788"/>
    <s v="WHAT'S A NICE JEWISH GIRL DOING IN A PLACE LIKE THIS?"/>
    <x v="3786"/>
    <n v="75000"/>
    <n v="500"/>
    <n v="1"/>
    <x v="2"/>
    <s v="US"/>
    <s v="USD"/>
    <n v="1450887480"/>
    <n v="1448469719"/>
    <b v="0"/>
    <n v="1"/>
    <b v="0"/>
    <s v="theater/musical"/>
    <n v="500"/>
    <x v="1"/>
    <x v="40"/>
    <x v="3788"/>
    <d v="2015-12-23T16:18:00"/>
    <x v="4"/>
  </r>
  <r>
    <n v="3789"/>
    <s v="Austen a New Musical Play"/>
    <x v="3787"/>
    <n v="3550"/>
    <n v="116"/>
    <n v="3"/>
    <x v="2"/>
    <s v="GB"/>
    <s v="GBP"/>
    <n v="1434395418"/>
    <n v="1431630618"/>
    <b v="0"/>
    <n v="4"/>
    <b v="0"/>
    <s v="theater/musical"/>
    <n v="29"/>
    <x v="1"/>
    <x v="40"/>
    <x v="3789"/>
    <d v="2015-06-15T19:10:18"/>
    <x v="4"/>
  </r>
  <r>
    <n v="3790"/>
    <s v="Funding a Performing Arts Theatre for Children and Adults"/>
    <x v="3788"/>
    <n v="15000"/>
    <n v="0"/>
    <n v="0"/>
    <x v="2"/>
    <s v="US"/>
    <s v="USD"/>
    <n v="1479834023"/>
    <n v="1477238423"/>
    <b v="0"/>
    <n v="0"/>
    <b v="0"/>
    <s v="theater/musical"/>
    <n v="0"/>
    <x v="1"/>
    <x v="40"/>
    <x v="3790"/>
    <d v="2016-11-22T17:00:23"/>
    <x v="2"/>
  </r>
  <r>
    <n v="3791"/>
    <s v="Spin! at The Cumming Playhouse"/>
    <x v="3789"/>
    <n v="1500"/>
    <n v="0"/>
    <n v="0"/>
    <x v="2"/>
    <s v="US"/>
    <s v="USD"/>
    <n v="1404664592"/>
    <n v="1399480592"/>
    <b v="0"/>
    <n v="0"/>
    <b v="0"/>
    <s v="theater/musical"/>
    <n v="0"/>
    <x v="1"/>
    <x v="40"/>
    <x v="3791"/>
    <d v="2014-07-06T16:36:32"/>
    <x v="3"/>
  </r>
  <r>
    <n v="3792"/>
    <s v="BorikÃ©n: The Show"/>
    <x v="3790"/>
    <n v="12500"/>
    <n v="35"/>
    <n v="0"/>
    <x v="2"/>
    <s v="US"/>
    <s v="USD"/>
    <n v="1436957022"/>
    <n v="1434365022"/>
    <b v="0"/>
    <n v="2"/>
    <b v="0"/>
    <s v="theater/musical"/>
    <n v="17.5"/>
    <x v="1"/>
    <x v="40"/>
    <x v="3792"/>
    <d v="2015-07-15T10:43:42"/>
    <x v="4"/>
  </r>
  <r>
    <n v="3793"/>
    <s v="Carolyn German Songbook &quot;Go From Here&quot; Sheet Music &amp; Concert"/>
    <x v="3791"/>
    <n v="7000"/>
    <n v="4176"/>
    <n v="60"/>
    <x v="2"/>
    <s v="US"/>
    <s v="USD"/>
    <n v="1418769129"/>
    <n v="1416954729"/>
    <b v="0"/>
    <n v="24"/>
    <b v="0"/>
    <s v="theater/musical"/>
    <n v="174"/>
    <x v="1"/>
    <x v="40"/>
    <x v="3793"/>
    <d v="2014-12-16T22:32:09"/>
    <x v="3"/>
  </r>
  <r>
    <n v="3794"/>
    <s v="Jack and the Beanstalk, The Family Pantomime December 2015"/>
    <x v="3792"/>
    <n v="5000"/>
    <n v="50"/>
    <n v="1"/>
    <x v="2"/>
    <s v="GB"/>
    <s v="GBP"/>
    <n v="1433685354"/>
    <n v="1431093354"/>
    <b v="0"/>
    <n v="1"/>
    <b v="0"/>
    <s v="theater/musical"/>
    <n v="50"/>
    <x v="1"/>
    <x v="40"/>
    <x v="3794"/>
    <d v="2015-06-07T13:55:54"/>
    <x v="4"/>
  </r>
  <r>
    <n v="3795"/>
    <s v="Duodeca"/>
    <x v="3793"/>
    <n v="600"/>
    <n v="10"/>
    <n v="2"/>
    <x v="2"/>
    <s v="GB"/>
    <s v="GBP"/>
    <n v="1440801000"/>
    <n v="1437042490"/>
    <b v="0"/>
    <n v="2"/>
    <b v="0"/>
    <s v="theater/musical"/>
    <n v="5"/>
    <x v="1"/>
    <x v="40"/>
    <x v="3795"/>
    <d v="2015-08-28T22:30:00"/>
    <x v="4"/>
  </r>
  <r>
    <n v="3796"/>
    <s v="A Staged Reading of &quot;CALL ME TANIA&quot;"/>
    <x v="3794"/>
    <n v="22500"/>
    <n v="1"/>
    <n v="0"/>
    <x v="2"/>
    <s v="US"/>
    <s v="USD"/>
    <n v="1484354556"/>
    <n v="1479170556"/>
    <b v="0"/>
    <n v="1"/>
    <b v="0"/>
    <s v="theater/musical"/>
    <n v="1"/>
    <x v="1"/>
    <x v="40"/>
    <x v="3796"/>
    <d v="2017-01-14T00:42:36"/>
    <x v="2"/>
  </r>
  <r>
    <n v="3797"/>
    <s v="FACING EAST: New LGBT Musical Eyes London Concert"/>
    <x v="3795"/>
    <n v="6000"/>
    <n v="5380"/>
    <n v="90"/>
    <x v="2"/>
    <s v="US"/>
    <s v="USD"/>
    <n v="1429564165"/>
    <n v="1426972165"/>
    <b v="0"/>
    <n v="37"/>
    <b v="0"/>
    <s v="theater/musical"/>
    <n v="145.41"/>
    <x v="1"/>
    <x v="40"/>
    <x v="3797"/>
    <d v="2015-04-20T21:09:25"/>
    <x v="4"/>
  </r>
  <r>
    <n v="3798"/>
    <s v="&quot;Final Day,&quot; A Dramatic Musical Play (Broadway,Theater, NYC)"/>
    <x v="3796"/>
    <n v="70000"/>
    <n v="1025"/>
    <n v="1"/>
    <x v="2"/>
    <s v="US"/>
    <s v="USD"/>
    <n v="1407691248"/>
    <n v="1405099248"/>
    <b v="0"/>
    <n v="5"/>
    <b v="0"/>
    <s v="theater/musical"/>
    <n v="205"/>
    <x v="1"/>
    <x v="40"/>
    <x v="3798"/>
    <d v="2014-08-10T17:20:48"/>
    <x v="3"/>
  </r>
  <r>
    <n v="3799"/>
    <s v="A Story Once Told"/>
    <x v="3797"/>
    <n v="10000"/>
    <n v="402"/>
    <n v="4"/>
    <x v="2"/>
    <s v="US"/>
    <s v="USD"/>
    <n v="1457734843"/>
    <n v="1455142843"/>
    <b v="0"/>
    <n v="4"/>
    <b v="0"/>
    <s v="theater/musical"/>
    <n v="100.5"/>
    <x v="1"/>
    <x v="40"/>
    <x v="3799"/>
    <d v="2016-03-11T22:20:43"/>
    <x v="2"/>
  </r>
  <r>
    <n v="3800"/>
    <s v="Be The Change ~ The Children's Campaign"/>
    <x v="3798"/>
    <n v="22000"/>
    <n v="881"/>
    <n v="4"/>
    <x v="2"/>
    <s v="US"/>
    <s v="USD"/>
    <n v="1420952340"/>
    <n v="1418146883"/>
    <b v="0"/>
    <n v="16"/>
    <b v="0"/>
    <s v="theater/musical"/>
    <n v="55.06"/>
    <x v="1"/>
    <x v="40"/>
    <x v="3800"/>
    <d v="2015-01-11T04:59:00"/>
    <x v="3"/>
  </r>
  <r>
    <n v="3801"/>
    <s v="The Imaginary A Musical"/>
    <x v="3799"/>
    <n v="5000"/>
    <n v="426"/>
    <n v="9"/>
    <x v="2"/>
    <s v="US"/>
    <s v="USD"/>
    <n v="1420215216"/>
    <n v="1417536816"/>
    <b v="0"/>
    <n v="9"/>
    <b v="0"/>
    <s v="theater/musical"/>
    <n v="47.33"/>
    <x v="1"/>
    <x v="40"/>
    <x v="3801"/>
    <d v="2015-01-02T16:13:36"/>
    <x v="3"/>
  </r>
  <r>
    <n v="3802"/>
    <s v="The Lost Play of William Shakespeare"/>
    <x v="3800"/>
    <n v="3000"/>
    <n v="0"/>
    <n v="0"/>
    <x v="2"/>
    <s v="US"/>
    <s v="USD"/>
    <n v="1445482906"/>
    <n v="1442890906"/>
    <b v="0"/>
    <n v="0"/>
    <b v="0"/>
    <s v="theater/musical"/>
    <n v="0"/>
    <x v="1"/>
    <x v="40"/>
    <x v="3802"/>
    <d v="2015-10-22T03:01:46"/>
    <x v="4"/>
  </r>
  <r>
    <n v="3803"/>
    <s v="Benjamin Button the Musical Concept Album"/>
    <x v="3801"/>
    <n v="12000"/>
    <n v="2358"/>
    <n v="20"/>
    <x v="2"/>
    <s v="US"/>
    <s v="USD"/>
    <n v="1457133568"/>
    <n v="1454541568"/>
    <b v="0"/>
    <n v="40"/>
    <b v="0"/>
    <s v="theater/musical"/>
    <n v="58.95"/>
    <x v="1"/>
    <x v="40"/>
    <x v="3803"/>
    <d v="2016-03-04T23:19:28"/>
    <x v="2"/>
  </r>
  <r>
    <n v="3804"/>
    <s v="Spring Awakening: The Hit Coming-of-Age Rock Musical"/>
    <x v="3802"/>
    <n v="8000"/>
    <n v="0"/>
    <n v="0"/>
    <x v="2"/>
    <s v="US"/>
    <s v="USD"/>
    <n v="1469948400"/>
    <n v="1465172024"/>
    <b v="0"/>
    <n v="0"/>
    <b v="0"/>
    <s v="theater/musical"/>
    <n v="0"/>
    <x v="1"/>
    <x v="40"/>
    <x v="3804"/>
    <d v="2016-07-31T07:00:00"/>
    <x v="2"/>
  </r>
  <r>
    <n v="3805"/>
    <s v="&quot;Sounds By The River&quot; ( Original Musical)"/>
    <x v="3803"/>
    <n v="150000"/>
    <n v="3"/>
    <n v="0"/>
    <x v="2"/>
    <s v="US"/>
    <s v="USD"/>
    <n v="1411852640"/>
    <n v="1406668640"/>
    <b v="0"/>
    <n v="2"/>
    <b v="0"/>
    <s v="theater/musical"/>
    <n v="1.5"/>
    <x v="1"/>
    <x v="40"/>
    <x v="3805"/>
    <d v="2014-09-27T21:17:20"/>
    <x v="3"/>
  </r>
  <r>
    <n v="3806"/>
    <s v="The Rhythm of Revolution - Charity Musical Production"/>
    <x v="3804"/>
    <n v="7500"/>
    <n v="5"/>
    <n v="0"/>
    <x v="2"/>
    <s v="AU"/>
    <s v="AUD"/>
    <n v="1404022381"/>
    <n v="1402294381"/>
    <b v="0"/>
    <n v="1"/>
    <b v="0"/>
    <s v="theater/musical"/>
    <n v="5"/>
    <x v="1"/>
    <x v="40"/>
    <x v="3806"/>
    <d v="2014-06-29T06:13:01"/>
    <x v="3"/>
  </r>
  <r>
    <n v="3807"/>
    <s v="&quot;In the Heights&quot; at The University of Michigan"/>
    <x v="3805"/>
    <n v="1500"/>
    <n v="455"/>
    <n v="30"/>
    <x v="2"/>
    <s v="US"/>
    <s v="USD"/>
    <n v="1428097739"/>
    <n v="1427492939"/>
    <b v="0"/>
    <n v="9"/>
    <b v="0"/>
    <s v="theater/musical"/>
    <n v="50.56"/>
    <x v="1"/>
    <x v="40"/>
    <x v="3807"/>
    <d v="2015-04-03T21:48:59"/>
    <x v="4"/>
  </r>
  <r>
    <n v="3808"/>
    <s v="Time at the Bar! The road to Edinburgh"/>
    <x v="3806"/>
    <n v="1000"/>
    <n v="1000"/>
    <n v="100"/>
    <x v="0"/>
    <s v="GB"/>
    <s v="GBP"/>
    <n v="1429955619"/>
    <n v="1424775219"/>
    <b v="0"/>
    <n v="24"/>
    <b v="1"/>
    <s v="theater/plays"/>
    <n v="41.67"/>
    <x v="1"/>
    <x v="6"/>
    <x v="3808"/>
    <d v="2015-04-25T09:53:39"/>
    <x v="4"/>
  </r>
  <r>
    <n v="3809"/>
    <s v="15% of The Seagull Flies to Edinburgh"/>
    <x v="3807"/>
    <n v="2000"/>
    <n v="2025"/>
    <n v="101"/>
    <x v="0"/>
    <s v="GB"/>
    <s v="GBP"/>
    <n v="1406761200"/>
    <n v="1402403907"/>
    <b v="0"/>
    <n v="38"/>
    <b v="1"/>
    <s v="theater/plays"/>
    <n v="53.29"/>
    <x v="1"/>
    <x v="6"/>
    <x v="3809"/>
    <d v="2014-07-30T23:00:00"/>
    <x v="3"/>
  </r>
  <r>
    <n v="3810"/>
    <s v="Romeo &amp; Juliet"/>
    <x v="3808"/>
    <n v="1500"/>
    <n v="1826"/>
    <n v="122"/>
    <x v="0"/>
    <s v="US"/>
    <s v="USD"/>
    <n v="1426965758"/>
    <n v="1424377358"/>
    <b v="0"/>
    <n v="26"/>
    <b v="1"/>
    <s v="theater/plays"/>
    <n v="70.23"/>
    <x v="1"/>
    <x v="6"/>
    <x v="3810"/>
    <d v="2015-03-21T19:22:38"/>
    <x v="4"/>
  </r>
  <r>
    <n v="3811"/>
    <s v="The Merchant of Venice"/>
    <x v="3809"/>
    <n v="250"/>
    <n v="825"/>
    <n v="330"/>
    <x v="0"/>
    <s v="GB"/>
    <s v="GBP"/>
    <n v="1464692400"/>
    <n v="1461769373"/>
    <b v="0"/>
    <n v="19"/>
    <b v="1"/>
    <s v="theater/plays"/>
    <n v="43.42"/>
    <x v="1"/>
    <x v="6"/>
    <x v="3811"/>
    <d v="2016-05-31T11:00:00"/>
    <x v="2"/>
  </r>
  <r>
    <n v="3812"/>
    <s v="Save &quot;The Stage Door&quot;"/>
    <x v="3810"/>
    <n v="2000"/>
    <n v="2191"/>
    <n v="110"/>
    <x v="0"/>
    <s v="CA"/>
    <s v="CAD"/>
    <n v="1433131140"/>
    <n v="1429120908"/>
    <b v="0"/>
    <n v="11"/>
    <b v="1"/>
    <s v="theater/plays"/>
    <n v="199.18"/>
    <x v="1"/>
    <x v="6"/>
    <x v="3812"/>
    <d v="2015-06-01T03:59:00"/>
    <x v="4"/>
  </r>
  <r>
    <n v="3813"/>
    <s v="SUCKIN INJUN"/>
    <x v="3811"/>
    <n v="2100"/>
    <n v="2119.9899999999998"/>
    <n v="101"/>
    <x v="0"/>
    <s v="US"/>
    <s v="USD"/>
    <n v="1465940580"/>
    <n v="1462603021"/>
    <b v="0"/>
    <n v="27"/>
    <b v="1"/>
    <s v="theater/plays"/>
    <n v="78.52"/>
    <x v="1"/>
    <x v="6"/>
    <x v="3813"/>
    <d v="2016-06-14T21:43:00"/>
    <x v="2"/>
  </r>
  <r>
    <n v="3814"/>
    <s v="Eyes Shut. Door Open - A New Play by Cassie M. Seinuk"/>
    <x v="3812"/>
    <n v="1500"/>
    <n v="2102"/>
    <n v="140"/>
    <x v="0"/>
    <s v="US"/>
    <s v="USD"/>
    <n v="1427860740"/>
    <n v="1424727712"/>
    <b v="0"/>
    <n v="34"/>
    <b v="1"/>
    <s v="theater/plays"/>
    <n v="61.82"/>
    <x v="1"/>
    <x v="6"/>
    <x v="3814"/>
    <d v="2015-04-01T03:59:00"/>
    <x v="4"/>
  </r>
  <r>
    <n v="3815"/>
    <s v="The Canterbury Shakespeare Festival - first season"/>
    <x v="3813"/>
    <n v="1000"/>
    <n v="1000.01"/>
    <n v="100"/>
    <x v="0"/>
    <s v="GB"/>
    <s v="GBP"/>
    <n v="1440111600"/>
    <n v="1437545657"/>
    <b v="0"/>
    <n v="20"/>
    <b v="1"/>
    <s v="theater/plays"/>
    <n v="50"/>
    <x v="1"/>
    <x v="6"/>
    <x v="3815"/>
    <d v="2015-08-20T23:00:00"/>
    <x v="4"/>
  </r>
  <r>
    <n v="3816"/>
    <s v="AFTER LIFE: Minnesota Fringe Festival 2014"/>
    <x v="3814"/>
    <n v="1500"/>
    <n v="1788.57"/>
    <n v="119"/>
    <x v="0"/>
    <s v="US"/>
    <s v="USD"/>
    <n v="1405614823"/>
    <n v="1403022823"/>
    <b v="0"/>
    <n v="37"/>
    <b v="1"/>
    <s v="theater/plays"/>
    <n v="48.34"/>
    <x v="1"/>
    <x v="6"/>
    <x v="3816"/>
    <d v="2014-07-17T16:33:43"/>
    <x v="3"/>
  </r>
  <r>
    <n v="3817"/>
    <s v="TWIST: adapted from the novel Oliver Twist"/>
    <x v="3815"/>
    <n v="2000"/>
    <n v="2145"/>
    <n v="107"/>
    <x v="0"/>
    <s v="US"/>
    <s v="USD"/>
    <n v="1445659140"/>
    <n v="1444236216"/>
    <b v="0"/>
    <n v="20"/>
    <b v="1"/>
    <s v="theater/plays"/>
    <n v="107.25"/>
    <x v="1"/>
    <x v="6"/>
    <x v="3817"/>
    <d v="2015-10-24T03:59:00"/>
    <x v="4"/>
  </r>
  <r>
    <n v="3818"/>
    <s v="The AOA Presents: The Maiden of Orleans"/>
    <x v="3816"/>
    <n v="250"/>
    <n v="570"/>
    <n v="228"/>
    <x v="0"/>
    <s v="US"/>
    <s v="USD"/>
    <n v="1426187582"/>
    <n v="1423599182"/>
    <b v="0"/>
    <n v="10"/>
    <b v="1"/>
    <s v="theater/plays"/>
    <n v="57"/>
    <x v="1"/>
    <x v="6"/>
    <x v="3818"/>
    <d v="2015-03-12T19:13:02"/>
    <x v="4"/>
  </r>
  <r>
    <n v="3819"/>
    <s v="A Kansas City Fringe Festival premiere: &quot;The Art is a Lie&quot;"/>
    <x v="3705"/>
    <n v="1000"/>
    <n v="1064"/>
    <n v="106"/>
    <x v="0"/>
    <s v="US"/>
    <s v="USD"/>
    <n v="1437166920"/>
    <n v="1435554104"/>
    <b v="0"/>
    <n v="26"/>
    <b v="1"/>
    <s v="theater/plays"/>
    <n v="40.92"/>
    <x v="1"/>
    <x v="6"/>
    <x v="3819"/>
    <d v="2015-07-17T21:02:00"/>
    <x v="4"/>
  </r>
  <r>
    <n v="3820"/>
    <s v="TUSENTACK THEATRE"/>
    <x v="3817"/>
    <n v="300"/>
    <n v="430"/>
    <n v="143"/>
    <x v="0"/>
    <s v="GB"/>
    <s v="GBP"/>
    <n v="1436110717"/>
    <n v="1433518717"/>
    <b v="0"/>
    <n v="20"/>
    <b v="1"/>
    <s v="theater/plays"/>
    <n v="21.5"/>
    <x v="1"/>
    <x v="6"/>
    <x v="3820"/>
    <d v="2015-07-05T15:38:37"/>
    <x v="4"/>
  </r>
  <r>
    <n v="3821"/>
    <s v="Brooklyn Quartet, directed by reg e gaines. Spring of 2016"/>
    <x v="3818"/>
    <n v="3500"/>
    <n v="3659"/>
    <n v="105"/>
    <x v="0"/>
    <s v="US"/>
    <s v="USD"/>
    <n v="1451881207"/>
    <n v="1449116407"/>
    <b v="0"/>
    <n v="46"/>
    <b v="1"/>
    <s v="theater/plays"/>
    <n v="79.540000000000006"/>
    <x v="1"/>
    <x v="6"/>
    <x v="3821"/>
    <d v="2016-01-04T04:20:07"/>
    <x v="4"/>
  </r>
  <r>
    <n v="3822"/>
    <s v="Geschichten sollen leben"/>
    <x v="3819"/>
    <n v="5000"/>
    <n v="5501"/>
    <n v="110"/>
    <x v="0"/>
    <s v="DE"/>
    <s v="EUR"/>
    <n v="1453244340"/>
    <n v="1448136417"/>
    <b v="0"/>
    <n v="76"/>
    <b v="1"/>
    <s v="theater/plays"/>
    <n v="72.38"/>
    <x v="1"/>
    <x v="6"/>
    <x v="3822"/>
    <d v="2016-01-19T22:59:00"/>
    <x v="4"/>
  </r>
  <r>
    <n v="3823"/>
    <s v="FEED"/>
    <x v="3820"/>
    <n v="2500"/>
    <n v="2650"/>
    <n v="106"/>
    <x v="0"/>
    <s v="US"/>
    <s v="USD"/>
    <n v="1437364740"/>
    <n v="1434405044"/>
    <b v="0"/>
    <n v="41"/>
    <b v="1"/>
    <s v="theater/plays"/>
    <n v="64.63"/>
    <x v="1"/>
    <x v="6"/>
    <x v="3823"/>
    <d v="2015-07-20T03:59:00"/>
    <x v="4"/>
  </r>
  <r>
    <n v="3824"/>
    <s v="Count Your Blessings - A Verbatim Performance"/>
    <x v="3821"/>
    <n v="250"/>
    <n v="270"/>
    <n v="108"/>
    <x v="0"/>
    <s v="GB"/>
    <s v="GBP"/>
    <n v="1470058860"/>
    <n v="1469026903"/>
    <b v="0"/>
    <n v="7"/>
    <b v="1"/>
    <s v="theater/plays"/>
    <n v="38.57"/>
    <x v="1"/>
    <x v="6"/>
    <x v="3824"/>
    <d v="2016-08-01T13:41:00"/>
    <x v="2"/>
  </r>
  <r>
    <n v="3825"/>
    <s v="Help keep girls in school in Burkina Faso"/>
    <x v="3822"/>
    <n v="5000"/>
    <n v="5271"/>
    <n v="105"/>
    <x v="0"/>
    <s v="US"/>
    <s v="USD"/>
    <n v="1434505214"/>
    <n v="1432690814"/>
    <b v="0"/>
    <n v="49"/>
    <b v="1"/>
    <s v="theater/plays"/>
    <n v="107.57"/>
    <x v="1"/>
    <x v="6"/>
    <x v="3825"/>
    <d v="2015-06-17T01:40:14"/>
    <x v="4"/>
  </r>
  <r>
    <n v="3826"/>
    <s v="DAY OF THE DOG by Blue Sparrow Theatre Company"/>
    <x v="3823"/>
    <n v="600"/>
    <n v="715"/>
    <n v="119"/>
    <x v="0"/>
    <s v="GB"/>
    <s v="GBP"/>
    <n v="1430993394"/>
    <n v="1428401394"/>
    <b v="0"/>
    <n v="26"/>
    <b v="1"/>
    <s v="theater/plays"/>
    <n v="27.5"/>
    <x v="1"/>
    <x v="6"/>
    <x v="3826"/>
    <d v="2015-05-07T10:09:54"/>
    <x v="4"/>
  </r>
  <r>
    <n v="3827"/>
    <s v="BROKEN BISCUITS EDINBURGH"/>
    <x v="3824"/>
    <n v="3000"/>
    <n v="4580"/>
    <n v="153"/>
    <x v="0"/>
    <s v="GB"/>
    <s v="GBP"/>
    <n v="1427414400"/>
    <n v="1422656201"/>
    <b v="0"/>
    <n v="65"/>
    <b v="1"/>
    <s v="theater/plays"/>
    <n v="70.459999999999994"/>
    <x v="1"/>
    <x v="6"/>
    <x v="3827"/>
    <d v="2015-03-27T00:00:00"/>
    <x v="4"/>
  </r>
  <r>
    <n v="3828"/>
    <s v="A Few Brave Men: The Chosen Few"/>
    <x v="3825"/>
    <n v="5000"/>
    <n v="5000"/>
    <n v="100"/>
    <x v="0"/>
    <s v="US"/>
    <s v="USD"/>
    <n v="1420033187"/>
    <n v="1414845587"/>
    <b v="0"/>
    <n v="28"/>
    <b v="1"/>
    <s v="theater/plays"/>
    <n v="178.57"/>
    <x v="1"/>
    <x v="6"/>
    <x v="3828"/>
    <d v="2014-12-31T13:39:47"/>
    <x v="3"/>
  </r>
  <r>
    <n v="3829"/>
    <s v="Returning Home."/>
    <x v="3826"/>
    <n v="500"/>
    <n v="501"/>
    <n v="100"/>
    <x v="0"/>
    <s v="US"/>
    <s v="USD"/>
    <n v="1472676371"/>
    <n v="1470948371"/>
    <b v="0"/>
    <n v="8"/>
    <b v="1"/>
    <s v="theater/plays"/>
    <n v="62.63"/>
    <x v="1"/>
    <x v="6"/>
    <x v="3829"/>
    <d v="2016-08-31T20:46:11"/>
    <x v="2"/>
  </r>
  <r>
    <n v="3830"/>
    <s v="Run Away"/>
    <x v="3827"/>
    <n v="100"/>
    <n v="225"/>
    <n v="225"/>
    <x v="0"/>
    <s v="US"/>
    <s v="USD"/>
    <n v="1464371211"/>
    <n v="1463161611"/>
    <b v="0"/>
    <n v="3"/>
    <b v="1"/>
    <s v="theater/plays"/>
    <n v="75"/>
    <x v="1"/>
    <x v="6"/>
    <x v="3830"/>
    <d v="2016-05-27T17:46:51"/>
    <x v="2"/>
  </r>
  <r>
    <n v="3831"/>
    <s v="Adopt a School for Shared Shakes Artists in the Schools"/>
    <x v="3828"/>
    <n v="500"/>
    <n v="530.11"/>
    <n v="106"/>
    <x v="0"/>
    <s v="US"/>
    <s v="USD"/>
    <n v="1415222545"/>
    <n v="1413404545"/>
    <b v="0"/>
    <n v="9"/>
    <b v="1"/>
    <s v="theater/plays"/>
    <n v="58.9"/>
    <x v="1"/>
    <x v="6"/>
    <x v="3831"/>
    <d v="2014-11-05T21:22:25"/>
    <x v="3"/>
  </r>
  <r>
    <n v="3832"/>
    <s v="SBYET 2016 Hairspray at the Lobero Theatre!"/>
    <x v="3829"/>
    <n v="1200"/>
    <n v="1256"/>
    <n v="105"/>
    <x v="0"/>
    <s v="US"/>
    <s v="USD"/>
    <n v="1455936335"/>
    <n v="1452048335"/>
    <b v="0"/>
    <n v="9"/>
    <b v="1"/>
    <s v="theater/plays"/>
    <n v="139.56"/>
    <x v="1"/>
    <x v="6"/>
    <x v="3832"/>
    <d v="2016-02-20T02:45:35"/>
    <x v="2"/>
  </r>
  <r>
    <n v="3833"/>
    <s v="Shakespeare is Boffo! Teachers' Edition"/>
    <x v="3830"/>
    <n v="1200"/>
    <n v="1400"/>
    <n v="117"/>
    <x v="0"/>
    <s v="CA"/>
    <s v="CAD"/>
    <n v="1417460940"/>
    <n v="1416516972"/>
    <b v="0"/>
    <n v="20"/>
    <b v="1"/>
    <s v="theater/plays"/>
    <n v="70"/>
    <x v="1"/>
    <x v="6"/>
    <x v="3833"/>
    <d v="2014-12-01T19:09:00"/>
    <x v="3"/>
  </r>
  <r>
    <n v="3834"/>
    <s v="Better to Have Loved...?"/>
    <x v="3831"/>
    <n v="3000"/>
    <n v="3271"/>
    <n v="109"/>
    <x v="0"/>
    <s v="GB"/>
    <s v="GBP"/>
    <n v="1434624067"/>
    <n v="1432032067"/>
    <b v="0"/>
    <n v="57"/>
    <b v="1"/>
    <s v="theater/plays"/>
    <n v="57.39"/>
    <x v="1"/>
    <x v="6"/>
    <x v="3834"/>
    <d v="2015-06-18T10:41:07"/>
    <x v="4"/>
  </r>
  <r>
    <n v="3835"/>
    <s v="Support new theatre piece IT DOESN'T MATTER"/>
    <x v="3832"/>
    <n v="200"/>
    <n v="320"/>
    <n v="160"/>
    <x v="0"/>
    <s v="GB"/>
    <s v="GBP"/>
    <n v="1461278208"/>
    <n v="1459463808"/>
    <b v="0"/>
    <n v="8"/>
    <b v="1"/>
    <s v="theater/plays"/>
    <n v="40"/>
    <x v="1"/>
    <x v="6"/>
    <x v="3835"/>
    <d v="2016-04-21T22:36:48"/>
    <x v="2"/>
  </r>
  <r>
    <n v="3836"/>
    <s v="Home (The Place Where My Stuff Resides)"/>
    <x v="3833"/>
    <n v="800"/>
    <n v="900"/>
    <n v="113"/>
    <x v="0"/>
    <s v="US"/>
    <s v="USD"/>
    <n v="1470197340"/>
    <n v="1467497652"/>
    <b v="0"/>
    <n v="14"/>
    <b v="1"/>
    <s v="theater/plays"/>
    <n v="64.290000000000006"/>
    <x v="1"/>
    <x v="6"/>
    <x v="3836"/>
    <d v="2016-08-03T04:09:00"/>
    <x v="2"/>
  </r>
  <r>
    <n v="3837"/>
    <s v="Farcical Elements Presents Boeing-Boeing"/>
    <x v="3834"/>
    <n v="2000"/>
    <n v="2042"/>
    <n v="102"/>
    <x v="0"/>
    <s v="GB"/>
    <s v="GBP"/>
    <n v="1435947758"/>
    <n v="1432837358"/>
    <b v="0"/>
    <n v="17"/>
    <b v="1"/>
    <s v="theater/plays"/>
    <n v="120.12"/>
    <x v="1"/>
    <x v="6"/>
    <x v="3837"/>
    <d v="2015-07-03T18:22:38"/>
    <x v="4"/>
  </r>
  <r>
    <n v="3838"/>
    <s v="BlodsbrÃ¶llop pÃ¥ Fredriksdal / Blood Wedding at Fredriksdal"/>
    <x v="3835"/>
    <n v="100000"/>
    <n v="100824"/>
    <n v="101"/>
    <x v="0"/>
    <s v="SE"/>
    <s v="SEK"/>
    <n v="1432314209"/>
    <n v="1429722209"/>
    <b v="0"/>
    <n v="100"/>
    <b v="1"/>
    <s v="theater/plays"/>
    <n v="1008.24"/>
    <x v="1"/>
    <x v="6"/>
    <x v="3838"/>
    <d v="2015-05-22T17:03:29"/>
    <x v="4"/>
  </r>
  <r>
    <n v="3839"/>
    <s v="El Campanario: A place to &quot;rest&quot; in times of war..."/>
    <x v="3836"/>
    <n v="2000"/>
    <n v="2025"/>
    <n v="101"/>
    <x v="0"/>
    <s v="US"/>
    <s v="USD"/>
    <n v="1438226724"/>
    <n v="1433042724"/>
    <b v="0"/>
    <n v="32"/>
    <b v="1"/>
    <s v="theater/plays"/>
    <n v="63.28"/>
    <x v="1"/>
    <x v="6"/>
    <x v="3839"/>
    <d v="2015-07-30T03:25:24"/>
    <x v="4"/>
  </r>
  <r>
    <n v="3840"/>
    <s v="Tonight I'll be April"/>
    <x v="3837"/>
    <n v="1"/>
    <n v="65"/>
    <n v="6500"/>
    <x v="0"/>
    <s v="GB"/>
    <s v="GBP"/>
    <n v="1459180229"/>
    <n v="1457023829"/>
    <b v="0"/>
    <n v="3"/>
    <b v="1"/>
    <s v="theater/plays"/>
    <n v="21.67"/>
    <x v="1"/>
    <x v="6"/>
    <x v="3840"/>
    <d v="2016-03-28T15:50:29"/>
    <x v="2"/>
  </r>
  <r>
    <n v="3841"/>
    <s v="&quot;If They Come Back&quot;"/>
    <x v="3838"/>
    <n v="10000"/>
    <n v="872"/>
    <n v="9"/>
    <x v="2"/>
    <s v="US"/>
    <s v="USD"/>
    <n v="1405882287"/>
    <n v="1400698287"/>
    <b v="1"/>
    <n v="34"/>
    <b v="0"/>
    <s v="theater/plays"/>
    <n v="25.65"/>
    <x v="1"/>
    <x v="6"/>
    <x v="3841"/>
    <d v="2014-07-20T18:51:27"/>
    <x v="3"/>
  </r>
  <r>
    <n v="3842"/>
    <s v="Shakespeare's The Tempest: In-The-Round"/>
    <x v="3839"/>
    <n v="5000"/>
    <n v="1097"/>
    <n v="22"/>
    <x v="2"/>
    <s v="GB"/>
    <s v="GBP"/>
    <n v="1399809052"/>
    <n v="1397217052"/>
    <b v="1"/>
    <n v="23"/>
    <b v="0"/>
    <s v="theater/plays"/>
    <n v="47.7"/>
    <x v="1"/>
    <x v="6"/>
    <x v="3842"/>
    <d v="2014-05-11T11:50:52"/>
    <x v="3"/>
  </r>
  <r>
    <n v="3843"/>
    <s v="Vengeance Can Wait"/>
    <x v="3840"/>
    <n v="5000"/>
    <n v="1065"/>
    <n v="21"/>
    <x v="2"/>
    <s v="US"/>
    <s v="USD"/>
    <n v="1401587064"/>
    <n v="1399427064"/>
    <b v="1"/>
    <n v="19"/>
    <b v="0"/>
    <s v="theater/plays"/>
    <n v="56.05"/>
    <x v="1"/>
    <x v="6"/>
    <x v="3843"/>
    <d v="2014-06-01T01:44:24"/>
    <x v="3"/>
  </r>
  <r>
    <n v="3844"/>
    <s v="Get &quot;Walken in His Shoes&quot; to Capital Fringe Festival in DC!"/>
    <x v="3841"/>
    <n v="9800"/>
    <n v="4066"/>
    <n v="41"/>
    <x v="2"/>
    <s v="US"/>
    <s v="USD"/>
    <n v="1401778740"/>
    <n v="1399474134"/>
    <b v="1"/>
    <n v="50"/>
    <b v="0"/>
    <s v="theater/plays"/>
    <n v="81.319999999999993"/>
    <x v="1"/>
    <x v="6"/>
    <x v="3844"/>
    <d v="2014-06-03T06:59:00"/>
    <x v="3"/>
  </r>
  <r>
    <n v="3845"/>
    <s v="Marilyn Madness &amp; Me"/>
    <x v="3842"/>
    <n v="40000"/>
    <n v="842"/>
    <n v="2"/>
    <x v="2"/>
    <s v="US"/>
    <s v="USD"/>
    <n v="1443711774"/>
    <n v="1441119774"/>
    <b v="1"/>
    <n v="12"/>
    <b v="0"/>
    <s v="theater/plays"/>
    <n v="70.17"/>
    <x v="1"/>
    <x v="6"/>
    <x v="3845"/>
    <d v="2015-10-01T15:02:54"/>
    <x v="4"/>
  </r>
  <r>
    <n v="3846"/>
    <s v="My Insane Shakespeare"/>
    <x v="3843"/>
    <n v="7000"/>
    <n v="189"/>
    <n v="3"/>
    <x v="2"/>
    <s v="US"/>
    <s v="USD"/>
    <n v="1412405940"/>
    <n v="1409721542"/>
    <b v="1"/>
    <n v="8"/>
    <b v="0"/>
    <s v="theater/plays"/>
    <n v="23.63"/>
    <x v="1"/>
    <x v="6"/>
    <x v="3846"/>
    <d v="2014-10-04T06:59:00"/>
    <x v="3"/>
  </r>
  <r>
    <n v="3847"/>
    <s v="Madame X"/>
    <x v="3844"/>
    <n v="10500"/>
    <n v="1697"/>
    <n v="16"/>
    <x v="2"/>
    <s v="US"/>
    <s v="USD"/>
    <n v="1437283391"/>
    <n v="1433395391"/>
    <b v="1"/>
    <n v="9"/>
    <b v="0"/>
    <s v="theater/plays"/>
    <n v="188.56"/>
    <x v="1"/>
    <x v="6"/>
    <x v="3847"/>
    <d v="2015-07-19T05:23:11"/>
    <x v="4"/>
  </r>
  <r>
    <n v="3848"/>
    <s v="'LETTERS FROM WAR' Losing loved ones to Alzheimer's Disease"/>
    <x v="3845"/>
    <n v="13000"/>
    <n v="2129"/>
    <n v="16"/>
    <x v="2"/>
    <s v="US"/>
    <s v="USD"/>
    <n v="1445196989"/>
    <n v="1442604989"/>
    <b v="1"/>
    <n v="43"/>
    <b v="0"/>
    <s v="theater/plays"/>
    <n v="49.51"/>
    <x v="1"/>
    <x v="6"/>
    <x v="3848"/>
    <d v="2015-10-18T19:36:29"/>
    <x v="4"/>
  </r>
  <r>
    <n v="3849"/>
    <s v="Auf geht's beim Schichtl"/>
    <x v="3846"/>
    <n v="30000"/>
    <n v="2113"/>
    <n v="7"/>
    <x v="2"/>
    <s v="DE"/>
    <s v="EUR"/>
    <n v="1434047084"/>
    <n v="1431455084"/>
    <b v="1"/>
    <n v="28"/>
    <b v="0"/>
    <s v="theater/plays"/>
    <n v="75.459999999999994"/>
    <x v="1"/>
    <x v="6"/>
    <x v="3849"/>
    <d v="2015-06-11T18:24:44"/>
    <x v="4"/>
  </r>
  <r>
    <n v="3850"/>
    <s v="The Vagina Monologues 2015"/>
    <x v="3847"/>
    <n v="1000"/>
    <n v="38"/>
    <n v="4"/>
    <x v="2"/>
    <s v="US"/>
    <s v="USD"/>
    <n v="1420081143"/>
    <n v="1417489143"/>
    <b v="1"/>
    <n v="4"/>
    <b v="0"/>
    <s v="theater/plays"/>
    <n v="9.5"/>
    <x v="1"/>
    <x v="6"/>
    <x v="3850"/>
    <d v="2015-01-01T02:59:03"/>
    <x v="3"/>
  </r>
  <r>
    <n v="3851"/>
    <s v="Waving Goodbye"/>
    <x v="3848"/>
    <n v="2500"/>
    <n v="852"/>
    <n v="34"/>
    <x v="2"/>
    <s v="GB"/>
    <s v="GBP"/>
    <n v="1437129179"/>
    <n v="1434537179"/>
    <b v="1"/>
    <n v="24"/>
    <b v="0"/>
    <s v="theater/plays"/>
    <n v="35.5"/>
    <x v="1"/>
    <x v="6"/>
    <x v="3851"/>
    <d v="2015-07-17T10:32:59"/>
    <x v="4"/>
  </r>
  <r>
    <n v="3852"/>
    <s v="Rob Base Presents Unequally Yoked The Stage Play"/>
    <x v="3849"/>
    <n v="10000"/>
    <n v="20"/>
    <n v="0"/>
    <x v="2"/>
    <s v="US"/>
    <s v="USD"/>
    <n v="1427427276"/>
    <n v="1425270876"/>
    <b v="0"/>
    <n v="2"/>
    <b v="0"/>
    <s v="theater/plays"/>
    <n v="10"/>
    <x v="1"/>
    <x v="6"/>
    <x v="3852"/>
    <d v="2015-03-27T03:34:36"/>
    <x v="4"/>
  </r>
  <r>
    <n v="3853"/>
    <s v="The Original Laughter Therapist"/>
    <x v="3850"/>
    <n v="100000"/>
    <n v="26"/>
    <n v="0"/>
    <x v="2"/>
    <s v="US"/>
    <s v="USD"/>
    <n v="1409602178"/>
    <n v="1406578178"/>
    <b v="0"/>
    <n v="2"/>
    <b v="0"/>
    <s v="theater/plays"/>
    <n v="13"/>
    <x v="1"/>
    <x v="6"/>
    <x v="3853"/>
    <d v="2014-09-01T20:09:38"/>
    <x v="3"/>
  </r>
  <r>
    <n v="3854"/>
    <s v="The Case Of Soghomon Tehlirian"/>
    <x v="3851"/>
    <n v="11000"/>
    <n v="1788"/>
    <n v="16"/>
    <x v="2"/>
    <s v="US"/>
    <s v="USD"/>
    <n v="1431206058"/>
    <n v="1428614058"/>
    <b v="0"/>
    <n v="20"/>
    <b v="0"/>
    <s v="theater/plays"/>
    <n v="89.4"/>
    <x v="1"/>
    <x v="6"/>
    <x v="3854"/>
    <d v="2015-05-09T21:14:18"/>
    <x v="4"/>
  </r>
  <r>
    <n v="3855"/>
    <s v="The Happy Family and Devoted Dreams new theater plays NYC"/>
    <x v="3852"/>
    <n v="1000"/>
    <n v="25"/>
    <n v="3"/>
    <x v="2"/>
    <s v="US"/>
    <s v="USD"/>
    <n v="1427408271"/>
    <n v="1424819871"/>
    <b v="0"/>
    <n v="1"/>
    <b v="0"/>
    <s v="theater/plays"/>
    <n v="25"/>
    <x v="1"/>
    <x v="6"/>
    <x v="3855"/>
    <d v="2015-03-26T22:17:51"/>
    <x v="4"/>
  </r>
  <r>
    <n v="3856"/>
    <s v="&quot;Trouble at the Gate&quot; play"/>
    <x v="3853"/>
    <n v="5000"/>
    <n v="1"/>
    <n v="0"/>
    <x v="2"/>
    <s v="US"/>
    <s v="USD"/>
    <n v="1425833403"/>
    <n v="1423245003"/>
    <b v="0"/>
    <n v="1"/>
    <b v="0"/>
    <s v="theater/plays"/>
    <n v="1"/>
    <x v="1"/>
    <x v="6"/>
    <x v="3856"/>
    <d v="2015-03-08T16:50:03"/>
    <x v="4"/>
  </r>
  <r>
    <n v="3857"/>
    <s v="I support Molding Heartz"/>
    <x v="3854"/>
    <n v="5000"/>
    <n v="260"/>
    <n v="5"/>
    <x v="2"/>
    <s v="US"/>
    <s v="USD"/>
    <n v="1406913120"/>
    <n v="1404927690"/>
    <b v="0"/>
    <n v="4"/>
    <b v="0"/>
    <s v="theater/plays"/>
    <n v="65"/>
    <x v="1"/>
    <x v="6"/>
    <x v="3857"/>
    <d v="2014-08-01T17:12:00"/>
    <x v="3"/>
  </r>
  <r>
    <n v="3858"/>
    <s v="Hamlet by CattyWhamPuss (with non-traditional casting)"/>
    <x v="3855"/>
    <n v="500"/>
    <n v="10"/>
    <n v="2"/>
    <x v="2"/>
    <s v="GB"/>
    <s v="GBP"/>
    <n v="1432328400"/>
    <n v="1430734844"/>
    <b v="0"/>
    <n v="1"/>
    <b v="0"/>
    <s v="theater/plays"/>
    <n v="10"/>
    <x v="1"/>
    <x v="6"/>
    <x v="3858"/>
    <d v="2015-05-22T21:00:00"/>
    <x v="4"/>
  </r>
  <r>
    <n v="3859"/>
    <s v="What Dreams Were Made Of"/>
    <x v="3856"/>
    <n v="2500"/>
    <n v="1"/>
    <n v="0"/>
    <x v="2"/>
    <s v="US"/>
    <s v="USD"/>
    <n v="1403730000"/>
    <n v="1401485207"/>
    <b v="0"/>
    <n v="1"/>
    <b v="0"/>
    <s v="theater/plays"/>
    <n v="1"/>
    <x v="1"/>
    <x v="6"/>
    <x v="3859"/>
    <d v="2014-06-25T21:00:00"/>
    <x v="3"/>
  </r>
  <r>
    <n v="3860"/>
    <s v="Tennessee Williams' ONE ARM @ Minnesota Fringe"/>
    <x v="3857"/>
    <n v="6000"/>
    <n v="1060"/>
    <n v="18"/>
    <x v="2"/>
    <s v="US"/>
    <s v="USD"/>
    <n v="1407858710"/>
    <n v="1405266710"/>
    <b v="0"/>
    <n v="13"/>
    <b v="0"/>
    <s v="theater/plays"/>
    <n v="81.540000000000006"/>
    <x v="1"/>
    <x v="6"/>
    <x v="3860"/>
    <d v="2014-08-12T15:51:50"/>
    <x v="3"/>
  </r>
  <r>
    <n v="3861"/>
    <s v="READY OR NOT HERE I COME"/>
    <x v="3858"/>
    <n v="2000"/>
    <n v="100"/>
    <n v="5"/>
    <x v="2"/>
    <s v="US"/>
    <s v="USD"/>
    <n v="1415828820"/>
    <n v="1412258977"/>
    <b v="0"/>
    <n v="1"/>
    <b v="0"/>
    <s v="theater/plays"/>
    <n v="100"/>
    <x v="1"/>
    <x v="6"/>
    <x v="3861"/>
    <d v="2014-11-12T21:47:00"/>
    <x v="3"/>
  </r>
  <r>
    <n v="3862"/>
    <s v="The Container Play"/>
    <x v="3859"/>
    <n v="7500"/>
    <n v="1"/>
    <n v="0"/>
    <x v="2"/>
    <s v="US"/>
    <s v="USD"/>
    <n v="1473699540"/>
    <n v="1472451356"/>
    <b v="0"/>
    <n v="1"/>
    <b v="0"/>
    <s v="theater/plays"/>
    <n v="1"/>
    <x v="1"/>
    <x v="6"/>
    <x v="3862"/>
    <d v="2016-09-12T16:59:00"/>
    <x v="2"/>
  </r>
  <r>
    <n v="3863"/>
    <s v="Umma Yemaya"/>
    <x v="3860"/>
    <n v="6000"/>
    <n v="0"/>
    <n v="0"/>
    <x v="2"/>
    <s v="US"/>
    <s v="USD"/>
    <n v="1446739905"/>
    <n v="1441552305"/>
    <b v="0"/>
    <n v="0"/>
    <b v="0"/>
    <s v="theater/plays"/>
    <n v="0"/>
    <x v="1"/>
    <x v="6"/>
    <x v="3863"/>
    <d v="2015-11-05T16:11:45"/>
    <x v="4"/>
  </r>
  <r>
    <n v="3864"/>
    <s v="Grammar Land Performances"/>
    <x v="3861"/>
    <n v="5000"/>
    <n v="60"/>
    <n v="1"/>
    <x v="2"/>
    <s v="US"/>
    <s v="USD"/>
    <n v="1447799054"/>
    <n v="1445203454"/>
    <b v="0"/>
    <n v="3"/>
    <b v="0"/>
    <s v="theater/plays"/>
    <n v="20"/>
    <x v="1"/>
    <x v="6"/>
    <x v="3864"/>
    <d v="2015-11-17T22:24:14"/>
    <x v="4"/>
  </r>
  <r>
    <n v="3865"/>
    <s v="Fellatia's-Fantastic-Fun-Time-Show"/>
    <x v="3862"/>
    <n v="2413"/>
    <n v="650"/>
    <n v="27"/>
    <x v="2"/>
    <s v="CA"/>
    <s v="CAD"/>
    <n v="1409376600"/>
    <n v="1405957098"/>
    <b v="0"/>
    <n v="14"/>
    <b v="0"/>
    <s v="theater/plays"/>
    <n v="46.43"/>
    <x v="1"/>
    <x v="6"/>
    <x v="3865"/>
    <d v="2014-08-30T05:30:00"/>
    <x v="3"/>
  </r>
  <r>
    <n v="3866"/>
    <s v="a feminine ending, brought to you by the East End Theatre Co"/>
    <x v="3863"/>
    <n v="2000"/>
    <n v="11"/>
    <n v="1"/>
    <x v="2"/>
    <s v="US"/>
    <s v="USD"/>
    <n v="1458703740"/>
    <n v="1454453021"/>
    <b v="0"/>
    <n v="2"/>
    <b v="0"/>
    <s v="theater/plays"/>
    <n v="5.5"/>
    <x v="1"/>
    <x v="6"/>
    <x v="3866"/>
    <d v="2016-03-23T03:29:00"/>
    <x v="2"/>
  </r>
  <r>
    <n v="3867"/>
    <s v="RUSSIAN PLAY &quot;HOW TO BE BRAVE&quot;"/>
    <x v="3864"/>
    <n v="2000"/>
    <n v="251"/>
    <n v="13"/>
    <x v="2"/>
    <s v="US"/>
    <s v="USD"/>
    <n v="1466278339"/>
    <n v="1463686339"/>
    <b v="0"/>
    <n v="5"/>
    <b v="0"/>
    <s v="theater/plays"/>
    <n v="50.2"/>
    <x v="1"/>
    <x v="6"/>
    <x v="3867"/>
    <d v="2016-06-18T19:32:19"/>
    <x v="2"/>
  </r>
  <r>
    <n v="3868"/>
    <s v="1000 words (Canceled)"/>
    <x v="3865"/>
    <n v="5000"/>
    <n v="10"/>
    <n v="0"/>
    <x v="1"/>
    <s v="GB"/>
    <s v="GBP"/>
    <n v="1410191405"/>
    <n v="1408031405"/>
    <b v="0"/>
    <n v="1"/>
    <b v="0"/>
    <s v="theater/musical"/>
    <n v="10"/>
    <x v="1"/>
    <x v="40"/>
    <x v="3868"/>
    <d v="2014-09-08T15:50:05"/>
    <x v="3"/>
  </r>
  <r>
    <n v="3869"/>
    <s v="The Masturbation Musical (Canceled)"/>
    <x v="3866"/>
    <n v="13111"/>
    <n v="452"/>
    <n v="3"/>
    <x v="1"/>
    <s v="US"/>
    <s v="USD"/>
    <n v="1426302660"/>
    <n v="1423761792"/>
    <b v="0"/>
    <n v="15"/>
    <b v="0"/>
    <s v="theater/musical"/>
    <n v="30.13"/>
    <x v="1"/>
    <x v="40"/>
    <x v="3869"/>
    <d v="2015-03-14T03:11:00"/>
    <x v="4"/>
  </r>
  <r>
    <n v="3870"/>
    <s v="MARTIN, LOVE, SEX &amp; RHYTHM The Musical Performance"/>
    <x v="3867"/>
    <n v="10000"/>
    <n v="1500"/>
    <n v="15"/>
    <x v="1"/>
    <s v="US"/>
    <s v="USD"/>
    <n v="1404360478"/>
    <n v="1401768478"/>
    <b v="0"/>
    <n v="10"/>
    <b v="0"/>
    <s v="theater/musical"/>
    <n v="150"/>
    <x v="1"/>
    <x v="40"/>
    <x v="3870"/>
    <d v="2014-07-03T04:07:58"/>
    <x v="3"/>
  </r>
  <r>
    <n v="3871"/>
    <s v="Pocket Monsters: A Musical Parody (Canceled)"/>
    <x v="3868"/>
    <n v="1500"/>
    <n v="40"/>
    <n v="3"/>
    <x v="1"/>
    <s v="US"/>
    <s v="USD"/>
    <n v="1490809450"/>
    <n v="1485629050"/>
    <b v="0"/>
    <n v="3"/>
    <b v="0"/>
    <s v="theater/musical"/>
    <n v="13.33"/>
    <x v="1"/>
    <x v="40"/>
    <x v="3871"/>
    <d v="2017-03-29T17:44:10"/>
    <x v="9"/>
  </r>
  <r>
    <n v="3872"/>
    <s v="Shining Star Players (Canceled)"/>
    <x v="3869"/>
    <n v="15000"/>
    <n v="0"/>
    <n v="0"/>
    <x v="1"/>
    <s v="US"/>
    <s v="USD"/>
    <n v="1439522996"/>
    <n v="1435202996"/>
    <b v="0"/>
    <n v="0"/>
    <b v="0"/>
    <s v="theater/musical"/>
    <n v="0"/>
    <x v="1"/>
    <x v="40"/>
    <x v="3872"/>
    <d v="2015-08-14T03:29:56"/>
    <x v="4"/>
  </r>
  <r>
    <n v="3873"/>
    <s v="Dream Big, Work Hard Character Development Show Tour"/>
    <x v="3870"/>
    <n v="5500"/>
    <n v="0"/>
    <n v="0"/>
    <x v="1"/>
    <s v="US"/>
    <s v="USD"/>
    <n v="1444322535"/>
    <n v="1441730535"/>
    <b v="0"/>
    <n v="0"/>
    <b v="0"/>
    <s v="theater/musical"/>
    <n v="0"/>
    <x v="1"/>
    <x v="40"/>
    <x v="3873"/>
    <d v="2015-10-08T16:42:15"/>
    <x v="4"/>
  </r>
  <r>
    <n v="3874"/>
    <s v="HEAL event - Selfless Acts of Love - Musical Extravaganza"/>
    <x v="3871"/>
    <n v="620"/>
    <n v="0"/>
    <n v="0"/>
    <x v="1"/>
    <s v="NZ"/>
    <s v="NZD"/>
    <n v="1422061200"/>
    <n v="1420244622"/>
    <b v="0"/>
    <n v="0"/>
    <b v="0"/>
    <s v="theater/musical"/>
    <n v="0"/>
    <x v="1"/>
    <x v="40"/>
    <x v="3874"/>
    <d v="2015-01-24T01:00:00"/>
    <x v="4"/>
  </r>
  <r>
    <n v="3875"/>
    <s v="&quot;Sweeney Todd&quot; - NÃ¸rrebro Musicalteater (Canceled)"/>
    <x v="3872"/>
    <n v="30000"/>
    <n v="0"/>
    <n v="0"/>
    <x v="1"/>
    <s v="DK"/>
    <s v="DKK"/>
    <n v="1472896800"/>
    <n v="1472804365"/>
    <b v="0"/>
    <n v="0"/>
    <b v="0"/>
    <s v="theater/musical"/>
    <n v="0"/>
    <x v="1"/>
    <x v="40"/>
    <x v="3875"/>
    <d v="2016-09-03T10:00:00"/>
    <x v="2"/>
  </r>
  <r>
    <n v="3876"/>
    <s v="Drinking with Angelika - Marlowe Studio Canterbury May 2016"/>
    <x v="3873"/>
    <n v="3900"/>
    <n v="2059"/>
    <n v="53"/>
    <x v="1"/>
    <s v="GB"/>
    <s v="GBP"/>
    <n v="1454425128"/>
    <n v="1451833128"/>
    <b v="0"/>
    <n v="46"/>
    <b v="0"/>
    <s v="theater/musical"/>
    <n v="44.76"/>
    <x v="1"/>
    <x v="40"/>
    <x v="3876"/>
    <d v="2016-02-02T14:58:48"/>
    <x v="2"/>
  </r>
  <r>
    <n v="3877"/>
    <s v="Does NY Heart Me? The Musical (Canceled)"/>
    <x v="3874"/>
    <n v="25000"/>
    <n v="1241"/>
    <n v="5"/>
    <x v="1"/>
    <s v="US"/>
    <s v="USD"/>
    <n v="1481213752"/>
    <n v="1478621752"/>
    <b v="0"/>
    <n v="14"/>
    <b v="0"/>
    <s v="theater/musical"/>
    <n v="88.64"/>
    <x v="1"/>
    <x v="40"/>
    <x v="3877"/>
    <d v="2016-12-08T16:15:52"/>
    <x v="2"/>
  </r>
  <r>
    <n v="3878"/>
    <s v="Boys In The Arts Scholarship Program (Canceled)"/>
    <x v="3875"/>
    <n v="18000"/>
    <n v="10"/>
    <n v="0"/>
    <x v="1"/>
    <s v="US"/>
    <s v="USD"/>
    <n v="1435636740"/>
    <n v="1433014746"/>
    <b v="0"/>
    <n v="1"/>
    <b v="0"/>
    <s v="theater/musical"/>
    <n v="10"/>
    <x v="1"/>
    <x v="40"/>
    <x v="3878"/>
    <d v="2015-06-30T03:59:00"/>
    <x v="4"/>
  </r>
  <r>
    <n v="3879"/>
    <s v="Theatre 'Portable' Royal (Canceled)"/>
    <x v="3876"/>
    <n v="15000"/>
    <n v="0"/>
    <n v="0"/>
    <x v="1"/>
    <s v="GB"/>
    <s v="GBP"/>
    <n v="1422218396"/>
    <n v="1419626396"/>
    <b v="0"/>
    <n v="0"/>
    <b v="0"/>
    <s v="theater/musical"/>
    <n v="0"/>
    <x v="1"/>
    <x v="40"/>
    <x v="3879"/>
    <d v="2015-01-25T20:39:56"/>
    <x v="3"/>
  </r>
  <r>
    <n v="3880"/>
    <s v="Thoroughly Modern Millie (Canceled)"/>
    <x v="3877"/>
    <n v="7500"/>
    <n v="980"/>
    <n v="13"/>
    <x v="1"/>
    <s v="GB"/>
    <s v="GBP"/>
    <n v="1406761200"/>
    <n v="1403724820"/>
    <b v="0"/>
    <n v="17"/>
    <b v="0"/>
    <s v="theater/musical"/>
    <n v="57.65"/>
    <x v="1"/>
    <x v="40"/>
    <x v="3880"/>
    <d v="2014-07-30T23:00:00"/>
    <x v="3"/>
  </r>
  <r>
    <n v="3881"/>
    <s v="My Real Mother's Name is... (Canceled)"/>
    <x v="3878"/>
    <n v="500"/>
    <n v="25"/>
    <n v="5"/>
    <x v="1"/>
    <s v="US"/>
    <s v="USD"/>
    <n v="1487550399"/>
    <n v="1484958399"/>
    <b v="0"/>
    <n v="1"/>
    <b v="0"/>
    <s v="theater/musical"/>
    <n v="25"/>
    <x v="1"/>
    <x v="40"/>
    <x v="3881"/>
    <d v="2017-02-20T00:26:39"/>
    <x v="9"/>
  </r>
  <r>
    <n v="3882"/>
    <s v="Mephistopheles by R. Garth &amp; The S.O.L. (Canceled)"/>
    <x v="3879"/>
    <n v="30000"/>
    <n v="0"/>
    <n v="0"/>
    <x v="1"/>
    <s v="AU"/>
    <s v="AUD"/>
    <n v="1454281380"/>
    <n v="1451950570"/>
    <b v="0"/>
    <n v="0"/>
    <b v="0"/>
    <s v="theater/musical"/>
    <n v="0"/>
    <x v="1"/>
    <x v="40"/>
    <x v="3882"/>
    <d v="2016-01-31T23:03:00"/>
    <x v="2"/>
  </r>
  <r>
    <n v="3883"/>
    <s v="CAGED - A New Musical (Canceled)"/>
    <x v="3880"/>
    <n v="15000"/>
    <n v="0"/>
    <n v="0"/>
    <x v="1"/>
    <s v="GB"/>
    <s v="GBP"/>
    <n v="1409668069"/>
    <n v="1407076069"/>
    <b v="0"/>
    <n v="0"/>
    <b v="0"/>
    <s v="theater/musical"/>
    <n v="0"/>
    <x v="1"/>
    <x v="40"/>
    <x v="3883"/>
    <d v="2014-09-02T14:27:49"/>
    <x v="3"/>
  </r>
  <r>
    <n v="3884"/>
    <s v="Alive Portrait Of Christ in Pembroke Township, IL (Canceled)"/>
    <x v="3881"/>
    <n v="10000"/>
    <n v="0"/>
    <n v="0"/>
    <x v="1"/>
    <s v="US"/>
    <s v="USD"/>
    <n v="1427479192"/>
    <n v="1425322792"/>
    <b v="0"/>
    <n v="0"/>
    <b v="0"/>
    <s v="theater/musical"/>
    <n v="0"/>
    <x v="1"/>
    <x v="40"/>
    <x v="3884"/>
    <d v="2015-03-27T17:59:52"/>
    <x v="4"/>
  </r>
  <r>
    <n v="3885"/>
    <s v="THE SESSIONS - The Beatles at Abbey Road Studios (Canceled)"/>
    <x v="3882"/>
    <n v="375000"/>
    <n v="0"/>
    <n v="0"/>
    <x v="1"/>
    <s v="US"/>
    <s v="USD"/>
    <n v="1462834191"/>
    <n v="1460242191"/>
    <b v="0"/>
    <n v="0"/>
    <b v="0"/>
    <s v="theater/musical"/>
    <n v="0"/>
    <x v="1"/>
    <x v="40"/>
    <x v="3885"/>
    <d v="2016-05-09T22:49:51"/>
    <x v="2"/>
  </r>
  <r>
    <n v="3886"/>
    <s v="a (Canceled)"/>
    <x v="3883"/>
    <n v="10000"/>
    <n v="0"/>
    <n v="0"/>
    <x v="1"/>
    <s v="AU"/>
    <s v="AUD"/>
    <n v="1418275702"/>
    <n v="1415683702"/>
    <b v="0"/>
    <n v="0"/>
    <b v="0"/>
    <s v="theater/musical"/>
    <n v="0"/>
    <x v="1"/>
    <x v="40"/>
    <x v="3886"/>
    <d v="2014-12-11T05:28:22"/>
    <x v="3"/>
  </r>
  <r>
    <n v="3887"/>
    <s v="SUPER!: An Original Musical (KC Fringe 2015) (Canceled)"/>
    <x v="3884"/>
    <n v="2000"/>
    <n v="35"/>
    <n v="2"/>
    <x v="1"/>
    <s v="US"/>
    <s v="USD"/>
    <n v="1430517600"/>
    <n v="1426538129"/>
    <b v="0"/>
    <n v="2"/>
    <b v="0"/>
    <s v="theater/musical"/>
    <n v="17.5"/>
    <x v="1"/>
    <x v="40"/>
    <x v="3887"/>
    <d v="2015-05-01T22:00:00"/>
    <x v="4"/>
  </r>
  <r>
    <n v="3888"/>
    <s v="Popinjay Productions' The Odyssey"/>
    <x v="3885"/>
    <n v="2000"/>
    <n v="542"/>
    <n v="27"/>
    <x v="2"/>
    <s v="GB"/>
    <s v="GBP"/>
    <n v="1488114358"/>
    <n v="1485522358"/>
    <b v="0"/>
    <n v="14"/>
    <b v="0"/>
    <s v="theater/plays"/>
    <n v="38.71"/>
    <x v="1"/>
    <x v="6"/>
    <x v="3888"/>
    <d v="2017-02-26T13:05:58"/>
    <x v="9"/>
  </r>
  <r>
    <n v="3889"/>
    <s v="Sherri's Playhouse Present's A Heavenly Hand!"/>
    <x v="3886"/>
    <n v="8000"/>
    <n v="118"/>
    <n v="1"/>
    <x v="2"/>
    <s v="US"/>
    <s v="USD"/>
    <n v="1420413960"/>
    <n v="1417651630"/>
    <b v="0"/>
    <n v="9"/>
    <b v="0"/>
    <s v="theater/plays"/>
    <n v="13.11"/>
    <x v="1"/>
    <x v="6"/>
    <x v="3889"/>
    <d v="2015-01-04T23:26:00"/>
    <x v="3"/>
  </r>
  <r>
    <n v="3890"/>
    <s v="Something Wicked This Way Comes"/>
    <x v="3887"/>
    <n v="15000"/>
    <n v="2524"/>
    <n v="17"/>
    <x v="2"/>
    <s v="US"/>
    <s v="USD"/>
    <n v="1439662344"/>
    <n v="1434478344"/>
    <b v="0"/>
    <n v="8"/>
    <b v="0"/>
    <s v="theater/plays"/>
    <n v="315.5"/>
    <x v="1"/>
    <x v="6"/>
    <x v="3890"/>
    <d v="2015-08-15T18:12:24"/>
    <x v="4"/>
  </r>
  <r>
    <n v="3891"/>
    <s v="Out of the Box: A Mime Story"/>
    <x v="3888"/>
    <n v="800"/>
    <n v="260"/>
    <n v="33"/>
    <x v="2"/>
    <s v="US"/>
    <s v="USD"/>
    <n v="1427086740"/>
    <n v="1424488244"/>
    <b v="0"/>
    <n v="7"/>
    <b v="0"/>
    <s v="theater/plays"/>
    <n v="37.14"/>
    <x v="1"/>
    <x v="6"/>
    <x v="3891"/>
    <d v="2015-03-23T04:59:00"/>
    <x v="4"/>
  </r>
  <r>
    <n v="3892"/>
    <s v="The Sea Horse, presented by Different Stages"/>
    <x v="3889"/>
    <n v="1000"/>
    <n v="0"/>
    <n v="0"/>
    <x v="2"/>
    <s v="US"/>
    <s v="USD"/>
    <n v="1408863600"/>
    <n v="1408203557"/>
    <b v="0"/>
    <n v="0"/>
    <b v="0"/>
    <s v="theater/plays"/>
    <n v="0"/>
    <x v="1"/>
    <x v="6"/>
    <x v="3892"/>
    <d v="2014-08-24T07:00:00"/>
    <x v="3"/>
  </r>
  <r>
    <n v="3893"/>
    <s v="MY PRIVATE REVOLUTION"/>
    <x v="3890"/>
    <n v="50000"/>
    <n v="10775"/>
    <n v="22"/>
    <x v="2"/>
    <s v="US"/>
    <s v="USD"/>
    <n v="1404194400"/>
    <n v="1400600840"/>
    <b v="0"/>
    <n v="84"/>
    <b v="0"/>
    <s v="theater/plays"/>
    <n v="128.27000000000001"/>
    <x v="1"/>
    <x v="6"/>
    <x v="3893"/>
    <d v="2014-07-01T06:00:00"/>
    <x v="3"/>
  </r>
  <r>
    <n v="3894"/>
    <s v="MADE-UP: A Sitcom Theater Special"/>
    <x v="3891"/>
    <n v="15000"/>
    <n v="520"/>
    <n v="3"/>
    <x v="2"/>
    <s v="US"/>
    <s v="USD"/>
    <n v="1481000340"/>
    <n v="1478386812"/>
    <b v="0"/>
    <n v="11"/>
    <b v="0"/>
    <s v="theater/plays"/>
    <n v="47.27"/>
    <x v="1"/>
    <x v="6"/>
    <x v="3894"/>
    <d v="2016-12-06T04:59:00"/>
    <x v="2"/>
  </r>
  <r>
    <n v="3895"/>
    <s v="Vestige"/>
    <x v="3892"/>
    <n v="1000"/>
    <n v="50"/>
    <n v="5"/>
    <x v="2"/>
    <s v="US"/>
    <s v="USD"/>
    <n v="1425103218"/>
    <n v="1422424818"/>
    <b v="0"/>
    <n v="1"/>
    <b v="0"/>
    <s v="theater/plays"/>
    <n v="50"/>
    <x v="1"/>
    <x v="6"/>
    <x v="3895"/>
    <d v="2015-02-28T06:00:18"/>
    <x v="4"/>
  </r>
  <r>
    <n v="3896"/>
    <s v="Yorick and Company"/>
    <x v="3893"/>
    <n v="1600"/>
    <n v="170"/>
    <n v="11"/>
    <x v="2"/>
    <s v="US"/>
    <s v="USD"/>
    <n v="1402979778"/>
    <n v="1401770178"/>
    <b v="0"/>
    <n v="4"/>
    <b v="0"/>
    <s v="theater/plays"/>
    <n v="42.5"/>
    <x v="1"/>
    <x v="6"/>
    <x v="3896"/>
    <d v="2014-06-17T04:36:18"/>
    <x v="3"/>
  </r>
  <r>
    <n v="3897"/>
    <s v="Terry Pratchett's Wyrd Sisters at Paeroa Little Theatre"/>
    <x v="3894"/>
    <n v="2500"/>
    <n v="440"/>
    <n v="18"/>
    <x v="2"/>
    <s v="NZ"/>
    <s v="NZD"/>
    <n v="1420750683"/>
    <n v="1418158683"/>
    <b v="0"/>
    <n v="10"/>
    <b v="0"/>
    <s v="theater/plays"/>
    <n v="44"/>
    <x v="1"/>
    <x v="6"/>
    <x v="3897"/>
    <d v="2015-01-08T20:58:03"/>
    <x v="3"/>
  </r>
  <r>
    <n v="3898"/>
    <s v="The Return of The Walthamstow Mysteries"/>
    <x v="3895"/>
    <n v="2500"/>
    <n v="814"/>
    <n v="33"/>
    <x v="2"/>
    <s v="GB"/>
    <s v="GBP"/>
    <n v="1439827200"/>
    <n v="1436355270"/>
    <b v="0"/>
    <n v="16"/>
    <b v="0"/>
    <s v="theater/plays"/>
    <n v="50.88"/>
    <x v="1"/>
    <x v="6"/>
    <x v="3898"/>
    <d v="2015-08-17T16:00:00"/>
    <x v="4"/>
  </r>
  <r>
    <n v="3899"/>
    <s v="RAIN | a theatrical production of life-changing proportions"/>
    <x v="3896"/>
    <n v="10000"/>
    <n v="125"/>
    <n v="1"/>
    <x v="2"/>
    <s v="US"/>
    <s v="USD"/>
    <n v="1407868561"/>
    <n v="1406140561"/>
    <b v="0"/>
    <n v="2"/>
    <b v="0"/>
    <s v="theater/plays"/>
    <n v="62.5"/>
    <x v="1"/>
    <x v="6"/>
    <x v="3899"/>
    <d v="2014-08-12T18:36:01"/>
    <x v="3"/>
  </r>
  <r>
    <n v="3900"/>
    <s v="HUB Theatre Group presents John Logan's RED"/>
    <x v="3897"/>
    <n v="2500"/>
    <n v="135"/>
    <n v="5"/>
    <x v="2"/>
    <s v="US"/>
    <s v="USD"/>
    <n v="1433988791"/>
    <n v="1431396791"/>
    <b v="0"/>
    <n v="5"/>
    <b v="0"/>
    <s v="theater/plays"/>
    <n v="27"/>
    <x v="1"/>
    <x v="6"/>
    <x v="3900"/>
    <d v="2015-06-11T02:13:11"/>
    <x v="4"/>
  </r>
  <r>
    <n v="3901"/>
    <s v="De Lewe: A Youth Movement(Traveling Show)"/>
    <x v="3898"/>
    <n v="3000"/>
    <n v="25"/>
    <n v="1"/>
    <x v="2"/>
    <s v="US"/>
    <s v="USD"/>
    <n v="1450554599"/>
    <n v="1447098599"/>
    <b v="0"/>
    <n v="1"/>
    <b v="0"/>
    <s v="theater/plays"/>
    <n v="25"/>
    <x v="1"/>
    <x v="6"/>
    <x v="3901"/>
    <d v="2015-12-19T19:49:59"/>
    <x v="4"/>
  </r>
  <r>
    <n v="3902"/>
    <s v="Over Here Theatre/Scotchbonnet present: Love, Sex and Apps"/>
    <x v="3899"/>
    <n v="3000"/>
    <n v="1465"/>
    <n v="49"/>
    <x v="2"/>
    <s v="GB"/>
    <s v="GBP"/>
    <n v="1479125642"/>
    <n v="1476962042"/>
    <b v="0"/>
    <n v="31"/>
    <b v="0"/>
    <s v="theater/plays"/>
    <n v="47.26"/>
    <x v="1"/>
    <x v="6"/>
    <x v="3902"/>
    <d v="2016-11-14T12:14:02"/>
    <x v="2"/>
  </r>
  <r>
    <n v="3903"/>
    <s v="Know Thy Law"/>
    <x v="3900"/>
    <n v="1500"/>
    <n v="0"/>
    <n v="0"/>
    <x v="2"/>
    <s v="US"/>
    <s v="USD"/>
    <n v="1439581080"/>
    <n v="1435709765"/>
    <b v="0"/>
    <n v="0"/>
    <b v="0"/>
    <s v="theater/plays"/>
    <n v="0"/>
    <x v="1"/>
    <x v="6"/>
    <x v="3903"/>
    <d v="2015-08-14T19:38:00"/>
    <x v="4"/>
  </r>
  <r>
    <n v="3904"/>
    <s v="Black America from Prophets to Pimps"/>
    <x v="3901"/>
    <n v="10000"/>
    <n v="3"/>
    <n v="0"/>
    <x v="2"/>
    <s v="US"/>
    <s v="USD"/>
    <n v="1429074240"/>
    <n v="1427866200"/>
    <b v="0"/>
    <n v="2"/>
    <b v="0"/>
    <s v="theater/plays"/>
    <n v="1.5"/>
    <x v="1"/>
    <x v="6"/>
    <x v="3904"/>
    <d v="2015-04-15T05:04:00"/>
    <x v="4"/>
  </r>
  <r>
    <n v="3905"/>
    <s v="Antonym Theatre - &quot;STAIRCASES&quot;"/>
    <x v="3902"/>
    <n v="1500"/>
    <n v="173"/>
    <n v="12"/>
    <x v="2"/>
    <s v="GB"/>
    <s v="GBP"/>
    <n v="1434063600"/>
    <n v="1430405903"/>
    <b v="0"/>
    <n v="7"/>
    <b v="0"/>
    <s v="theater/plays"/>
    <n v="24.71"/>
    <x v="1"/>
    <x v="6"/>
    <x v="3905"/>
    <d v="2015-06-11T23:00:00"/>
    <x v="4"/>
  </r>
  <r>
    <n v="3906"/>
    <s v="First Draft Theatre"/>
    <x v="3903"/>
    <n v="1500"/>
    <n v="1010"/>
    <n v="67"/>
    <x v="2"/>
    <s v="GB"/>
    <s v="GBP"/>
    <n v="1435325100"/>
    <n v="1432072893"/>
    <b v="0"/>
    <n v="16"/>
    <b v="0"/>
    <s v="theater/plays"/>
    <n v="63.13"/>
    <x v="1"/>
    <x v="6"/>
    <x v="3906"/>
    <d v="2015-06-26T13:25:00"/>
    <x v="4"/>
  </r>
  <r>
    <n v="3907"/>
    <s v="Burqa&amp;Rifle: A Drama: Two Women, Two Cultues, Two Histories"/>
    <x v="3904"/>
    <n v="1000"/>
    <n v="153"/>
    <n v="15"/>
    <x v="2"/>
    <s v="US"/>
    <s v="USD"/>
    <n v="1414354080"/>
    <n v="1411587606"/>
    <b v="0"/>
    <n v="4"/>
    <b v="0"/>
    <s v="theater/plays"/>
    <n v="38.25"/>
    <x v="1"/>
    <x v="6"/>
    <x v="3907"/>
    <d v="2014-10-26T20:08:00"/>
    <x v="3"/>
  </r>
  <r>
    <n v="3908"/>
    <s v="Unconscious Subconscious"/>
    <x v="3905"/>
    <n v="750"/>
    <n v="65"/>
    <n v="9"/>
    <x v="2"/>
    <s v="US"/>
    <s v="USD"/>
    <n v="1406603696"/>
    <n v="1405307696"/>
    <b v="0"/>
    <n v="4"/>
    <b v="0"/>
    <s v="theater/plays"/>
    <n v="16.25"/>
    <x v="1"/>
    <x v="6"/>
    <x v="3908"/>
    <d v="2014-07-29T03:14:56"/>
    <x v="3"/>
  </r>
  <r>
    <n v="3909"/>
    <s v="Woman2Woman"/>
    <x v="3906"/>
    <n v="60000"/>
    <n v="135"/>
    <n v="0"/>
    <x v="2"/>
    <s v="US"/>
    <s v="USD"/>
    <n v="1410424642"/>
    <n v="1407832642"/>
    <b v="0"/>
    <n v="4"/>
    <b v="0"/>
    <s v="theater/plays"/>
    <n v="33.75"/>
    <x v="1"/>
    <x v="6"/>
    <x v="3909"/>
    <d v="2014-09-11T08:37:22"/>
    <x v="3"/>
  </r>
  <r>
    <n v="3910"/>
    <s v="&quot;SHERLOCK HOLMES AND THE SCARLET AVENGER&quot;"/>
    <x v="3907"/>
    <n v="6000"/>
    <n v="185"/>
    <n v="3"/>
    <x v="2"/>
    <s v="US"/>
    <s v="USD"/>
    <n v="1441649397"/>
    <n v="1439057397"/>
    <b v="0"/>
    <n v="3"/>
    <b v="0"/>
    <s v="theater/plays"/>
    <n v="61.67"/>
    <x v="1"/>
    <x v="6"/>
    <x v="3910"/>
    <d v="2015-09-07T18:09:57"/>
    <x v="4"/>
  </r>
  <r>
    <n v="3911"/>
    <s v="Ministers of Grace"/>
    <x v="3908"/>
    <n v="8000"/>
    <n v="2993"/>
    <n v="37"/>
    <x v="2"/>
    <s v="US"/>
    <s v="USD"/>
    <n v="1417033777"/>
    <n v="1414438177"/>
    <b v="0"/>
    <n v="36"/>
    <b v="0"/>
    <s v="theater/plays"/>
    <n v="83.14"/>
    <x v="1"/>
    <x v="6"/>
    <x v="3911"/>
    <d v="2014-11-26T20:29:37"/>
    <x v="3"/>
  </r>
  <r>
    <n v="3912"/>
    <s v="JoLee Productions"/>
    <x v="3909"/>
    <n v="15000"/>
    <n v="1"/>
    <n v="0"/>
    <x v="2"/>
    <s v="US"/>
    <s v="USD"/>
    <n v="1429936500"/>
    <n v="1424759330"/>
    <b v="0"/>
    <n v="1"/>
    <b v="0"/>
    <s v="theater/plays"/>
    <n v="1"/>
    <x v="1"/>
    <x v="6"/>
    <x v="3912"/>
    <d v="2015-04-25T04:35:00"/>
    <x v="4"/>
  </r>
  <r>
    <n v="3913"/>
    <s v="The Great Gatsby at All-of-us Express Children's Theatre"/>
    <x v="3910"/>
    <n v="10000"/>
    <n v="1000"/>
    <n v="10"/>
    <x v="2"/>
    <s v="US"/>
    <s v="USD"/>
    <n v="1448863449"/>
    <n v="1446267849"/>
    <b v="0"/>
    <n v="7"/>
    <b v="0"/>
    <s v="theater/plays"/>
    <n v="142.86000000000001"/>
    <x v="1"/>
    <x v="6"/>
    <x v="3913"/>
    <d v="2015-11-30T06:04:09"/>
    <x v="4"/>
  </r>
  <r>
    <n v="3914"/>
    <s v="Support Catalan Drama: Skin in Flames, by Guillem Clua"/>
    <x v="3911"/>
    <n v="2500"/>
    <n v="909"/>
    <n v="36"/>
    <x v="2"/>
    <s v="GB"/>
    <s v="GBP"/>
    <n v="1431298740"/>
    <n v="1429558756"/>
    <b v="0"/>
    <n v="27"/>
    <b v="0"/>
    <s v="theater/plays"/>
    <n v="33.67"/>
    <x v="1"/>
    <x v="6"/>
    <x v="3914"/>
    <d v="2015-05-10T22:59:00"/>
    <x v="4"/>
  </r>
  <r>
    <n v="3915"/>
    <s v="Hardcross"/>
    <x v="3912"/>
    <n v="1500"/>
    <n v="5"/>
    <n v="0"/>
    <x v="2"/>
    <s v="GB"/>
    <s v="GBP"/>
    <n v="1464824309"/>
    <n v="1462232309"/>
    <b v="0"/>
    <n v="1"/>
    <b v="0"/>
    <s v="theater/plays"/>
    <n v="5"/>
    <x v="1"/>
    <x v="6"/>
    <x v="3915"/>
    <d v="2016-06-01T23:38:29"/>
    <x v="2"/>
  </r>
  <r>
    <n v="3916"/>
    <s v="Final exam"/>
    <x v="3913"/>
    <n v="2000"/>
    <n v="0"/>
    <n v="0"/>
    <x v="2"/>
    <s v="DK"/>
    <s v="DKK"/>
    <n v="1464952752"/>
    <n v="1462360752"/>
    <b v="0"/>
    <n v="0"/>
    <b v="0"/>
    <s v="theater/plays"/>
    <n v="0"/>
    <x v="1"/>
    <x v="6"/>
    <x v="3916"/>
    <d v="2016-06-03T11:19:12"/>
    <x v="2"/>
  </r>
  <r>
    <n v="3917"/>
    <s v="Romeo and Juliet by Cry of Curs"/>
    <x v="3914"/>
    <n v="3500"/>
    <n v="10"/>
    <n v="0"/>
    <x v="2"/>
    <s v="GB"/>
    <s v="GBP"/>
    <n v="1410439161"/>
    <n v="1407847161"/>
    <b v="0"/>
    <n v="1"/>
    <b v="0"/>
    <s v="theater/plays"/>
    <n v="10"/>
    <x v="1"/>
    <x v="6"/>
    <x v="3917"/>
    <d v="2014-09-11T12:39:21"/>
    <x v="3"/>
  </r>
  <r>
    <n v="3918"/>
    <s v="The Singing Teacher"/>
    <x v="3915"/>
    <n v="60000"/>
    <n v="120"/>
    <n v="0"/>
    <x v="2"/>
    <s v="GB"/>
    <s v="GBP"/>
    <n v="1407168000"/>
    <n v="1406131023"/>
    <b v="0"/>
    <n v="3"/>
    <b v="0"/>
    <s v="theater/plays"/>
    <n v="40"/>
    <x v="1"/>
    <x v="6"/>
    <x v="3918"/>
    <d v="2014-08-04T16:00:00"/>
    <x v="3"/>
  </r>
  <r>
    <n v="3919"/>
    <s v="After The Blue"/>
    <x v="3916"/>
    <n v="5000"/>
    <n v="90"/>
    <n v="2"/>
    <x v="2"/>
    <s v="GB"/>
    <s v="GBP"/>
    <n v="1453075200"/>
    <n v="1450628773"/>
    <b v="0"/>
    <n v="3"/>
    <b v="0"/>
    <s v="theater/plays"/>
    <n v="30"/>
    <x v="1"/>
    <x v="6"/>
    <x v="3919"/>
    <d v="2016-01-18T00:00:00"/>
    <x v="4"/>
  </r>
  <r>
    <n v="3920"/>
    <s v="'SCARAMOUCHE JONES'' by Justin Butcher"/>
    <x v="3917"/>
    <n v="2500"/>
    <n v="135"/>
    <n v="5"/>
    <x v="2"/>
    <s v="GB"/>
    <s v="GBP"/>
    <n v="1479032260"/>
    <n v="1476436660"/>
    <b v="0"/>
    <n v="3"/>
    <b v="0"/>
    <s v="theater/plays"/>
    <n v="45"/>
    <x v="1"/>
    <x v="6"/>
    <x v="3920"/>
    <d v="2016-11-13T10:17:40"/>
    <x v="2"/>
  </r>
  <r>
    <n v="3921"/>
    <s v="Shakespeare's R&amp;J - Chapel Lane Theatre Company"/>
    <x v="3918"/>
    <n v="3000"/>
    <n v="0"/>
    <n v="0"/>
    <x v="2"/>
    <s v="GB"/>
    <s v="GBP"/>
    <n v="1414346400"/>
    <n v="1413291655"/>
    <b v="0"/>
    <n v="0"/>
    <b v="0"/>
    <s v="theater/plays"/>
    <n v="0"/>
    <x v="1"/>
    <x v="6"/>
    <x v="3921"/>
    <d v="2014-10-26T18:00:00"/>
    <x v="3"/>
  </r>
  <r>
    <n v="3922"/>
    <s v="Truth, Dare, Promise to be Faithful Stage Play"/>
    <x v="3919"/>
    <n v="750"/>
    <n v="61"/>
    <n v="8"/>
    <x v="2"/>
    <s v="US"/>
    <s v="USD"/>
    <n v="1425337200"/>
    <n v="1421432810"/>
    <b v="0"/>
    <n v="6"/>
    <b v="0"/>
    <s v="theater/plays"/>
    <n v="10.17"/>
    <x v="1"/>
    <x v="6"/>
    <x v="3922"/>
    <d v="2015-03-02T23:00:00"/>
    <x v="4"/>
  </r>
  <r>
    <n v="3923"/>
    <s v="Mrs Roosevelt Flies to London UK tour"/>
    <x v="3920"/>
    <n v="11500"/>
    <n v="1384"/>
    <n v="12"/>
    <x v="2"/>
    <s v="GB"/>
    <s v="GBP"/>
    <n v="1428622271"/>
    <n v="1426203071"/>
    <b v="0"/>
    <n v="17"/>
    <b v="0"/>
    <s v="theater/plays"/>
    <n v="81.41"/>
    <x v="1"/>
    <x v="6"/>
    <x v="3923"/>
    <d v="2015-04-09T23:31:11"/>
    <x v="4"/>
  </r>
  <r>
    <n v="3924"/>
    <s v="THE MAGIC OF LAUGHTER WITH REGGIE RICE'S #TEAMDREAMERS"/>
    <x v="3921"/>
    <n v="15000"/>
    <n v="2290"/>
    <n v="15"/>
    <x v="2"/>
    <s v="US"/>
    <s v="USD"/>
    <n v="1403823722"/>
    <n v="1401231722"/>
    <b v="0"/>
    <n v="40"/>
    <b v="0"/>
    <s v="theater/plays"/>
    <n v="57.25"/>
    <x v="1"/>
    <x v="6"/>
    <x v="3924"/>
    <d v="2014-06-26T23:02:02"/>
    <x v="3"/>
  </r>
  <r>
    <n v="3925"/>
    <s v="Help Save High School Theater"/>
    <x v="3922"/>
    <n v="150"/>
    <n v="15"/>
    <n v="10"/>
    <x v="2"/>
    <s v="US"/>
    <s v="USD"/>
    <n v="1406753639"/>
    <n v="1404161639"/>
    <b v="0"/>
    <n v="3"/>
    <b v="0"/>
    <s v="theater/plays"/>
    <n v="5"/>
    <x v="1"/>
    <x v="6"/>
    <x v="3925"/>
    <d v="2014-07-30T20:53:59"/>
    <x v="3"/>
  </r>
  <r>
    <n v="3926"/>
    <s v="Caryl Churchill's 'Top Girls' - NSW HSC Text"/>
    <x v="3923"/>
    <n v="5000"/>
    <n v="15"/>
    <n v="0"/>
    <x v="2"/>
    <s v="AU"/>
    <s v="AUD"/>
    <n v="1419645748"/>
    <n v="1417053748"/>
    <b v="0"/>
    <n v="1"/>
    <b v="0"/>
    <s v="theater/plays"/>
    <n v="15"/>
    <x v="1"/>
    <x v="6"/>
    <x v="3926"/>
    <d v="2014-12-27T02:02:28"/>
    <x v="3"/>
  </r>
  <r>
    <n v="3927"/>
    <s v="'Journey's End' Tour of Dorset commemorating WW1"/>
    <x v="3924"/>
    <n v="2500"/>
    <n v="25"/>
    <n v="1"/>
    <x v="2"/>
    <s v="GB"/>
    <s v="GBP"/>
    <n v="1407565504"/>
    <n v="1404973504"/>
    <b v="0"/>
    <n v="2"/>
    <b v="0"/>
    <s v="theater/plays"/>
    <n v="12.5"/>
    <x v="1"/>
    <x v="6"/>
    <x v="3927"/>
    <d v="2014-08-09T06:25:04"/>
    <x v="3"/>
  </r>
  <r>
    <n v="3928"/>
    <s v="CHARM by Philip Dawkins"/>
    <x v="3925"/>
    <n v="5000"/>
    <n v="651"/>
    <n v="13"/>
    <x v="2"/>
    <s v="US"/>
    <s v="USD"/>
    <n v="1444971540"/>
    <n v="1442593427"/>
    <b v="0"/>
    <n v="7"/>
    <b v="0"/>
    <s v="theater/plays"/>
    <n v="93"/>
    <x v="1"/>
    <x v="6"/>
    <x v="3928"/>
    <d v="2015-10-16T04:59:00"/>
    <x v="4"/>
  </r>
  <r>
    <n v="3929"/>
    <s v="Comedy Of Errors: Antioch Community High School"/>
    <x v="3926"/>
    <n v="20000"/>
    <n v="453"/>
    <n v="2"/>
    <x v="2"/>
    <s v="US"/>
    <s v="USD"/>
    <n v="1474228265"/>
    <n v="1471636265"/>
    <b v="0"/>
    <n v="14"/>
    <b v="0"/>
    <s v="theater/plays"/>
    <n v="32.36"/>
    <x v="1"/>
    <x v="6"/>
    <x v="3929"/>
    <d v="2016-09-18T19:51:05"/>
    <x v="2"/>
  </r>
  <r>
    <n v="3930"/>
    <s v="Foundry Theatre Brisbane"/>
    <x v="3927"/>
    <n v="10000"/>
    <n v="0"/>
    <n v="0"/>
    <x v="2"/>
    <s v="AU"/>
    <s v="AUD"/>
    <n v="1459490400"/>
    <n v="1457078868"/>
    <b v="0"/>
    <n v="0"/>
    <b v="0"/>
    <s v="theater/plays"/>
    <n v="0"/>
    <x v="1"/>
    <x v="6"/>
    <x v="3930"/>
    <d v="2016-04-01T06:00:00"/>
    <x v="2"/>
  </r>
  <r>
    <n v="3931"/>
    <s v="Still I Weep"/>
    <x v="3928"/>
    <n v="8000"/>
    <n v="0"/>
    <n v="0"/>
    <x v="2"/>
    <s v="US"/>
    <s v="USD"/>
    <n v="1441510707"/>
    <n v="1439350707"/>
    <b v="0"/>
    <n v="0"/>
    <b v="0"/>
    <s v="theater/plays"/>
    <n v="0"/>
    <x v="1"/>
    <x v="6"/>
    <x v="3931"/>
    <d v="2015-09-06T03:38:27"/>
    <x v="4"/>
  </r>
  <r>
    <n v="3932"/>
    <s v="Improv Patrol &quot;The Gift of Your Story is Our Script&quot;"/>
    <x v="3929"/>
    <n v="12000"/>
    <n v="1"/>
    <n v="0"/>
    <x v="2"/>
    <s v="US"/>
    <s v="USD"/>
    <n v="1458097364"/>
    <n v="1455508964"/>
    <b v="0"/>
    <n v="1"/>
    <b v="0"/>
    <s v="theater/plays"/>
    <n v="1"/>
    <x v="1"/>
    <x v="6"/>
    <x v="3932"/>
    <d v="2016-03-16T03:02:44"/>
    <x v="2"/>
  </r>
  <r>
    <n v="3933"/>
    <s v="Three for 5: A King's Story"/>
    <x v="3930"/>
    <n v="7000"/>
    <n v="1102"/>
    <n v="16"/>
    <x v="2"/>
    <s v="US"/>
    <s v="USD"/>
    <n v="1468716180"/>
    <n v="1466205262"/>
    <b v="0"/>
    <n v="12"/>
    <b v="0"/>
    <s v="theater/plays"/>
    <n v="91.83"/>
    <x v="1"/>
    <x v="6"/>
    <x v="3933"/>
    <d v="2016-07-17T00:43:00"/>
    <x v="2"/>
  </r>
  <r>
    <n v="3934"/>
    <s v="&quot;A Measure of Normalcy&quot;"/>
    <x v="3931"/>
    <n v="5000"/>
    <n v="550"/>
    <n v="11"/>
    <x v="2"/>
    <s v="US"/>
    <s v="USD"/>
    <n v="1443704400"/>
    <n v="1439827639"/>
    <b v="0"/>
    <n v="12"/>
    <b v="0"/>
    <s v="theater/plays"/>
    <n v="45.83"/>
    <x v="1"/>
    <x v="6"/>
    <x v="3934"/>
    <d v="2015-10-01T13:00:00"/>
    <x v="4"/>
  </r>
  <r>
    <n v="3935"/>
    <s v="Mr Mineshaft - A Play about Julius Eastman"/>
    <x v="3932"/>
    <n v="3000"/>
    <n v="1315"/>
    <n v="44"/>
    <x v="2"/>
    <s v="GB"/>
    <s v="GBP"/>
    <n v="1443973546"/>
    <n v="1438789546"/>
    <b v="0"/>
    <n v="23"/>
    <b v="0"/>
    <s v="theater/plays"/>
    <n v="57.17"/>
    <x v="1"/>
    <x v="6"/>
    <x v="3935"/>
    <d v="2015-10-04T15:45:46"/>
    <x v="4"/>
  </r>
  <r>
    <n v="3936"/>
    <s v="End Breast Cancer"/>
    <x v="3933"/>
    <n v="20000"/>
    <n v="0"/>
    <n v="0"/>
    <x v="2"/>
    <s v="US"/>
    <s v="USD"/>
    <n v="1480576720"/>
    <n v="1477981120"/>
    <b v="0"/>
    <n v="0"/>
    <b v="0"/>
    <s v="theater/plays"/>
    <n v="0"/>
    <x v="1"/>
    <x v="6"/>
    <x v="3936"/>
    <d v="2016-12-01T07:18:40"/>
    <x v="2"/>
  </r>
  <r>
    <n v="3937"/>
    <s v="Fever - a workshop production"/>
    <x v="3934"/>
    <n v="2885"/>
    <n v="2485"/>
    <n v="86"/>
    <x v="2"/>
    <s v="US"/>
    <s v="USD"/>
    <n v="1468249760"/>
    <n v="1465830560"/>
    <b v="0"/>
    <n v="10"/>
    <b v="0"/>
    <s v="theater/plays"/>
    <n v="248.5"/>
    <x v="1"/>
    <x v="6"/>
    <x v="3937"/>
    <d v="2016-07-11T15:09:20"/>
    <x v="2"/>
  </r>
  <r>
    <n v="3938"/>
    <s v="Broken Alley â€”Â Year 3"/>
    <x v="3935"/>
    <n v="3255"/>
    <n v="397"/>
    <n v="12"/>
    <x v="2"/>
    <s v="US"/>
    <s v="USD"/>
    <n v="1435441454"/>
    <n v="1432763054"/>
    <b v="0"/>
    <n v="5"/>
    <b v="0"/>
    <s v="theater/plays"/>
    <n v="79.400000000000006"/>
    <x v="1"/>
    <x v="6"/>
    <x v="3938"/>
    <d v="2015-06-27T21:44:14"/>
    <x v="4"/>
  </r>
  <r>
    <n v="3939"/>
    <s v="'Potter.' Funding 2015"/>
    <x v="3936"/>
    <n v="5000"/>
    <n v="5"/>
    <n v="0"/>
    <x v="2"/>
    <s v="AU"/>
    <s v="AUD"/>
    <n v="1412656200"/>
    <n v="1412328979"/>
    <b v="0"/>
    <n v="1"/>
    <b v="0"/>
    <s v="theater/plays"/>
    <n v="5"/>
    <x v="1"/>
    <x v="6"/>
    <x v="3939"/>
    <d v="2014-10-07T04:30:00"/>
    <x v="3"/>
  </r>
  <r>
    <n v="3940"/>
    <s v="Attraction"/>
    <x v="3937"/>
    <n v="5000"/>
    <n v="11"/>
    <n v="0"/>
    <x v="2"/>
    <s v="US"/>
    <s v="USD"/>
    <n v="1420199351"/>
    <n v="1416311351"/>
    <b v="0"/>
    <n v="2"/>
    <b v="0"/>
    <s v="theater/plays"/>
    <n v="5.5"/>
    <x v="1"/>
    <x v="6"/>
    <x v="3940"/>
    <d v="2015-01-02T11:49:11"/>
    <x v="3"/>
  </r>
  <r>
    <n v="3941"/>
    <s v="TWO for the PRICE OF ONE THEATRE"/>
    <x v="3938"/>
    <n v="5500"/>
    <n v="50"/>
    <n v="1"/>
    <x v="2"/>
    <s v="US"/>
    <s v="USD"/>
    <n v="1416877200"/>
    <n v="1414505137"/>
    <b v="0"/>
    <n v="2"/>
    <b v="0"/>
    <s v="theater/plays"/>
    <n v="25"/>
    <x v="1"/>
    <x v="6"/>
    <x v="3941"/>
    <d v="2014-11-25T01:00:00"/>
    <x v="3"/>
  </r>
  <r>
    <n v="3942"/>
    <s v="Epic Proportions"/>
    <x v="3939"/>
    <n v="1200"/>
    <n v="0"/>
    <n v="0"/>
    <x v="2"/>
    <s v="US"/>
    <s v="USD"/>
    <n v="1434490914"/>
    <n v="1429306914"/>
    <b v="0"/>
    <n v="0"/>
    <b v="0"/>
    <s v="theater/plays"/>
    <n v="0"/>
    <x v="1"/>
    <x v="6"/>
    <x v="3942"/>
    <d v="2015-06-16T21:41:54"/>
    <x v="4"/>
  </r>
  <r>
    <n v="3943"/>
    <s v="Alexandra Petri's &quot;The Scrum&quot;  - Field Trip Theatre"/>
    <x v="3940"/>
    <n v="5000"/>
    <n v="1782"/>
    <n v="36"/>
    <x v="2"/>
    <s v="US"/>
    <s v="USD"/>
    <n v="1446483000"/>
    <n v="1443811268"/>
    <b v="0"/>
    <n v="13"/>
    <b v="0"/>
    <s v="theater/plays"/>
    <n v="137.08000000000001"/>
    <x v="1"/>
    <x v="6"/>
    <x v="3943"/>
    <d v="2015-11-02T16:50:00"/>
    <x v="4"/>
  </r>
  <r>
    <n v="3944"/>
    <s v="Shakespeare Shortened School Plays"/>
    <x v="3941"/>
    <n v="5000"/>
    <n v="0"/>
    <n v="0"/>
    <x v="2"/>
    <s v="US"/>
    <s v="USD"/>
    <n v="1440690875"/>
    <n v="1438098875"/>
    <b v="0"/>
    <n v="0"/>
    <b v="0"/>
    <s v="theater/plays"/>
    <n v="0"/>
    <x v="1"/>
    <x v="6"/>
    <x v="3944"/>
    <d v="2015-08-27T15:54:35"/>
    <x v="4"/>
  </r>
  <r>
    <n v="3945"/>
    <s v="Camp Curtain Call: Star Wars (A Parody)"/>
    <x v="3942"/>
    <n v="2000"/>
    <n v="5"/>
    <n v="0"/>
    <x v="2"/>
    <s v="US"/>
    <s v="USD"/>
    <n v="1431717268"/>
    <n v="1429125268"/>
    <b v="0"/>
    <n v="1"/>
    <b v="0"/>
    <s v="theater/plays"/>
    <n v="5"/>
    <x v="1"/>
    <x v="6"/>
    <x v="3945"/>
    <d v="2015-05-15T19:14:28"/>
    <x v="4"/>
  </r>
  <r>
    <n v="3946"/>
    <s v="DR. Mecurio's Mythical Marvels &amp; Beastiry"/>
    <x v="3943"/>
    <n v="6000"/>
    <n v="195"/>
    <n v="3"/>
    <x v="2"/>
    <s v="US"/>
    <s v="USD"/>
    <n v="1425110400"/>
    <n v="1422388822"/>
    <b v="0"/>
    <n v="5"/>
    <b v="0"/>
    <s v="theater/plays"/>
    <n v="39"/>
    <x v="1"/>
    <x v="6"/>
    <x v="3946"/>
    <d v="2015-02-28T08:00:00"/>
    <x v="4"/>
  </r>
  <r>
    <n v="3947"/>
    <s v="Tell'em I'm Gonna Make It"/>
    <x v="3944"/>
    <n v="3000"/>
    <n v="101"/>
    <n v="3"/>
    <x v="2"/>
    <s v="US"/>
    <s v="USD"/>
    <n v="1475378744"/>
    <n v="1472786744"/>
    <b v="0"/>
    <n v="2"/>
    <b v="0"/>
    <s v="theater/plays"/>
    <n v="50.5"/>
    <x v="1"/>
    <x v="6"/>
    <x v="3947"/>
    <d v="2016-10-02T03:25:44"/>
    <x v="2"/>
  </r>
  <r>
    <n v="3948"/>
    <s v="The Barbican Photography Trip 2015"/>
    <x v="3945"/>
    <n v="30000"/>
    <n v="0"/>
    <n v="0"/>
    <x v="2"/>
    <s v="AU"/>
    <s v="AUD"/>
    <n v="1410076123"/>
    <n v="1404892123"/>
    <b v="0"/>
    <n v="0"/>
    <b v="0"/>
    <s v="theater/plays"/>
    <n v="0"/>
    <x v="1"/>
    <x v="6"/>
    <x v="3948"/>
    <d v="2014-09-07T07:48:43"/>
    <x v="3"/>
  </r>
  <r>
    <n v="3949"/>
    <s v="Various Unfortunate Deaths of Tâ€™Abbott and Rue Doch Juniors"/>
    <x v="3946"/>
    <n v="10000"/>
    <n v="1577"/>
    <n v="16"/>
    <x v="2"/>
    <s v="AU"/>
    <s v="AUD"/>
    <n v="1423623221"/>
    <n v="1421031221"/>
    <b v="0"/>
    <n v="32"/>
    <b v="0"/>
    <s v="theater/plays"/>
    <n v="49.28"/>
    <x v="1"/>
    <x v="6"/>
    <x v="3949"/>
    <d v="2015-02-11T02:53:41"/>
    <x v="4"/>
  </r>
  <r>
    <n v="3950"/>
    <s v="The Great Elephant Repertory Company"/>
    <x v="3947"/>
    <n v="4000"/>
    <n v="25"/>
    <n v="1"/>
    <x v="2"/>
    <s v="US"/>
    <s v="USD"/>
    <n v="1460140500"/>
    <n v="1457628680"/>
    <b v="0"/>
    <n v="1"/>
    <b v="0"/>
    <s v="theater/plays"/>
    <n v="25"/>
    <x v="1"/>
    <x v="6"/>
    <x v="3950"/>
    <d v="2016-04-08T18:35:00"/>
    <x v="2"/>
  </r>
  <r>
    <n v="3951"/>
    <s v="&quot;The Divide&quot; A Great New Play To Tour the USA"/>
    <x v="2849"/>
    <n v="200000"/>
    <n v="1"/>
    <n v="0"/>
    <x v="2"/>
    <s v="IE"/>
    <s v="EUR"/>
    <n v="1462301342"/>
    <n v="1457120942"/>
    <b v="0"/>
    <n v="1"/>
    <b v="0"/>
    <s v="theater/plays"/>
    <n v="1"/>
    <x v="1"/>
    <x v="6"/>
    <x v="3951"/>
    <d v="2016-05-03T18:49:02"/>
    <x v="2"/>
  </r>
  <r>
    <n v="3952"/>
    <s v="ThÃ©Ã¢tre Polichinelle Show &quot;Clown-Ballet&quot;"/>
    <x v="3948"/>
    <n v="26000"/>
    <n v="25"/>
    <n v="0"/>
    <x v="2"/>
    <s v="US"/>
    <s v="USD"/>
    <n v="1445885890"/>
    <n v="1440701890"/>
    <b v="0"/>
    <n v="1"/>
    <b v="0"/>
    <s v="theater/plays"/>
    <n v="25"/>
    <x v="1"/>
    <x v="6"/>
    <x v="3952"/>
    <d v="2015-10-26T18:58:10"/>
    <x v="4"/>
  </r>
  <r>
    <n v="3953"/>
    <s v="A Time Pirate's Love"/>
    <x v="3949"/>
    <n v="17600"/>
    <n v="0"/>
    <n v="0"/>
    <x v="2"/>
    <s v="US"/>
    <s v="USD"/>
    <n v="1469834940"/>
    <n v="1467162586"/>
    <b v="0"/>
    <n v="0"/>
    <b v="0"/>
    <s v="theater/plays"/>
    <n v="0"/>
    <x v="1"/>
    <x v="6"/>
    <x v="3953"/>
    <d v="2016-07-29T23:29:00"/>
    <x v="2"/>
  </r>
  <r>
    <n v="3954"/>
    <s v="City of Joy"/>
    <x v="3950"/>
    <n v="25000"/>
    <n v="0"/>
    <n v="0"/>
    <x v="2"/>
    <s v="CA"/>
    <s v="CAD"/>
    <n v="1405352264"/>
    <n v="1400168264"/>
    <b v="0"/>
    <n v="0"/>
    <b v="0"/>
    <s v="theater/plays"/>
    <n v="0"/>
    <x v="1"/>
    <x v="6"/>
    <x v="3954"/>
    <d v="2014-07-14T15:37:44"/>
    <x v="3"/>
  </r>
  <r>
    <n v="3955"/>
    <s v="FHE High School Presents: Snow Queen and Once On This Island"/>
    <x v="3951"/>
    <n v="1750"/>
    <n v="425"/>
    <n v="24"/>
    <x v="2"/>
    <s v="US"/>
    <s v="USD"/>
    <n v="1448745741"/>
    <n v="1446150141"/>
    <b v="0"/>
    <n v="8"/>
    <b v="0"/>
    <s v="theater/plays"/>
    <n v="53.13"/>
    <x v="1"/>
    <x v="6"/>
    <x v="3955"/>
    <d v="2015-11-28T21:22:21"/>
    <x v="4"/>
  </r>
  <r>
    <n v="3956"/>
    <s v="The Woman in Me"/>
    <x v="3952"/>
    <n v="5500"/>
    <n v="0"/>
    <n v="0"/>
    <x v="2"/>
    <s v="US"/>
    <s v="USD"/>
    <n v="1461543600"/>
    <n v="1459203727"/>
    <b v="0"/>
    <n v="0"/>
    <b v="0"/>
    <s v="theater/plays"/>
    <n v="0"/>
    <x v="1"/>
    <x v="6"/>
    <x v="3956"/>
    <d v="2016-04-25T00:20:00"/>
    <x v="2"/>
  </r>
  <r>
    <n v="3957"/>
    <s v="Yada.Yada.Yada. An Unauthorized Seinfeld Event. 9 in 90"/>
    <x v="3953"/>
    <n v="28000"/>
    <n v="7"/>
    <n v="0"/>
    <x v="2"/>
    <s v="US"/>
    <s v="USD"/>
    <n v="1468020354"/>
    <n v="1464045954"/>
    <b v="0"/>
    <n v="1"/>
    <b v="0"/>
    <s v="theater/plays"/>
    <n v="7"/>
    <x v="1"/>
    <x v="6"/>
    <x v="3957"/>
    <d v="2016-07-08T23:25:54"/>
    <x v="2"/>
  </r>
  <r>
    <n v="3958"/>
    <s v="Shakespeare with Noodles:  Henry IV"/>
    <x v="3954"/>
    <n v="2000"/>
    <n v="641"/>
    <n v="32"/>
    <x v="2"/>
    <s v="US"/>
    <s v="USD"/>
    <n v="1406988000"/>
    <n v="1403822912"/>
    <b v="0"/>
    <n v="16"/>
    <b v="0"/>
    <s v="theater/plays"/>
    <n v="40.06"/>
    <x v="1"/>
    <x v="6"/>
    <x v="3958"/>
    <d v="2014-08-02T14:00:00"/>
    <x v="3"/>
  </r>
  <r>
    <n v="3959"/>
    <s v="Central Coast Theatre Community Website - Plays &amp; Auditions"/>
    <x v="3955"/>
    <n v="1200"/>
    <n v="292"/>
    <n v="24"/>
    <x v="2"/>
    <s v="US"/>
    <s v="USD"/>
    <n v="1411930556"/>
    <n v="1409338556"/>
    <b v="0"/>
    <n v="12"/>
    <b v="0"/>
    <s v="theater/plays"/>
    <n v="24.33"/>
    <x v="1"/>
    <x v="6"/>
    <x v="3959"/>
    <d v="2014-09-28T18:55:56"/>
    <x v="3"/>
  </r>
  <r>
    <n v="3960"/>
    <s v="In The Time of New York"/>
    <x v="3956"/>
    <n v="3000"/>
    <n v="45"/>
    <n v="2"/>
    <x v="2"/>
    <s v="US"/>
    <s v="USD"/>
    <n v="1451852256"/>
    <n v="1449260256"/>
    <b v="0"/>
    <n v="4"/>
    <b v="0"/>
    <s v="theater/plays"/>
    <n v="11.25"/>
    <x v="1"/>
    <x v="6"/>
    <x v="3960"/>
    <d v="2016-01-03T20:17:36"/>
    <x v="4"/>
  </r>
  <r>
    <n v="3961"/>
    <s v="New Edinburgh play"/>
    <x v="3957"/>
    <n v="5000"/>
    <n v="21"/>
    <n v="0"/>
    <x v="2"/>
    <s v="GB"/>
    <s v="GBP"/>
    <n v="1399584210"/>
    <n v="1397683410"/>
    <b v="0"/>
    <n v="2"/>
    <b v="0"/>
    <s v="theater/plays"/>
    <n v="10.5"/>
    <x v="1"/>
    <x v="6"/>
    <x v="3961"/>
    <d v="2014-05-08T21:23:30"/>
    <x v="3"/>
  </r>
  <r>
    <n v="3962"/>
    <s v="The Story of the 1914 Christmas Truce is coming to America"/>
    <x v="3958"/>
    <n v="1400"/>
    <n v="45"/>
    <n v="3"/>
    <x v="2"/>
    <s v="GB"/>
    <s v="GBP"/>
    <n v="1448722494"/>
    <n v="1446562494"/>
    <b v="0"/>
    <n v="3"/>
    <b v="0"/>
    <s v="theater/plays"/>
    <n v="15"/>
    <x v="1"/>
    <x v="6"/>
    <x v="3962"/>
    <d v="2015-11-28T14:54:54"/>
    <x v="4"/>
  </r>
  <r>
    <n v="3963"/>
    <s v="Une minute de silence"/>
    <x v="3959"/>
    <n v="10000"/>
    <n v="0"/>
    <n v="0"/>
    <x v="2"/>
    <s v="CA"/>
    <s v="CAD"/>
    <n v="1447821717"/>
    <n v="1445226117"/>
    <b v="0"/>
    <n v="0"/>
    <b v="0"/>
    <s v="theater/plays"/>
    <n v="0"/>
    <x v="1"/>
    <x v="6"/>
    <x v="3963"/>
    <d v="2015-11-18T04:41:57"/>
    <x v="4"/>
  </r>
  <r>
    <n v="3964"/>
    <s v="MAMA'Z BA-B: The StagePlay"/>
    <x v="3960"/>
    <n v="2000"/>
    <n v="126"/>
    <n v="6"/>
    <x v="2"/>
    <s v="US"/>
    <s v="USD"/>
    <n v="1429460386"/>
    <n v="1424279986"/>
    <b v="0"/>
    <n v="3"/>
    <b v="0"/>
    <s v="theater/plays"/>
    <n v="42"/>
    <x v="1"/>
    <x v="6"/>
    <x v="3964"/>
    <d v="2015-04-19T16:19:46"/>
    <x v="4"/>
  </r>
  <r>
    <n v="3965"/>
    <s v="Fringe Fest: Take Comfort in Falling Forever"/>
    <x v="3961"/>
    <n v="2000"/>
    <n v="285"/>
    <n v="14"/>
    <x v="2"/>
    <s v="US"/>
    <s v="USD"/>
    <n v="1460608780"/>
    <n v="1455428380"/>
    <b v="0"/>
    <n v="4"/>
    <b v="0"/>
    <s v="theater/plays"/>
    <n v="71.25"/>
    <x v="1"/>
    <x v="6"/>
    <x v="3965"/>
    <d v="2016-04-14T04:39:40"/>
    <x v="2"/>
  </r>
  <r>
    <n v="3966"/>
    <s v="Moroccan National Debate Team"/>
    <x v="3962"/>
    <n v="7500"/>
    <n v="45"/>
    <n v="1"/>
    <x v="2"/>
    <s v="US"/>
    <s v="USD"/>
    <n v="1406170740"/>
    <n v="1402506278"/>
    <b v="0"/>
    <n v="2"/>
    <b v="0"/>
    <s v="theater/plays"/>
    <n v="22.5"/>
    <x v="1"/>
    <x v="6"/>
    <x v="3966"/>
    <d v="2014-07-24T02:59:00"/>
    <x v="3"/>
  </r>
  <r>
    <n v="3967"/>
    <s v="Backdrops for Maplewood Barn Theatre Summer 2017 Production"/>
    <x v="3963"/>
    <n v="1700"/>
    <n v="410"/>
    <n v="24"/>
    <x v="2"/>
    <s v="US"/>
    <s v="USD"/>
    <n v="1488783507"/>
    <n v="1486191507"/>
    <b v="0"/>
    <n v="10"/>
    <b v="0"/>
    <s v="theater/plays"/>
    <n v="41"/>
    <x v="1"/>
    <x v="6"/>
    <x v="3967"/>
    <d v="2017-03-06T06:58:27"/>
    <x v="9"/>
  </r>
  <r>
    <n v="3968"/>
    <s v="Scarlet Letters (a play with songs)"/>
    <x v="3964"/>
    <n v="5000"/>
    <n v="527"/>
    <n v="11"/>
    <x v="2"/>
    <s v="US"/>
    <s v="USD"/>
    <n v="1463945673"/>
    <n v="1458761673"/>
    <b v="0"/>
    <n v="11"/>
    <b v="0"/>
    <s v="theater/plays"/>
    <n v="47.91"/>
    <x v="1"/>
    <x v="6"/>
    <x v="3968"/>
    <d v="2016-05-22T19:34:33"/>
    <x v="2"/>
  </r>
  <r>
    <n v="3969"/>
    <s v="Ghost Pirate Cruise on the Hudson Sept. 3rd"/>
    <x v="3965"/>
    <n v="2825"/>
    <n v="211"/>
    <n v="7"/>
    <x v="2"/>
    <s v="US"/>
    <s v="USD"/>
    <n v="1472442900"/>
    <n v="1471638646"/>
    <b v="0"/>
    <n v="6"/>
    <b v="0"/>
    <s v="theater/plays"/>
    <n v="35.17"/>
    <x v="1"/>
    <x v="6"/>
    <x v="3969"/>
    <d v="2016-08-29T03:55:00"/>
    <x v="2"/>
  </r>
  <r>
    <n v="3970"/>
    <s v="GCU Follow Your Dreams Production"/>
    <x v="3966"/>
    <n v="15000"/>
    <n v="11"/>
    <n v="0"/>
    <x v="2"/>
    <s v="US"/>
    <s v="USD"/>
    <n v="1460925811"/>
    <n v="1458333811"/>
    <b v="0"/>
    <n v="2"/>
    <b v="0"/>
    <s v="theater/plays"/>
    <n v="5.5"/>
    <x v="1"/>
    <x v="6"/>
    <x v="3970"/>
    <d v="2016-04-17T20:43:31"/>
    <x v="2"/>
  </r>
  <r>
    <n v="3971"/>
    <s v="The Sentinel &amp; The Showman"/>
    <x v="3967"/>
    <n v="14000"/>
    <n v="136"/>
    <n v="1"/>
    <x v="2"/>
    <s v="US"/>
    <s v="USD"/>
    <n v="1405947126"/>
    <n v="1403355126"/>
    <b v="0"/>
    <n v="6"/>
    <b v="0"/>
    <s v="theater/plays"/>
    <n v="22.67"/>
    <x v="1"/>
    <x v="6"/>
    <x v="3971"/>
    <d v="2014-07-21T12:52:06"/>
    <x v="3"/>
  </r>
  <r>
    <n v="3972"/>
    <s v="Valkyrie Theatre Company"/>
    <x v="3968"/>
    <n v="1000"/>
    <n v="211"/>
    <n v="21"/>
    <x v="2"/>
    <s v="US"/>
    <s v="USD"/>
    <n v="1423186634"/>
    <n v="1418002634"/>
    <b v="0"/>
    <n v="8"/>
    <b v="0"/>
    <s v="theater/plays"/>
    <n v="26.38"/>
    <x v="1"/>
    <x v="6"/>
    <x v="3972"/>
    <d v="2015-02-06T01:37:14"/>
    <x v="3"/>
  </r>
  <r>
    <n v="3973"/>
    <s v="Staged Right Theatre First Season Campaign"/>
    <x v="3969"/>
    <n v="5000"/>
    <n v="3905"/>
    <n v="78"/>
    <x v="2"/>
    <s v="US"/>
    <s v="USD"/>
    <n v="1462766400"/>
    <n v="1460219110"/>
    <b v="0"/>
    <n v="37"/>
    <b v="0"/>
    <s v="theater/plays"/>
    <n v="105.54"/>
    <x v="1"/>
    <x v="6"/>
    <x v="3973"/>
    <d v="2016-05-09T04:00:00"/>
    <x v="2"/>
  </r>
  <r>
    <n v="3974"/>
    <s v="The Taming of the Shrew"/>
    <x v="3970"/>
    <n v="1000"/>
    <n v="320"/>
    <n v="32"/>
    <x v="2"/>
    <s v="GB"/>
    <s v="GBP"/>
    <n v="1464872848"/>
    <n v="1462280848"/>
    <b v="0"/>
    <n v="11"/>
    <b v="0"/>
    <s v="theater/plays"/>
    <n v="29.09"/>
    <x v="1"/>
    <x v="6"/>
    <x v="3974"/>
    <d v="2016-06-02T13:07:28"/>
    <x v="2"/>
  </r>
  <r>
    <n v="3975"/>
    <s v="Moon Over Mangroves"/>
    <x v="3971"/>
    <n v="678"/>
    <n v="0"/>
    <n v="0"/>
    <x v="2"/>
    <s v="US"/>
    <s v="USD"/>
    <n v="1468442898"/>
    <n v="1465850898"/>
    <b v="0"/>
    <n v="0"/>
    <b v="0"/>
    <s v="theater/plays"/>
    <n v="0"/>
    <x v="1"/>
    <x v="6"/>
    <x v="3975"/>
    <d v="2016-07-13T20:48:18"/>
    <x v="2"/>
  </r>
  <r>
    <n v="3976"/>
    <s v="R.U.R. at New Muses Theatre Company"/>
    <x v="3972"/>
    <n v="1300"/>
    <n v="620"/>
    <n v="48"/>
    <x v="2"/>
    <s v="US"/>
    <s v="USD"/>
    <n v="1406876400"/>
    <n v="1405024561"/>
    <b v="0"/>
    <n v="10"/>
    <b v="0"/>
    <s v="theater/plays"/>
    <n v="62"/>
    <x v="1"/>
    <x v="6"/>
    <x v="3976"/>
    <d v="2014-08-01T07:00:00"/>
    <x v="3"/>
  </r>
  <r>
    <n v="3977"/>
    <s v="Tales of a Dragon KNIGHT"/>
    <x v="3973"/>
    <n v="90000"/>
    <n v="1305"/>
    <n v="1"/>
    <x v="2"/>
    <s v="US"/>
    <s v="USD"/>
    <n v="1469213732"/>
    <n v="1466621732"/>
    <b v="0"/>
    <n v="6"/>
    <b v="0"/>
    <s v="theater/plays"/>
    <n v="217.5"/>
    <x v="1"/>
    <x v="6"/>
    <x v="3977"/>
    <d v="2016-07-22T18:55:32"/>
    <x v="2"/>
  </r>
  <r>
    <n v="3978"/>
    <s v="For Colored Girl Play Production"/>
    <x v="3974"/>
    <n v="2000"/>
    <n v="214"/>
    <n v="11"/>
    <x v="2"/>
    <s v="US"/>
    <s v="USD"/>
    <n v="1422717953"/>
    <n v="1417533953"/>
    <b v="0"/>
    <n v="8"/>
    <b v="0"/>
    <s v="theater/plays"/>
    <n v="26.75"/>
    <x v="1"/>
    <x v="6"/>
    <x v="3978"/>
    <d v="2015-01-31T15:25:53"/>
    <x v="3"/>
  </r>
  <r>
    <n v="3979"/>
    <s v="What a Gay Play - back, bigger and longer"/>
    <x v="3975"/>
    <n v="6000"/>
    <n v="110"/>
    <n v="2"/>
    <x v="2"/>
    <s v="GB"/>
    <s v="GBP"/>
    <n v="1427659200"/>
    <n v="1425678057"/>
    <b v="0"/>
    <n v="6"/>
    <b v="0"/>
    <s v="theater/plays"/>
    <n v="18.329999999999998"/>
    <x v="1"/>
    <x v="6"/>
    <x v="3979"/>
    <d v="2015-03-29T20:00:00"/>
    <x v="4"/>
  </r>
  <r>
    <n v="3980"/>
    <s v="Romeo and Juliet: A Mesh-n-Groove Production"/>
    <x v="3976"/>
    <n v="2500"/>
    <n v="450"/>
    <n v="18"/>
    <x v="2"/>
    <s v="US"/>
    <s v="USD"/>
    <n v="1404570147"/>
    <n v="1401978147"/>
    <b v="0"/>
    <n v="7"/>
    <b v="0"/>
    <s v="theater/plays"/>
    <n v="64.290000000000006"/>
    <x v="1"/>
    <x v="6"/>
    <x v="3980"/>
    <d v="2014-07-05T14:22:27"/>
    <x v="3"/>
  </r>
  <r>
    <n v="3981"/>
    <s v="BEIRUT, LADY OF LEBANON"/>
    <x v="3357"/>
    <n v="30000"/>
    <n v="1225"/>
    <n v="4"/>
    <x v="2"/>
    <s v="US"/>
    <s v="USD"/>
    <n v="1468729149"/>
    <n v="1463545149"/>
    <b v="0"/>
    <n v="7"/>
    <b v="0"/>
    <s v="theater/plays"/>
    <n v="175"/>
    <x v="1"/>
    <x v="6"/>
    <x v="3981"/>
    <d v="2016-07-17T04:19:09"/>
    <x v="2"/>
  </r>
  <r>
    <n v="3982"/>
    <s v="Flush - David Dipper - Break Point Theatre"/>
    <x v="3977"/>
    <n v="850"/>
    <n v="170"/>
    <n v="20"/>
    <x v="2"/>
    <s v="GB"/>
    <s v="GBP"/>
    <n v="1436297180"/>
    <n v="1431113180"/>
    <b v="0"/>
    <n v="5"/>
    <b v="0"/>
    <s v="theater/plays"/>
    <n v="34"/>
    <x v="1"/>
    <x v="6"/>
    <x v="3982"/>
    <d v="2015-07-07T19:26:20"/>
    <x v="4"/>
  </r>
  <r>
    <n v="3983"/>
    <s v="A Season of Love and Music (Spring 2014)"/>
    <x v="3978"/>
    <n v="11140"/>
    <n v="3877"/>
    <n v="35"/>
    <x v="2"/>
    <s v="US"/>
    <s v="USD"/>
    <n v="1400569140"/>
    <n v="1397854356"/>
    <b v="0"/>
    <n v="46"/>
    <b v="0"/>
    <s v="theater/plays"/>
    <n v="84.28"/>
    <x v="1"/>
    <x v="6"/>
    <x v="3983"/>
    <d v="2014-05-20T06:59:00"/>
    <x v="3"/>
  </r>
  <r>
    <n v="3984"/>
    <s v="Fantastic Mr Fox - Novus Theatre"/>
    <x v="3979"/>
    <n v="1500"/>
    <n v="95"/>
    <n v="6"/>
    <x v="2"/>
    <s v="GB"/>
    <s v="GBP"/>
    <n v="1415404800"/>
    <n v="1412809644"/>
    <b v="0"/>
    <n v="10"/>
    <b v="0"/>
    <s v="theater/plays"/>
    <n v="9.5"/>
    <x v="1"/>
    <x v="6"/>
    <x v="3984"/>
    <d v="2014-11-08T00:00:00"/>
    <x v="3"/>
  </r>
  <r>
    <n v="3985"/>
    <s v="A Facelift for the Facade--Spring Garden Mill, Newtown, PA"/>
    <x v="3980"/>
    <n v="2000"/>
    <n v="641"/>
    <n v="32"/>
    <x v="2"/>
    <s v="US"/>
    <s v="USD"/>
    <n v="1456002300"/>
    <n v="1454173120"/>
    <b v="0"/>
    <n v="19"/>
    <b v="0"/>
    <s v="theater/plays"/>
    <n v="33.74"/>
    <x v="1"/>
    <x v="6"/>
    <x v="3985"/>
    <d v="2016-02-20T21:05:00"/>
    <x v="2"/>
  </r>
  <r>
    <n v="3986"/>
    <s v="Hippolytos - Polish Tour"/>
    <x v="3981"/>
    <n v="5000"/>
    <n v="488"/>
    <n v="10"/>
    <x v="2"/>
    <s v="GB"/>
    <s v="GBP"/>
    <n v="1462539840"/>
    <n v="1460034594"/>
    <b v="0"/>
    <n v="13"/>
    <b v="0"/>
    <s v="theater/plays"/>
    <n v="37.54"/>
    <x v="1"/>
    <x v="6"/>
    <x v="3986"/>
    <d v="2016-05-06T13:04:00"/>
    <x v="2"/>
  </r>
  <r>
    <n v="3987"/>
    <s v="Write Now 5"/>
    <x v="3982"/>
    <n v="400"/>
    <n v="151"/>
    <n v="38"/>
    <x v="2"/>
    <s v="GB"/>
    <s v="GBP"/>
    <n v="1400278290"/>
    <n v="1399414290"/>
    <b v="0"/>
    <n v="13"/>
    <b v="0"/>
    <s v="theater/plays"/>
    <n v="11.62"/>
    <x v="1"/>
    <x v="6"/>
    <x v="3987"/>
    <d v="2014-05-16T22:11:30"/>
    <x v="3"/>
  </r>
  <r>
    <n v="3988"/>
    <s v="Folk-Tales: What Stories Do Your Folks Tell?"/>
    <x v="3983"/>
    <n v="1500"/>
    <n v="32"/>
    <n v="2"/>
    <x v="2"/>
    <s v="US"/>
    <s v="USD"/>
    <n v="1440813413"/>
    <n v="1439517413"/>
    <b v="0"/>
    <n v="4"/>
    <b v="0"/>
    <s v="theater/plays"/>
    <n v="8"/>
    <x v="1"/>
    <x v="6"/>
    <x v="3988"/>
    <d v="2015-08-29T01:56:53"/>
    <x v="4"/>
  </r>
  <r>
    <n v="3989"/>
    <s v="A Gentleman, A Lady and A Thug"/>
    <x v="3984"/>
    <n v="3000"/>
    <n v="0"/>
    <n v="0"/>
    <x v="2"/>
    <s v="US"/>
    <s v="USD"/>
    <n v="1447009181"/>
    <n v="1444413581"/>
    <b v="0"/>
    <n v="0"/>
    <b v="0"/>
    <s v="theater/plays"/>
    <n v="0"/>
    <x v="1"/>
    <x v="6"/>
    <x v="3989"/>
    <d v="2015-11-08T18:59:41"/>
    <x v="4"/>
  </r>
  <r>
    <n v="3990"/>
    <s v="&quot;The Day That Shakespeare Died&quot; - The book and the play."/>
    <x v="3985"/>
    <n v="1650"/>
    <n v="69"/>
    <n v="4"/>
    <x v="2"/>
    <s v="GB"/>
    <s v="GBP"/>
    <n v="1456934893"/>
    <n v="1454342893"/>
    <b v="0"/>
    <n v="3"/>
    <b v="0"/>
    <s v="theater/plays"/>
    <n v="23"/>
    <x v="1"/>
    <x v="6"/>
    <x v="3990"/>
    <d v="2016-03-02T16:08:13"/>
    <x v="2"/>
  </r>
  <r>
    <n v="3991"/>
    <s v="NTACTheatre - North Texas Actor's Collaborative Theatre"/>
    <x v="3986"/>
    <n v="500"/>
    <n v="100"/>
    <n v="20"/>
    <x v="2"/>
    <s v="US"/>
    <s v="USD"/>
    <n v="1433086082"/>
    <n v="1430494082"/>
    <b v="0"/>
    <n v="1"/>
    <b v="0"/>
    <s v="theater/plays"/>
    <n v="100"/>
    <x v="1"/>
    <x v="6"/>
    <x v="3991"/>
    <d v="2015-05-31T15:28:02"/>
    <x v="4"/>
  </r>
  <r>
    <n v="3992"/>
    <s v="Tearing Down Cabrini-Green, a dynamic social commentary."/>
    <x v="3987"/>
    <n v="10000"/>
    <n v="541"/>
    <n v="5"/>
    <x v="2"/>
    <s v="US"/>
    <s v="USD"/>
    <n v="1449876859"/>
    <n v="1444689259"/>
    <b v="0"/>
    <n v="9"/>
    <b v="0"/>
    <s v="theater/plays"/>
    <n v="60.11"/>
    <x v="1"/>
    <x v="6"/>
    <x v="3992"/>
    <d v="2015-12-11T23:34:19"/>
    <x v="4"/>
  </r>
  <r>
    <n v="3993"/>
    <s v="Invincible Diamonds: A Survivor's Guide"/>
    <x v="3988"/>
    <n v="50000"/>
    <n v="3"/>
    <n v="0"/>
    <x v="2"/>
    <s v="US"/>
    <s v="USD"/>
    <n v="1431549912"/>
    <n v="1428957912"/>
    <b v="0"/>
    <n v="1"/>
    <b v="0"/>
    <s v="theater/plays"/>
    <n v="3"/>
    <x v="1"/>
    <x v="6"/>
    <x v="3993"/>
    <d v="2015-05-13T20:45:12"/>
    <x v="4"/>
  </r>
  <r>
    <n v="3994"/>
    <s v="Poles Apart - A Play in 2 Acts"/>
    <x v="3989"/>
    <n v="2000"/>
    <n v="5"/>
    <n v="0"/>
    <x v="2"/>
    <s v="US"/>
    <s v="USD"/>
    <n v="1405761690"/>
    <n v="1403169690"/>
    <b v="0"/>
    <n v="1"/>
    <b v="0"/>
    <s v="theater/plays"/>
    <n v="5"/>
    <x v="1"/>
    <x v="6"/>
    <x v="3994"/>
    <d v="2014-07-19T09:21:30"/>
    <x v="3"/>
  </r>
  <r>
    <n v="3995"/>
    <s v="Headaches - a play exploring the topic of mental health"/>
    <x v="3990"/>
    <n v="200"/>
    <n v="70"/>
    <n v="35"/>
    <x v="2"/>
    <s v="GB"/>
    <s v="GBP"/>
    <n v="1423913220"/>
    <n v="1421339077"/>
    <b v="0"/>
    <n v="4"/>
    <b v="0"/>
    <s v="theater/plays"/>
    <n v="17.5"/>
    <x v="1"/>
    <x v="6"/>
    <x v="3995"/>
    <d v="2015-02-14T11:27:00"/>
    <x v="4"/>
  </r>
  <r>
    <n v="3996"/>
    <s v="Anansi the Spider - An African Folktale"/>
    <x v="3991"/>
    <n v="3000"/>
    <n v="497"/>
    <n v="17"/>
    <x v="2"/>
    <s v="US"/>
    <s v="USD"/>
    <n v="1416499440"/>
    <n v="1415341464"/>
    <b v="0"/>
    <n v="17"/>
    <b v="0"/>
    <s v="theater/plays"/>
    <n v="29.24"/>
    <x v="1"/>
    <x v="6"/>
    <x v="3996"/>
    <d v="2014-11-20T16:04:00"/>
    <x v="3"/>
  </r>
  <r>
    <n v="3997"/>
    <s v="'Working Play Title'"/>
    <x v="3992"/>
    <n v="3000"/>
    <n v="0"/>
    <n v="0"/>
    <x v="2"/>
    <s v="GB"/>
    <s v="GBP"/>
    <n v="1428222221"/>
    <n v="1425633821"/>
    <b v="0"/>
    <n v="0"/>
    <b v="0"/>
    <s v="theater/plays"/>
    <n v="0"/>
    <x v="1"/>
    <x v="6"/>
    <x v="3997"/>
    <d v="2015-04-05T08:23:41"/>
    <x v="4"/>
  </r>
  <r>
    <n v="3998"/>
    <s v="Forsaken Angels-A New Play"/>
    <x v="3993"/>
    <n v="1250"/>
    <n v="715"/>
    <n v="57"/>
    <x v="2"/>
    <s v="US"/>
    <s v="USD"/>
    <n v="1427580426"/>
    <n v="1424992026"/>
    <b v="0"/>
    <n v="12"/>
    <b v="0"/>
    <s v="theater/plays"/>
    <n v="59.58"/>
    <x v="1"/>
    <x v="6"/>
    <x v="3998"/>
    <d v="2015-03-28T22:07:06"/>
    <x v="4"/>
  </r>
  <r>
    <n v="3999"/>
    <s v="The Sins of Seven Tables at the Edinburgh Fringe Festival"/>
    <x v="3994"/>
    <n v="7000"/>
    <n v="1156"/>
    <n v="17"/>
    <x v="2"/>
    <s v="US"/>
    <s v="USD"/>
    <n v="1409514709"/>
    <n v="1406058798"/>
    <b v="0"/>
    <n v="14"/>
    <b v="0"/>
    <s v="theater/plays"/>
    <n v="82.57"/>
    <x v="1"/>
    <x v="6"/>
    <x v="3999"/>
    <d v="2014-08-31T19:51:49"/>
    <x v="3"/>
  </r>
  <r>
    <n v="4000"/>
    <s v="The Escorts"/>
    <x v="3995"/>
    <n v="8000"/>
    <n v="10"/>
    <n v="0"/>
    <x v="2"/>
    <s v="US"/>
    <s v="USD"/>
    <n v="1462631358"/>
    <n v="1457450958"/>
    <b v="0"/>
    <n v="1"/>
    <b v="0"/>
    <s v="theater/plays"/>
    <n v="10"/>
    <x v="1"/>
    <x v="6"/>
    <x v="4000"/>
    <d v="2016-05-07T14:29:18"/>
    <x v="2"/>
  </r>
  <r>
    <n v="4001"/>
    <s v="Help Launch LZA Theatre! The Eisteddfod + A Woman Alone"/>
    <x v="3996"/>
    <n v="1200"/>
    <n v="453"/>
    <n v="38"/>
    <x v="2"/>
    <s v="GB"/>
    <s v="GBP"/>
    <n v="1488394800"/>
    <n v="1486681708"/>
    <b v="0"/>
    <n v="14"/>
    <b v="0"/>
    <s v="theater/plays"/>
    <n v="32.36"/>
    <x v="1"/>
    <x v="6"/>
    <x v="4001"/>
    <d v="2017-03-01T19:00:00"/>
    <x v="9"/>
  </r>
  <r>
    <n v="4002"/>
    <s v="Terry Pratchett's Wyrd Sisters"/>
    <x v="3997"/>
    <n v="1250"/>
    <n v="23"/>
    <n v="2"/>
    <x v="2"/>
    <s v="US"/>
    <s v="USD"/>
    <n v="1411779761"/>
    <n v="1409187761"/>
    <b v="0"/>
    <n v="4"/>
    <b v="0"/>
    <s v="theater/plays"/>
    <n v="5.75"/>
    <x v="1"/>
    <x v="6"/>
    <x v="4002"/>
    <d v="2014-09-27T01:02:41"/>
    <x v="3"/>
  </r>
  <r>
    <n v="4003"/>
    <s v="MAMA BA-B: The Stage Play"/>
    <x v="3960"/>
    <n v="2000"/>
    <n v="201"/>
    <n v="10"/>
    <x v="2"/>
    <s v="US"/>
    <s v="USD"/>
    <n v="1424009147"/>
    <n v="1421417147"/>
    <b v="0"/>
    <n v="2"/>
    <b v="0"/>
    <s v="theater/plays"/>
    <n v="100.5"/>
    <x v="1"/>
    <x v="6"/>
    <x v="4003"/>
    <d v="2015-02-15T14:05:47"/>
    <x v="4"/>
  </r>
  <r>
    <n v="4004"/>
    <s v="South Florida Tours"/>
    <x v="3998"/>
    <n v="500"/>
    <n v="1"/>
    <n v="0"/>
    <x v="2"/>
    <s v="US"/>
    <s v="USD"/>
    <n v="1412740457"/>
    <n v="1410148457"/>
    <b v="0"/>
    <n v="1"/>
    <b v="0"/>
    <s v="theater/plays"/>
    <n v="1"/>
    <x v="1"/>
    <x v="6"/>
    <x v="4004"/>
    <d v="2014-10-08T03:54:17"/>
    <x v="3"/>
  </r>
  <r>
    <n v="4005"/>
    <s v="Bringing more Art to the Community"/>
    <x v="3999"/>
    <n v="3000"/>
    <n v="40"/>
    <n v="1"/>
    <x v="2"/>
    <s v="US"/>
    <s v="USD"/>
    <n v="1413832985"/>
    <n v="1408648985"/>
    <b v="0"/>
    <n v="2"/>
    <b v="0"/>
    <s v="theater/plays"/>
    <n v="20"/>
    <x v="1"/>
    <x v="6"/>
    <x v="4005"/>
    <d v="2014-10-20T19:23:05"/>
    <x v="3"/>
  </r>
  <r>
    <n v="4006"/>
    <s v="&quot;The Norwegians&quot; Midwestern Tour"/>
    <x v="4000"/>
    <n v="30000"/>
    <n v="2"/>
    <n v="0"/>
    <x v="2"/>
    <s v="US"/>
    <s v="USD"/>
    <n v="1455647587"/>
    <n v="1453487587"/>
    <b v="0"/>
    <n v="1"/>
    <b v="0"/>
    <s v="theater/plays"/>
    <n v="2"/>
    <x v="1"/>
    <x v="6"/>
    <x v="4006"/>
    <d v="2016-02-16T18:33:07"/>
    <x v="2"/>
  </r>
  <r>
    <n v="4007"/>
    <s v="POLES APART - A PLAY IN 2 ACTS"/>
    <x v="4001"/>
    <n v="2000"/>
    <n v="5"/>
    <n v="0"/>
    <x v="2"/>
    <s v="US"/>
    <s v="USD"/>
    <n v="1409070480"/>
    <n v="1406572381"/>
    <b v="0"/>
    <n v="1"/>
    <b v="0"/>
    <s v="theater/plays"/>
    <n v="5"/>
    <x v="1"/>
    <x v="6"/>
    <x v="4007"/>
    <d v="2014-08-26T16:28:00"/>
    <x v="3"/>
  </r>
  <r>
    <n v="4008"/>
    <s v="Lovers and Other Strangers at The Cockpit"/>
    <x v="4002"/>
    <n v="1000"/>
    <n v="60"/>
    <n v="6"/>
    <x v="2"/>
    <s v="GB"/>
    <s v="GBP"/>
    <n v="1437606507"/>
    <n v="1435014507"/>
    <b v="0"/>
    <n v="4"/>
    <b v="0"/>
    <s v="theater/plays"/>
    <n v="15"/>
    <x v="1"/>
    <x v="6"/>
    <x v="4008"/>
    <d v="2015-07-22T23:08:27"/>
    <x v="4"/>
  </r>
  <r>
    <n v="4009"/>
    <s v="A play by Gabriel Kemlo about lost ideals, and new starts"/>
    <x v="4003"/>
    <n v="1930"/>
    <n v="75"/>
    <n v="4"/>
    <x v="2"/>
    <s v="GB"/>
    <s v="GBP"/>
    <n v="1410281360"/>
    <n v="1406825360"/>
    <b v="0"/>
    <n v="3"/>
    <b v="0"/>
    <s v="theater/plays"/>
    <n v="25"/>
    <x v="1"/>
    <x v="6"/>
    <x v="4009"/>
    <d v="2014-09-09T16:49:20"/>
    <x v="3"/>
  </r>
  <r>
    <n v="4010"/>
    <s v="The Connection Play 2014"/>
    <x v="4004"/>
    <n v="7200"/>
    <n v="1742"/>
    <n v="24"/>
    <x v="2"/>
    <s v="US"/>
    <s v="USD"/>
    <n v="1414348166"/>
    <n v="1412879366"/>
    <b v="0"/>
    <n v="38"/>
    <b v="0"/>
    <s v="theater/plays"/>
    <n v="45.84"/>
    <x v="1"/>
    <x v="6"/>
    <x v="4010"/>
    <d v="2014-10-26T18:29:26"/>
    <x v="3"/>
  </r>
  <r>
    <n v="4011"/>
    <s v="Just Bryan, a radio drama"/>
    <x v="4005"/>
    <n v="250"/>
    <n v="19"/>
    <n v="8"/>
    <x v="2"/>
    <s v="GB"/>
    <s v="GBP"/>
    <n v="1422450278"/>
    <n v="1419858278"/>
    <b v="0"/>
    <n v="4"/>
    <b v="0"/>
    <s v="theater/plays"/>
    <n v="4.75"/>
    <x v="1"/>
    <x v="6"/>
    <x v="4011"/>
    <d v="2015-01-28T13:04:38"/>
    <x v="3"/>
  </r>
  <r>
    <n v="4012"/>
    <s v="The Butterfly Catcher"/>
    <x v="4006"/>
    <n v="575"/>
    <n v="0"/>
    <n v="0"/>
    <x v="2"/>
    <s v="GB"/>
    <s v="GBP"/>
    <n v="1430571849"/>
    <n v="1427979849"/>
    <b v="0"/>
    <n v="0"/>
    <b v="0"/>
    <s v="theater/plays"/>
    <n v="0"/>
    <x v="1"/>
    <x v="6"/>
    <x v="4012"/>
    <d v="2015-05-02T13:04:09"/>
    <x v="4"/>
  </r>
  <r>
    <n v="4013"/>
    <s v="Harriet Tubman Woman Of Faith"/>
    <x v="4007"/>
    <n v="2000"/>
    <n v="26"/>
    <n v="1"/>
    <x v="2"/>
    <s v="US"/>
    <s v="USD"/>
    <n v="1424070823"/>
    <n v="1421478823"/>
    <b v="0"/>
    <n v="2"/>
    <b v="0"/>
    <s v="theater/plays"/>
    <n v="13"/>
    <x v="1"/>
    <x v="6"/>
    <x v="4013"/>
    <d v="2015-02-16T07:13:43"/>
    <x v="4"/>
  </r>
  <r>
    <n v="4014"/>
    <s v="Ministry theater"/>
    <x v="4008"/>
    <n v="9000"/>
    <n v="0"/>
    <n v="0"/>
    <x v="2"/>
    <s v="US"/>
    <s v="USD"/>
    <n v="1457157269"/>
    <n v="1455861269"/>
    <b v="0"/>
    <n v="0"/>
    <b v="0"/>
    <s v="theater/plays"/>
    <n v="0"/>
    <x v="1"/>
    <x v="6"/>
    <x v="4014"/>
    <d v="2016-03-05T05:54:29"/>
    <x v="2"/>
  </r>
  <r>
    <n v="4015"/>
    <s v="Shakespeare In The Park"/>
    <x v="4009"/>
    <n v="7000"/>
    <n v="1"/>
    <n v="0"/>
    <x v="2"/>
    <s v="US"/>
    <s v="USD"/>
    <n v="1437331463"/>
    <n v="1434739463"/>
    <b v="0"/>
    <n v="1"/>
    <b v="0"/>
    <s v="theater/plays"/>
    <n v="1"/>
    <x v="1"/>
    <x v="6"/>
    <x v="4015"/>
    <d v="2015-07-19T18:44:23"/>
    <x v="4"/>
  </r>
  <r>
    <n v="4016"/>
    <s v="MENTAL Play"/>
    <x v="4010"/>
    <n v="500"/>
    <n v="70"/>
    <n v="14"/>
    <x v="2"/>
    <s v="GB"/>
    <s v="GBP"/>
    <n v="1410987400"/>
    <n v="1408395400"/>
    <b v="0"/>
    <n v="7"/>
    <b v="0"/>
    <s v="theater/plays"/>
    <n v="10"/>
    <x v="1"/>
    <x v="6"/>
    <x v="4016"/>
    <d v="2014-09-17T20:56:40"/>
    <x v="3"/>
  </r>
  <r>
    <n v="4017"/>
    <s v="The Rights (and Wrongs) of Mary Wollstonecraft"/>
    <x v="4011"/>
    <n v="10000"/>
    <n v="105"/>
    <n v="1"/>
    <x v="2"/>
    <s v="US"/>
    <s v="USD"/>
    <n v="1409846874"/>
    <n v="1407254874"/>
    <b v="0"/>
    <n v="2"/>
    <b v="0"/>
    <s v="theater/plays"/>
    <n v="52.5"/>
    <x v="1"/>
    <x v="6"/>
    <x v="4017"/>
    <d v="2014-09-04T16:07:54"/>
    <x v="3"/>
  </r>
  <r>
    <n v="4018"/>
    <s v="Time Please Fringe"/>
    <x v="4012"/>
    <n v="1500"/>
    <n v="130"/>
    <n v="9"/>
    <x v="2"/>
    <s v="GB"/>
    <s v="GBP"/>
    <n v="1475877108"/>
    <n v="1473285108"/>
    <b v="0"/>
    <n v="4"/>
    <b v="0"/>
    <s v="theater/plays"/>
    <n v="32.5"/>
    <x v="1"/>
    <x v="6"/>
    <x v="4018"/>
    <d v="2016-10-07T21:51:48"/>
    <x v="2"/>
  </r>
  <r>
    <n v="4019"/>
    <s v="We Don't Play Fight"/>
    <x v="4013"/>
    <n v="3500"/>
    <n v="29"/>
    <n v="1"/>
    <x v="2"/>
    <s v="US"/>
    <s v="USD"/>
    <n v="1460737680"/>
    <n v="1455725596"/>
    <b v="0"/>
    <n v="4"/>
    <b v="0"/>
    <s v="theater/plays"/>
    <n v="7.25"/>
    <x v="1"/>
    <x v="6"/>
    <x v="4019"/>
    <d v="2016-04-15T16:28:00"/>
    <x v="2"/>
  </r>
  <r>
    <n v="4020"/>
    <s v="Those That Fly"/>
    <x v="4014"/>
    <n v="600"/>
    <n v="100"/>
    <n v="17"/>
    <x v="2"/>
    <s v="US"/>
    <s v="USD"/>
    <n v="1427168099"/>
    <n v="1424579699"/>
    <b v="0"/>
    <n v="3"/>
    <b v="0"/>
    <s v="theater/plays"/>
    <n v="33.33"/>
    <x v="1"/>
    <x v="6"/>
    <x v="4020"/>
    <d v="2015-03-24T03:34:59"/>
    <x v="4"/>
  </r>
  <r>
    <n v="4021"/>
    <s v="Angels in Houston"/>
    <x v="4015"/>
    <n v="15000"/>
    <n v="125"/>
    <n v="1"/>
    <x v="2"/>
    <s v="US"/>
    <s v="USD"/>
    <n v="1414360358"/>
    <n v="1409176358"/>
    <b v="0"/>
    <n v="2"/>
    <b v="0"/>
    <s v="theater/plays"/>
    <n v="62.5"/>
    <x v="1"/>
    <x v="6"/>
    <x v="4021"/>
    <d v="2014-10-26T21:52:38"/>
    <x v="3"/>
  </r>
  <r>
    <n v="4022"/>
    <s v="The Merchant of Venice as Shakespeare Heard It"/>
    <x v="4016"/>
    <n v="18000"/>
    <n v="12521"/>
    <n v="70"/>
    <x v="2"/>
    <s v="US"/>
    <s v="USD"/>
    <n v="1422759240"/>
    <n v="1418824867"/>
    <b v="0"/>
    <n v="197"/>
    <b v="0"/>
    <s v="theater/plays"/>
    <n v="63.56"/>
    <x v="1"/>
    <x v="6"/>
    <x v="4022"/>
    <d v="2015-02-01T02:54:00"/>
    <x v="3"/>
  </r>
  <r>
    <n v="4023"/>
    <s v="Forgive &amp; Forget"/>
    <x v="4017"/>
    <n v="7000"/>
    <n v="0"/>
    <n v="0"/>
    <x v="2"/>
    <s v="US"/>
    <s v="USD"/>
    <n v="1458860363"/>
    <n v="1454975963"/>
    <b v="0"/>
    <n v="0"/>
    <b v="0"/>
    <s v="theater/plays"/>
    <n v="0"/>
    <x v="1"/>
    <x v="6"/>
    <x v="4023"/>
    <d v="2016-03-24T22:59:23"/>
    <x v="2"/>
  </r>
  <r>
    <n v="4024"/>
    <s v="Super Date, The Dating Game Show for Superheroes"/>
    <x v="4018"/>
    <n v="800"/>
    <n v="10"/>
    <n v="1"/>
    <x v="2"/>
    <s v="US"/>
    <s v="USD"/>
    <n v="1441037097"/>
    <n v="1438445097"/>
    <b v="0"/>
    <n v="1"/>
    <b v="0"/>
    <s v="theater/plays"/>
    <n v="10"/>
    <x v="1"/>
    <x v="6"/>
    <x v="4024"/>
    <d v="2015-08-31T16:04:57"/>
    <x v="4"/>
  </r>
  <r>
    <n v="4025"/>
    <s v="Financement et aide Ã  la crÃ©ation"/>
    <x v="4019"/>
    <n v="5000"/>
    <n v="250"/>
    <n v="5"/>
    <x v="2"/>
    <s v="FR"/>
    <s v="EUR"/>
    <n v="1437889336"/>
    <n v="1432705336"/>
    <b v="0"/>
    <n v="4"/>
    <b v="0"/>
    <s v="theater/plays"/>
    <n v="62.5"/>
    <x v="1"/>
    <x v="6"/>
    <x v="4025"/>
    <d v="2015-07-26T05:42:16"/>
    <x v="4"/>
  </r>
  <r>
    <n v="4026"/>
    <s v="Speak to my Soul: A Montage of Voices"/>
    <x v="4020"/>
    <n v="4000"/>
    <n v="0"/>
    <n v="0"/>
    <x v="2"/>
    <s v="US"/>
    <s v="USD"/>
    <n v="1449247439"/>
    <n v="1444059839"/>
    <b v="0"/>
    <n v="0"/>
    <b v="0"/>
    <s v="theater/plays"/>
    <n v="0"/>
    <x v="1"/>
    <x v="6"/>
    <x v="4026"/>
    <d v="2015-12-04T16:43:59"/>
    <x v="4"/>
  </r>
  <r>
    <n v="4027"/>
    <s v="Lincoln High School presents: Little Shop of Horrors"/>
    <x v="4021"/>
    <n v="3000"/>
    <n v="215"/>
    <n v="7"/>
    <x v="2"/>
    <s v="US"/>
    <s v="USD"/>
    <n v="1487811600"/>
    <n v="1486077481"/>
    <b v="0"/>
    <n v="7"/>
    <b v="0"/>
    <s v="theater/plays"/>
    <n v="30.71"/>
    <x v="1"/>
    <x v="6"/>
    <x v="4027"/>
    <d v="2017-02-23T01:00:00"/>
    <x v="9"/>
  </r>
  <r>
    <n v="4028"/>
    <s v="The Last King of the I.D.A. (Minnesota Fringe)"/>
    <x v="4022"/>
    <n v="2000"/>
    <n v="561"/>
    <n v="28"/>
    <x v="2"/>
    <s v="US"/>
    <s v="USD"/>
    <n v="1402007500"/>
    <n v="1399415500"/>
    <b v="0"/>
    <n v="11"/>
    <b v="0"/>
    <s v="theater/plays"/>
    <n v="51"/>
    <x v="1"/>
    <x v="6"/>
    <x v="4028"/>
    <d v="2014-06-05T22:31:40"/>
    <x v="3"/>
  </r>
  <r>
    <n v="4029"/>
    <s v="Next 2 the Stage"/>
    <x v="4023"/>
    <n v="20000"/>
    <n v="0"/>
    <n v="0"/>
    <x v="2"/>
    <s v="US"/>
    <s v="USD"/>
    <n v="1450053370"/>
    <n v="1447461370"/>
    <b v="0"/>
    <n v="0"/>
    <b v="0"/>
    <s v="theater/plays"/>
    <n v="0"/>
    <x v="1"/>
    <x v="6"/>
    <x v="4029"/>
    <d v="2015-12-14T00:36:10"/>
    <x v="4"/>
  </r>
  <r>
    <n v="4030"/>
    <s v="The Martin and Lewis Tribute Show"/>
    <x v="4024"/>
    <n v="2500"/>
    <n v="400"/>
    <n v="16"/>
    <x v="2"/>
    <s v="US"/>
    <s v="USD"/>
    <n v="1454525340"/>
    <n v="1452008599"/>
    <b v="0"/>
    <n v="6"/>
    <b v="0"/>
    <s v="theater/plays"/>
    <n v="66.67"/>
    <x v="1"/>
    <x v="6"/>
    <x v="4030"/>
    <d v="2016-02-03T18:49:00"/>
    <x v="2"/>
  </r>
  <r>
    <n v="4031"/>
    <s v="As You Like It in The Enchanted Forest Wildlife Sanctuary"/>
    <x v="4025"/>
    <n v="5000"/>
    <n v="0"/>
    <n v="0"/>
    <x v="2"/>
    <s v="US"/>
    <s v="USD"/>
    <n v="1418914964"/>
    <n v="1414591364"/>
    <b v="0"/>
    <n v="0"/>
    <b v="0"/>
    <s v="theater/plays"/>
    <n v="0"/>
    <x v="1"/>
    <x v="6"/>
    <x v="4031"/>
    <d v="2014-12-18T15:02:44"/>
    <x v="3"/>
  </r>
  <r>
    <n v="4032"/>
    <s v="The Modern Theater's 'Play It Forward' Fund"/>
    <x v="4026"/>
    <n v="6048"/>
    <n v="413"/>
    <n v="7"/>
    <x v="2"/>
    <s v="US"/>
    <s v="USD"/>
    <n v="1450211116"/>
    <n v="1445023516"/>
    <b v="0"/>
    <n v="7"/>
    <b v="0"/>
    <s v="theater/plays"/>
    <n v="59"/>
    <x v="1"/>
    <x v="6"/>
    <x v="4032"/>
    <d v="2015-12-15T20:25:16"/>
    <x v="4"/>
  </r>
  <r>
    <n v="4033"/>
    <s v="2020 Vision: a love story told over sixty years"/>
    <x v="4027"/>
    <n v="23900"/>
    <n v="6141.99"/>
    <n v="26"/>
    <x v="2"/>
    <s v="GB"/>
    <s v="GBP"/>
    <n v="1475398800"/>
    <n v="1472711224"/>
    <b v="0"/>
    <n v="94"/>
    <b v="0"/>
    <s v="theater/plays"/>
    <n v="65.34"/>
    <x v="1"/>
    <x v="6"/>
    <x v="4033"/>
    <d v="2016-10-02T09:00:00"/>
    <x v="2"/>
  </r>
  <r>
    <n v="4034"/>
    <s v="Technical Design for Liberty Lake Community Theatre"/>
    <x v="4028"/>
    <n v="13500"/>
    <n v="200"/>
    <n v="1"/>
    <x v="2"/>
    <s v="US"/>
    <s v="USD"/>
    <n v="1428097450"/>
    <n v="1425509050"/>
    <b v="0"/>
    <n v="2"/>
    <b v="0"/>
    <s v="theater/plays"/>
    <n v="100"/>
    <x v="1"/>
    <x v="6"/>
    <x v="4034"/>
    <d v="2015-04-03T21:44:10"/>
    <x v="4"/>
  </r>
  <r>
    <n v="4035"/>
    <s v="The Lost Boy"/>
    <x v="4029"/>
    <n v="10000"/>
    <n v="3685"/>
    <n v="37"/>
    <x v="2"/>
    <s v="US"/>
    <s v="USD"/>
    <n v="1413925887"/>
    <n v="1411333887"/>
    <b v="0"/>
    <n v="25"/>
    <b v="0"/>
    <s v="theater/plays"/>
    <n v="147.4"/>
    <x v="1"/>
    <x v="6"/>
    <x v="4035"/>
    <d v="2014-10-21T21:11:27"/>
    <x v="3"/>
  </r>
  <r>
    <n v="4036"/>
    <s v="3 Days In Savannah"/>
    <x v="3326"/>
    <n v="6000"/>
    <n v="2823"/>
    <n v="47"/>
    <x v="2"/>
    <s v="US"/>
    <s v="USD"/>
    <n v="1404253800"/>
    <n v="1402784964"/>
    <b v="0"/>
    <n v="17"/>
    <b v="0"/>
    <s v="theater/plays"/>
    <n v="166.06"/>
    <x v="1"/>
    <x v="6"/>
    <x v="4036"/>
    <d v="2014-07-01T22:30:00"/>
    <x v="3"/>
  </r>
  <r>
    <n v="4037"/>
    <s v="The Pelican, by August Strindberg"/>
    <x v="4030"/>
    <n v="700"/>
    <n v="80"/>
    <n v="11"/>
    <x v="2"/>
    <s v="US"/>
    <s v="USD"/>
    <n v="1464099900"/>
    <n v="1462585315"/>
    <b v="0"/>
    <n v="2"/>
    <b v="0"/>
    <s v="theater/plays"/>
    <n v="40"/>
    <x v="1"/>
    <x v="6"/>
    <x v="4037"/>
    <d v="2016-05-24T14:25:00"/>
    <x v="2"/>
  </r>
  <r>
    <n v="4038"/>
    <s v="Take the Vagina Monologues to Main Street in Lexington, NC!"/>
    <x v="4031"/>
    <n v="2500"/>
    <n v="301"/>
    <n v="12"/>
    <x v="2"/>
    <s v="US"/>
    <s v="USD"/>
    <n v="1413573010"/>
    <n v="1408389010"/>
    <b v="0"/>
    <n v="4"/>
    <b v="0"/>
    <s v="theater/plays"/>
    <n v="75.25"/>
    <x v="1"/>
    <x v="6"/>
    <x v="4038"/>
    <d v="2014-10-17T19:10:10"/>
    <x v="3"/>
  </r>
  <r>
    <n v="4039"/>
    <s v="Defiant Entertainment presents: The Park Bench"/>
    <x v="4032"/>
    <n v="500"/>
    <n v="300"/>
    <n v="60"/>
    <x v="2"/>
    <s v="US"/>
    <s v="USD"/>
    <n v="1448949540"/>
    <n v="1446048367"/>
    <b v="0"/>
    <n v="5"/>
    <b v="0"/>
    <s v="theater/plays"/>
    <n v="60"/>
    <x v="1"/>
    <x v="6"/>
    <x v="4039"/>
    <d v="2015-12-01T05:59:00"/>
    <x v="4"/>
  </r>
  <r>
    <n v="4040"/>
    <s v="The Last Encore Musical"/>
    <x v="4033"/>
    <n v="8000"/>
    <n v="2500"/>
    <n v="31"/>
    <x v="2"/>
    <s v="US"/>
    <s v="USD"/>
    <n v="1437188400"/>
    <n v="1432100004"/>
    <b v="0"/>
    <n v="2"/>
    <b v="0"/>
    <s v="theater/plays"/>
    <n v="1250"/>
    <x v="1"/>
    <x v="6"/>
    <x v="4040"/>
    <d v="2015-07-18T03:00:00"/>
    <x v="4"/>
  </r>
  <r>
    <n v="4041"/>
    <s v="In the Land of Gold"/>
    <x v="4034"/>
    <n v="5000"/>
    <n v="21"/>
    <n v="0"/>
    <x v="2"/>
    <s v="GB"/>
    <s v="GBP"/>
    <n v="1473160954"/>
    <n v="1467976954"/>
    <b v="0"/>
    <n v="2"/>
    <b v="0"/>
    <s v="theater/plays"/>
    <n v="10.5"/>
    <x v="1"/>
    <x v="6"/>
    <x v="4041"/>
    <d v="2016-09-06T11:22:34"/>
    <x v="2"/>
  </r>
  <r>
    <n v="4042"/>
    <s v="Messages"/>
    <x v="4035"/>
    <n v="10000"/>
    <n v="21"/>
    <n v="0"/>
    <x v="2"/>
    <s v="US"/>
    <s v="USD"/>
    <n v="1421781360"/>
    <n v="1419213664"/>
    <b v="0"/>
    <n v="3"/>
    <b v="0"/>
    <s v="theater/plays"/>
    <n v="7"/>
    <x v="1"/>
    <x v="6"/>
    <x v="4042"/>
    <d v="2015-01-20T19:16:00"/>
    <x v="3"/>
  </r>
  <r>
    <n v="4043"/>
    <s v="Not making potato salad here!"/>
    <x v="4036"/>
    <n v="300"/>
    <n v="0"/>
    <n v="0"/>
    <x v="2"/>
    <s v="CA"/>
    <s v="CAD"/>
    <n v="1416524325"/>
    <n v="1415228325"/>
    <b v="0"/>
    <n v="0"/>
    <b v="0"/>
    <s v="theater/plays"/>
    <n v="0"/>
    <x v="1"/>
    <x v="6"/>
    <x v="4043"/>
    <d v="2014-11-20T22:58:45"/>
    <x v="3"/>
  </r>
  <r>
    <n v="4044"/>
    <s v="Cielito Lindo (Pretty Little One)"/>
    <x v="4037"/>
    <n v="600"/>
    <n v="225"/>
    <n v="38"/>
    <x v="2"/>
    <s v="US"/>
    <s v="USD"/>
    <n v="1428642000"/>
    <n v="1426050982"/>
    <b v="0"/>
    <n v="4"/>
    <b v="0"/>
    <s v="theater/plays"/>
    <n v="56.25"/>
    <x v="1"/>
    <x v="6"/>
    <x v="4044"/>
    <d v="2015-04-10T05:00:00"/>
    <x v="4"/>
  </r>
  <r>
    <n v="4045"/>
    <s v="The Hostages"/>
    <x v="4038"/>
    <n v="5000"/>
    <n v="1"/>
    <n v="0"/>
    <x v="2"/>
    <s v="AU"/>
    <s v="AUD"/>
    <n v="1408596589"/>
    <n v="1406004589"/>
    <b v="0"/>
    <n v="1"/>
    <b v="0"/>
    <s v="theater/plays"/>
    <n v="1"/>
    <x v="1"/>
    <x v="6"/>
    <x v="4045"/>
    <d v="2014-08-21T04:49:49"/>
    <x v="3"/>
  </r>
  <r>
    <n v="4046"/>
    <s v="Glenn Herman's EXPRESSIONS: The UnKnown"/>
    <x v="4039"/>
    <n v="5600"/>
    <n v="460"/>
    <n v="8"/>
    <x v="2"/>
    <s v="US"/>
    <s v="USD"/>
    <n v="1413992210"/>
    <n v="1411400210"/>
    <b v="0"/>
    <n v="12"/>
    <b v="0"/>
    <s v="theater/plays"/>
    <n v="38.33"/>
    <x v="1"/>
    <x v="6"/>
    <x v="4046"/>
    <d v="2014-10-22T15:36:50"/>
    <x v="3"/>
  </r>
  <r>
    <n v="4047"/>
    <s v="The Bridge That Brought Us Over: The History of Gospel Music"/>
    <x v="4040"/>
    <n v="5000"/>
    <n v="110"/>
    <n v="2"/>
    <x v="2"/>
    <s v="US"/>
    <s v="USD"/>
    <n v="1420938000"/>
    <n v="1418862743"/>
    <b v="0"/>
    <n v="4"/>
    <b v="0"/>
    <s v="theater/plays"/>
    <n v="27.5"/>
    <x v="1"/>
    <x v="6"/>
    <x v="4047"/>
    <d v="2015-01-11T01:00:00"/>
    <x v="3"/>
  </r>
  <r>
    <n v="4048"/>
    <s v="Speechless"/>
    <x v="4041"/>
    <n v="17000"/>
    <n v="3001"/>
    <n v="18"/>
    <x v="2"/>
    <s v="GB"/>
    <s v="GBP"/>
    <n v="1460373187"/>
    <n v="1457352787"/>
    <b v="0"/>
    <n v="91"/>
    <b v="0"/>
    <s v="theater/plays"/>
    <n v="32.979999999999997"/>
    <x v="1"/>
    <x v="6"/>
    <x v="4048"/>
    <d v="2016-04-11T11:13:07"/>
    <x v="2"/>
  </r>
  <r>
    <n v="4049"/>
    <s v="The Hounds of Reservoir - A Shakesperian Heist film"/>
    <x v="4042"/>
    <n v="20000"/>
    <n v="16"/>
    <n v="0"/>
    <x v="2"/>
    <s v="US"/>
    <s v="USD"/>
    <n v="1436914815"/>
    <n v="1434322815"/>
    <b v="0"/>
    <n v="1"/>
    <b v="0"/>
    <s v="theater/plays"/>
    <n v="16"/>
    <x v="1"/>
    <x v="6"/>
    <x v="4049"/>
    <d v="2015-07-14T23:00:15"/>
    <x v="4"/>
  </r>
  <r>
    <n v="4050"/>
    <s v="Ø¢Ù…ÙŠÙ† (Amen)"/>
    <x v="4043"/>
    <n v="1500"/>
    <n v="1"/>
    <n v="0"/>
    <x v="2"/>
    <s v="US"/>
    <s v="USD"/>
    <n v="1414077391"/>
    <n v="1411485391"/>
    <b v="0"/>
    <n v="1"/>
    <b v="0"/>
    <s v="theater/plays"/>
    <n v="1"/>
    <x v="1"/>
    <x v="6"/>
    <x v="4050"/>
    <d v="2014-10-23T15:16:31"/>
    <x v="3"/>
  </r>
  <r>
    <n v="4051"/>
    <s v="Phantom of the Kun Opera"/>
    <x v="4044"/>
    <n v="500"/>
    <n v="0"/>
    <n v="0"/>
    <x v="2"/>
    <s v="US"/>
    <s v="USD"/>
    <n v="1399618380"/>
    <n v="1399058797"/>
    <b v="0"/>
    <n v="0"/>
    <b v="0"/>
    <s v="theater/plays"/>
    <n v="0"/>
    <x v="1"/>
    <x v="6"/>
    <x v="4051"/>
    <d v="2014-05-09T06:53:00"/>
    <x v="3"/>
  </r>
  <r>
    <n v="4052"/>
    <s v="Throw Like A Girl"/>
    <x v="4045"/>
    <n v="3000"/>
    <n v="1126"/>
    <n v="38"/>
    <x v="2"/>
    <s v="US"/>
    <s v="USD"/>
    <n v="1413234316"/>
    <n v="1408050316"/>
    <b v="0"/>
    <n v="13"/>
    <b v="0"/>
    <s v="theater/plays"/>
    <n v="86.62"/>
    <x v="1"/>
    <x v="6"/>
    <x v="4052"/>
    <d v="2014-10-13T21:05:16"/>
    <x v="3"/>
  </r>
  <r>
    <n v="4053"/>
    <s v="'Time at the Bar!' - Written and directed by Kieran Mellish"/>
    <x v="4046"/>
    <n v="500"/>
    <n v="110"/>
    <n v="22"/>
    <x v="2"/>
    <s v="GB"/>
    <s v="GBP"/>
    <n v="1416081600"/>
    <n v="1413477228"/>
    <b v="0"/>
    <n v="2"/>
    <b v="0"/>
    <s v="theater/plays"/>
    <n v="55"/>
    <x v="1"/>
    <x v="6"/>
    <x v="4053"/>
    <d v="2014-11-15T20:00:00"/>
    <x v="3"/>
  </r>
  <r>
    <n v="4054"/>
    <s v="Truth is..&quot;Real Love Ain't Suppose to Hurt&quot;"/>
    <x v="4047"/>
    <n v="8880"/>
    <n v="0"/>
    <n v="0"/>
    <x v="2"/>
    <s v="US"/>
    <s v="USD"/>
    <n v="1475294400"/>
    <n v="1472674285"/>
    <b v="0"/>
    <n v="0"/>
    <b v="0"/>
    <s v="theater/plays"/>
    <n v="0"/>
    <x v="1"/>
    <x v="6"/>
    <x v="4054"/>
    <d v="2016-10-01T04:00:00"/>
    <x v="2"/>
  </r>
  <r>
    <n v="4055"/>
    <s v="'The Tempest' at the Minack Theatre Cornwall, July 2014"/>
    <x v="4048"/>
    <n v="5000"/>
    <n v="881"/>
    <n v="18"/>
    <x v="2"/>
    <s v="GB"/>
    <s v="GBP"/>
    <n v="1403192031"/>
    <n v="1400600031"/>
    <b v="0"/>
    <n v="21"/>
    <b v="0"/>
    <s v="theater/plays"/>
    <n v="41.95"/>
    <x v="1"/>
    <x v="6"/>
    <x v="4055"/>
    <d v="2014-06-19T15:33:51"/>
    <x v="3"/>
  </r>
  <r>
    <n v="4056"/>
    <s v="American Pride"/>
    <x v="4049"/>
    <n v="1500"/>
    <n v="795"/>
    <n v="53"/>
    <x v="2"/>
    <s v="US"/>
    <s v="USD"/>
    <n v="1467575940"/>
    <n v="1465856639"/>
    <b v="0"/>
    <n v="9"/>
    <b v="0"/>
    <s v="theater/plays"/>
    <n v="88.33"/>
    <x v="1"/>
    <x v="6"/>
    <x v="4056"/>
    <d v="2016-07-03T19:59:00"/>
    <x v="2"/>
  </r>
  <r>
    <n v="4057"/>
    <s v="HOWARD BARKER DOUBLE BILL - Arcola Theatre 2015"/>
    <x v="4050"/>
    <n v="3500"/>
    <n v="775"/>
    <n v="22"/>
    <x v="2"/>
    <s v="GB"/>
    <s v="GBP"/>
    <n v="1448492400"/>
    <n v="1446506080"/>
    <b v="0"/>
    <n v="6"/>
    <b v="0"/>
    <s v="theater/plays"/>
    <n v="129.16999999999999"/>
    <x v="1"/>
    <x v="6"/>
    <x v="4057"/>
    <d v="2015-11-25T23:00:00"/>
    <x v="4"/>
  </r>
  <r>
    <n v="4058"/>
    <s v="Secret of Shahrazad (World Premier)"/>
    <x v="4051"/>
    <n v="3750"/>
    <n v="95"/>
    <n v="3"/>
    <x v="2"/>
    <s v="US"/>
    <s v="USD"/>
    <n v="1459483140"/>
    <n v="1458178044"/>
    <b v="0"/>
    <n v="4"/>
    <b v="0"/>
    <s v="theater/plays"/>
    <n v="23.75"/>
    <x v="1"/>
    <x v="6"/>
    <x v="4058"/>
    <d v="2016-04-01T03:59:00"/>
    <x v="2"/>
  </r>
  <r>
    <n v="4059"/>
    <s v="The Million Dollar Shot"/>
    <x v="4052"/>
    <n v="10000"/>
    <n v="250"/>
    <n v="3"/>
    <x v="2"/>
    <s v="CA"/>
    <s v="CAD"/>
    <n v="1410836400"/>
    <n v="1408116152"/>
    <b v="0"/>
    <n v="7"/>
    <b v="0"/>
    <s v="theater/plays"/>
    <n v="35.71"/>
    <x v="1"/>
    <x v="6"/>
    <x v="4059"/>
    <d v="2014-09-16T03:00:00"/>
    <x v="3"/>
  </r>
  <r>
    <n v="4060"/>
    <s v="Good Evening, I'm Robert Service"/>
    <x v="4053"/>
    <n v="10000"/>
    <n v="285"/>
    <n v="3"/>
    <x v="2"/>
    <s v="CA"/>
    <s v="CAD"/>
    <n v="1403539200"/>
    <n v="1400604056"/>
    <b v="0"/>
    <n v="5"/>
    <b v="0"/>
    <s v="theater/plays"/>
    <n v="57"/>
    <x v="1"/>
    <x v="6"/>
    <x v="4060"/>
    <d v="2014-06-23T16:00:00"/>
    <x v="3"/>
  </r>
  <r>
    <n v="4061"/>
    <s v="PRODUCE the Stage Play SKYLAR'S SYNDROME by Gavin Kayner"/>
    <x v="4054"/>
    <n v="525"/>
    <n v="0"/>
    <n v="0"/>
    <x v="2"/>
    <s v="US"/>
    <s v="USD"/>
    <n v="1461205423"/>
    <n v="1456025023"/>
    <b v="0"/>
    <n v="0"/>
    <b v="0"/>
    <s v="theater/plays"/>
    <n v="0"/>
    <x v="1"/>
    <x v="6"/>
    <x v="4061"/>
    <d v="2016-04-21T02:23:43"/>
    <x v="2"/>
  </r>
  <r>
    <n v="4062"/>
    <s v="Motorcycle MacBeth...NOT your grandmother's Shakespeare!"/>
    <x v="4055"/>
    <n v="20000"/>
    <n v="490"/>
    <n v="2"/>
    <x v="2"/>
    <s v="US"/>
    <s v="USD"/>
    <n v="1467481468"/>
    <n v="1464889468"/>
    <b v="0"/>
    <n v="3"/>
    <b v="0"/>
    <s v="theater/plays"/>
    <n v="163.33000000000001"/>
    <x v="1"/>
    <x v="6"/>
    <x v="4062"/>
    <d v="2016-07-02T17:44:28"/>
    <x v="2"/>
  </r>
  <r>
    <n v="4063"/>
    <s v="Whisper Me Happy Ever After (WMHEA)"/>
    <x v="4056"/>
    <n v="9500"/>
    <n v="135"/>
    <n v="1"/>
    <x v="2"/>
    <s v="GB"/>
    <s v="GBP"/>
    <n v="1403886084"/>
    <n v="1401294084"/>
    <b v="0"/>
    <n v="9"/>
    <b v="0"/>
    <s v="theater/plays"/>
    <n v="15"/>
    <x v="1"/>
    <x v="6"/>
    <x v="4063"/>
    <d v="2014-06-27T16:21:24"/>
    <x v="3"/>
  </r>
  <r>
    <n v="4064"/>
    <s v="Help us make &quot;The Odd Couple&quot; a show to remember."/>
    <x v="4057"/>
    <n v="2000"/>
    <n v="385"/>
    <n v="19"/>
    <x v="2"/>
    <s v="AU"/>
    <s v="AUD"/>
    <n v="1430316426"/>
    <n v="1427724426"/>
    <b v="0"/>
    <n v="6"/>
    <b v="0"/>
    <s v="theater/plays"/>
    <n v="64.17"/>
    <x v="1"/>
    <x v="6"/>
    <x v="4064"/>
    <d v="2015-04-29T14:07:06"/>
    <x v="4"/>
  </r>
  <r>
    <n v="4065"/>
    <s v="A Midsummer's Night's Dream"/>
    <x v="4058"/>
    <n v="4000"/>
    <n v="27"/>
    <n v="1"/>
    <x v="2"/>
    <s v="US"/>
    <s v="USD"/>
    <n v="1407883811"/>
    <n v="1405291811"/>
    <b v="0"/>
    <n v="4"/>
    <b v="0"/>
    <s v="theater/plays"/>
    <n v="6.75"/>
    <x v="1"/>
    <x v="6"/>
    <x v="4065"/>
    <d v="2014-08-12T22:50:11"/>
    <x v="3"/>
  </r>
  <r>
    <n v="4066"/>
    <s v="Divine Connection Performing Arts Leadership Program"/>
    <x v="4059"/>
    <n v="15000"/>
    <n v="25"/>
    <n v="0"/>
    <x v="2"/>
    <s v="US"/>
    <s v="USD"/>
    <n v="1463619388"/>
    <n v="1461027388"/>
    <b v="0"/>
    <n v="1"/>
    <b v="0"/>
    <s v="theater/plays"/>
    <n v="25"/>
    <x v="1"/>
    <x v="6"/>
    <x v="4066"/>
    <d v="2016-05-19T00:56:28"/>
    <x v="2"/>
  </r>
  <r>
    <n v="4067"/>
    <s v="Help Shakespeare Troupe accept invite to perform in UK!"/>
    <x v="3887"/>
    <n v="5000"/>
    <n v="3045"/>
    <n v="61"/>
    <x v="2"/>
    <s v="US"/>
    <s v="USD"/>
    <n v="1443408550"/>
    <n v="1439952550"/>
    <b v="0"/>
    <n v="17"/>
    <b v="0"/>
    <s v="theater/plays"/>
    <n v="179.12"/>
    <x v="1"/>
    <x v="6"/>
    <x v="4067"/>
    <d v="2015-09-28T02:49:10"/>
    <x v="4"/>
  </r>
  <r>
    <n v="4068"/>
    <s v="Produce BELLE DAME SANS MERCI a stage play"/>
    <x v="4060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x v="6"/>
    <x v="4068"/>
    <d v="2017-01-13T23:05:00"/>
    <x v="2"/>
  </r>
  <r>
    <n v="4069"/>
    <s v="The Pendulum Swings"/>
    <x v="4061"/>
    <n v="1250"/>
    <n v="430"/>
    <n v="34"/>
    <x v="2"/>
    <s v="GB"/>
    <s v="GBP"/>
    <n v="1425124800"/>
    <n v="1421596356"/>
    <b v="0"/>
    <n v="13"/>
    <b v="0"/>
    <s v="theater/plays"/>
    <n v="33.08"/>
    <x v="1"/>
    <x v="6"/>
    <x v="4069"/>
    <d v="2015-02-28T12:00:00"/>
    <x v="4"/>
  </r>
  <r>
    <n v="4070"/>
    <s v="Southern Utah University: V-Day 2015"/>
    <x v="4062"/>
    <n v="1000"/>
    <n v="165"/>
    <n v="17"/>
    <x v="2"/>
    <s v="US"/>
    <s v="USD"/>
    <n v="1425178800"/>
    <n v="1422374420"/>
    <b v="0"/>
    <n v="6"/>
    <b v="0"/>
    <s v="theater/plays"/>
    <n v="27.5"/>
    <x v="1"/>
    <x v="6"/>
    <x v="4070"/>
    <d v="2015-03-01T03:00:00"/>
    <x v="4"/>
  </r>
  <r>
    <n v="4071"/>
    <s v="ATEMPORAL"/>
    <x v="4063"/>
    <n v="20000"/>
    <n v="0"/>
    <n v="0"/>
    <x v="2"/>
    <s v="MX"/>
    <s v="MXN"/>
    <n v="1482779931"/>
    <n v="1480187931"/>
    <b v="0"/>
    <n v="0"/>
    <b v="0"/>
    <s v="theater/plays"/>
    <n v="0"/>
    <x v="1"/>
    <x v="6"/>
    <x v="4071"/>
    <d v="2016-12-26T19:18:51"/>
    <x v="2"/>
  </r>
  <r>
    <n v="4072"/>
    <s v="Oh! What a Lovely War - Salute the Centenary"/>
    <x v="4064"/>
    <n v="1000"/>
    <n v="4"/>
    <n v="0"/>
    <x v="2"/>
    <s v="GB"/>
    <s v="GBP"/>
    <n v="1408646111"/>
    <n v="1403462111"/>
    <b v="0"/>
    <n v="2"/>
    <b v="0"/>
    <s v="theater/plays"/>
    <n v="2"/>
    <x v="1"/>
    <x v="6"/>
    <x v="4072"/>
    <d v="2014-08-21T18:35:11"/>
    <x v="3"/>
  </r>
  <r>
    <n v="4073"/>
    <s v="OTHELLO, by William Shakespeare ( FUNDRAISER)"/>
    <x v="4065"/>
    <n v="3500"/>
    <n v="37"/>
    <n v="1"/>
    <x v="2"/>
    <s v="US"/>
    <s v="USD"/>
    <n v="1431144000"/>
    <n v="1426407426"/>
    <b v="0"/>
    <n v="2"/>
    <b v="0"/>
    <s v="theater/plays"/>
    <n v="18.5"/>
    <x v="1"/>
    <x v="6"/>
    <x v="4073"/>
    <d v="2015-05-09T04:00:00"/>
    <x v="4"/>
  </r>
  <r>
    <n v="4074"/>
    <s v="The Free Man - the story of Hurr"/>
    <x v="4066"/>
    <n v="2750"/>
    <n v="735"/>
    <n v="27"/>
    <x v="2"/>
    <s v="GB"/>
    <s v="GBP"/>
    <n v="1446732975"/>
    <n v="1444137375"/>
    <b v="0"/>
    <n v="21"/>
    <b v="0"/>
    <s v="theater/plays"/>
    <n v="35"/>
    <x v="1"/>
    <x v="6"/>
    <x v="4074"/>
    <d v="2015-11-05T14:16:15"/>
    <x v="4"/>
  </r>
  <r>
    <n v="4075"/>
    <s v="Julius Caesar - Which side will you choose?"/>
    <x v="4067"/>
    <n v="2000"/>
    <n v="576"/>
    <n v="29"/>
    <x v="2"/>
    <s v="GB"/>
    <s v="GBP"/>
    <n v="1404149280"/>
    <n v="1400547969"/>
    <b v="0"/>
    <n v="13"/>
    <b v="0"/>
    <s v="theater/plays"/>
    <n v="44.31"/>
    <x v="1"/>
    <x v="6"/>
    <x v="4075"/>
    <d v="2014-06-30T17:28:00"/>
    <x v="3"/>
  </r>
  <r>
    <n v="4076"/>
    <s v="The Walls of Jericho ( A Voice for Warrior Families)"/>
    <x v="4068"/>
    <n v="700"/>
    <n v="0"/>
    <n v="0"/>
    <x v="2"/>
    <s v="US"/>
    <s v="USD"/>
    <n v="1413921060"/>
    <n v="1411499149"/>
    <b v="0"/>
    <n v="0"/>
    <b v="0"/>
    <s v="theater/plays"/>
    <n v="0"/>
    <x v="1"/>
    <x v="6"/>
    <x v="4076"/>
    <d v="2014-10-21T19:51:00"/>
    <x v="3"/>
  </r>
  <r>
    <n v="4077"/>
    <s v="Citrus Heights Theatre In The Heights"/>
    <x v="4069"/>
    <n v="15000"/>
    <n v="1335"/>
    <n v="9"/>
    <x v="2"/>
    <s v="US"/>
    <s v="USD"/>
    <n v="1482339794"/>
    <n v="1479747794"/>
    <b v="0"/>
    <n v="6"/>
    <b v="0"/>
    <s v="theater/plays"/>
    <n v="222.5"/>
    <x v="1"/>
    <x v="6"/>
    <x v="4077"/>
    <d v="2016-12-21T17:03:14"/>
    <x v="2"/>
  </r>
  <r>
    <n v="4078"/>
    <s v="Theatre Memoire"/>
    <x v="4070"/>
    <n v="250"/>
    <n v="0"/>
    <n v="0"/>
    <x v="2"/>
    <s v="GB"/>
    <s v="GBP"/>
    <n v="1485543242"/>
    <n v="1482951242"/>
    <b v="0"/>
    <n v="0"/>
    <b v="0"/>
    <s v="theater/plays"/>
    <n v="0"/>
    <x v="1"/>
    <x v="6"/>
    <x v="4078"/>
    <d v="2017-01-27T18:54:02"/>
    <x v="2"/>
  </r>
  <r>
    <n v="4079"/>
    <s v="Professor O'Hannigan's Time Machine (Student Directed)"/>
    <x v="4071"/>
    <n v="3000"/>
    <n v="5"/>
    <n v="0"/>
    <x v="2"/>
    <s v="US"/>
    <s v="USD"/>
    <n v="1466375521"/>
    <n v="1463783521"/>
    <b v="0"/>
    <n v="1"/>
    <b v="0"/>
    <s v="theater/plays"/>
    <n v="5"/>
    <x v="1"/>
    <x v="6"/>
    <x v="4079"/>
    <d v="2016-06-19T22:32:01"/>
    <x v="2"/>
  </r>
  <r>
    <n v="4080"/>
    <s v="Uncommonnotions"/>
    <x v="4072"/>
    <n v="3000"/>
    <n v="0"/>
    <n v="0"/>
    <x v="2"/>
    <s v="US"/>
    <s v="USD"/>
    <n v="1465930440"/>
    <n v="1463849116"/>
    <b v="0"/>
    <n v="0"/>
    <b v="0"/>
    <s v="theater/plays"/>
    <n v="0"/>
    <x v="1"/>
    <x v="6"/>
    <x v="4080"/>
    <d v="2016-06-14T18:54:00"/>
    <x v="2"/>
  </r>
  <r>
    <n v="4081"/>
    <s v="AU Theatre Wing (Pygmalion Sound and Lighting Fees)"/>
    <x v="4073"/>
    <n v="2224"/>
    <n v="350"/>
    <n v="16"/>
    <x v="2"/>
    <s v="US"/>
    <s v="USD"/>
    <n v="1425819425"/>
    <n v="1423231025"/>
    <b v="0"/>
    <n v="12"/>
    <b v="0"/>
    <s v="theater/plays"/>
    <n v="29.17"/>
    <x v="1"/>
    <x v="6"/>
    <x v="4081"/>
    <d v="2015-03-08T12:57:05"/>
    <x v="4"/>
  </r>
  <r>
    <n v="4082"/>
    <s v="Blazed Donuts: An Orginial One Act"/>
    <x v="4074"/>
    <n v="150"/>
    <n v="3"/>
    <n v="2"/>
    <x v="2"/>
    <s v="US"/>
    <s v="USD"/>
    <n v="1447542000"/>
    <n v="1446179553"/>
    <b v="0"/>
    <n v="2"/>
    <b v="0"/>
    <s v="theater/plays"/>
    <n v="1.5"/>
    <x v="1"/>
    <x v="6"/>
    <x v="4082"/>
    <d v="2015-11-14T23:00:00"/>
    <x v="4"/>
  </r>
  <r>
    <n v="4083"/>
    <s v="Defendant Maurice Chevalier"/>
    <x v="4075"/>
    <n v="3500"/>
    <n v="759"/>
    <n v="22"/>
    <x v="2"/>
    <s v="US"/>
    <s v="USD"/>
    <n v="1452795416"/>
    <n v="1450203416"/>
    <b v="0"/>
    <n v="6"/>
    <b v="0"/>
    <s v="theater/plays"/>
    <n v="126.5"/>
    <x v="1"/>
    <x v="6"/>
    <x v="4083"/>
    <d v="2016-01-14T18:16:56"/>
    <x v="4"/>
  </r>
  <r>
    <n v="4084"/>
    <s v="WANTS (We Are Not The Same)"/>
    <x v="4076"/>
    <n v="3000"/>
    <n v="10"/>
    <n v="0"/>
    <x v="2"/>
    <s v="IT"/>
    <s v="EUR"/>
    <n v="1476008906"/>
    <n v="1473416906"/>
    <b v="0"/>
    <n v="1"/>
    <b v="0"/>
    <s v="theater/plays"/>
    <n v="10"/>
    <x v="1"/>
    <x v="6"/>
    <x v="4084"/>
    <d v="2016-10-09T10:28:26"/>
    <x v="2"/>
  </r>
  <r>
    <n v="4085"/>
    <s v="Age of Valor: Heritage - The Audio Drama"/>
    <x v="4077"/>
    <n v="3500"/>
    <n v="10"/>
    <n v="0"/>
    <x v="2"/>
    <s v="US"/>
    <s v="USD"/>
    <n v="1427169540"/>
    <n v="1424701775"/>
    <b v="0"/>
    <n v="1"/>
    <b v="0"/>
    <s v="theater/plays"/>
    <n v="10"/>
    <x v="1"/>
    <x v="6"/>
    <x v="4085"/>
    <d v="2015-03-24T03:59:00"/>
    <x v="4"/>
  </r>
  <r>
    <n v="4086"/>
    <s v="Carpe Diem Theater Troupe"/>
    <x v="4078"/>
    <n v="1000"/>
    <n v="47"/>
    <n v="5"/>
    <x v="2"/>
    <s v="US"/>
    <s v="USD"/>
    <n v="1448078400"/>
    <n v="1445985299"/>
    <b v="0"/>
    <n v="5"/>
    <b v="0"/>
    <s v="theater/plays"/>
    <n v="9.4"/>
    <x v="1"/>
    <x v="6"/>
    <x v="4086"/>
    <d v="2015-11-21T04:00:00"/>
    <x v="4"/>
  </r>
  <r>
    <n v="4087"/>
    <s v="Stage Production &quot;The Nail Shop&quot;"/>
    <x v="4079"/>
    <n v="9600"/>
    <n v="0"/>
    <n v="0"/>
    <x v="2"/>
    <s v="US"/>
    <s v="USD"/>
    <n v="1468777786"/>
    <n v="1466185786"/>
    <b v="0"/>
    <n v="0"/>
    <b v="0"/>
    <s v="theater/plays"/>
    <n v="0"/>
    <x v="1"/>
    <x v="6"/>
    <x v="4087"/>
    <d v="2016-07-17T17:49:46"/>
    <x v="2"/>
  </r>
  <r>
    <n v="4088"/>
    <s v="Community Theatre Project-Children's Show (Arthur)"/>
    <x v="4080"/>
    <n v="2000"/>
    <n v="216"/>
    <n v="11"/>
    <x v="2"/>
    <s v="GB"/>
    <s v="GBP"/>
    <n v="1421403960"/>
    <n v="1418827324"/>
    <b v="0"/>
    <n v="3"/>
    <b v="0"/>
    <s v="theater/plays"/>
    <n v="72"/>
    <x v="1"/>
    <x v="6"/>
    <x v="4088"/>
    <d v="2015-01-16T10:26:00"/>
    <x v="3"/>
  </r>
  <r>
    <n v="4089"/>
    <s v="THE SNAIL: a comedy play at Hollywood Fringe Festival 2015"/>
    <x v="4081"/>
    <n v="5000"/>
    <n v="240"/>
    <n v="5"/>
    <x v="2"/>
    <s v="US"/>
    <s v="USD"/>
    <n v="1433093700"/>
    <n v="1430242488"/>
    <b v="0"/>
    <n v="8"/>
    <b v="0"/>
    <s v="theater/plays"/>
    <n v="30"/>
    <x v="1"/>
    <x v="6"/>
    <x v="4089"/>
    <d v="2015-05-31T17:35:00"/>
    <x v="4"/>
  </r>
  <r>
    <n v="4090"/>
    <s v="&quot; Sweet O'l Mama &quot; Theater Production"/>
    <x v="4082"/>
    <n v="1000"/>
    <n v="32"/>
    <n v="3"/>
    <x v="2"/>
    <s v="US"/>
    <s v="USD"/>
    <n v="1438959600"/>
    <n v="1437754137"/>
    <b v="0"/>
    <n v="3"/>
    <b v="0"/>
    <s v="theater/plays"/>
    <n v="10.67"/>
    <x v="1"/>
    <x v="6"/>
    <x v="4090"/>
    <d v="2015-08-07T15:00:00"/>
    <x v="4"/>
  </r>
  <r>
    <n v="4091"/>
    <s v="The 'Theater of Community' Tour"/>
    <x v="4083"/>
    <n v="1600"/>
    <n v="204"/>
    <n v="13"/>
    <x v="2"/>
    <s v="US"/>
    <s v="USD"/>
    <n v="1421410151"/>
    <n v="1418818151"/>
    <b v="0"/>
    <n v="8"/>
    <b v="0"/>
    <s v="theater/plays"/>
    <n v="25.5"/>
    <x v="1"/>
    <x v="6"/>
    <x v="4091"/>
    <d v="2015-01-16T12:09:11"/>
    <x v="3"/>
  </r>
  <r>
    <n v="4092"/>
    <s v="A CRY FOR HELP"/>
    <x v="4084"/>
    <n v="110000"/>
    <n v="20"/>
    <n v="0"/>
    <x v="2"/>
    <s v="US"/>
    <s v="USD"/>
    <n v="1428205247"/>
    <n v="1423024847"/>
    <b v="0"/>
    <n v="1"/>
    <b v="0"/>
    <s v="theater/plays"/>
    <n v="20"/>
    <x v="1"/>
    <x v="6"/>
    <x v="4092"/>
    <d v="2015-04-05T03:40:47"/>
    <x v="4"/>
  </r>
  <r>
    <n v="4093"/>
    <s v="The Grouch Who Couldn't Steal Christmas"/>
    <x v="4085"/>
    <n v="2500"/>
    <n v="60"/>
    <n v="2"/>
    <x v="2"/>
    <s v="GB"/>
    <s v="GBP"/>
    <n v="1440272093"/>
    <n v="1435088093"/>
    <b v="0"/>
    <n v="4"/>
    <b v="0"/>
    <s v="theater/plays"/>
    <n v="15"/>
    <x v="1"/>
    <x v="6"/>
    <x v="4093"/>
    <d v="2015-08-22T19:34:53"/>
    <x v="4"/>
  </r>
  <r>
    <n v="4094"/>
    <s v="Live at the Speakeasy with Ryan Anderson"/>
    <x v="4086"/>
    <n v="2000"/>
    <n v="730"/>
    <n v="37"/>
    <x v="2"/>
    <s v="US"/>
    <s v="USD"/>
    <n v="1413953940"/>
    <n v="1410141900"/>
    <b v="0"/>
    <n v="8"/>
    <b v="0"/>
    <s v="theater/plays"/>
    <n v="91.25"/>
    <x v="1"/>
    <x v="6"/>
    <x v="4094"/>
    <d v="2014-10-22T04:59:00"/>
    <x v="3"/>
  </r>
  <r>
    <n v="4095"/>
    <s v="LOPE ENAMORADO"/>
    <x v="4087"/>
    <n v="30000"/>
    <n v="800"/>
    <n v="3"/>
    <x v="2"/>
    <s v="MX"/>
    <s v="MXN"/>
    <n v="1482108350"/>
    <n v="1479516350"/>
    <b v="0"/>
    <n v="1"/>
    <b v="0"/>
    <s v="theater/plays"/>
    <n v="800"/>
    <x v="1"/>
    <x v="6"/>
    <x v="4095"/>
    <d v="2016-12-19T00:45:50"/>
    <x v="2"/>
  </r>
  <r>
    <n v="4096"/>
    <s v="Theatre for Life, Youth Theatre Company, Southampton UK"/>
    <x v="4088"/>
    <n v="3500"/>
    <n v="400"/>
    <n v="11"/>
    <x v="2"/>
    <s v="GB"/>
    <s v="GBP"/>
    <n v="1488271860"/>
    <n v="1484484219"/>
    <b v="0"/>
    <n v="5"/>
    <b v="0"/>
    <s v="theater/plays"/>
    <n v="80"/>
    <x v="1"/>
    <x v="6"/>
    <x v="4096"/>
    <d v="2017-02-28T08:51:00"/>
    <x v="9"/>
  </r>
  <r>
    <n v="4097"/>
    <s v="And There Was War! Major Theatre Production"/>
    <x v="4089"/>
    <n v="10000"/>
    <n v="0"/>
    <n v="0"/>
    <x v="2"/>
    <s v="GB"/>
    <s v="GBP"/>
    <n v="1454284500"/>
    <n v="1449431237"/>
    <b v="0"/>
    <n v="0"/>
    <b v="0"/>
    <s v="theater/plays"/>
    <n v="0"/>
    <x v="1"/>
    <x v="6"/>
    <x v="4097"/>
    <d v="2016-01-31T23:55:00"/>
    <x v="4"/>
  </r>
  <r>
    <n v="4098"/>
    <s v="Life is simple"/>
    <x v="4090"/>
    <n v="75000"/>
    <n v="0"/>
    <n v="0"/>
    <x v="2"/>
    <s v="US"/>
    <s v="USD"/>
    <n v="1465060797"/>
    <n v="1462468797"/>
    <b v="0"/>
    <n v="0"/>
    <b v="0"/>
    <s v="theater/plays"/>
    <n v="0"/>
    <x v="1"/>
    <x v="6"/>
    <x v="4098"/>
    <d v="2016-06-04T17:19:57"/>
    <x v="2"/>
  </r>
  <r>
    <n v="4099"/>
    <s v="L.U.N.A. Theatre Company produces &quot;Steel Magnolias&quot;"/>
    <x v="4091"/>
    <n v="4500"/>
    <n v="50"/>
    <n v="1"/>
    <x v="2"/>
    <s v="US"/>
    <s v="USD"/>
    <n v="1472847873"/>
    <n v="1468959873"/>
    <b v="0"/>
    <n v="1"/>
    <b v="0"/>
    <s v="theater/plays"/>
    <n v="50"/>
    <x v="1"/>
    <x v="6"/>
    <x v="4099"/>
    <d v="2016-09-02T20:24:33"/>
    <x v="2"/>
  </r>
  <r>
    <n v="4100"/>
    <s v="America is at the Mall: A Play in Three Acts"/>
    <x v="4092"/>
    <n v="270"/>
    <n v="0"/>
    <n v="0"/>
    <x v="2"/>
    <s v="US"/>
    <s v="USD"/>
    <n v="1414205990"/>
    <n v="1413341990"/>
    <b v="0"/>
    <n v="0"/>
    <b v="0"/>
    <s v="theater/plays"/>
    <n v="0"/>
    <x v="1"/>
    <x v="6"/>
    <x v="4100"/>
    <d v="2014-10-25T02:59:50"/>
    <x v="3"/>
  </r>
  <r>
    <n v="4101"/>
    <s v="Meet The Claires - Valentine's Day Weekend Comedy Stage Play"/>
    <x v="4093"/>
    <n v="600"/>
    <n v="0"/>
    <n v="0"/>
    <x v="2"/>
    <s v="US"/>
    <s v="USD"/>
    <n v="1485380482"/>
    <n v="1482788482"/>
    <b v="0"/>
    <n v="0"/>
    <b v="0"/>
    <s v="theater/plays"/>
    <n v="0"/>
    <x v="1"/>
    <x v="6"/>
    <x v="4101"/>
    <d v="2017-01-25T21:41:22"/>
    <x v="2"/>
  </r>
  <r>
    <n v="4102"/>
    <s v="4th Wall Theatre Project"/>
    <x v="4094"/>
    <n v="500"/>
    <n v="137"/>
    <n v="27"/>
    <x v="2"/>
    <s v="US"/>
    <s v="USD"/>
    <n v="1463343673"/>
    <n v="1460751673"/>
    <b v="0"/>
    <n v="6"/>
    <b v="0"/>
    <s v="theater/plays"/>
    <n v="22.83"/>
    <x v="1"/>
    <x v="6"/>
    <x v="4102"/>
    <d v="2016-05-15T20:21:13"/>
    <x v="2"/>
  </r>
  <r>
    <n v="4103"/>
    <s v="Weather Men"/>
    <x v="4095"/>
    <n v="1000"/>
    <n v="100"/>
    <n v="10"/>
    <x v="2"/>
    <s v="US"/>
    <s v="USD"/>
    <n v="1440613920"/>
    <n v="1435953566"/>
    <b v="0"/>
    <n v="6"/>
    <b v="0"/>
    <s v="theater/plays"/>
    <n v="16.670000000000002"/>
    <x v="1"/>
    <x v="6"/>
    <x v="4103"/>
    <d v="2015-08-26T18:32:00"/>
    <x v="4"/>
  </r>
  <r>
    <n v="4104"/>
    <s v="PETER PAN - a new play by Ebony Rattle"/>
    <x v="4096"/>
    <n v="3000"/>
    <n v="641"/>
    <n v="21"/>
    <x v="2"/>
    <s v="AU"/>
    <s v="AUD"/>
    <n v="1477550434"/>
    <n v="1474958434"/>
    <b v="0"/>
    <n v="14"/>
    <b v="0"/>
    <s v="theater/plays"/>
    <n v="45.79"/>
    <x v="1"/>
    <x v="6"/>
    <x v="4104"/>
    <d v="2016-10-27T06:40:34"/>
    <x v="2"/>
  </r>
  <r>
    <n v="4105"/>
    <s v="Â¡LlÃ©vame!"/>
    <x v="4097"/>
    <n v="33000"/>
    <n v="2300"/>
    <n v="7"/>
    <x v="2"/>
    <s v="MX"/>
    <s v="MXN"/>
    <n v="1482711309"/>
    <n v="1479860109"/>
    <b v="0"/>
    <n v="6"/>
    <b v="0"/>
    <s v="theater/plays"/>
    <n v="383.33"/>
    <x v="1"/>
    <x v="6"/>
    <x v="4105"/>
    <d v="2016-12-26T00:15:09"/>
    <x v="2"/>
  </r>
  <r>
    <n v="4106"/>
    <s v="David Facer, Paradox Magic"/>
    <x v="4098"/>
    <n v="5000"/>
    <n v="3530"/>
    <n v="71"/>
    <x v="2"/>
    <s v="US"/>
    <s v="USD"/>
    <n v="1427936400"/>
    <n v="1424221866"/>
    <b v="0"/>
    <n v="33"/>
    <b v="0"/>
    <s v="theater/plays"/>
    <n v="106.97"/>
    <x v="1"/>
    <x v="6"/>
    <x v="4106"/>
    <d v="2015-04-02T01:00:00"/>
    <x v="4"/>
  </r>
  <r>
    <n v="4107"/>
    <s v="Sacrifice"/>
    <x v="4099"/>
    <n v="2000"/>
    <n v="41"/>
    <n v="2"/>
    <x v="2"/>
    <s v="US"/>
    <s v="USD"/>
    <n v="1411596001"/>
    <n v="1409608801"/>
    <b v="0"/>
    <n v="4"/>
    <b v="0"/>
    <s v="theater/plays"/>
    <n v="10.25"/>
    <x v="1"/>
    <x v="6"/>
    <x v="4107"/>
    <d v="2014-09-24T22:00:01"/>
    <x v="3"/>
  </r>
  <r>
    <n v="4108"/>
    <s v="The Black Woman's Attitude Stage Play"/>
    <x v="4100"/>
    <n v="3000"/>
    <n v="59"/>
    <n v="2"/>
    <x v="2"/>
    <s v="US"/>
    <s v="USD"/>
    <n v="1488517200"/>
    <n v="1485909937"/>
    <b v="0"/>
    <n v="1"/>
    <b v="0"/>
    <s v="theater/plays"/>
    <n v="59"/>
    <x v="1"/>
    <x v="6"/>
    <x v="4108"/>
    <d v="2017-03-03T05:00:00"/>
    <x v="9"/>
  </r>
  <r>
    <n v="4109"/>
    <s v="Jack the Lad"/>
    <x v="4101"/>
    <n v="500"/>
    <n v="0"/>
    <n v="0"/>
    <x v="2"/>
    <s v="GB"/>
    <s v="GBP"/>
    <n v="1448805404"/>
    <n v="1446209804"/>
    <b v="0"/>
    <n v="0"/>
    <b v="0"/>
    <s v="theater/plays"/>
    <n v="0"/>
    <x v="1"/>
    <x v="6"/>
    <x v="4109"/>
    <d v="2015-11-29T13:56:44"/>
    <x v="4"/>
  </r>
  <r>
    <n v="4110"/>
    <s v="Take Tartuffe to Edinburgh Fringe Festival!"/>
    <x v="4102"/>
    <n v="300"/>
    <n v="86"/>
    <n v="29"/>
    <x v="2"/>
    <s v="GB"/>
    <s v="GBP"/>
    <n v="1469113351"/>
    <n v="1463929351"/>
    <b v="0"/>
    <n v="6"/>
    <b v="0"/>
    <s v="theater/plays"/>
    <n v="14.33"/>
    <x v="1"/>
    <x v="6"/>
    <x v="4110"/>
    <d v="2016-07-21T15:02:31"/>
    <x v="2"/>
  </r>
  <r>
    <n v="4111"/>
    <s v="REBORN IN LOVE"/>
    <x v="4103"/>
    <n v="3000"/>
    <n v="94"/>
    <n v="3"/>
    <x v="2"/>
    <s v="US"/>
    <s v="USD"/>
    <n v="1424747740"/>
    <n v="1422155740"/>
    <b v="0"/>
    <n v="6"/>
    <b v="0"/>
    <s v="theater/plays"/>
    <n v="15.67"/>
    <x v="1"/>
    <x v="6"/>
    <x v="4111"/>
    <d v="2015-02-24T03:15:40"/>
    <x v="4"/>
  </r>
  <r>
    <n v="4112"/>
    <s v="A Great New Controversial Play - &quot;The Divide&quot;."/>
    <x v="2849"/>
    <n v="2500"/>
    <n v="1"/>
    <n v="0"/>
    <x v="2"/>
    <s v="IE"/>
    <s v="EUR"/>
    <n v="1456617600"/>
    <n v="1454280186"/>
    <b v="0"/>
    <n v="1"/>
    <b v="0"/>
    <s v="theater/plays"/>
    <n v="1"/>
    <x v="1"/>
    <x v="6"/>
    <x v="4112"/>
    <d v="2016-02-28T00:00:00"/>
    <x v="2"/>
  </r>
  <r>
    <n v="4113"/>
    <s v="The Toy Box by Anthony H. Wallace"/>
    <x v="4104"/>
    <n v="1500"/>
    <n v="3"/>
    <n v="0"/>
    <x v="2"/>
    <s v="US"/>
    <s v="USD"/>
    <n v="1452234840"/>
    <n v="1450619123"/>
    <b v="0"/>
    <n v="3"/>
    <b v="0"/>
    <s v="theater/plays"/>
    <n v="1"/>
    <x v="1"/>
    <x v="6"/>
    <x v="4113"/>
    <d v="2016-01-08T06:34:00"/>
    <x v="4"/>
  </r>
  <r>
    <m/>
    <m/>
    <x v="4105"/>
    <m/>
    <m/>
    <m/>
    <x v="4"/>
    <m/>
    <m/>
    <m/>
    <m/>
    <m/>
    <m/>
    <m/>
    <m/>
    <n v="0"/>
    <x v="9"/>
    <x v="41"/>
    <x v="4114"/>
    <d v="1970-01-01T00:00:0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DA365-F11A-5C48-A26D-0495EBB90007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3">
    <pivotField showAll="0"/>
    <pivotField showAll="0"/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showAll="0"/>
    <pivotField axis="axisCol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3">
        <item x="0"/>
        <item x="1"/>
        <item x="11"/>
        <item x="10"/>
        <item x="8"/>
        <item x="7"/>
        <item x="6"/>
        <item x="5"/>
        <item x="3"/>
        <item x="4"/>
        <item x="2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Parent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4D620-6DEF-3741-93C6-85DC59750CF6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D7927-792C-284C-9311-4261BE3FDB42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EDBCC-F48E-B247-87C0-47EB554B12FD}" name="PivotTable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h="1" x="0"/>
        <item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3">
        <item x="0"/>
        <item x="1"/>
        <item x="11"/>
        <item x="10"/>
        <item x="8"/>
        <item x="7"/>
        <item x="6"/>
        <item x="5"/>
        <item x="3"/>
        <item x="4"/>
        <item x="2"/>
        <item x="9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Parent Category" fld="1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6"/>
  <sheetViews>
    <sheetView tabSelected="1" zoomScale="150" zoomScaleNormal="150" workbookViewId="0">
      <pane xSplit="2" ySplit="521" topLeftCell="C3200" activePane="bottomRight" state="frozen"/>
      <selection pane="topRight" activeCell="C1" sqref="C1"/>
      <selection pane="bottomLeft" activeCell="A522" sqref="A522"/>
      <selection pane="bottomRight" activeCell="D3351" sqref="D335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6" width="16.5" style="7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5.1640625" bestFit="1" customWidth="1"/>
    <col min="17" max="17" width="41.1640625" customWidth="1"/>
    <col min="18" max="18" width="14.6640625" bestFit="1" customWidth="1"/>
    <col min="19" max="20" width="27" style="16" bestFit="1" customWidth="1"/>
    <col min="21" max="21" width="8.83203125" style="1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6" t="s">
        <v>8359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8365</v>
      </c>
      <c r="T1" s="15" t="s">
        <v>8366</v>
      </c>
      <c r="U1" s="18" t="s">
        <v>8367</v>
      </c>
    </row>
    <row r="2" spans="1:22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7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1" t="s">
        <v>8307</v>
      </c>
      <c r="R2" t="s">
        <v>8308</v>
      </c>
      <c r="S2" s="21">
        <f>(((K2/60)/60)/24)+DATE(1970,1,1)</f>
        <v>42177.007071759261</v>
      </c>
      <c r="T2" s="16">
        <f>(((J2/60)/60)/24)+DATE(1970,1,1)</f>
        <v>42208.125</v>
      </c>
      <c r="U2" s="14">
        <f>YEAR(S2)</f>
        <v>2015</v>
      </c>
      <c r="V2" s="17"/>
    </row>
    <row r="3" spans="1:22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7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1" t="s">
        <v>8307</v>
      </c>
      <c r="R3" t="s">
        <v>8308</v>
      </c>
      <c r="S3" s="16">
        <f t="shared" ref="S3:S66" si="2">(((K3/60)/60)/24)+DATE(1970,1,1)</f>
        <v>42766.600497685184</v>
      </c>
      <c r="T3" s="16">
        <f t="shared" ref="T3:T66" si="3">(((J3/60)/60)/24)+DATE(1970,1,1)</f>
        <v>42796.600497685184</v>
      </c>
      <c r="U3" s="14">
        <f>YEAR(S3)</f>
        <v>2017</v>
      </c>
      <c r="V3" s="17"/>
    </row>
    <row r="4" spans="1:22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7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1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  <c r="U4" s="14">
        <f t="shared" ref="U4:U67" si="4">YEAR(S4)</f>
        <v>2016</v>
      </c>
      <c r="V4" s="17"/>
    </row>
    <row r="5" spans="1:22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7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1" t="s">
        <v>8307</v>
      </c>
      <c r="R5" t="s">
        <v>8308</v>
      </c>
      <c r="S5" s="16">
        <f t="shared" si="2"/>
        <v>41828.515127314815</v>
      </c>
      <c r="T5" s="16">
        <f t="shared" si="3"/>
        <v>41858.515127314815</v>
      </c>
      <c r="U5" s="14">
        <f t="shared" si="4"/>
        <v>2014</v>
      </c>
      <c r="V5" s="17"/>
    </row>
    <row r="6" spans="1:22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7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1" t="s">
        <v>8307</v>
      </c>
      <c r="R6" t="s">
        <v>8308</v>
      </c>
      <c r="S6" s="16">
        <f t="shared" si="2"/>
        <v>42327.834247685183</v>
      </c>
      <c r="T6" s="16">
        <f t="shared" si="3"/>
        <v>42357.834247685183</v>
      </c>
      <c r="U6" s="14">
        <f t="shared" si="4"/>
        <v>2015</v>
      </c>
      <c r="V6" s="17"/>
    </row>
    <row r="7" spans="1:22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7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1" t="s">
        <v>8307</v>
      </c>
      <c r="R7" t="s">
        <v>8308</v>
      </c>
      <c r="S7" s="16">
        <f t="shared" si="2"/>
        <v>42563.932951388888</v>
      </c>
      <c r="T7" s="16">
        <f t="shared" si="3"/>
        <v>42580.232638888891</v>
      </c>
      <c r="U7" s="14">
        <f t="shared" si="4"/>
        <v>2016</v>
      </c>
      <c r="V7" s="17"/>
    </row>
    <row r="8" spans="1:22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7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1" t="s">
        <v>8307</v>
      </c>
      <c r="R8" t="s">
        <v>8308</v>
      </c>
      <c r="S8" s="16">
        <f t="shared" si="2"/>
        <v>41794.072337962964</v>
      </c>
      <c r="T8" s="16">
        <f t="shared" si="3"/>
        <v>41804.072337962964</v>
      </c>
      <c r="U8" s="14">
        <f t="shared" si="4"/>
        <v>2014</v>
      </c>
      <c r="V8" s="17"/>
    </row>
    <row r="9" spans="1:22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7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1" t="s">
        <v>8307</v>
      </c>
      <c r="R9" t="s">
        <v>8308</v>
      </c>
      <c r="S9" s="16">
        <f t="shared" si="2"/>
        <v>42516.047071759262</v>
      </c>
      <c r="T9" s="16">
        <f t="shared" si="3"/>
        <v>42556.047071759262</v>
      </c>
      <c r="U9" s="14">
        <f t="shared" si="4"/>
        <v>2016</v>
      </c>
      <c r="V9" s="17"/>
    </row>
    <row r="10" spans="1:22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7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1" t="s">
        <v>8307</v>
      </c>
      <c r="R10" t="s">
        <v>8308</v>
      </c>
      <c r="S10" s="16">
        <f t="shared" si="2"/>
        <v>42468.94458333333</v>
      </c>
      <c r="T10" s="16">
        <f t="shared" si="3"/>
        <v>42475.875</v>
      </c>
      <c r="U10" s="14">
        <f t="shared" si="4"/>
        <v>2016</v>
      </c>
      <c r="V10" s="17"/>
    </row>
    <row r="11" spans="1:22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7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1" t="s">
        <v>8307</v>
      </c>
      <c r="R11" t="s">
        <v>8308</v>
      </c>
      <c r="S11" s="16">
        <f t="shared" si="2"/>
        <v>42447.103518518517</v>
      </c>
      <c r="T11" s="16">
        <f t="shared" si="3"/>
        <v>42477.103518518517</v>
      </c>
      <c r="U11" s="14">
        <f t="shared" si="4"/>
        <v>2016</v>
      </c>
      <c r="V11" s="17"/>
    </row>
    <row r="12" spans="1:22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7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1" t="s">
        <v>8307</v>
      </c>
      <c r="R12" t="s">
        <v>8308</v>
      </c>
      <c r="S12" s="16">
        <f t="shared" si="2"/>
        <v>41780.068043981482</v>
      </c>
      <c r="T12" s="16">
        <f t="shared" si="3"/>
        <v>41815.068043981482</v>
      </c>
      <c r="U12" s="14">
        <f t="shared" si="4"/>
        <v>2014</v>
      </c>
      <c r="V12" s="17"/>
    </row>
    <row r="13" spans="1:22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7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1" t="s">
        <v>8307</v>
      </c>
      <c r="R13" t="s">
        <v>8308</v>
      </c>
      <c r="S13" s="16">
        <f t="shared" si="2"/>
        <v>42572.778495370367</v>
      </c>
      <c r="T13" s="16">
        <f t="shared" si="3"/>
        <v>42604.125</v>
      </c>
      <c r="U13" s="14">
        <f t="shared" si="4"/>
        <v>2016</v>
      </c>
      <c r="V13" s="17"/>
    </row>
    <row r="14" spans="1:22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7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1" t="s">
        <v>8307</v>
      </c>
      <c r="R14" t="s">
        <v>8308</v>
      </c>
      <c r="S14" s="16">
        <f t="shared" si="2"/>
        <v>41791.713252314818</v>
      </c>
      <c r="T14" s="16">
        <f t="shared" si="3"/>
        <v>41836.125</v>
      </c>
      <c r="U14" s="14">
        <f t="shared" si="4"/>
        <v>2014</v>
      </c>
      <c r="V14" s="17"/>
    </row>
    <row r="15" spans="1:22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7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1" t="s">
        <v>8307</v>
      </c>
      <c r="R15" t="s">
        <v>8308</v>
      </c>
      <c r="S15" s="16">
        <f t="shared" si="2"/>
        <v>42508.677187499998</v>
      </c>
      <c r="T15" s="16">
        <f t="shared" si="3"/>
        <v>42544.852083333331</v>
      </c>
      <c r="U15" s="14">
        <f t="shared" si="4"/>
        <v>2016</v>
      </c>
      <c r="V15" s="17"/>
    </row>
    <row r="16" spans="1:22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7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1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  <c r="U16" s="14">
        <f t="shared" si="4"/>
        <v>2014</v>
      </c>
      <c r="V16" s="17"/>
    </row>
    <row r="17" spans="1:22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7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1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  <c r="U17" s="14">
        <f t="shared" si="4"/>
        <v>2015</v>
      </c>
      <c r="V17" s="17"/>
    </row>
    <row r="18" spans="1:22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7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1" t="s">
        <v>8307</v>
      </c>
      <c r="R18" t="s">
        <v>8308</v>
      </c>
      <c r="S18" s="16">
        <f t="shared" si="2"/>
        <v>41760.796423611115</v>
      </c>
      <c r="T18" s="16">
        <f t="shared" si="3"/>
        <v>41806.229166666664</v>
      </c>
      <c r="U18" s="14">
        <f t="shared" si="4"/>
        <v>2014</v>
      </c>
      <c r="V18" s="17"/>
    </row>
    <row r="19" spans="1:22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7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1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  <c r="U19" s="14">
        <f t="shared" si="4"/>
        <v>2014</v>
      </c>
      <c r="V19" s="17"/>
    </row>
    <row r="20" spans="1:22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7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1" t="s">
        <v>8307</v>
      </c>
      <c r="R20" t="s">
        <v>8308</v>
      </c>
      <c r="S20" s="16">
        <f t="shared" si="2"/>
        <v>41869.542314814818</v>
      </c>
      <c r="T20" s="16">
        <f t="shared" si="3"/>
        <v>41899.542314814818</v>
      </c>
      <c r="U20" s="14">
        <f t="shared" si="4"/>
        <v>2014</v>
      </c>
      <c r="V20" s="17"/>
    </row>
    <row r="21" spans="1:22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7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1" t="s">
        <v>8307</v>
      </c>
      <c r="R21" t="s">
        <v>8308</v>
      </c>
      <c r="S21" s="16">
        <f t="shared" si="2"/>
        <v>42175.816365740742</v>
      </c>
      <c r="T21" s="16">
        <f t="shared" si="3"/>
        <v>42205.816365740742</v>
      </c>
      <c r="U21" s="14">
        <f t="shared" si="4"/>
        <v>2015</v>
      </c>
      <c r="V21" s="17"/>
    </row>
    <row r="22" spans="1:22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7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1" t="s">
        <v>8307</v>
      </c>
      <c r="R22" t="s">
        <v>8308</v>
      </c>
      <c r="S22" s="16">
        <f t="shared" si="2"/>
        <v>42200.758240740746</v>
      </c>
      <c r="T22" s="16">
        <f t="shared" si="3"/>
        <v>42260.758240740746</v>
      </c>
      <c r="U22" s="14">
        <f t="shared" si="4"/>
        <v>2015</v>
      </c>
      <c r="V22" s="17"/>
    </row>
    <row r="23" spans="1:22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7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1" t="s">
        <v>8307</v>
      </c>
      <c r="R23" t="s">
        <v>8308</v>
      </c>
      <c r="S23" s="16">
        <f t="shared" si="2"/>
        <v>41878.627187500002</v>
      </c>
      <c r="T23" s="16">
        <f t="shared" si="3"/>
        <v>41908.627187500002</v>
      </c>
      <c r="U23" s="14">
        <f t="shared" si="4"/>
        <v>2014</v>
      </c>
      <c r="V23" s="17"/>
    </row>
    <row r="24" spans="1:22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7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1" t="s">
        <v>8307</v>
      </c>
      <c r="R24" t="s">
        <v>8308</v>
      </c>
      <c r="S24" s="16">
        <f t="shared" si="2"/>
        <v>41989.91134259259</v>
      </c>
      <c r="T24" s="16">
        <f t="shared" si="3"/>
        <v>42005.332638888889</v>
      </c>
      <c r="U24" s="14">
        <f t="shared" si="4"/>
        <v>2014</v>
      </c>
      <c r="V24" s="17"/>
    </row>
    <row r="25" spans="1:22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7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1" t="s">
        <v>8307</v>
      </c>
      <c r="R25" t="s">
        <v>8308</v>
      </c>
      <c r="S25" s="16">
        <f t="shared" si="2"/>
        <v>42097.778946759259</v>
      </c>
      <c r="T25" s="16">
        <f t="shared" si="3"/>
        <v>42124.638888888891</v>
      </c>
      <c r="U25" s="14">
        <f t="shared" si="4"/>
        <v>2015</v>
      </c>
      <c r="V25" s="17"/>
    </row>
    <row r="26" spans="1:22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7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1" t="s">
        <v>8307</v>
      </c>
      <c r="R26" t="s">
        <v>8308</v>
      </c>
      <c r="S26" s="16">
        <f t="shared" si="2"/>
        <v>42229.820173611108</v>
      </c>
      <c r="T26" s="16">
        <f t="shared" si="3"/>
        <v>42262.818750000006</v>
      </c>
      <c r="U26" s="14">
        <f t="shared" si="4"/>
        <v>2015</v>
      </c>
      <c r="V26" s="17"/>
    </row>
    <row r="27" spans="1:22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7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1" t="s">
        <v>8307</v>
      </c>
      <c r="R27" t="s">
        <v>8308</v>
      </c>
      <c r="S27" s="16">
        <f t="shared" si="2"/>
        <v>42318.025011574078</v>
      </c>
      <c r="T27" s="16">
        <f t="shared" si="3"/>
        <v>42378.025011574078</v>
      </c>
      <c r="U27" s="14">
        <f t="shared" si="4"/>
        <v>2015</v>
      </c>
      <c r="V27" s="17"/>
    </row>
    <row r="28" spans="1:22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7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1" t="s">
        <v>8307</v>
      </c>
      <c r="R28" t="s">
        <v>8308</v>
      </c>
      <c r="S28" s="16">
        <f t="shared" si="2"/>
        <v>41828.515555555554</v>
      </c>
      <c r="T28" s="16">
        <f t="shared" si="3"/>
        <v>41868.515555555554</v>
      </c>
      <c r="U28" s="14">
        <f t="shared" si="4"/>
        <v>2014</v>
      </c>
      <c r="V28" s="17"/>
    </row>
    <row r="29" spans="1:22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7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1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  <c r="U29" s="14">
        <f t="shared" si="4"/>
        <v>2014</v>
      </c>
      <c r="V29" s="17"/>
    </row>
    <row r="30" spans="1:22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7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1" t="s">
        <v>8307</v>
      </c>
      <c r="R30" t="s">
        <v>8308</v>
      </c>
      <c r="S30" s="16">
        <f t="shared" si="2"/>
        <v>42324.96393518518</v>
      </c>
      <c r="T30" s="16">
        <f t="shared" si="3"/>
        <v>42354.96393518518</v>
      </c>
      <c r="U30" s="14">
        <f t="shared" si="4"/>
        <v>2015</v>
      </c>
      <c r="V30" s="17"/>
    </row>
    <row r="31" spans="1:22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7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1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  <c r="U31" s="14">
        <f t="shared" si="4"/>
        <v>2014</v>
      </c>
      <c r="V31" s="17"/>
    </row>
    <row r="32" spans="1:22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7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1" t="s">
        <v>8307</v>
      </c>
      <c r="R32" t="s">
        <v>8308</v>
      </c>
      <c r="S32" s="16">
        <f t="shared" si="2"/>
        <v>41842.292997685188</v>
      </c>
      <c r="T32" s="16">
        <f t="shared" si="3"/>
        <v>41872.292997685188</v>
      </c>
      <c r="U32" s="14">
        <f t="shared" si="4"/>
        <v>2014</v>
      </c>
      <c r="V32" s="17"/>
    </row>
    <row r="33" spans="1:22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7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1" t="s">
        <v>8307</v>
      </c>
      <c r="R33" t="s">
        <v>8308</v>
      </c>
      <c r="S33" s="16">
        <f t="shared" si="2"/>
        <v>42376.79206018518</v>
      </c>
      <c r="T33" s="16">
        <f t="shared" si="3"/>
        <v>42394.79206018518</v>
      </c>
      <c r="U33" s="14">
        <f t="shared" si="4"/>
        <v>2016</v>
      </c>
      <c r="V33" s="17"/>
    </row>
    <row r="34" spans="1:22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7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1" t="s">
        <v>8307</v>
      </c>
      <c r="R34" t="s">
        <v>8308</v>
      </c>
      <c r="S34" s="16">
        <f t="shared" si="2"/>
        <v>42461.627511574072</v>
      </c>
      <c r="T34" s="16">
        <f t="shared" si="3"/>
        <v>42503.165972222225</v>
      </c>
      <c r="U34" s="14">
        <f t="shared" si="4"/>
        <v>2016</v>
      </c>
      <c r="V34" s="17"/>
    </row>
    <row r="35" spans="1:22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7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1" t="s">
        <v>8307</v>
      </c>
      <c r="R35" t="s">
        <v>8308</v>
      </c>
      <c r="S35" s="16">
        <f t="shared" si="2"/>
        <v>42286.660891203705</v>
      </c>
      <c r="T35" s="16">
        <f t="shared" si="3"/>
        <v>42316.702557870376</v>
      </c>
      <c r="U35" s="14">
        <f t="shared" si="4"/>
        <v>2015</v>
      </c>
      <c r="V35" s="17"/>
    </row>
    <row r="36" spans="1:22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7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1" t="s">
        <v>8307</v>
      </c>
      <c r="R36" t="s">
        <v>8308</v>
      </c>
      <c r="S36" s="16">
        <f t="shared" si="2"/>
        <v>41841.321770833332</v>
      </c>
      <c r="T36" s="16">
        <f t="shared" si="3"/>
        <v>41856.321770833332</v>
      </c>
      <c r="U36" s="14">
        <f t="shared" si="4"/>
        <v>2014</v>
      </c>
      <c r="V36" s="17"/>
    </row>
    <row r="37" spans="1:22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7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1" t="s">
        <v>8307</v>
      </c>
      <c r="R37" t="s">
        <v>8308</v>
      </c>
      <c r="S37" s="16">
        <f t="shared" si="2"/>
        <v>42098.291828703703</v>
      </c>
      <c r="T37" s="16">
        <f t="shared" si="3"/>
        <v>42122</v>
      </c>
      <c r="U37" s="14">
        <f t="shared" si="4"/>
        <v>2015</v>
      </c>
      <c r="V37" s="17"/>
    </row>
    <row r="38" spans="1:22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7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1" t="s">
        <v>8307</v>
      </c>
      <c r="R38" t="s">
        <v>8308</v>
      </c>
      <c r="S38" s="16">
        <f t="shared" si="2"/>
        <v>42068.307002314818</v>
      </c>
      <c r="T38" s="16">
        <f t="shared" si="3"/>
        <v>42098.265335648146</v>
      </c>
      <c r="U38" s="14">
        <f t="shared" si="4"/>
        <v>2015</v>
      </c>
      <c r="V38" s="17"/>
    </row>
    <row r="39" spans="1:22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7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1" t="s">
        <v>8307</v>
      </c>
      <c r="R39" t="s">
        <v>8308</v>
      </c>
      <c r="S39" s="16">
        <f t="shared" si="2"/>
        <v>42032.693043981482</v>
      </c>
      <c r="T39" s="16">
        <f t="shared" si="3"/>
        <v>42062.693043981482</v>
      </c>
      <c r="U39" s="14">
        <f t="shared" si="4"/>
        <v>2015</v>
      </c>
      <c r="V39" s="17"/>
    </row>
    <row r="40" spans="1:22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7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1" t="s">
        <v>8307</v>
      </c>
      <c r="R40" t="s">
        <v>8308</v>
      </c>
      <c r="S40" s="16">
        <f t="shared" si="2"/>
        <v>41375.057222222218</v>
      </c>
      <c r="T40" s="16">
        <f t="shared" si="3"/>
        <v>41405.057222222218</v>
      </c>
      <c r="U40" s="14">
        <f t="shared" si="4"/>
        <v>2013</v>
      </c>
      <c r="V40" s="17"/>
    </row>
    <row r="41" spans="1:22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7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1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  <c r="U41" s="14">
        <f t="shared" si="4"/>
        <v>2014</v>
      </c>
      <c r="V41" s="17"/>
    </row>
    <row r="42" spans="1:22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7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1" t="s">
        <v>8307</v>
      </c>
      <c r="R42" t="s">
        <v>8308</v>
      </c>
      <c r="S42" s="16">
        <f t="shared" si="2"/>
        <v>41789.21398148148</v>
      </c>
      <c r="T42" s="16">
        <f t="shared" si="3"/>
        <v>41809.166666666664</v>
      </c>
      <c r="U42" s="14">
        <f t="shared" si="4"/>
        <v>2014</v>
      </c>
      <c r="V42" s="17"/>
    </row>
    <row r="43" spans="1:22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7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1" t="s">
        <v>8307</v>
      </c>
      <c r="R43" t="s">
        <v>8308</v>
      </c>
      <c r="S43" s="16">
        <f t="shared" si="2"/>
        <v>41887.568912037037</v>
      </c>
      <c r="T43" s="16">
        <f t="shared" si="3"/>
        <v>41917.568912037037</v>
      </c>
      <c r="U43" s="14">
        <f t="shared" si="4"/>
        <v>2014</v>
      </c>
      <c r="V43" s="17"/>
    </row>
    <row r="44" spans="1:22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7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1" t="s">
        <v>8307</v>
      </c>
      <c r="R44" t="s">
        <v>8308</v>
      </c>
      <c r="S44" s="16">
        <f t="shared" si="2"/>
        <v>41971.639189814814</v>
      </c>
      <c r="T44" s="16">
        <f t="shared" si="3"/>
        <v>42001.639189814814</v>
      </c>
      <c r="U44" s="14">
        <f t="shared" si="4"/>
        <v>2014</v>
      </c>
      <c r="V44" s="17"/>
    </row>
    <row r="45" spans="1:22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7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1" t="s">
        <v>8307</v>
      </c>
      <c r="R45" t="s">
        <v>8308</v>
      </c>
      <c r="S45" s="16">
        <f t="shared" si="2"/>
        <v>41802.790347222224</v>
      </c>
      <c r="T45" s="16">
        <f t="shared" si="3"/>
        <v>41833</v>
      </c>
      <c r="U45" s="14">
        <f t="shared" si="4"/>
        <v>2014</v>
      </c>
      <c r="V45" s="17"/>
    </row>
    <row r="46" spans="1:22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7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1" t="s">
        <v>8307</v>
      </c>
      <c r="R46" t="s">
        <v>8308</v>
      </c>
      <c r="S46" s="16">
        <f t="shared" si="2"/>
        <v>41874.098807870374</v>
      </c>
      <c r="T46" s="16">
        <f t="shared" si="3"/>
        <v>41919.098807870374</v>
      </c>
      <c r="U46" s="14">
        <f t="shared" si="4"/>
        <v>2014</v>
      </c>
      <c r="V46" s="17"/>
    </row>
    <row r="47" spans="1:22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7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1" t="s">
        <v>8307</v>
      </c>
      <c r="R47" t="s">
        <v>8308</v>
      </c>
      <c r="S47" s="16">
        <f t="shared" si="2"/>
        <v>42457.623923611114</v>
      </c>
      <c r="T47" s="16">
        <f t="shared" si="3"/>
        <v>42487.623923611114</v>
      </c>
      <c r="U47" s="14">
        <f t="shared" si="4"/>
        <v>2016</v>
      </c>
      <c r="V47" s="17"/>
    </row>
    <row r="48" spans="1:22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7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1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  <c r="U48" s="14">
        <f t="shared" si="4"/>
        <v>2015</v>
      </c>
      <c r="V48" s="17"/>
    </row>
    <row r="49" spans="1:22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7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1" t="s">
        <v>8307</v>
      </c>
      <c r="R49" t="s">
        <v>8308</v>
      </c>
      <c r="S49" s="16">
        <f t="shared" si="2"/>
        <v>41932.819525462961</v>
      </c>
      <c r="T49" s="16">
        <f t="shared" si="3"/>
        <v>41992.861192129625</v>
      </c>
      <c r="U49" s="14">
        <f t="shared" si="4"/>
        <v>2014</v>
      </c>
      <c r="V49" s="17"/>
    </row>
    <row r="50" spans="1:22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7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1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  <c r="U50" s="14">
        <f t="shared" si="4"/>
        <v>2015</v>
      </c>
      <c r="V50" s="17"/>
    </row>
    <row r="51" spans="1:22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7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1" t="s">
        <v>8307</v>
      </c>
      <c r="R51" t="s">
        <v>8308</v>
      </c>
      <c r="S51" s="16">
        <f t="shared" si="2"/>
        <v>42271.176446759258</v>
      </c>
      <c r="T51" s="16">
        <f t="shared" si="3"/>
        <v>42301.176446759258</v>
      </c>
      <c r="U51" s="14">
        <f t="shared" si="4"/>
        <v>2015</v>
      </c>
      <c r="V51" s="17"/>
    </row>
    <row r="52" spans="1:22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7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1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  <c r="U52" s="14">
        <f t="shared" si="4"/>
        <v>2014</v>
      </c>
      <c r="V52" s="17"/>
    </row>
    <row r="53" spans="1:22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7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1" t="s">
        <v>8307</v>
      </c>
      <c r="R53" t="s">
        <v>8308</v>
      </c>
      <c r="S53" s="16">
        <f t="shared" si="2"/>
        <v>42196.928668981483</v>
      </c>
      <c r="T53" s="16">
        <f t="shared" si="3"/>
        <v>42226.928668981483</v>
      </c>
      <c r="U53" s="14">
        <f t="shared" si="4"/>
        <v>2015</v>
      </c>
      <c r="V53" s="17"/>
    </row>
    <row r="54" spans="1:22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7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1" t="s">
        <v>8307</v>
      </c>
      <c r="R54" t="s">
        <v>8308</v>
      </c>
      <c r="S54" s="16">
        <f t="shared" si="2"/>
        <v>41807.701921296299</v>
      </c>
      <c r="T54" s="16">
        <f t="shared" si="3"/>
        <v>41837.701921296299</v>
      </c>
      <c r="U54" s="14">
        <f t="shared" si="4"/>
        <v>2014</v>
      </c>
      <c r="V54" s="17"/>
    </row>
    <row r="55" spans="1:22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7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1" t="s">
        <v>8307</v>
      </c>
      <c r="R55" t="s">
        <v>8308</v>
      </c>
      <c r="S55" s="16">
        <f t="shared" si="2"/>
        <v>41719.549131944441</v>
      </c>
      <c r="T55" s="16">
        <f t="shared" si="3"/>
        <v>41733.916666666664</v>
      </c>
      <c r="U55" s="14">
        <f t="shared" si="4"/>
        <v>2014</v>
      </c>
      <c r="V55" s="17"/>
    </row>
    <row r="56" spans="1:22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7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1" t="s">
        <v>8307</v>
      </c>
      <c r="R56" t="s">
        <v>8308</v>
      </c>
      <c r="S56" s="16">
        <f t="shared" si="2"/>
        <v>42333.713206018518</v>
      </c>
      <c r="T56" s="16">
        <f t="shared" si="3"/>
        <v>42363.713206018518</v>
      </c>
      <c r="U56" s="14">
        <f t="shared" si="4"/>
        <v>2015</v>
      </c>
      <c r="V56" s="17"/>
    </row>
    <row r="57" spans="1:22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7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1" t="s">
        <v>8307</v>
      </c>
      <c r="R57" t="s">
        <v>8308</v>
      </c>
      <c r="S57" s="16">
        <f t="shared" si="2"/>
        <v>42496.968935185185</v>
      </c>
      <c r="T57" s="16">
        <f t="shared" si="3"/>
        <v>42517.968935185185</v>
      </c>
      <c r="U57" s="14">
        <f t="shared" si="4"/>
        <v>2016</v>
      </c>
      <c r="V57" s="17"/>
    </row>
    <row r="58" spans="1:22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7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1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  <c r="U58" s="14">
        <f t="shared" si="4"/>
        <v>2015</v>
      </c>
      <c r="V58" s="17"/>
    </row>
    <row r="59" spans="1:22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7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1" t="s">
        <v>8307</v>
      </c>
      <c r="R59" t="s">
        <v>8308</v>
      </c>
      <c r="S59" s="16">
        <f t="shared" si="2"/>
        <v>42089.83289351852</v>
      </c>
      <c r="T59" s="16">
        <f t="shared" si="3"/>
        <v>42119.83289351852</v>
      </c>
      <c r="U59" s="14">
        <f t="shared" si="4"/>
        <v>2015</v>
      </c>
      <c r="V59" s="17"/>
    </row>
    <row r="60" spans="1:22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7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1" t="s">
        <v>8307</v>
      </c>
      <c r="R60" t="s">
        <v>8308</v>
      </c>
      <c r="S60" s="16">
        <f t="shared" si="2"/>
        <v>41932.745046296295</v>
      </c>
      <c r="T60" s="16">
        <f t="shared" si="3"/>
        <v>41962.786712962959</v>
      </c>
      <c r="U60" s="14">
        <f t="shared" si="4"/>
        <v>2014</v>
      </c>
      <c r="V60" s="17"/>
    </row>
    <row r="61" spans="1:22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7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1" t="s">
        <v>8307</v>
      </c>
      <c r="R61" t="s">
        <v>8308</v>
      </c>
      <c r="S61" s="16">
        <f t="shared" si="2"/>
        <v>42230.23583333334</v>
      </c>
      <c r="T61" s="16">
        <f t="shared" si="3"/>
        <v>42261.875</v>
      </c>
      <c r="U61" s="14">
        <f t="shared" si="4"/>
        <v>2015</v>
      </c>
      <c r="V61" s="17"/>
    </row>
    <row r="62" spans="1:22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7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1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  <c r="U62" s="14">
        <f t="shared" si="4"/>
        <v>2014</v>
      </c>
      <c r="V62" s="17"/>
    </row>
    <row r="63" spans="1:22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7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1" t="s">
        <v>8307</v>
      </c>
      <c r="R63" t="s">
        <v>8309</v>
      </c>
      <c r="S63" s="16">
        <f t="shared" si="2"/>
        <v>41409.814317129632</v>
      </c>
      <c r="T63" s="16">
        <f t="shared" si="3"/>
        <v>41431.814317129632</v>
      </c>
      <c r="U63" s="14">
        <f t="shared" si="4"/>
        <v>2013</v>
      </c>
      <c r="V63" s="17"/>
    </row>
    <row r="64" spans="1:22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7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1" t="s">
        <v>8307</v>
      </c>
      <c r="R64" t="s">
        <v>8309</v>
      </c>
      <c r="S64" s="16">
        <f t="shared" si="2"/>
        <v>41311.799513888887</v>
      </c>
      <c r="T64" s="16">
        <f t="shared" si="3"/>
        <v>41336.799513888887</v>
      </c>
      <c r="U64" s="14">
        <f t="shared" si="4"/>
        <v>2013</v>
      </c>
      <c r="V64" s="17"/>
    </row>
    <row r="65" spans="1:22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7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1" t="s">
        <v>8307</v>
      </c>
      <c r="R65" t="s">
        <v>8309</v>
      </c>
      <c r="S65" s="16">
        <f t="shared" si="2"/>
        <v>41612.912187499998</v>
      </c>
      <c r="T65" s="16">
        <f t="shared" si="3"/>
        <v>41636.207638888889</v>
      </c>
      <c r="U65" s="14">
        <f t="shared" si="4"/>
        <v>2013</v>
      </c>
      <c r="V65" s="17"/>
    </row>
    <row r="66" spans="1:22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7">
        <f t="shared" ref="F66:F129" si="5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1" t="s">
        <v>8307</v>
      </c>
      <c r="R66" t="s">
        <v>8309</v>
      </c>
      <c r="S66" s="16">
        <f t="shared" si="2"/>
        <v>41433.01829861111</v>
      </c>
      <c r="T66" s="16">
        <f t="shared" si="3"/>
        <v>41463.01829861111</v>
      </c>
      <c r="U66" s="14">
        <f t="shared" si="4"/>
        <v>2013</v>
      </c>
      <c r="V66" s="17"/>
    </row>
    <row r="67" spans="1:22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7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6">IFERROR(ROUND(E67/M67,2),0)</f>
        <v>132.05000000000001</v>
      </c>
      <c r="Q67" s="11" t="s">
        <v>8307</v>
      </c>
      <c r="R67" t="s">
        <v>8309</v>
      </c>
      <c r="S67" s="16">
        <f t="shared" ref="S67:S130" si="7">(((K67/60)/60)/24)+DATE(1970,1,1)</f>
        <v>41835.821226851855</v>
      </c>
      <c r="T67" s="16">
        <f t="shared" ref="T67:T130" si="8">(((J67/60)/60)/24)+DATE(1970,1,1)</f>
        <v>41862.249305555553</v>
      </c>
      <c r="U67" s="14">
        <f t="shared" si="4"/>
        <v>2014</v>
      </c>
      <c r="V67" s="17"/>
    </row>
    <row r="68" spans="1:22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7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91.23</v>
      </c>
      <c r="Q68" s="11" t="s">
        <v>8307</v>
      </c>
      <c r="R68" t="s">
        <v>8309</v>
      </c>
      <c r="S68" s="16">
        <f t="shared" si="7"/>
        <v>42539.849768518514</v>
      </c>
      <c r="T68" s="16">
        <f t="shared" si="8"/>
        <v>42569.849768518514</v>
      </c>
      <c r="U68" s="14">
        <f t="shared" ref="U68:U131" si="9">YEAR(S68)</f>
        <v>2016</v>
      </c>
      <c r="V68" s="17"/>
    </row>
    <row r="69" spans="1:22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7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116.25</v>
      </c>
      <c r="Q69" s="11" t="s">
        <v>8307</v>
      </c>
      <c r="R69" t="s">
        <v>8309</v>
      </c>
      <c r="S69" s="16">
        <f t="shared" si="7"/>
        <v>41075.583379629628</v>
      </c>
      <c r="T69" s="16">
        <f t="shared" si="8"/>
        <v>41105.583379629628</v>
      </c>
      <c r="U69" s="14">
        <f t="shared" si="9"/>
        <v>2012</v>
      </c>
      <c r="V69" s="17"/>
    </row>
    <row r="70" spans="1:22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7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21.19</v>
      </c>
      <c r="Q70" s="11" t="s">
        <v>8307</v>
      </c>
      <c r="R70" t="s">
        <v>8309</v>
      </c>
      <c r="S70" s="16">
        <f t="shared" si="7"/>
        <v>41663.569340277776</v>
      </c>
      <c r="T70" s="16">
        <f t="shared" si="8"/>
        <v>41693.569340277776</v>
      </c>
      <c r="U70" s="14">
        <f t="shared" si="9"/>
        <v>2014</v>
      </c>
      <c r="V70" s="17"/>
    </row>
    <row r="71" spans="1:22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7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62.33</v>
      </c>
      <c r="Q71" s="11" t="s">
        <v>8307</v>
      </c>
      <c r="R71" t="s">
        <v>8309</v>
      </c>
      <c r="S71" s="16">
        <f t="shared" si="7"/>
        <v>40786.187789351854</v>
      </c>
      <c r="T71" s="16">
        <f t="shared" si="8"/>
        <v>40818.290972222225</v>
      </c>
      <c r="U71" s="14">
        <f t="shared" si="9"/>
        <v>2011</v>
      </c>
      <c r="V71" s="17"/>
    </row>
    <row r="72" spans="1:22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7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37.409999999999997</v>
      </c>
      <c r="Q72" s="11" t="s">
        <v>8307</v>
      </c>
      <c r="R72" t="s">
        <v>8309</v>
      </c>
      <c r="S72" s="16">
        <f t="shared" si="7"/>
        <v>40730.896354166667</v>
      </c>
      <c r="T72" s="16">
        <f t="shared" si="8"/>
        <v>40790.896354166667</v>
      </c>
      <c r="U72" s="14">
        <f t="shared" si="9"/>
        <v>2011</v>
      </c>
      <c r="V72" s="17"/>
    </row>
    <row r="73" spans="1:22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7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69.72</v>
      </c>
      <c r="Q73" s="11" t="s">
        <v>8307</v>
      </c>
      <c r="R73" t="s">
        <v>8309</v>
      </c>
      <c r="S73" s="16">
        <f t="shared" si="7"/>
        <v>40997.271493055552</v>
      </c>
      <c r="T73" s="16">
        <f t="shared" si="8"/>
        <v>41057.271493055552</v>
      </c>
      <c r="U73" s="14">
        <f t="shared" si="9"/>
        <v>2012</v>
      </c>
      <c r="V73" s="17"/>
    </row>
    <row r="74" spans="1:22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7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58.17</v>
      </c>
      <c r="Q74" s="11" t="s">
        <v>8307</v>
      </c>
      <c r="R74" t="s">
        <v>8309</v>
      </c>
      <c r="S74" s="16">
        <f t="shared" si="7"/>
        <v>41208.010196759256</v>
      </c>
      <c r="T74" s="16">
        <f t="shared" si="8"/>
        <v>41228</v>
      </c>
      <c r="U74" s="14">
        <f t="shared" si="9"/>
        <v>2012</v>
      </c>
      <c r="V74" s="17"/>
    </row>
    <row r="75" spans="1:22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7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50</v>
      </c>
      <c r="Q75" s="11" t="s">
        <v>8307</v>
      </c>
      <c r="R75" t="s">
        <v>8309</v>
      </c>
      <c r="S75" s="16">
        <f t="shared" si="7"/>
        <v>40587.75675925926</v>
      </c>
      <c r="T75" s="16">
        <f t="shared" si="8"/>
        <v>40666.165972222225</v>
      </c>
      <c r="U75" s="14">
        <f t="shared" si="9"/>
        <v>2011</v>
      </c>
      <c r="V75" s="17"/>
    </row>
    <row r="76" spans="1:22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7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19.47</v>
      </c>
      <c r="Q76" s="11" t="s">
        <v>8307</v>
      </c>
      <c r="R76" t="s">
        <v>8309</v>
      </c>
      <c r="S76" s="16">
        <f t="shared" si="7"/>
        <v>42360.487210648149</v>
      </c>
      <c r="T76" s="16">
        <f t="shared" si="8"/>
        <v>42390.487210648149</v>
      </c>
      <c r="U76" s="14">
        <f t="shared" si="9"/>
        <v>2015</v>
      </c>
      <c r="V76" s="17"/>
    </row>
    <row r="77" spans="1:22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7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85.96</v>
      </c>
      <c r="Q77" s="11" t="s">
        <v>8307</v>
      </c>
      <c r="R77" t="s">
        <v>8309</v>
      </c>
      <c r="S77" s="16">
        <f t="shared" si="7"/>
        <v>41357.209166666667</v>
      </c>
      <c r="T77" s="16">
        <f t="shared" si="8"/>
        <v>41387.209166666667</v>
      </c>
      <c r="U77" s="14">
        <f t="shared" si="9"/>
        <v>2013</v>
      </c>
      <c r="V77" s="17"/>
    </row>
    <row r="78" spans="1:22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7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30.67</v>
      </c>
      <c r="Q78" s="11" t="s">
        <v>8307</v>
      </c>
      <c r="R78" t="s">
        <v>8309</v>
      </c>
      <c r="S78" s="16">
        <f t="shared" si="7"/>
        <v>40844.691643518519</v>
      </c>
      <c r="T78" s="16">
        <f t="shared" si="8"/>
        <v>40904.733310185184</v>
      </c>
      <c r="U78" s="14">
        <f t="shared" si="9"/>
        <v>2011</v>
      </c>
      <c r="V78" s="17"/>
    </row>
    <row r="79" spans="1:22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7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60.38</v>
      </c>
      <c r="Q79" s="11" t="s">
        <v>8307</v>
      </c>
      <c r="R79" t="s">
        <v>8309</v>
      </c>
      <c r="S79" s="16">
        <f t="shared" si="7"/>
        <v>40997.144872685189</v>
      </c>
      <c r="T79" s="16">
        <f t="shared" si="8"/>
        <v>41050.124305555553</v>
      </c>
      <c r="U79" s="14">
        <f t="shared" si="9"/>
        <v>2012</v>
      </c>
      <c r="V79" s="17"/>
    </row>
    <row r="80" spans="1:22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7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38.6</v>
      </c>
      <c r="Q80" s="11" t="s">
        <v>8307</v>
      </c>
      <c r="R80" t="s">
        <v>8309</v>
      </c>
      <c r="S80" s="16">
        <f t="shared" si="7"/>
        <v>42604.730567129634</v>
      </c>
      <c r="T80" s="16">
        <f t="shared" si="8"/>
        <v>42614.730567129634</v>
      </c>
      <c r="U80" s="14">
        <f t="shared" si="9"/>
        <v>2016</v>
      </c>
      <c r="V80" s="17"/>
    </row>
    <row r="81" spans="1:22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7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40.270000000000003</v>
      </c>
      <c r="Q81" s="11" t="s">
        <v>8307</v>
      </c>
      <c r="R81" t="s">
        <v>8309</v>
      </c>
      <c r="S81" s="16">
        <f t="shared" si="7"/>
        <v>41724.776539351849</v>
      </c>
      <c r="T81" s="16">
        <f t="shared" si="8"/>
        <v>41754.776539351849</v>
      </c>
      <c r="U81" s="14">
        <f t="shared" si="9"/>
        <v>2014</v>
      </c>
      <c r="V81" s="17"/>
    </row>
    <row r="82" spans="1:22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7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273.83</v>
      </c>
      <c r="Q82" s="11" t="s">
        <v>8307</v>
      </c>
      <c r="R82" t="s">
        <v>8309</v>
      </c>
      <c r="S82" s="16">
        <f t="shared" si="7"/>
        <v>41583.083981481483</v>
      </c>
      <c r="T82" s="16">
        <f t="shared" si="8"/>
        <v>41618.083981481483</v>
      </c>
      <c r="U82" s="14">
        <f t="shared" si="9"/>
        <v>2013</v>
      </c>
      <c r="V82" s="17"/>
    </row>
    <row r="83" spans="1:22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7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53.04</v>
      </c>
      <c r="Q83" s="11" t="s">
        <v>8307</v>
      </c>
      <c r="R83" t="s">
        <v>8309</v>
      </c>
      <c r="S83" s="16">
        <f t="shared" si="7"/>
        <v>41100.158877314818</v>
      </c>
      <c r="T83" s="16">
        <f t="shared" si="8"/>
        <v>41104.126388888886</v>
      </c>
      <c r="U83" s="14">
        <f t="shared" si="9"/>
        <v>2012</v>
      </c>
      <c r="V83" s="17"/>
    </row>
    <row r="84" spans="1:22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7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40.01</v>
      </c>
      <c r="Q84" s="11" t="s">
        <v>8307</v>
      </c>
      <c r="R84" t="s">
        <v>8309</v>
      </c>
      <c r="S84" s="16">
        <f t="shared" si="7"/>
        <v>40795.820150462961</v>
      </c>
      <c r="T84" s="16">
        <f t="shared" si="8"/>
        <v>40825.820150462961</v>
      </c>
      <c r="U84" s="14">
        <f t="shared" si="9"/>
        <v>2011</v>
      </c>
      <c r="V84" s="17"/>
    </row>
    <row r="85" spans="1:22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7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15.77</v>
      </c>
      <c r="Q85" s="11" t="s">
        <v>8307</v>
      </c>
      <c r="R85" t="s">
        <v>8309</v>
      </c>
      <c r="S85" s="16">
        <f t="shared" si="7"/>
        <v>42042.615613425922</v>
      </c>
      <c r="T85" s="16">
        <f t="shared" si="8"/>
        <v>42057.479166666672</v>
      </c>
      <c r="U85" s="14">
        <f t="shared" si="9"/>
        <v>2015</v>
      </c>
      <c r="V85" s="17"/>
    </row>
    <row r="86" spans="1:22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7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71.430000000000007</v>
      </c>
      <c r="Q86" s="11" t="s">
        <v>8307</v>
      </c>
      <c r="R86" t="s">
        <v>8309</v>
      </c>
      <c r="S86" s="16">
        <f t="shared" si="7"/>
        <v>40648.757939814815</v>
      </c>
      <c r="T86" s="16">
        <f t="shared" si="8"/>
        <v>40678.757939814815</v>
      </c>
      <c r="U86" s="14">
        <f t="shared" si="9"/>
        <v>2011</v>
      </c>
      <c r="V86" s="17"/>
    </row>
    <row r="87" spans="1:22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7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71.709999999999994</v>
      </c>
      <c r="Q87" s="11" t="s">
        <v>8307</v>
      </c>
      <c r="R87" t="s">
        <v>8309</v>
      </c>
      <c r="S87" s="16">
        <f t="shared" si="7"/>
        <v>40779.125428240739</v>
      </c>
      <c r="T87" s="16">
        <f t="shared" si="8"/>
        <v>40809.125428240739</v>
      </c>
      <c r="U87" s="14">
        <f t="shared" si="9"/>
        <v>2011</v>
      </c>
      <c r="V87" s="17"/>
    </row>
    <row r="88" spans="1:22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7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375.76</v>
      </c>
      <c r="Q88" s="11" t="s">
        <v>8307</v>
      </c>
      <c r="R88" t="s">
        <v>8309</v>
      </c>
      <c r="S88" s="16">
        <f t="shared" si="7"/>
        <v>42291.556076388893</v>
      </c>
      <c r="T88" s="16">
        <f t="shared" si="8"/>
        <v>42365.59774305555</v>
      </c>
      <c r="U88" s="14">
        <f t="shared" si="9"/>
        <v>2015</v>
      </c>
      <c r="V88" s="17"/>
    </row>
    <row r="89" spans="1:22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7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104.6</v>
      </c>
      <c r="Q89" s="11" t="s">
        <v>8307</v>
      </c>
      <c r="R89" t="s">
        <v>8309</v>
      </c>
      <c r="S89" s="16">
        <f t="shared" si="7"/>
        <v>40322.53938657407</v>
      </c>
      <c r="T89" s="16">
        <f t="shared" si="8"/>
        <v>40332.070138888892</v>
      </c>
      <c r="U89" s="14">
        <f t="shared" si="9"/>
        <v>2010</v>
      </c>
      <c r="V89" s="17"/>
    </row>
    <row r="90" spans="1:22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7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60</v>
      </c>
      <c r="Q90" s="11" t="s">
        <v>8307</v>
      </c>
      <c r="R90" t="s">
        <v>8309</v>
      </c>
      <c r="S90" s="16">
        <f t="shared" si="7"/>
        <v>41786.65892361111</v>
      </c>
      <c r="T90" s="16">
        <f t="shared" si="8"/>
        <v>41812.65892361111</v>
      </c>
      <c r="U90" s="14">
        <f t="shared" si="9"/>
        <v>2014</v>
      </c>
      <c r="V90" s="17"/>
    </row>
    <row r="91" spans="1:22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7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123.29</v>
      </c>
      <c r="Q91" s="11" t="s">
        <v>8307</v>
      </c>
      <c r="R91" t="s">
        <v>8309</v>
      </c>
      <c r="S91" s="16">
        <f t="shared" si="7"/>
        <v>41402.752222222225</v>
      </c>
      <c r="T91" s="16">
        <f t="shared" si="8"/>
        <v>41427.752222222225</v>
      </c>
      <c r="U91" s="14">
        <f t="shared" si="9"/>
        <v>2013</v>
      </c>
      <c r="V91" s="17"/>
    </row>
    <row r="92" spans="1:22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7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31.38</v>
      </c>
      <c r="Q92" s="11" t="s">
        <v>8307</v>
      </c>
      <c r="R92" t="s">
        <v>8309</v>
      </c>
      <c r="S92" s="16">
        <f t="shared" si="7"/>
        <v>40706.297442129631</v>
      </c>
      <c r="T92" s="16">
        <f t="shared" si="8"/>
        <v>40736.297442129631</v>
      </c>
      <c r="U92" s="14">
        <f t="shared" si="9"/>
        <v>2011</v>
      </c>
      <c r="V92" s="17"/>
    </row>
    <row r="93" spans="1:22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7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78.260000000000005</v>
      </c>
      <c r="Q93" s="11" t="s">
        <v>8307</v>
      </c>
      <c r="R93" t="s">
        <v>8309</v>
      </c>
      <c r="S93" s="16">
        <f t="shared" si="7"/>
        <v>40619.402361111112</v>
      </c>
      <c r="T93" s="16">
        <f t="shared" si="8"/>
        <v>40680.402361111112</v>
      </c>
      <c r="U93" s="14">
        <f t="shared" si="9"/>
        <v>2011</v>
      </c>
      <c r="V93" s="17"/>
    </row>
    <row r="94" spans="1:22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7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122.33</v>
      </c>
      <c r="Q94" s="11" t="s">
        <v>8307</v>
      </c>
      <c r="R94" t="s">
        <v>8309</v>
      </c>
      <c r="S94" s="16">
        <f t="shared" si="7"/>
        <v>42721.198877314819</v>
      </c>
      <c r="T94" s="16">
        <f t="shared" si="8"/>
        <v>42767.333333333328</v>
      </c>
      <c r="U94" s="14">
        <f t="shared" si="9"/>
        <v>2016</v>
      </c>
      <c r="V94" s="17"/>
    </row>
    <row r="95" spans="1:22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7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73.73</v>
      </c>
      <c r="Q95" s="11" t="s">
        <v>8307</v>
      </c>
      <c r="R95" t="s">
        <v>8309</v>
      </c>
      <c r="S95" s="16">
        <f t="shared" si="7"/>
        <v>41065.858067129629</v>
      </c>
      <c r="T95" s="16">
        <f t="shared" si="8"/>
        <v>41093.875</v>
      </c>
      <c r="U95" s="14">
        <f t="shared" si="9"/>
        <v>2012</v>
      </c>
      <c r="V95" s="17"/>
    </row>
    <row r="96" spans="1:22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7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21.67</v>
      </c>
      <c r="Q96" s="11" t="s">
        <v>8307</v>
      </c>
      <c r="R96" t="s">
        <v>8309</v>
      </c>
      <c r="S96" s="16">
        <f t="shared" si="7"/>
        <v>41716.717847222222</v>
      </c>
      <c r="T96" s="16">
        <f t="shared" si="8"/>
        <v>41736.717847222222</v>
      </c>
      <c r="U96" s="14">
        <f t="shared" si="9"/>
        <v>2014</v>
      </c>
      <c r="V96" s="17"/>
    </row>
    <row r="97" spans="1:22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7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21.9</v>
      </c>
      <c r="Q97" s="11" t="s">
        <v>8307</v>
      </c>
      <c r="R97" t="s">
        <v>8309</v>
      </c>
      <c r="S97" s="16">
        <f t="shared" si="7"/>
        <v>40935.005104166667</v>
      </c>
      <c r="T97" s="16">
        <f t="shared" si="8"/>
        <v>40965.005104166667</v>
      </c>
      <c r="U97" s="14">
        <f t="shared" si="9"/>
        <v>2012</v>
      </c>
      <c r="V97" s="17"/>
    </row>
    <row r="98" spans="1:22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7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50.59</v>
      </c>
      <c r="Q98" s="11" t="s">
        <v>8307</v>
      </c>
      <c r="R98" t="s">
        <v>8309</v>
      </c>
      <c r="S98" s="16">
        <f t="shared" si="7"/>
        <v>40324.662511574075</v>
      </c>
      <c r="T98" s="16">
        <f t="shared" si="8"/>
        <v>40391.125</v>
      </c>
      <c r="U98" s="14">
        <f t="shared" si="9"/>
        <v>2010</v>
      </c>
      <c r="V98" s="17"/>
    </row>
    <row r="99" spans="1:22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7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53.13</v>
      </c>
      <c r="Q99" s="11" t="s">
        <v>8307</v>
      </c>
      <c r="R99" t="s">
        <v>8309</v>
      </c>
      <c r="S99" s="16">
        <f t="shared" si="7"/>
        <v>40706.135208333333</v>
      </c>
      <c r="T99" s="16">
        <f t="shared" si="8"/>
        <v>40736.135208333333</v>
      </c>
      <c r="U99" s="14">
        <f t="shared" si="9"/>
        <v>2011</v>
      </c>
      <c r="V99" s="17"/>
    </row>
    <row r="100" spans="1:22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7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56.67</v>
      </c>
      <c r="Q100" s="11" t="s">
        <v>8307</v>
      </c>
      <c r="R100" t="s">
        <v>8309</v>
      </c>
      <c r="S100" s="16">
        <f t="shared" si="7"/>
        <v>41214.79483796296</v>
      </c>
      <c r="T100" s="16">
        <f t="shared" si="8"/>
        <v>41250.979166666664</v>
      </c>
      <c r="U100" s="14">
        <f t="shared" si="9"/>
        <v>2012</v>
      </c>
      <c r="V100" s="17"/>
    </row>
    <row r="101" spans="1:22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7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40.78</v>
      </c>
      <c r="Q101" s="11" t="s">
        <v>8307</v>
      </c>
      <c r="R101" t="s">
        <v>8309</v>
      </c>
      <c r="S101" s="16">
        <f t="shared" si="7"/>
        <v>41631.902766203704</v>
      </c>
      <c r="T101" s="16">
        <f t="shared" si="8"/>
        <v>41661.902766203704</v>
      </c>
      <c r="U101" s="14">
        <f t="shared" si="9"/>
        <v>2013</v>
      </c>
      <c r="V101" s="17"/>
    </row>
    <row r="102" spans="1:22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7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192.31</v>
      </c>
      <c r="Q102" s="11" t="s">
        <v>8307</v>
      </c>
      <c r="R102" t="s">
        <v>8309</v>
      </c>
      <c r="S102" s="16">
        <f t="shared" si="7"/>
        <v>41197.753310185188</v>
      </c>
      <c r="T102" s="16">
        <f t="shared" si="8"/>
        <v>41217.794976851852</v>
      </c>
      <c r="U102" s="14">
        <f t="shared" si="9"/>
        <v>2012</v>
      </c>
      <c r="V102" s="17"/>
    </row>
    <row r="103" spans="1:22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7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 s="11" t="s">
        <v>8307</v>
      </c>
      <c r="R103" t="s">
        <v>8309</v>
      </c>
      <c r="S103" s="16">
        <f t="shared" si="7"/>
        <v>41274.776736111111</v>
      </c>
      <c r="T103" s="16">
        <f t="shared" si="8"/>
        <v>41298.776736111111</v>
      </c>
      <c r="U103" s="14">
        <f t="shared" si="9"/>
        <v>2012</v>
      </c>
      <c r="V103" s="17"/>
    </row>
    <row r="104" spans="1:22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7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117.92</v>
      </c>
      <c r="Q104" s="11" t="s">
        <v>8307</v>
      </c>
      <c r="R104" t="s">
        <v>8309</v>
      </c>
      <c r="S104" s="16">
        <f t="shared" si="7"/>
        <v>40505.131168981483</v>
      </c>
      <c r="T104" s="16">
        <f t="shared" si="8"/>
        <v>40535.131168981483</v>
      </c>
      <c r="U104" s="14">
        <f t="shared" si="9"/>
        <v>2010</v>
      </c>
      <c r="V104" s="17"/>
    </row>
    <row r="105" spans="1:22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7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27.9</v>
      </c>
      <c r="Q105" s="11" t="s">
        <v>8307</v>
      </c>
      <c r="R105" t="s">
        <v>8309</v>
      </c>
      <c r="S105" s="16">
        <f t="shared" si="7"/>
        <v>41682.805902777778</v>
      </c>
      <c r="T105" s="16">
        <f t="shared" si="8"/>
        <v>41705.805902777778</v>
      </c>
      <c r="U105" s="14">
        <f t="shared" si="9"/>
        <v>2014</v>
      </c>
      <c r="V105" s="17"/>
    </row>
    <row r="106" spans="1:22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7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60</v>
      </c>
      <c r="Q106" s="11" t="s">
        <v>8307</v>
      </c>
      <c r="R106" t="s">
        <v>8309</v>
      </c>
      <c r="S106" s="16">
        <f t="shared" si="7"/>
        <v>40612.695208333331</v>
      </c>
      <c r="T106" s="16">
        <f t="shared" si="8"/>
        <v>40636.041666666664</v>
      </c>
      <c r="U106" s="14">
        <f t="shared" si="9"/>
        <v>2011</v>
      </c>
      <c r="V106" s="17"/>
    </row>
    <row r="107" spans="1:22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7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39.380000000000003</v>
      </c>
      <c r="Q107" s="11" t="s">
        <v>8307</v>
      </c>
      <c r="R107" t="s">
        <v>8309</v>
      </c>
      <c r="S107" s="16">
        <f t="shared" si="7"/>
        <v>42485.724768518514</v>
      </c>
      <c r="T107" s="16">
        <f t="shared" si="8"/>
        <v>42504</v>
      </c>
      <c r="U107" s="14">
        <f t="shared" si="9"/>
        <v>2016</v>
      </c>
      <c r="V107" s="17"/>
    </row>
    <row r="108" spans="1:22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7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186.11</v>
      </c>
      <c r="Q108" s="11" t="s">
        <v>8307</v>
      </c>
      <c r="R108" t="s">
        <v>8309</v>
      </c>
      <c r="S108" s="16">
        <f t="shared" si="7"/>
        <v>40987.776631944449</v>
      </c>
      <c r="T108" s="16">
        <f t="shared" si="8"/>
        <v>41001.776631944449</v>
      </c>
      <c r="U108" s="14">
        <f t="shared" si="9"/>
        <v>2012</v>
      </c>
      <c r="V108" s="17"/>
    </row>
    <row r="109" spans="1:22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7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111.38</v>
      </c>
      <c r="Q109" s="11" t="s">
        <v>8307</v>
      </c>
      <c r="R109" t="s">
        <v>8309</v>
      </c>
      <c r="S109" s="16">
        <f t="shared" si="7"/>
        <v>40635.982488425929</v>
      </c>
      <c r="T109" s="16">
        <f t="shared" si="8"/>
        <v>40657.982488425929</v>
      </c>
      <c r="U109" s="14">
        <f t="shared" si="9"/>
        <v>2011</v>
      </c>
      <c r="V109" s="17"/>
    </row>
    <row r="110" spans="1:22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7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78.72</v>
      </c>
      <c r="Q110" s="11" t="s">
        <v>8307</v>
      </c>
      <c r="R110" t="s">
        <v>8309</v>
      </c>
      <c r="S110" s="16">
        <f t="shared" si="7"/>
        <v>41365.613078703704</v>
      </c>
      <c r="T110" s="16">
        <f t="shared" si="8"/>
        <v>41425.613078703704</v>
      </c>
      <c r="U110" s="14">
        <f t="shared" si="9"/>
        <v>2013</v>
      </c>
      <c r="V110" s="17"/>
    </row>
    <row r="111" spans="1:22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7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46.7</v>
      </c>
      <c r="Q111" s="11" t="s">
        <v>8307</v>
      </c>
      <c r="R111" t="s">
        <v>8309</v>
      </c>
      <c r="S111" s="16">
        <f t="shared" si="7"/>
        <v>40570.025810185187</v>
      </c>
      <c r="T111" s="16">
        <f t="shared" si="8"/>
        <v>40600.025810185187</v>
      </c>
      <c r="U111" s="14">
        <f t="shared" si="9"/>
        <v>2011</v>
      </c>
      <c r="V111" s="17"/>
    </row>
    <row r="112" spans="1:22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7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65.38</v>
      </c>
      <c r="Q112" s="11" t="s">
        <v>8307</v>
      </c>
      <c r="R112" t="s">
        <v>8309</v>
      </c>
      <c r="S112" s="16">
        <f t="shared" si="7"/>
        <v>41557.949687500004</v>
      </c>
      <c r="T112" s="16">
        <f t="shared" si="8"/>
        <v>41592.249305555553</v>
      </c>
      <c r="U112" s="14">
        <f t="shared" si="9"/>
        <v>2013</v>
      </c>
      <c r="V112" s="17"/>
    </row>
    <row r="113" spans="1:22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7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102.08</v>
      </c>
      <c r="Q113" s="11" t="s">
        <v>8307</v>
      </c>
      <c r="R113" t="s">
        <v>8309</v>
      </c>
      <c r="S113" s="16">
        <f t="shared" si="7"/>
        <v>42125.333182870367</v>
      </c>
      <c r="T113" s="16">
        <f t="shared" si="8"/>
        <v>42155.333182870367</v>
      </c>
      <c r="U113" s="14">
        <f t="shared" si="9"/>
        <v>2015</v>
      </c>
      <c r="V113" s="17"/>
    </row>
    <row r="114" spans="1:22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7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64.2</v>
      </c>
      <c r="Q114" s="11" t="s">
        <v>8307</v>
      </c>
      <c r="R114" t="s">
        <v>8309</v>
      </c>
      <c r="S114" s="16">
        <f t="shared" si="7"/>
        <v>41718.043032407404</v>
      </c>
      <c r="T114" s="16">
        <f t="shared" si="8"/>
        <v>41742.083333333336</v>
      </c>
      <c r="U114" s="14">
        <f t="shared" si="9"/>
        <v>2014</v>
      </c>
      <c r="V114" s="17"/>
    </row>
    <row r="115" spans="1:22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7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90.38</v>
      </c>
      <c r="Q115" s="11" t="s">
        <v>8307</v>
      </c>
      <c r="R115" t="s">
        <v>8309</v>
      </c>
      <c r="S115" s="16">
        <f t="shared" si="7"/>
        <v>40753.758425925924</v>
      </c>
      <c r="T115" s="16">
        <f t="shared" si="8"/>
        <v>40761.625</v>
      </c>
      <c r="U115" s="14">
        <f t="shared" si="9"/>
        <v>2011</v>
      </c>
      <c r="V115" s="17"/>
    </row>
    <row r="116" spans="1:22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7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88.57</v>
      </c>
      <c r="Q116" s="11" t="s">
        <v>8307</v>
      </c>
      <c r="R116" t="s">
        <v>8309</v>
      </c>
      <c r="S116" s="16">
        <f t="shared" si="7"/>
        <v>40861.27416666667</v>
      </c>
      <c r="T116" s="16">
        <f t="shared" si="8"/>
        <v>40921.27416666667</v>
      </c>
      <c r="U116" s="14">
        <f t="shared" si="9"/>
        <v>2011</v>
      </c>
      <c r="V116" s="17"/>
    </row>
    <row r="117" spans="1:22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7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28.73</v>
      </c>
      <c r="Q117" s="11" t="s">
        <v>8307</v>
      </c>
      <c r="R117" t="s">
        <v>8309</v>
      </c>
      <c r="S117" s="16">
        <f t="shared" si="7"/>
        <v>40918.738935185182</v>
      </c>
      <c r="T117" s="16">
        <f t="shared" si="8"/>
        <v>40943.738935185182</v>
      </c>
      <c r="U117" s="14">
        <f t="shared" si="9"/>
        <v>2012</v>
      </c>
      <c r="V117" s="17"/>
    </row>
    <row r="118" spans="1:22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7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69.790000000000006</v>
      </c>
      <c r="Q118" s="11" t="s">
        <v>8307</v>
      </c>
      <c r="R118" t="s">
        <v>8309</v>
      </c>
      <c r="S118" s="16">
        <f t="shared" si="7"/>
        <v>40595.497164351851</v>
      </c>
      <c r="T118" s="16">
        <f t="shared" si="8"/>
        <v>40641.455497685187</v>
      </c>
      <c r="U118" s="14">
        <f t="shared" si="9"/>
        <v>2011</v>
      </c>
      <c r="V118" s="17"/>
    </row>
    <row r="119" spans="1:22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7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167.49</v>
      </c>
      <c r="Q119" s="11" t="s">
        <v>8307</v>
      </c>
      <c r="R119" t="s">
        <v>8309</v>
      </c>
      <c r="S119" s="16">
        <f t="shared" si="7"/>
        <v>40248.834999999999</v>
      </c>
      <c r="T119" s="16">
        <f t="shared" si="8"/>
        <v>40338.791666666664</v>
      </c>
      <c r="U119" s="14">
        <f t="shared" si="9"/>
        <v>2010</v>
      </c>
      <c r="V119" s="17"/>
    </row>
    <row r="120" spans="1:22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7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144.91</v>
      </c>
      <c r="Q120" s="11" t="s">
        <v>8307</v>
      </c>
      <c r="R120" t="s">
        <v>8309</v>
      </c>
      <c r="S120" s="16">
        <f t="shared" si="7"/>
        <v>40723.053657407407</v>
      </c>
      <c r="T120" s="16">
        <f t="shared" si="8"/>
        <v>40753.053657407407</v>
      </c>
      <c r="U120" s="14">
        <f t="shared" si="9"/>
        <v>2011</v>
      </c>
      <c r="V120" s="17"/>
    </row>
    <row r="121" spans="1:22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7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91.84</v>
      </c>
      <c r="Q121" s="11" t="s">
        <v>8307</v>
      </c>
      <c r="R121" t="s">
        <v>8309</v>
      </c>
      <c r="S121" s="16">
        <f t="shared" si="7"/>
        <v>40739.069282407407</v>
      </c>
      <c r="T121" s="16">
        <f t="shared" si="8"/>
        <v>40768.958333333336</v>
      </c>
      <c r="U121" s="14">
        <f t="shared" si="9"/>
        <v>2011</v>
      </c>
      <c r="V121" s="17"/>
    </row>
    <row r="122" spans="1:22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7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10</v>
      </c>
      <c r="Q122" s="11" t="s">
        <v>8307</v>
      </c>
      <c r="R122" t="s">
        <v>8310</v>
      </c>
      <c r="S122" s="16">
        <f t="shared" si="7"/>
        <v>42616.049849537041</v>
      </c>
      <c r="T122" s="16">
        <f t="shared" si="8"/>
        <v>42646.049849537041</v>
      </c>
      <c r="U122" s="14">
        <f t="shared" si="9"/>
        <v>2016</v>
      </c>
      <c r="V122" s="17"/>
    </row>
    <row r="123" spans="1:22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7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1</v>
      </c>
      <c r="Q123" s="11" t="s">
        <v>8307</v>
      </c>
      <c r="R123" t="s">
        <v>8310</v>
      </c>
      <c r="S123" s="16">
        <f t="shared" si="7"/>
        <v>42096.704976851848</v>
      </c>
      <c r="T123" s="16">
        <f t="shared" si="8"/>
        <v>42112.427777777775</v>
      </c>
      <c r="U123" s="14">
        <f t="shared" si="9"/>
        <v>2015</v>
      </c>
      <c r="V123" s="17"/>
    </row>
    <row r="124" spans="1:22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7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 s="11" t="s">
        <v>8307</v>
      </c>
      <c r="R124" t="s">
        <v>8310</v>
      </c>
      <c r="S124" s="16">
        <f t="shared" si="7"/>
        <v>42593.431793981479</v>
      </c>
      <c r="T124" s="16">
        <f t="shared" si="8"/>
        <v>42653.431793981479</v>
      </c>
      <c r="U124" s="14">
        <f t="shared" si="9"/>
        <v>2016</v>
      </c>
      <c r="V124" s="17"/>
    </row>
    <row r="125" spans="1:22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7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25.17</v>
      </c>
      <c r="Q125" s="11" t="s">
        <v>8307</v>
      </c>
      <c r="R125" t="s">
        <v>8310</v>
      </c>
      <c r="S125" s="16">
        <f t="shared" si="7"/>
        <v>41904.781990740739</v>
      </c>
      <c r="T125" s="16">
        <f t="shared" si="8"/>
        <v>41940.916666666664</v>
      </c>
      <c r="U125" s="14">
        <f t="shared" si="9"/>
        <v>2014</v>
      </c>
      <c r="V125" s="17"/>
    </row>
    <row r="126" spans="1:22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7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 s="11" t="s">
        <v>8307</v>
      </c>
      <c r="R126" t="s">
        <v>8310</v>
      </c>
      <c r="S126" s="16">
        <f t="shared" si="7"/>
        <v>42114.928726851853</v>
      </c>
      <c r="T126" s="16">
        <f t="shared" si="8"/>
        <v>42139.928726851853</v>
      </c>
      <c r="U126" s="14">
        <f t="shared" si="9"/>
        <v>2015</v>
      </c>
      <c r="V126" s="17"/>
    </row>
    <row r="127" spans="1:22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7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11.67</v>
      </c>
      <c r="Q127" s="11" t="s">
        <v>8307</v>
      </c>
      <c r="R127" t="s">
        <v>8310</v>
      </c>
      <c r="S127" s="16">
        <f t="shared" si="7"/>
        <v>42709.993981481486</v>
      </c>
      <c r="T127" s="16">
        <f t="shared" si="8"/>
        <v>42769.993981481486</v>
      </c>
      <c r="U127" s="14">
        <f t="shared" si="9"/>
        <v>2016</v>
      </c>
      <c r="V127" s="17"/>
    </row>
    <row r="128" spans="1:22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7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106.69</v>
      </c>
      <c r="Q128" s="11" t="s">
        <v>8307</v>
      </c>
      <c r="R128" t="s">
        <v>8310</v>
      </c>
      <c r="S128" s="16">
        <f t="shared" si="7"/>
        <v>42135.589548611111</v>
      </c>
      <c r="T128" s="16">
        <f t="shared" si="8"/>
        <v>42166.083333333328</v>
      </c>
      <c r="U128" s="14">
        <f t="shared" si="9"/>
        <v>2015</v>
      </c>
      <c r="V128" s="17"/>
    </row>
    <row r="129" spans="1:22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7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47.5</v>
      </c>
      <c r="Q129" s="11" t="s">
        <v>8307</v>
      </c>
      <c r="R129" t="s">
        <v>8310</v>
      </c>
      <c r="S129" s="16">
        <f t="shared" si="7"/>
        <v>42067.62431712963</v>
      </c>
      <c r="T129" s="16">
        <f t="shared" si="8"/>
        <v>42097.582650462966</v>
      </c>
      <c r="U129" s="14">
        <f t="shared" si="9"/>
        <v>2015</v>
      </c>
      <c r="V129" s="17"/>
    </row>
    <row r="130" spans="1:22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7">
        <f t="shared" ref="F130:F193" si="10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6"/>
        <v>311.17</v>
      </c>
      <c r="Q130" s="11" t="s">
        <v>8307</v>
      </c>
      <c r="R130" t="s">
        <v>8310</v>
      </c>
      <c r="S130" s="16">
        <f t="shared" si="7"/>
        <v>42628.22792824074</v>
      </c>
      <c r="T130" s="16">
        <f t="shared" si="8"/>
        <v>42663.22792824074</v>
      </c>
      <c r="U130" s="14">
        <f t="shared" si="9"/>
        <v>2016</v>
      </c>
      <c r="V130" s="17"/>
    </row>
    <row r="131" spans="1:22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7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1">IFERROR(ROUND(E131/M131,2),0)</f>
        <v>0</v>
      </c>
      <c r="Q131" s="11" t="s">
        <v>8307</v>
      </c>
      <c r="R131" t="s">
        <v>8310</v>
      </c>
      <c r="S131" s="16">
        <f t="shared" ref="S131:S194" si="12">(((K131/60)/60)/24)+DATE(1970,1,1)</f>
        <v>41882.937303240738</v>
      </c>
      <c r="T131" s="16">
        <f t="shared" ref="T131:T194" si="13">(((J131/60)/60)/24)+DATE(1970,1,1)</f>
        <v>41942.937303240738</v>
      </c>
      <c r="U131" s="14">
        <f t="shared" si="9"/>
        <v>2014</v>
      </c>
      <c r="V131" s="17"/>
    </row>
    <row r="132" spans="1:22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7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1"/>
        <v>0</v>
      </c>
      <c r="Q132" s="11" t="s">
        <v>8307</v>
      </c>
      <c r="R132" t="s">
        <v>8310</v>
      </c>
      <c r="S132" s="16">
        <f t="shared" si="12"/>
        <v>41778.915416666663</v>
      </c>
      <c r="T132" s="16">
        <f t="shared" si="13"/>
        <v>41806.844444444447</v>
      </c>
      <c r="U132" s="14">
        <f t="shared" ref="U132:U195" si="14">YEAR(S132)</f>
        <v>2014</v>
      </c>
      <c r="V132" s="17"/>
    </row>
    <row r="133" spans="1:22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7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1"/>
        <v>0</v>
      </c>
      <c r="Q133" s="11" t="s">
        <v>8307</v>
      </c>
      <c r="R133" t="s">
        <v>8310</v>
      </c>
      <c r="S133" s="16">
        <f t="shared" si="12"/>
        <v>42541.837511574078</v>
      </c>
      <c r="T133" s="16">
        <f t="shared" si="13"/>
        <v>42557</v>
      </c>
      <c r="U133" s="14">
        <f t="shared" si="14"/>
        <v>2016</v>
      </c>
      <c r="V133" s="17"/>
    </row>
    <row r="134" spans="1:22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7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1"/>
        <v>94.51</v>
      </c>
      <c r="Q134" s="11" t="s">
        <v>8307</v>
      </c>
      <c r="R134" t="s">
        <v>8310</v>
      </c>
      <c r="S134" s="16">
        <f t="shared" si="12"/>
        <v>41905.812581018516</v>
      </c>
      <c r="T134" s="16">
        <f t="shared" si="13"/>
        <v>41950.854247685187</v>
      </c>
      <c r="U134" s="14">
        <f t="shared" si="14"/>
        <v>2014</v>
      </c>
      <c r="V134" s="17"/>
    </row>
    <row r="135" spans="1:22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7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1"/>
        <v>0</v>
      </c>
      <c r="Q135" s="11" t="s">
        <v>8307</v>
      </c>
      <c r="R135" t="s">
        <v>8310</v>
      </c>
      <c r="S135" s="16">
        <f t="shared" si="12"/>
        <v>42491.80768518518</v>
      </c>
      <c r="T135" s="16">
        <f t="shared" si="13"/>
        <v>42521.729861111111</v>
      </c>
      <c r="U135" s="14">
        <f t="shared" si="14"/>
        <v>2016</v>
      </c>
      <c r="V135" s="17"/>
    </row>
    <row r="136" spans="1:22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7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1"/>
        <v>0</v>
      </c>
      <c r="Q136" s="11" t="s">
        <v>8307</v>
      </c>
      <c r="R136" t="s">
        <v>8310</v>
      </c>
      <c r="S136" s="16">
        <f t="shared" si="12"/>
        <v>42221.909930555557</v>
      </c>
      <c r="T136" s="16">
        <f t="shared" si="13"/>
        <v>42251.708333333328</v>
      </c>
      <c r="U136" s="14">
        <f t="shared" si="14"/>
        <v>2015</v>
      </c>
      <c r="V136" s="17"/>
    </row>
    <row r="137" spans="1:22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7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1"/>
        <v>80.599999999999994</v>
      </c>
      <c r="Q137" s="11" t="s">
        <v>8307</v>
      </c>
      <c r="R137" t="s">
        <v>8310</v>
      </c>
      <c r="S137" s="16">
        <f t="shared" si="12"/>
        <v>41788.381909722222</v>
      </c>
      <c r="T137" s="16">
        <f t="shared" si="13"/>
        <v>41821.791666666664</v>
      </c>
      <c r="U137" s="14">
        <f t="shared" si="14"/>
        <v>2014</v>
      </c>
      <c r="V137" s="17"/>
    </row>
    <row r="138" spans="1:22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7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1"/>
        <v>0</v>
      </c>
      <c r="Q138" s="11" t="s">
        <v>8307</v>
      </c>
      <c r="R138" t="s">
        <v>8310</v>
      </c>
      <c r="S138" s="16">
        <f t="shared" si="12"/>
        <v>42096.410115740742</v>
      </c>
      <c r="T138" s="16">
        <f t="shared" si="13"/>
        <v>42140.427777777775</v>
      </c>
      <c r="U138" s="14">
        <f t="shared" si="14"/>
        <v>2015</v>
      </c>
      <c r="V138" s="17"/>
    </row>
    <row r="139" spans="1:22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7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1"/>
        <v>0</v>
      </c>
      <c r="Q139" s="11" t="s">
        <v>8307</v>
      </c>
      <c r="R139" t="s">
        <v>8310</v>
      </c>
      <c r="S139" s="16">
        <f t="shared" si="12"/>
        <v>42239.573993055557</v>
      </c>
      <c r="T139" s="16">
        <f t="shared" si="13"/>
        <v>42289.573993055557</v>
      </c>
      <c r="U139" s="14">
        <f t="shared" si="14"/>
        <v>2015</v>
      </c>
      <c r="V139" s="17"/>
    </row>
    <row r="140" spans="1:22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7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1"/>
        <v>81.239999999999995</v>
      </c>
      <c r="Q140" s="11" t="s">
        <v>8307</v>
      </c>
      <c r="R140" t="s">
        <v>8310</v>
      </c>
      <c r="S140" s="16">
        <f t="shared" si="12"/>
        <v>42186.257418981477</v>
      </c>
      <c r="T140" s="16">
        <f t="shared" si="13"/>
        <v>42217.207638888889</v>
      </c>
      <c r="U140" s="14">
        <f t="shared" si="14"/>
        <v>2015</v>
      </c>
      <c r="V140" s="17"/>
    </row>
    <row r="141" spans="1:22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7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1"/>
        <v>500</v>
      </c>
      <c r="Q141" s="11" t="s">
        <v>8307</v>
      </c>
      <c r="R141" t="s">
        <v>8310</v>
      </c>
      <c r="S141" s="16">
        <f t="shared" si="12"/>
        <v>42187.920972222222</v>
      </c>
      <c r="T141" s="16">
        <f t="shared" si="13"/>
        <v>42197.920972222222</v>
      </c>
      <c r="U141" s="14">
        <f t="shared" si="14"/>
        <v>2015</v>
      </c>
      <c r="V141" s="17"/>
    </row>
    <row r="142" spans="1:22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7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1"/>
        <v>0</v>
      </c>
      <c r="Q142" s="11" t="s">
        <v>8307</v>
      </c>
      <c r="R142" t="s">
        <v>8310</v>
      </c>
      <c r="S142" s="16">
        <f t="shared" si="12"/>
        <v>42053.198287037041</v>
      </c>
      <c r="T142" s="16">
        <f t="shared" si="13"/>
        <v>42083.15662037037</v>
      </c>
      <c r="U142" s="14">
        <f t="shared" si="14"/>
        <v>2015</v>
      </c>
      <c r="V142" s="17"/>
    </row>
    <row r="143" spans="1:22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7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1"/>
        <v>46.18</v>
      </c>
      <c r="Q143" s="11" t="s">
        <v>8307</v>
      </c>
      <c r="R143" t="s">
        <v>8310</v>
      </c>
      <c r="S143" s="16">
        <f t="shared" si="12"/>
        <v>42110.153043981481</v>
      </c>
      <c r="T143" s="16">
        <f t="shared" si="13"/>
        <v>42155.153043981481</v>
      </c>
      <c r="U143" s="14">
        <f t="shared" si="14"/>
        <v>2015</v>
      </c>
      <c r="V143" s="17"/>
    </row>
    <row r="144" spans="1:22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7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1"/>
        <v>10</v>
      </c>
      <c r="Q144" s="11" t="s">
        <v>8307</v>
      </c>
      <c r="R144" t="s">
        <v>8310</v>
      </c>
      <c r="S144" s="16">
        <f t="shared" si="12"/>
        <v>41938.893263888887</v>
      </c>
      <c r="T144" s="16">
        <f t="shared" si="13"/>
        <v>41959.934930555552</v>
      </c>
      <c r="U144" s="14">
        <f t="shared" si="14"/>
        <v>2014</v>
      </c>
      <c r="V144" s="17"/>
    </row>
    <row r="145" spans="1:22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7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1"/>
        <v>0</v>
      </c>
      <c r="Q145" s="11" t="s">
        <v>8307</v>
      </c>
      <c r="R145" t="s">
        <v>8310</v>
      </c>
      <c r="S145" s="16">
        <f t="shared" si="12"/>
        <v>42559.064143518524</v>
      </c>
      <c r="T145" s="16">
        <f t="shared" si="13"/>
        <v>42616.246527777781</v>
      </c>
      <c r="U145" s="14">
        <f t="shared" si="14"/>
        <v>2016</v>
      </c>
      <c r="V145" s="17"/>
    </row>
    <row r="146" spans="1:22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7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1"/>
        <v>55.95</v>
      </c>
      <c r="Q146" s="11" t="s">
        <v>8307</v>
      </c>
      <c r="R146" t="s">
        <v>8310</v>
      </c>
      <c r="S146" s="16">
        <f t="shared" si="12"/>
        <v>42047.762407407412</v>
      </c>
      <c r="T146" s="16">
        <f t="shared" si="13"/>
        <v>42107.72074074074</v>
      </c>
      <c r="U146" s="14">
        <f t="shared" si="14"/>
        <v>2015</v>
      </c>
      <c r="V146" s="17"/>
    </row>
    <row r="147" spans="1:22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7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1"/>
        <v>37.56</v>
      </c>
      <c r="Q147" s="11" t="s">
        <v>8307</v>
      </c>
      <c r="R147" t="s">
        <v>8310</v>
      </c>
      <c r="S147" s="16">
        <f t="shared" si="12"/>
        <v>42200.542268518519</v>
      </c>
      <c r="T147" s="16">
        <f t="shared" si="13"/>
        <v>42227.542268518519</v>
      </c>
      <c r="U147" s="14">
        <f t="shared" si="14"/>
        <v>2015</v>
      </c>
      <c r="V147" s="17"/>
    </row>
    <row r="148" spans="1:22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7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1"/>
        <v>38.33</v>
      </c>
      <c r="Q148" s="11" t="s">
        <v>8307</v>
      </c>
      <c r="R148" t="s">
        <v>8310</v>
      </c>
      <c r="S148" s="16">
        <f t="shared" si="12"/>
        <v>42693.016180555554</v>
      </c>
      <c r="T148" s="16">
        <f t="shared" si="13"/>
        <v>42753.016180555554</v>
      </c>
      <c r="U148" s="14">
        <f t="shared" si="14"/>
        <v>2016</v>
      </c>
      <c r="V148" s="17"/>
    </row>
    <row r="149" spans="1:22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7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1"/>
        <v>0</v>
      </c>
      <c r="Q149" s="11" t="s">
        <v>8307</v>
      </c>
      <c r="R149" t="s">
        <v>8310</v>
      </c>
      <c r="S149" s="16">
        <f t="shared" si="12"/>
        <v>41969.767824074079</v>
      </c>
      <c r="T149" s="16">
        <f t="shared" si="13"/>
        <v>42012.762499999997</v>
      </c>
      <c r="U149" s="14">
        <f t="shared" si="14"/>
        <v>2014</v>
      </c>
      <c r="V149" s="17"/>
    </row>
    <row r="150" spans="1:22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7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1"/>
        <v>20</v>
      </c>
      <c r="Q150" s="11" t="s">
        <v>8307</v>
      </c>
      <c r="R150" t="s">
        <v>8310</v>
      </c>
      <c r="S150" s="16">
        <f t="shared" si="12"/>
        <v>42397.281666666662</v>
      </c>
      <c r="T150" s="16">
        <f t="shared" si="13"/>
        <v>42427.281666666662</v>
      </c>
      <c r="U150" s="14">
        <f t="shared" si="14"/>
        <v>2016</v>
      </c>
      <c r="V150" s="17"/>
    </row>
    <row r="151" spans="1:22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7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1"/>
        <v>15.33</v>
      </c>
      <c r="Q151" s="11" t="s">
        <v>8307</v>
      </c>
      <c r="R151" t="s">
        <v>8310</v>
      </c>
      <c r="S151" s="16">
        <f t="shared" si="12"/>
        <v>41968.172106481477</v>
      </c>
      <c r="T151" s="16">
        <f t="shared" si="13"/>
        <v>41998.333333333328</v>
      </c>
      <c r="U151" s="14">
        <f t="shared" si="14"/>
        <v>2014</v>
      </c>
      <c r="V151" s="17"/>
    </row>
    <row r="152" spans="1:22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7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1"/>
        <v>449.43</v>
      </c>
      <c r="Q152" s="11" t="s">
        <v>8307</v>
      </c>
      <c r="R152" t="s">
        <v>8310</v>
      </c>
      <c r="S152" s="16">
        <f t="shared" si="12"/>
        <v>42090.161828703705</v>
      </c>
      <c r="T152" s="16">
        <f t="shared" si="13"/>
        <v>42150.161828703705</v>
      </c>
      <c r="U152" s="14">
        <f t="shared" si="14"/>
        <v>2015</v>
      </c>
      <c r="V152" s="17"/>
    </row>
    <row r="153" spans="1:22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7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1"/>
        <v>28</v>
      </c>
      <c r="Q153" s="11" t="s">
        <v>8307</v>
      </c>
      <c r="R153" t="s">
        <v>8310</v>
      </c>
      <c r="S153" s="16">
        <f t="shared" si="12"/>
        <v>42113.550821759258</v>
      </c>
      <c r="T153" s="16">
        <f t="shared" si="13"/>
        <v>42173.550821759258</v>
      </c>
      <c r="U153" s="14">
        <f t="shared" si="14"/>
        <v>2015</v>
      </c>
      <c r="V153" s="17"/>
    </row>
    <row r="154" spans="1:22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7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1"/>
        <v>15</v>
      </c>
      <c r="Q154" s="11" t="s">
        <v>8307</v>
      </c>
      <c r="R154" t="s">
        <v>8310</v>
      </c>
      <c r="S154" s="16">
        <f t="shared" si="12"/>
        <v>41875.077546296299</v>
      </c>
      <c r="T154" s="16">
        <f t="shared" si="13"/>
        <v>41905.077546296299</v>
      </c>
      <c r="U154" s="14">
        <f t="shared" si="14"/>
        <v>2014</v>
      </c>
      <c r="V154" s="17"/>
    </row>
    <row r="155" spans="1:22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7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1"/>
        <v>35.9</v>
      </c>
      <c r="Q155" s="11" t="s">
        <v>8307</v>
      </c>
      <c r="R155" t="s">
        <v>8310</v>
      </c>
      <c r="S155" s="16">
        <f t="shared" si="12"/>
        <v>41933.586157407408</v>
      </c>
      <c r="T155" s="16">
        <f t="shared" si="13"/>
        <v>41975.627824074079</v>
      </c>
      <c r="U155" s="14">
        <f t="shared" si="14"/>
        <v>2014</v>
      </c>
      <c r="V155" s="17"/>
    </row>
    <row r="156" spans="1:22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7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1"/>
        <v>13.33</v>
      </c>
      <c r="Q156" s="11" t="s">
        <v>8307</v>
      </c>
      <c r="R156" t="s">
        <v>8310</v>
      </c>
      <c r="S156" s="16">
        <f t="shared" si="12"/>
        <v>42115.547395833331</v>
      </c>
      <c r="T156" s="16">
        <f t="shared" si="13"/>
        <v>42158.547395833331</v>
      </c>
      <c r="U156" s="14">
        <f t="shared" si="14"/>
        <v>2015</v>
      </c>
      <c r="V156" s="17"/>
    </row>
    <row r="157" spans="1:22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7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1"/>
        <v>20.25</v>
      </c>
      <c r="Q157" s="11" t="s">
        <v>8307</v>
      </c>
      <c r="R157" t="s">
        <v>8310</v>
      </c>
      <c r="S157" s="16">
        <f t="shared" si="12"/>
        <v>42168.559432870374</v>
      </c>
      <c r="T157" s="16">
        <f t="shared" si="13"/>
        <v>42208.559432870374</v>
      </c>
      <c r="U157" s="14">
        <f t="shared" si="14"/>
        <v>2015</v>
      </c>
      <c r="V157" s="17"/>
    </row>
    <row r="158" spans="1:22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7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1"/>
        <v>119</v>
      </c>
      <c r="Q158" s="11" t="s">
        <v>8307</v>
      </c>
      <c r="R158" t="s">
        <v>8310</v>
      </c>
      <c r="S158" s="16">
        <f t="shared" si="12"/>
        <v>41794.124953703707</v>
      </c>
      <c r="T158" s="16">
        <f t="shared" si="13"/>
        <v>41854.124953703707</v>
      </c>
      <c r="U158" s="14">
        <f t="shared" si="14"/>
        <v>2014</v>
      </c>
      <c r="V158" s="17"/>
    </row>
    <row r="159" spans="1:22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7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1"/>
        <v>4</v>
      </c>
      <c r="Q159" s="11" t="s">
        <v>8307</v>
      </c>
      <c r="R159" t="s">
        <v>8310</v>
      </c>
      <c r="S159" s="16">
        <f t="shared" si="12"/>
        <v>42396.911712962959</v>
      </c>
      <c r="T159" s="16">
        <f t="shared" si="13"/>
        <v>42426.911712962959</v>
      </c>
      <c r="U159" s="14">
        <f t="shared" si="14"/>
        <v>2016</v>
      </c>
      <c r="V159" s="17"/>
    </row>
    <row r="160" spans="1:22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7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1"/>
        <v>0</v>
      </c>
      <c r="Q160" s="11" t="s">
        <v>8307</v>
      </c>
      <c r="R160" t="s">
        <v>8310</v>
      </c>
      <c r="S160" s="16">
        <f t="shared" si="12"/>
        <v>41904.07671296296</v>
      </c>
      <c r="T160" s="16">
        <f t="shared" si="13"/>
        <v>41934.07671296296</v>
      </c>
      <c r="U160" s="14">
        <f t="shared" si="14"/>
        <v>2014</v>
      </c>
      <c r="V160" s="17"/>
    </row>
    <row r="161" spans="1:22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7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1"/>
        <v>10</v>
      </c>
      <c r="Q161" s="11" t="s">
        <v>8307</v>
      </c>
      <c r="R161" t="s">
        <v>8310</v>
      </c>
      <c r="S161" s="16">
        <f t="shared" si="12"/>
        <v>42514.434548611112</v>
      </c>
      <c r="T161" s="16">
        <f t="shared" si="13"/>
        <v>42554.434548611112</v>
      </c>
      <c r="U161" s="14">
        <f t="shared" si="14"/>
        <v>2016</v>
      </c>
      <c r="V161" s="17"/>
    </row>
    <row r="162" spans="1:22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7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1"/>
        <v>0</v>
      </c>
      <c r="Q162" s="11" t="s">
        <v>8307</v>
      </c>
      <c r="R162" t="s">
        <v>8311</v>
      </c>
      <c r="S162" s="16">
        <f t="shared" si="12"/>
        <v>42171.913090277783</v>
      </c>
      <c r="T162" s="16">
        <f t="shared" si="13"/>
        <v>42231.913090277783</v>
      </c>
      <c r="U162" s="14">
        <f t="shared" si="14"/>
        <v>2015</v>
      </c>
      <c r="V162" s="17"/>
    </row>
    <row r="163" spans="1:22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7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1"/>
        <v>5</v>
      </c>
      <c r="Q163" s="11" t="s">
        <v>8307</v>
      </c>
      <c r="R163" t="s">
        <v>8311</v>
      </c>
      <c r="S163" s="16">
        <f t="shared" si="12"/>
        <v>41792.687442129631</v>
      </c>
      <c r="T163" s="16">
        <f t="shared" si="13"/>
        <v>41822.687442129631</v>
      </c>
      <c r="U163" s="14">
        <f t="shared" si="14"/>
        <v>2014</v>
      </c>
      <c r="V163" s="17"/>
    </row>
    <row r="164" spans="1:22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7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1"/>
        <v>43.5</v>
      </c>
      <c r="Q164" s="11" t="s">
        <v>8307</v>
      </c>
      <c r="R164" t="s">
        <v>8311</v>
      </c>
      <c r="S164" s="16">
        <f t="shared" si="12"/>
        <v>41835.126805555556</v>
      </c>
      <c r="T164" s="16">
        <f t="shared" si="13"/>
        <v>41867.987500000003</v>
      </c>
      <c r="U164" s="14">
        <f t="shared" si="14"/>
        <v>2014</v>
      </c>
      <c r="V164" s="17"/>
    </row>
    <row r="165" spans="1:22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7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1"/>
        <v>0</v>
      </c>
      <c r="Q165" s="11" t="s">
        <v>8307</v>
      </c>
      <c r="R165" t="s">
        <v>8311</v>
      </c>
      <c r="S165" s="16">
        <f t="shared" si="12"/>
        <v>42243.961273148147</v>
      </c>
      <c r="T165" s="16">
        <f t="shared" si="13"/>
        <v>42278</v>
      </c>
      <c r="U165" s="14">
        <f t="shared" si="14"/>
        <v>2015</v>
      </c>
      <c r="V165" s="17"/>
    </row>
    <row r="166" spans="1:22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7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1"/>
        <v>91.43</v>
      </c>
      <c r="Q166" s="11" t="s">
        <v>8307</v>
      </c>
      <c r="R166" t="s">
        <v>8311</v>
      </c>
      <c r="S166" s="16">
        <f t="shared" si="12"/>
        <v>41841.762743055559</v>
      </c>
      <c r="T166" s="16">
        <f t="shared" si="13"/>
        <v>41901.762743055559</v>
      </c>
      <c r="U166" s="14">
        <f t="shared" si="14"/>
        <v>2014</v>
      </c>
      <c r="V166" s="17"/>
    </row>
    <row r="167" spans="1:22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7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1"/>
        <v>0</v>
      </c>
      <c r="Q167" s="11" t="s">
        <v>8307</v>
      </c>
      <c r="R167" t="s">
        <v>8311</v>
      </c>
      <c r="S167" s="16">
        <f t="shared" si="12"/>
        <v>42351.658842592587</v>
      </c>
      <c r="T167" s="16">
        <f t="shared" si="13"/>
        <v>42381.658842592587</v>
      </c>
      <c r="U167" s="14">
        <f t="shared" si="14"/>
        <v>2015</v>
      </c>
      <c r="V167" s="17"/>
    </row>
    <row r="168" spans="1:22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7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1"/>
        <v>3000</v>
      </c>
      <c r="Q168" s="11" t="s">
        <v>8307</v>
      </c>
      <c r="R168" t="s">
        <v>8311</v>
      </c>
      <c r="S168" s="16">
        <f t="shared" si="12"/>
        <v>42721.075949074075</v>
      </c>
      <c r="T168" s="16">
        <f t="shared" si="13"/>
        <v>42751.075949074075</v>
      </c>
      <c r="U168" s="14">
        <f t="shared" si="14"/>
        <v>2016</v>
      </c>
      <c r="V168" s="17"/>
    </row>
    <row r="169" spans="1:22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7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1"/>
        <v>5.5</v>
      </c>
      <c r="Q169" s="11" t="s">
        <v>8307</v>
      </c>
      <c r="R169" t="s">
        <v>8311</v>
      </c>
      <c r="S169" s="16">
        <f t="shared" si="12"/>
        <v>42160.927488425921</v>
      </c>
      <c r="T169" s="16">
        <f t="shared" si="13"/>
        <v>42220.927488425921</v>
      </c>
      <c r="U169" s="14">
        <f t="shared" si="14"/>
        <v>2015</v>
      </c>
      <c r="V169" s="17"/>
    </row>
    <row r="170" spans="1:22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7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1"/>
        <v>108.33</v>
      </c>
      <c r="Q170" s="11" t="s">
        <v>8307</v>
      </c>
      <c r="R170" t="s">
        <v>8311</v>
      </c>
      <c r="S170" s="16">
        <f t="shared" si="12"/>
        <v>42052.83530092593</v>
      </c>
      <c r="T170" s="16">
        <f t="shared" si="13"/>
        <v>42082.793634259258</v>
      </c>
      <c r="U170" s="14">
        <f t="shared" si="14"/>
        <v>2015</v>
      </c>
      <c r="V170" s="17"/>
    </row>
    <row r="171" spans="1:22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7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1"/>
        <v>56</v>
      </c>
      <c r="Q171" s="11" t="s">
        <v>8307</v>
      </c>
      <c r="R171" t="s">
        <v>8311</v>
      </c>
      <c r="S171" s="16">
        <f t="shared" si="12"/>
        <v>41900.505312499998</v>
      </c>
      <c r="T171" s="16">
        <f t="shared" si="13"/>
        <v>41930.505312499998</v>
      </c>
      <c r="U171" s="14">
        <f t="shared" si="14"/>
        <v>2014</v>
      </c>
      <c r="V171" s="17"/>
    </row>
    <row r="172" spans="1:22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7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1"/>
        <v>32.5</v>
      </c>
      <c r="Q172" s="11" t="s">
        <v>8307</v>
      </c>
      <c r="R172" t="s">
        <v>8311</v>
      </c>
      <c r="S172" s="16">
        <f t="shared" si="12"/>
        <v>42216.977812500001</v>
      </c>
      <c r="T172" s="16">
        <f t="shared" si="13"/>
        <v>42246.227777777778</v>
      </c>
      <c r="U172" s="14">
        <f t="shared" si="14"/>
        <v>2015</v>
      </c>
      <c r="V172" s="17"/>
    </row>
    <row r="173" spans="1:22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7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1"/>
        <v>1</v>
      </c>
      <c r="Q173" s="11" t="s">
        <v>8307</v>
      </c>
      <c r="R173" t="s">
        <v>8311</v>
      </c>
      <c r="S173" s="16">
        <f t="shared" si="12"/>
        <v>42534.180717592593</v>
      </c>
      <c r="T173" s="16">
        <f t="shared" si="13"/>
        <v>42594.180717592593</v>
      </c>
      <c r="U173" s="14">
        <f t="shared" si="14"/>
        <v>2016</v>
      </c>
      <c r="V173" s="17"/>
    </row>
    <row r="174" spans="1:22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7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1"/>
        <v>0</v>
      </c>
      <c r="Q174" s="11" t="s">
        <v>8307</v>
      </c>
      <c r="R174" t="s">
        <v>8311</v>
      </c>
      <c r="S174" s="16">
        <f t="shared" si="12"/>
        <v>42047.394942129627</v>
      </c>
      <c r="T174" s="16">
        <f t="shared" si="13"/>
        <v>42082.353275462956</v>
      </c>
      <c r="U174" s="14">
        <f t="shared" si="14"/>
        <v>2015</v>
      </c>
      <c r="V174" s="17"/>
    </row>
    <row r="175" spans="1:22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7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1"/>
        <v>0</v>
      </c>
      <c r="Q175" s="11" t="s">
        <v>8307</v>
      </c>
      <c r="R175" t="s">
        <v>8311</v>
      </c>
      <c r="S175" s="16">
        <f t="shared" si="12"/>
        <v>42033.573009259257</v>
      </c>
      <c r="T175" s="16">
        <f t="shared" si="13"/>
        <v>42063.573009259257</v>
      </c>
      <c r="U175" s="14">
        <f t="shared" si="14"/>
        <v>2015</v>
      </c>
      <c r="V175" s="17"/>
    </row>
    <row r="176" spans="1:22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7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1"/>
        <v>0</v>
      </c>
      <c r="Q176" s="11" t="s">
        <v>8307</v>
      </c>
      <c r="R176" t="s">
        <v>8311</v>
      </c>
      <c r="S176" s="16">
        <f t="shared" si="12"/>
        <v>42072.758981481486</v>
      </c>
      <c r="T176" s="16">
        <f t="shared" si="13"/>
        <v>42132.758981481486</v>
      </c>
      <c r="U176" s="14">
        <f t="shared" si="14"/>
        <v>2015</v>
      </c>
      <c r="V176" s="17"/>
    </row>
    <row r="177" spans="1:22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7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1"/>
        <v>49.88</v>
      </c>
      <c r="Q177" s="11" t="s">
        <v>8307</v>
      </c>
      <c r="R177" t="s">
        <v>8311</v>
      </c>
      <c r="S177" s="16">
        <f t="shared" si="12"/>
        <v>41855.777905092589</v>
      </c>
      <c r="T177" s="16">
        <f t="shared" si="13"/>
        <v>41880.777905092589</v>
      </c>
      <c r="U177" s="14">
        <f t="shared" si="14"/>
        <v>2014</v>
      </c>
      <c r="V177" s="17"/>
    </row>
    <row r="178" spans="1:22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7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1"/>
        <v>0</v>
      </c>
      <c r="Q178" s="11" t="s">
        <v>8307</v>
      </c>
      <c r="R178" t="s">
        <v>8311</v>
      </c>
      <c r="S178" s="16">
        <f t="shared" si="12"/>
        <v>42191.824062500003</v>
      </c>
      <c r="T178" s="16">
        <f t="shared" si="13"/>
        <v>42221.824062500003</v>
      </c>
      <c r="U178" s="14">
        <f t="shared" si="14"/>
        <v>2015</v>
      </c>
      <c r="V178" s="17"/>
    </row>
    <row r="179" spans="1:22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7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1"/>
        <v>25.71</v>
      </c>
      <c r="Q179" s="11" t="s">
        <v>8307</v>
      </c>
      <c r="R179" t="s">
        <v>8311</v>
      </c>
      <c r="S179" s="16">
        <f t="shared" si="12"/>
        <v>42070.047754629632</v>
      </c>
      <c r="T179" s="16">
        <f t="shared" si="13"/>
        <v>42087.00608796296</v>
      </c>
      <c r="U179" s="14">
        <f t="shared" si="14"/>
        <v>2015</v>
      </c>
      <c r="V179" s="17"/>
    </row>
    <row r="180" spans="1:22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7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1"/>
        <v>0</v>
      </c>
      <c r="Q180" s="11" t="s">
        <v>8307</v>
      </c>
      <c r="R180" t="s">
        <v>8311</v>
      </c>
      <c r="S180" s="16">
        <f t="shared" si="12"/>
        <v>42304.955381944441</v>
      </c>
      <c r="T180" s="16">
        <f t="shared" si="13"/>
        <v>42334.997048611112</v>
      </c>
      <c r="U180" s="14">
        <f t="shared" si="14"/>
        <v>2015</v>
      </c>
      <c r="V180" s="17"/>
    </row>
    <row r="181" spans="1:22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7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1"/>
        <v>100</v>
      </c>
      <c r="Q181" s="11" t="s">
        <v>8307</v>
      </c>
      <c r="R181" t="s">
        <v>8311</v>
      </c>
      <c r="S181" s="16">
        <f t="shared" si="12"/>
        <v>42403.080497685187</v>
      </c>
      <c r="T181" s="16">
        <f t="shared" si="13"/>
        <v>42433.080497685187</v>
      </c>
      <c r="U181" s="14">
        <f t="shared" si="14"/>
        <v>2016</v>
      </c>
      <c r="V181" s="17"/>
    </row>
    <row r="182" spans="1:22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7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1"/>
        <v>30.85</v>
      </c>
      <c r="Q182" s="11" t="s">
        <v>8307</v>
      </c>
      <c r="R182" t="s">
        <v>8311</v>
      </c>
      <c r="S182" s="16">
        <f t="shared" si="12"/>
        <v>42067.991238425922</v>
      </c>
      <c r="T182" s="16">
        <f t="shared" si="13"/>
        <v>42107.791666666672</v>
      </c>
      <c r="U182" s="14">
        <f t="shared" si="14"/>
        <v>2015</v>
      </c>
      <c r="V182" s="17"/>
    </row>
    <row r="183" spans="1:22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7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1"/>
        <v>180.5</v>
      </c>
      <c r="Q183" s="11" t="s">
        <v>8307</v>
      </c>
      <c r="R183" t="s">
        <v>8311</v>
      </c>
      <c r="S183" s="16">
        <f t="shared" si="12"/>
        <v>42147.741840277777</v>
      </c>
      <c r="T183" s="16">
        <f t="shared" si="13"/>
        <v>42177.741840277777</v>
      </c>
      <c r="U183" s="14">
        <f t="shared" si="14"/>
        <v>2015</v>
      </c>
      <c r="V183" s="17"/>
    </row>
    <row r="184" spans="1:22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7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1"/>
        <v>0</v>
      </c>
      <c r="Q184" s="11" t="s">
        <v>8307</v>
      </c>
      <c r="R184" t="s">
        <v>8311</v>
      </c>
      <c r="S184" s="16">
        <f t="shared" si="12"/>
        <v>42712.011944444443</v>
      </c>
      <c r="T184" s="16">
        <f t="shared" si="13"/>
        <v>42742.011944444443</v>
      </c>
      <c r="U184" s="14">
        <f t="shared" si="14"/>
        <v>2016</v>
      </c>
      <c r="V184" s="17"/>
    </row>
    <row r="185" spans="1:22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7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1"/>
        <v>373.5</v>
      </c>
      <c r="Q185" s="11" t="s">
        <v>8307</v>
      </c>
      <c r="R185" t="s">
        <v>8311</v>
      </c>
      <c r="S185" s="16">
        <f t="shared" si="12"/>
        <v>41939.810300925928</v>
      </c>
      <c r="T185" s="16">
        <f t="shared" si="13"/>
        <v>41969.851967592593</v>
      </c>
      <c r="U185" s="14">
        <f t="shared" si="14"/>
        <v>2014</v>
      </c>
      <c r="V185" s="17"/>
    </row>
    <row r="186" spans="1:22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7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1"/>
        <v>25.5</v>
      </c>
      <c r="Q186" s="11" t="s">
        <v>8307</v>
      </c>
      <c r="R186" t="s">
        <v>8311</v>
      </c>
      <c r="S186" s="16">
        <f t="shared" si="12"/>
        <v>41825.791226851856</v>
      </c>
      <c r="T186" s="16">
        <f t="shared" si="13"/>
        <v>41883.165972222225</v>
      </c>
      <c r="U186" s="14">
        <f t="shared" si="14"/>
        <v>2014</v>
      </c>
      <c r="V186" s="17"/>
    </row>
    <row r="187" spans="1:22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7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1"/>
        <v>220</v>
      </c>
      <c r="Q187" s="11" t="s">
        <v>8307</v>
      </c>
      <c r="R187" t="s">
        <v>8311</v>
      </c>
      <c r="S187" s="16">
        <f t="shared" si="12"/>
        <v>42570.91133101852</v>
      </c>
      <c r="T187" s="16">
        <f t="shared" si="13"/>
        <v>42600.91133101852</v>
      </c>
      <c r="U187" s="14">
        <f t="shared" si="14"/>
        <v>2016</v>
      </c>
      <c r="V187" s="17"/>
    </row>
    <row r="188" spans="1:22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7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1"/>
        <v>0</v>
      </c>
      <c r="Q188" s="11" t="s">
        <v>8307</v>
      </c>
      <c r="R188" t="s">
        <v>8311</v>
      </c>
      <c r="S188" s="16">
        <f t="shared" si="12"/>
        <v>42767.812893518523</v>
      </c>
      <c r="T188" s="16">
        <f t="shared" si="13"/>
        <v>42797.833333333328</v>
      </c>
      <c r="U188" s="14">
        <f t="shared" si="14"/>
        <v>2017</v>
      </c>
      <c r="V188" s="17"/>
    </row>
    <row r="189" spans="1:22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7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1"/>
        <v>160</v>
      </c>
      <c r="Q189" s="11" t="s">
        <v>8307</v>
      </c>
      <c r="R189" t="s">
        <v>8311</v>
      </c>
      <c r="S189" s="16">
        <f t="shared" si="12"/>
        <v>42182.234456018516</v>
      </c>
      <c r="T189" s="16">
        <f t="shared" si="13"/>
        <v>42206.290972222225</v>
      </c>
      <c r="U189" s="14">
        <f t="shared" si="14"/>
        <v>2015</v>
      </c>
      <c r="V189" s="17"/>
    </row>
    <row r="190" spans="1:22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7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1"/>
        <v>0</v>
      </c>
      <c r="Q190" s="11" t="s">
        <v>8307</v>
      </c>
      <c r="R190" t="s">
        <v>8311</v>
      </c>
      <c r="S190" s="16">
        <f t="shared" si="12"/>
        <v>41857.18304398148</v>
      </c>
      <c r="T190" s="16">
        <f t="shared" si="13"/>
        <v>41887.18304398148</v>
      </c>
      <c r="U190" s="14">
        <f t="shared" si="14"/>
        <v>2014</v>
      </c>
      <c r="V190" s="17"/>
    </row>
    <row r="191" spans="1:22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7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1"/>
        <v>69</v>
      </c>
      <c r="Q191" s="11" t="s">
        <v>8307</v>
      </c>
      <c r="R191" t="s">
        <v>8311</v>
      </c>
      <c r="S191" s="16">
        <f t="shared" si="12"/>
        <v>42556.690706018519</v>
      </c>
      <c r="T191" s="16">
        <f t="shared" si="13"/>
        <v>42616.690706018519</v>
      </c>
      <c r="U191" s="14">
        <f t="shared" si="14"/>
        <v>2016</v>
      </c>
      <c r="V191" s="17"/>
    </row>
    <row r="192" spans="1:22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7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1"/>
        <v>50</v>
      </c>
      <c r="Q192" s="11" t="s">
        <v>8307</v>
      </c>
      <c r="R192" t="s">
        <v>8311</v>
      </c>
      <c r="S192" s="16">
        <f t="shared" si="12"/>
        <v>42527.650995370372</v>
      </c>
      <c r="T192" s="16">
        <f t="shared" si="13"/>
        <v>42537.650995370372</v>
      </c>
      <c r="U192" s="14">
        <f t="shared" si="14"/>
        <v>2016</v>
      </c>
      <c r="V192" s="17"/>
    </row>
    <row r="193" spans="1:22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7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1"/>
        <v>83.33</v>
      </c>
      <c r="Q193" s="11" t="s">
        <v>8307</v>
      </c>
      <c r="R193" t="s">
        <v>8311</v>
      </c>
      <c r="S193" s="16">
        <f t="shared" si="12"/>
        <v>42239.441412037035</v>
      </c>
      <c r="T193" s="16">
        <f t="shared" si="13"/>
        <v>42279.441412037035</v>
      </c>
      <c r="U193" s="14">
        <f t="shared" si="14"/>
        <v>2015</v>
      </c>
      <c r="V193" s="17"/>
    </row>
    <row r="194" spans="1:22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7">
        <f t="shared" ref="F194:F257" si="15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1"/>
        <v>5.67</v>
      </c>
      <c r="Q194" s="11" t="s">
        <v>8307</v>
      </c>
      <c r="R194" t="s">
        <v>8311</v>
      </c>
      <c r="S194" s="16">
        <f t="shared" si="12"/>
        <v>41899.792037037041</v>
      </c>
      <c r="T194" s="16">
        <f t="shared" si="13"/>
        <v>41929.792037037041</v>
      </c>
      <c r="U194" s="14">
        <f t="shared" si="14"/>
        <v>2014</v>
      </c>
      <c r="V194" s="17"/>
    </row>
    <row r="195" spans="1:22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7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6">IFERROR(ROUND(E195/M195,2),0)</f>
        <v>0</v>
      </c>
      <c r="Q195" s="11" t="s">
        <v>8307</v>
      </c>
      <c r="R195" t="s">
        <v>8311</v>
      </c>
      <c r="S195" s="16">
        <f t="shared" ref="S195:S258" si="17">(((K195/60)/60)/24)+DATE(1970,1,1)</f>
        <v>41911.934791666667</v>
      </c>
      <c r="T195" s="16">
        <f t="shared" ref="T195:T258" si="18">(((J195/60)/60)/24)+DATE(1970,1,1)</f>
        <v>41971.976458333331</v>
      </c>
      <c r="U195" s="14">
        <f t="shared" si="14"/>
        <v>2014</v>
      </c>
      <c r="V195" s="17"/>
    </row>
    <row r="196" spans="1:22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7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6"/>
        <v>1</v>
      </c>
      <c r="Q196" s="11" t="s">
        <v>8307</v>
      </c>
      <c r="R196" t="s">
        <v>8311</v>
      </c>
      <c r="S196" s="16">
        <f t="shared" si="17"/>
        <v>42375.996886574074</v>
      </c>
      <c r="T196" s="16">
        <f t="shared" si="18"/>
        <v>42435.996886574074</v>
      </c>
      <c r="U196" s="14">
        <f t="shared" ref="U196:U259" si="19">YEAR(S196)</f>
        <v>2016</v>
      </c>
      <c r="V196" s="17"/>
    </row>
    <row r="197" spans="1:22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7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6"/>
        <v>0</v>
      </c>
      <c r="Q197" s="11" t="s">
        <v>8307</v>
      </c>
      <c r="R197" t="s">
        <v>8311</v>
      </c>
      <c r="S197" s="16">
        <f t="shared" si="17"/>
        <v>42135.67050925926</v>
      </c>
      <c r="T197" s="16">
        <f t="shared" si="18"/>
        <v>42195.67050925926</v>
      </c>
      <c r="U197" s="14">
        <f t="shared" si="19"/>
        <v>2015</v>
      </c>
      <c r="V197" s="17"/>
    </row>
    <row r="198" spans="1:22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7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6"/>
        <v>77.11</v>
      </c>
      <c r="Q198" s="11" t="s">
        <v>8307</v>
      </c>
      <c r="R198" t="s">
        <v>8311</v>
      </c>
      <c r="S198" s="16">
        <f t="shared" si="17"/>
        <v>42259.542800925927</v>
      </c>
      <c r="T198" s="16">
        <f t="shared" si="18"/>
        <v>42287.875</v>
      </c>
      <c r="U198" s="14">
        <f t="shared" si="19"/>
        <v>2015</v>
      </c>
      <c r="V198" s="17"/>
    </row>
    <row r="199" spans="1:22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7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6"/>
        <v>32.75</v>
      </c>
      <c r="Q199" s="11" t="s">
        <v>8307</v>
      </c>
      <c r="R199" t="s">
        <v>8311</v>
      </c>
      <c r="S199" s="16">
        <f t="shared" si="17"/>
        <v>42741.848379629635</v>
      </c>
      <c r="T199" s="16">
        <f t="shared" si="18"/>
        <v>42783.875</v>
      </c>
      <c r="U199" s="14">
        <f t="shared" si="19"/>
        <v>2017</v>
      </c>
      <c r="V199" s="17"/>
    </row>
    <row r="200" spans="1:22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7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6"/>
        <v>46.5</v>
      </c>
      <c r="Q200" s="11" t="s">
        <v>8307</v>
      </c>
      <c r="R200" t="s">
        <v>8311</v>
      </c>
      <c r="S200" s="16">
        <f t="shared" si="17"/>
        <v>41887.383356481485</v>
      </c>
      <c r="T200" s="16">
        <f t="shared" si="18"/>
        <v>41917.383356481485</v>
      </c>
      <c r="U200" s="14">
        <f t="shared" si="19"/>
        <v>2014</v>
      </c>
      <c r="V200" s="17"/>
    </row>
    <row r="201" spans="1:22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7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6"/>
        <v>0</v>
      </c>
      <c r="Q201" s="11" t="s">
        <v>8307</v>
      </c>
      <c r="R201" t="s">
        <v>8311</v>
      </c>
      <c r="S201" s="16">
        <f t="shared" si="17"/>
        <v>42584.123865740738</v>
      </c>
      <c r="T201" s="16">
        <f t="shared" si="18"/>
        <v>42614.123865740738</v>
      </c>
      <c r="U201" s="14">
        <f t="shared" si="19"/>
        <v>2016</v>
      </c>
      <c r="V201" s="17"/>
    </row>
    <row r="202" spans="1:22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7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6"/>
        <v>87.31</v>
      </c>
      <c r="Q202" s="11" t="s">
        <v>8307</v>
      </c>
      <c r="R202" t="s">
        <v>8311</v>
      </c>
      <c r="S202" s="16">
        <f t="shared" si="17"/>
        <v>41867.083368055559</v>
      </c>
      <c r="T202" s="16">
        <f t="shared" si="18"/>
        <v>41897.083368055559</v>
      </c>
      <c r="U202" s="14">
        <f t="shared" si="19"/>
        <v>2014</v>
      </c>
      <c r="V202" s="17"/>
    </row>
    <row r="203" spans="1:22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7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6"/>
        <v>54.29</v>
      </c>
      <c r="Q203" s="11" t="s">
        <v>8307</v>
      </c>
      <c r="R203" t="s">
        <v>8311</v>
      </c>
      <c r="S203" s="16">
        <f t="shared" si="17"/>
        <v>42023.818622685183</v>
      </c>
      <c r="T203" s="16">
        <f t="shared" si="18"/>
        <v>42043.818622685183</v>
      </c>
      <c r="U203" s="14">
        <f t="shared" si="19"/>
        <v>2015</v>
      </c>
      <c r="V203" s="17"/>
    </row>
    <row r="204" spans="1:22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7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6"/>
        <v>0</v>
      </c>
      <c r="Q204" s="11" t="s">
        <v>8307</v>
      </c>
      <c r="R204" t="s">
        <v>8311</v>
      </c>
      <c r="S204" s="16">
        <f t="shared" si="17"/>
        <v>42255.927824074075</v>
      </c>
      <c r="T204" s="16">
        <f t="shared" si="18"/>
        <v>42285.874305555553</v>
      </c>
      <c r="U204" s="14">
        <f t="shared" si="19"/>
        <v>2015</v>
      </c>
      <c r="V204" s="17"/>
    </row>
    <row r="205" spans="1:22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7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6"/>
        <v>93.25</v>
      </c>
      <c r="Q205" s="11" t="s">
        <v>8307</v>
      </c>
      <c r="R205" t="s">
        <v>8311</v>
      </c>
      <c r="S205" s="16">
        <f t="shared" si="17"/>
        <v>41973.847962962958</v>
      </c>
      <c r="T205" s="16">
        <f t="shared" si="18"/>
        <v>42033.847962962958</v>
      </c>
      <c r="U205" s="14">
        <f t="shared" si="19"/>
        <v>2014</v>
      </c>
      <c r="V205" s="17"/>
    </row>
    <row r="206" spans="1:22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7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6"/>
        <v>117.68</v>
      </c>
      <c r="Q206" s="11" t="s">
        <v>8307</v>
      </c>
      <c r="R206" t="s">
        <v>8311</v>
      </c>
      <c r="S206" s="16">
        <f t="shared" si="17"/>
        <v>42556.583368055552</v>
      </c>
      <c r="T206" s="16">
        <f t="shared" si="18"/>
        <v>42586.583368055552</v>
      </c>
      <c r="U206" s="14">
        <f t="shared" si="19"/>
        <v>2016</v>
      </c>
      <c r="V206" s="17"/>
    </row>
    <row r="207" spans="1:22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7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6"/>
        <v>76.47</v>
      </c>
      <c r="Q207" s="11" t="s">
        <v>8307</v>
      </c>
      <c r="R207" t="s">
        <v>8311</v>
      </c>
      <c r="S207" s="16">
        <f t="shared" si="17"/>
        <v>42248.632199074069</v>
      </c>
      <c r="T207" s="16">
        <f t="shared" si="18"/>
        <v>42283.632199074069</v>
      </c>
      <c r="U207" s="14">
        <f t="shared" si="19"/>
        <v>2015</v>
      </c>
      <c r="V207" s="17"/>
    </row>
    <row r="208" spans="1:22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7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6"/>
        <v>0</v>
      </c>
      <c r="Q208" s="11" t="s">
        <v>8307</v>
      </c>
      <c r="R208" t="s">
        <v>8311</v>
      </c>
      <c r="S208" s="16">
        <f t="shared" si="17"/>
        <v>42567.004432870366</v>
      </c>
      <c r="T208" s="16">
        <f t="shared" si="18"/>
        <v>42588.004432870366</v>
      </c>
      <c r="U208" s="14">
        <f t="shared" si="19"/>
        <v>2016</v>
      </c>
      <c r="V208" s="17"/>
    </row>
    <row r="209" spans="1:22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7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6"/>
        <v>163.85</v>
      </c>
      <c r="Q209" s="11" t="s">
        <v>8307</v>
      </c>
      <c r="R209" t="s">
        <v>8311</v>
      </c>
      <c r="S209" s="16">
        <f t="shared" si="17"/>
        <v>41978.197199074071</v>
      </c>
      <c r="T209" s="16">
        <f t="shared" si="18"/>
        <v>42008.197199074071</v>
      </c>
      <c r="U209" s="14">
        <f t="shared" si="19"/>
        <v>2014</v>
      </c>
      <c r="V209" s="17"/>
    </row>
    <row r="210" spans="1:22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7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6"/>
        <v>0</v>
      </c>
      <c r="Q210" s="11" t="s">
        <v>8307</v>
      </c>
      <c r="R210" t="s">
        <v>8311</v>
      </c>
      <c r="S210" s="16">
        <f t="shared" si="17"/>
        <v>41959.369988425926</v>
      </c>
      <c r="T210" s="16">
        <f t="shared" si="18"/>
        <v>41989.369988425926</v>
      </c>
      <c r="U210" s="14">
        <f t="shared" si="19"/>
        <v>2014</v>
      </c>
      <c r="V210" s="17"/>
    </row>
    <row r="211" spans="1:22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7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6"/>
        <v>0</v>
      </c>
      <c r="Q211" s="11" t="s">
        <v>8307</v>
      </c>
      <c r="R211" t="s">
        <v>8311</v>
      </c>
      <c r="S211" s="16">
        <f t="shared" si="17"/>
        <v>42165.922858796301</v>
      </c>
      <c r="T211" s="16">
        <f t="shared" si="18"/>
        <v>42195.922858796301</v>
      </c>
      <c r="U211" s="14">
        <f t="shared" si="19"/>
        <v>2015</v>
      </c>
      <c r="V211" s="17"/>
    </row>
    <row r="212" spans="1:22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7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6"/>
        <v>91.82</v>
      </c>
      <c r="Q212" s="11" t="s">
        <v>8307</v>
      </c>
      <c r="R212" t="s">
        <v>8311</v>
      </c>
      <c r="S212" s="16">
        <f t="shared" si="17"/>
        <v>42249.064722222218</v>
      </c>
      <c r="T212" s="16">
        <f t="shared" si="18"/>
        <v>42278.208333333328</v>
      </c>
      <c r="U212" s="14">
        <f t="shared" si="19"/>
        <v>2015</v>
      </c>
      <c r="V212" s="17"/>
    </row>
    <row r="213" spans="1:22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7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6"/>
        <v>185.83</v>
      </c>
      <c r="Q213" s="11" t="s">
        <v>8307</v>
      </c>
      <c r="R213" t="s">
        <v>8311</v>
      </c>
      <c r="S213" s="16">
        <f t="shared" si="17"/>
        <v>42236.159918981488</v>
      </c>
      <c r="T213" s="16">
        <f t="shared" si="18"/>
        <v>42266.159918981488</v>
      </c>
      <c r="U213" s="14">
        <f t="shared" si="19"/>
        <v>2015</v>
      </c>
      <c r="V213" s="17"/>
    </row>
    <row r="214" spans="1:22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7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6"/>
        <v>1</v>
      </c>
      <c r="Q214" s="11" t="s">
        <v>8307</v>
      </c>
      <c r="R214" t="s">
        <v>8311</v>
      </c>
      <c r="S214" s="16">
        <f t="shared" si="17"/>
        <v>42416.881018518514</v>
      </c>
      <c r="T214" s="16">
        <f t="shared" si="18"/>
        <v>42476.839351851857</v>
      </c>
      <c r="U214" s="14">
        <f t="shared" si="19"/>
        <v>2016</v>
      </c>
      <c r="V214" s="17"/>
    </row>
    <row r="215" spans="1:22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7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6"/>
        <v>20</v>
      </c>
      <c r="Q215" s="11" t="s">
        <v>8307</v>
      </c>
      <c r="R215" t="s">
        <v>8311</v>
      </c>
      <c r="S215" s="16">
        <f t="shared" si="17"/>
        <v>42202.594293981485</v>
      </c>
      <c r="T215" s="16">
        <f t="shared" si="18"/>
        <v>42232.587974537033</v>
      </c>
      <c r="U215" s="14">
        <f t="shared" si="19"/>
        <v>2015</v>
      </c>
      <c r="V215" s="17"/>
    </row>
    <row r="216" spans="1:22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7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6"/>
        <v>1</v>
      </c>
      <c r="Q216" s="11" t="s">
        <v>8307</v>
      </c>
      <c r="R216" t="s">
        <v>8311</v>
      </c>
      <c r="S216" s="16">
        <f t="shared" si="17"/>
        <v>42009.64061342593</v>
      </c>
      <c r="T216" s="16">
        <f t="shared" si="18"/>
        <v>42069.64061342593</v>
      </c>
      <c r="U216" s="14">
        <f t="shared" si="19"/>
        <v>2015</v>
      </c>
      <c r="V216" s="17"/>
    </row>
    <row r="217" spans="1:22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7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6"/>
        <v>10</v>
      </c>
      <c r="Q217" s="11" t="s">
        <v>8307</v>
      </c>
      <c r="R217" t="s">
        <v>8311</v>
      </c>
      <c r="S217" s="16">
        <f t="shared" si="17"/>
        <v>42375.230115740742</v>
      </c>
      <c r="T217" s="16">
        <f t="shared" si="18"/>
        <v>42417.999305555553</v>
      </c>
      <c r="U217" s="14">
        <f t="shared" si="19"/>
        <v>2016</v>
      </c>
      <c r="V217" s="17"/>
    </row>
    <row r="218" spans="1:22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7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6"/>
        <v>331.54</v>
      </c>
      <c r="Q218" s="11" t="s">
        <v>8307</v>
      </c>
      <c r="R218" t="s">
        <v>8311</v>
      </c>
      <c r="S218" s="16">
        <f t="shared" si="17"/>
        <v>42066.958761574075</v>
      </c>
      <c r="T218" s="16">
        <f t="shared" si="18"/>
        <v>42116.917094907403</v>
      </c>
      <c r="U218" s="14">
        <f t="shared" si="19"/>
        <v>2015</v>
      </c>
      <c r="V218" s="17"/>
    </row>
    <row r="219" spans="1:22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7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6"/>
        <v>314.29000000000002</v>
      </c>
      <c r="Q219" s="11" t="s">
        <v>8307</v>
      </c>
      <c r="R219" t="s">
        <v>8311</v>
      </c>
      <c r="S219" s="16">
        <f t="shared" si="17"/>
        <v>41970.64061342593</v>
      </c>
      <c r="T219" s="16">
        <f t="shared" si="18"/>
        <v>42001.64061342593</v>
      </c>
      <c r="U219" s="14">
        <f t="shared" si="19"/>
        <v>2014</v>
      </c>
      <c r="V219" s="17"/>
    </row>
    <row r="220" spans="1:22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7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6"/>
        <v>100</v>
      </c>
      <c r="Q220" s="11" t="s">
        <v>8307</v>
      </c>
      <c r="R220" t="s">
        <v>8311</v>
      </c>
      <c r="S220" s="16">
        <f t="shared" si="17"/>
        <v>42079.628344907411</v>
      </c>
      <c r="T220" s="16">
        <f t="shared" si="18"/>
        <v>42139.628344907411</v>
      </c>
      <c r="U220" s="14">
        <f t="shared" si="19"/>
        <v>2015</v>
      </c>
      <c r="V220" s="17"/>
    </row>
    <row r="221" spans="1:22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7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6"/>
        <v>115.99</v>
      </c>
      <c r="Q221" s="11" t="s">
        <v>8307</v>
      </c>
      <c r="R221" t="s">
        <v>8311</v>
      </c>
      <c r="S221" s="16">
        <f t="shared" si="17"/>
        <v>42429.326678240745</v>
      </c>
      <c r="T221" s="16">
        <f t="shared" si="18"/>
        <v>42461.290972222225</v>
      </c>
      <c r="U221" s="14">
        <f t="shared" si="19"/>
        <v>2016</v>
      </c>
      <c r="V221" s="17"/>
    </row>
    <row r="222" spans="1:22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7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6"/>
        <v>120</v>
      </c>
      <c r="Q222" s="11" t="s">
        <v>8307</v>
      </c>
      <c r="R222" t="s">
        <v>8311</v>
      </c>
      <c r="S222" s="16">
        <f t="shared" si="17"/>
        <v>42195.643865740742</v>
      </c>
      <c r="T222" s="16">
        <f t="shared" si="18"/>
        <v>42236.837499999994</v>
      </c>
      <c r="U222" s="14">
        <f t="shared" si="19"/>
        <v>2015</v>
      </c>
      <c r="V222" s="17"/>
    </row>
    <row r="223" spans="1:22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7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6"/>
        <v>0</v>
      </c>
      <c r="Q223" s="11" t="s">
        <v>8307</v>
      </c>
      <c r="R223" t="s">
        <v>8311</v>
      </c>
      <c r="S223" s="16">
        <f t="shared" si="17"/>
        <v>42031.837546296301</v>
      </c>
      <c r="T223" s="16">
        <f t="shared" si="18"/>
        <v>42091.79587962963</v>
      </c>
      <c r="U223" s="14">
        <f t="shared" si="19"/>
        <v>2015</v>
      </c>
      <c r="V223" s="17"/>
    </row>
    <row r="224" spans="1:22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7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6"/>
        <v>65</v>
      </c>
      <c r="Q224" s="11" t="s">
        <v>8307</v>
      </c>
      <c r="R224" t="s">
        <v>8311</v>
      </c>
      <c r="S224" s="16">
        <f t="shared" si="17"/>
        <v>42031.769884259258</v>
      </c>
      <c r="T224" s="16">
        <f t="shared" si="18"/>
        <v>42090.110416666663</v>
      </c>
      <c r="U224" s="14">
        <f t="shared" si="19"/>
        <v>2015</v>
      </c>
      <c r="V224" s="17"/>
    </row>
    <row r="225" spans="1:22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7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6"/>
        <v>0</v>
      </c>
      <c r="Q225" s="11" t="s">
        <v>8307</v>
      </c>
      <c r="R225" t="s">
        <v>8311</v>
      </c>
      <c r="S225" s="16">
        <f t="shared" si="17"/>
        <v>42482.048032407409</v>
      </c>
      <c r="T225" s="16">
        <f t="shared" si="18"/>
        <v>42512.045138888891</v>
      </c>
      <c r="U225" s="14">
        <f t="shared" si="19"/>
        <v>2016</v>
      </c>
      <c r="V225" s="17"/>
    </row>
    <row r="226" spans="1:22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7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6"/>
        <v>0</v>
      </c>
      <c r="Q226" s="11" t="s">
        <v>8307</v>
      </c>
      <c r="R226" t="s">
        <v>8311</v>
      </c>
      <c r="S226" s="16">
        <f t="shared" si="17"/>
        <v>42135.235254629632</v>
      </c>
      <c r="T226" s="16">
        <f t="shared" si="18"/>
        <v>42195.235254629632</v>
      </c>
      <c r="U226" s="14">
        <f t="shared" si="19"/>
        <v>2015</v>
      </c>
      <c r="V226" s="17"/>
    </row>
    <row r="227" spans="1:22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7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6"/>
        <v>0</v>
      </c>
      <c r="Q227" s="11" t="s">
        <v>8307</v>
      </c>
      <c r="R227" t="s">
        <v>8311</v>
      </c>
      <c r="S227" s="16">
        <f t="shared" si="17"/>
        <v>42438.961273148147</v>
      </c>
      <c r="T227" s="16">
        <f t="shared" si="18"/>
        <v>42468.919606481482</v>
      </c>
      <c r="U227" s="14">
        <f t="shared" si="19"/>
        <v>2016</v>
      </c>
      <c r="V227" s="17"/>
    </row>
    <row r="228" spans="1:22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7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6"/>
        <v>125</v>
      </c>
      <c r="Q228" s="11" t="s">
        <v>8307</v>
      </c>
      <c r="R228" t="s">
        <v>8311</v>
      </c>
      <c r="S228" s="16">
        <f t="shared" si="17"/>
        <v>42106.666018518517</v>
      </c>
      <c r="T228" s="16">
        <f t="shared" si="18"/>
        <v>42155.395138888889</v>
      </c>
      <c r="U228" s="14">
        <f t="shared" si="19"/>
        <v>2015</v>
      </c>
      <c r="V228" s="17"/>
    </row>
    <row r="229" spans="1:22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7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6"/>
        <v>0</v>
      </c>
      <c r="Q229" s="11" t="s">
        <v>8307</v>
      </c>
      <c r="R229" t="s">
        <v>8311</v>
      </c>
      <c r="S229" s="16">
        <f t="shared" si="17"/>
        <v>42164.893993055557</v>
      </c>
      <c r="T229" s="16">
        <f t="shared" si="18"/>
        <v>42194.893993055557</v>
      </c>
      <c r="U229" s="14">
        <f t="shared" si="19"/>
        <v>2015</v>
      </c>
      <c r="V229" s="17"/>
    </row>
    <row r="230" spans="1:22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7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6"/>
        <v>0</v>
      </c>
      <c r="Q230" s="11" t="s">
        <v>8307</v>
      </c>
      <c r="R230" t="s">
        <v>8311</v>
      </c>
      <c r="S230" s="16">
        <f t="shared" si="17"/>
        <v>42096.686400462961</v>
      </c>
      <c r="T230" s="16">
        <f t="shared" si="18"/>
        <v>42156.686400462961</v>
      </c>
      <c r="U230" s="14">
        <f t="shared" si="19"/>
        <v>2015</v>
      </c>
      <c r="V230" s="17"/>
    </row>
    <row r="231" spans="1:22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7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6"/>
        <v>0</v>
      </c>
      <c r="Q231" s="11" t="s">
        <v>8307</v>
      </c>
      <c r="R231" t="s">
        <v>8311</v>
      </c>
      <c r="S231" s="16">
        <f t="shared" si="17"/>
        <v>42383.933993055558</v>
      </c>
      <c r="T231" s="16">
        <f t="shared" si="18"/>
        <v>42413.933993055558</v>
      </c>
      <c r="U231" s="14">
        <f t="shared" si="19"/>
        <v>2016</v>
      </c>
      <c r="V231" s="17"/>
    </row>
    <row r="232" spans="1:22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7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6"/>
        <v>30</v>
      </c>
      <c r="Q232" s="11" t="s">
        <v>8307</v>
      </c>
      <c r="R232" t="s">
        <v>8311</v>
      </c>
      <c r="S232" s="16">
        <f t="shared" si="17"/>
        <v>42129.777210648142</v>
      </c>
      <c r="T232" s="16">
        <f t="shared" si="18"/>
        <v>42159.777210648142</v>
      </c>
      <c r="U232" s="14">
        <f t="shared" si="19"/>
        <v>2015</v>
      </c>
      <c r="V232" s="17"/>
    </row>
    <row r="233" spans="1:22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7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6"/>
        <v>0</v>
      </c>
      <c r="Q233" s="11" t="s">
        <v>8307</v>
      </c>
      <c r="R233" t="s">
        <v>8311</v>
      </c>
      <c r="S233" s="16">
        <f t="shared" si="17"/>
        <v>42341.958923611113</v>
      </c>
      <c r="T233" s="16">
        <f t="shared" si="18"/>
        <v>42371.958923611113</v>
      </c>
      <c r="U233" s="14">
        <f t="shared" si="19"/>
        <v>2015</v>
      </c>
      <c r="V233" s="17"/>
    </row>
    <row r="234" spans="1:22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7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6"/>
        <v>15.71</v>
      </c>
      <c r="Q234" s="11" t="s">
        <v>8307</v>
      </c>
      <c r="R234" t="s">
        <v>8311</v>
      </c>
      <c r="S234" s="16">
        <f t="shared" si="17"/>
        <v>42032.82576388889</v>
      </c>
      <c r="T234" s="16">
        <f t="shared" si="18"/>
        <v>42062.82576388889</v>
      </c>
      <c r="U234" s="14">
        <f t="shared" si="19"/>
        <v>2015</v>
      </c>
      <c r="V234" s="17"/>
    </row>
    <row r="235" spans="1:22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7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6"/>
        <v>0</v>
      </c>
      <c r="Q235" s="11" t="s">
        <v>8307</v>
      </c>
      <c r="R235" t="s">
        <v>8311</v>
      </c>
      <c r="S235" s="16">
        <f t="shared" si="17"/>
        <v>42612.911712962959</v>
      </c>
      <c r="T235" s="16">
        <f t="shared" si="18"/>
        <v>42642.911712962959</v>
      </c>
      <c r="U235" s="14">
        <f t="shared" si="19"/>
        <v>2016</v>
      </c>
      <c r="V235" s="17"/>
    </row>
    <row r="236" spans="1:22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7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6"/>
        <v>80.2</v>
      </c>
      <c r="Q236" s="11" t="s">
        <v>8307</v>
      </c>
      <c r="R236" t="s">
        <v>8311</v>
      </c>
      <c r="S236" s="16">
        <f t="shared" si="17"/>
        <v>42136.035405092596</v>
      </c>
      <c r="T236" s="16">
        <f t="shared" si="18"/>
        <v>42176.035405092596</v>
      </c>
      <c r="U236" s="14">
        <f t="shared" si="19"/>
        <v>2015</v>
      </c>
      <c r="V236" s="17"/>
    </row>
    <row r="237" spans="1:22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7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6"/>
        <v>0</v>
      </c>
      <c r="Q237" s="11" t="s">
        <v>8307</v>
      </c>
      <c r="R237" t="s">
        <v>8311</v>
      </c>
      <c r="S237" s="16">
        <f t="shared" si="17"/>
        <v>42164.908530092594</v>
      </c>
      <c r="T237" s="16">
        <f t="shared" si="18"/>
        <v>42194.908530092594</v>
      </c>
      <c r="U237" s="14">
        <f t="shared" si="19"/>
        <v>2015</v>
      </c>
      <c r="V237" s="17"/>
    </row>
    <row r="238" spans="1:22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7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6"/>
        <v>0</v>
      </c>
      <c r="Q238" s="11" t="s">
        <v>8307</v>
      </c>
      <c r="R238" t="s">
        <v>8311</v>
      </c>
      <c r="S238" s="16">
        <f t="shared" si="17"/>
        <v>42321.08447916666</v>
      </c>
      <c r="T238" s="16">
        <f t="shared" si="18"/>
        <v>42374</v>
      </c>
      <c r="U238" s="14">
        <f t="shared" si="19"/>
        <v>2015</v>
      </c>
      <c r="V238" s="17"/>
    </row>
    <row r="239" spans="1:22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7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6"/>
        <v>50</v>
      </c>
      <c r="Q239" s="11" t="s">
        <v>8307</v>
      </c>
      <c r="R239" t="s">
        <v>8311</v>
      </c>
      <c r="S239" s="16">
        <f t="shared" si="17"/>
        <v>42377.577187499999</v>
      </c>
      <c r="T239" s="16">
        <f t="shared" si="18"/>
        <v>42437.577187499999</v>
      </c>
      <c r="U239" s="14">
        <f t="shared" si="19"/>
        <v>2016</v>
      </c>
      <c r="V239" s="17"/>
    </row>
    <row r="240" spans="1:22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7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6"/>
        <v>0</v>
      </c>
      <c r="Q240" s="11" t="s">
        <v>8307</v>
      </c>
      <c r="R240" t="s">
        <v>8311</v>
      </c>
      <c r="S240" s="16">
        <f t="shared" si="17"/>
        <v>42713.962499999994</v>
      </c>
      <c r="T240" s="16">
        <f t="shared" si="18"/>
        <v>42734.375</v>
      </c>
      <c r="U240" s="14">
        <f t="shared" si="19"/>
        <v>2016</v>
      </c>
      <c r="V240" s="17"/>
    </row>
    <row r="241" spans="1:22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7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6"/>
        <v>50</v>
      </c>
      <c r="Q241" s="11" t="s">
        <v>8307</v>
      </c>
      <c r="R241" t="s">
        <v>8311</v>
      </c>
      <c r="S241" s="16">
        <f t="shared" si="17"/>
        <v>42297.110300925924</v>
      </c>
      <c r="T241" s="16">
        <f t="shared" si="18"/>
        <v>42316.5</v>
      </c>
      <c r="U241" s="14">
        <f t="shared" si="19"/>
        <v>2015</v>
      </c>
      <c r="V241" s="17"/>
    </row>
    <row r="242" spans="1:22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7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6"/>
        <v>117.85</v>
      </c>
      <c r="Q242" s="11" t="s">
        <v>8307</v>
      </c>
      <c r="R242" t="s">
        <v>8312</v>
      </c>
      <c r="S242" s="16">
        <f t="shared" si="17"/>
        <v>41354.708460648151</v>
      </c>
      <c r="T242" s="16">
        <f t="shared" si="18"/>
        <v>41399.708460648151</v>
      </c>
      <c r="U242" s="14">
        <f t="shared" si="19"/>
        <v>2013</v>
      </c>
      <c r="V242" s="17"/>
    </row>
    <row r="243" spans="1:22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7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6"/>
        <v>109.04</v>
      </c>
      <c r="Q243" s="11" t="s">
        <v>8307</v>
      </c>
      <c r="R243" t="s">
        <v>8312</v>
      </c>
      <c r="S243" s="16">
        <f t="shared" si="17"/>
        <v>41949.697962962964</v>
      </c>
      <c r="T243" s="16">
        <f t="shared" si="18"/>
        <v>41994.697962962964</v>
      </c>
      <c r="U243" s="14">
        <f t="shared" si="19"/>
        <v>2014</v>
      </c>
      <c r="V243" s="17"/>
    </row>
    <row r="244" spans="1:22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7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6"/>
        <v>73.02</v>
      </c>
      <c r="Q244" s="11" t="s">
        <v>8307</v>
      </c>
      <c r="R244" t="s">
        <v>8312</v>
      </c>
      <c r="S244" s="16">
        <f t="shared" si="17"/>
        <v>40862.492939814816</v>
      </c>
      <c r="T244" s="16">
        <f t="shared" si="18"/>
        <v>40897.492939814816</v>
      </c>
      <c r="U244" s="14">
        <f t="shared" si="19"/>
        <v>2011</v>
      </c>
      <c r="V244" s="17"/>
    </row>
    <row r="245" spans="1:22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7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6"/>
        <v>78.2</v>
      </c>
      <c r="Q245" s="11" t="s">
        <v>8307</v>
      </c>
      <c r="R245" t="s">
        <v>8312</v>
      </c>
      <c r="S245" s="16">
        <f t="shared" si="17"/>
        <v>41662.047500000001</v>
      </c>
      <c r="T245" s="16">
        <f t="shared" si="18"/>
        <v>41692.047500000001</v>
      </c>
      <c r="U245" s="14">
        <f t="shared" si="19"/>
        <v>2014</v>
      </c>
      <c r="V245" s="17"/>
    </row>
    <row r="246" spans="1:22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7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6"/>
        <v>47.4</v>
      </c>
      <c r="Q246" s="11" t="s">
        <v>8307</v>
      </c>
      <c r="R246" t="s">
        <v>8312</v>
      </c>
      <c r="S246" s="16">
        <f t="shared" si="17"/>
        <v>40213.323599537034</v>
      </c>
      <c r="T246" s="16">
        <f t="shared" si="18"/>
        <v>40253.29583333333</v>
      </c>
      <c r="U246" s="14">
        <f t="shared" si="19"/>
        <v>2010</v>
      </c>
      <c r="V246" s="17"/>
    </row>
    <row r="247" spans="1:22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7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6"/>
        <v>54.02</v>
      </c>
      <c r="Q247" s="11" t="s">
        <v>8307</v>
      </c>
      <c r="R247" t="s">
        <v>8312</v>
      </c>
      <c r="S247" s="16">
        <f t="shared" si="17"/>
        <v>41107.053067129629</v>
      </c>
      <c r="T247" s="16">
        <f t="shared" si="18"/>
        <v>41137.053067129629</v>
      </c>
      <c r="U247" s="14">
        <f t="shared" si="19"/>
        <v>2012</v>
      </c>
      <c r="V247" s="17"/>
    </row>
    <row r="248" spans="1:22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7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6"/>
        <v>68.489999999999995</v>
      </c>
      <c r="Q248" s="11" t="s">
        <v>8307</v>
      </c>
      <c r="R248" t="s">
        <v>8312</v>
      </c>
      <c r="S248" s="16">
        <f t="shared" si="17"/>
        <v>40480.363483796296</v>
      </c>
      <c r="T248" s="16">
        <f t="shared" si="18"/>
        <v>40530.405150462961</v>
      </c>
      <c r="U248" s="14">
        <f t="shared" si="19"/>
        <v>2010</v>
      </c>
      <c r="V248" s="17"/>
    </row>
    <row r="249" spans="1:22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7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6"/>
        <v>108.15</v>
      </c>
      <c r="Q249" s="11" t="s">
        <v>8307</v>
      </c>
      <c r="R249" t="s">
        <v>8312</v>
      </c>
      <c r="S249" s="16">
        <f t="shared" si="17"/>
        <v>40430.604328703703</v>
      </c>
      <c r="T249" s="16">
        <f t="shared" si="18"/>
        <v>40467.152083333334</v>
      </c>
      <c r="U249" s="14">
        <f t="shared" si="19"/>
        <v>2010</v>
      </c>
      <c r="V249" s="17"/>
    </row>
    <row r="250" spans="1:22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7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6"/>
        <v>589.95000000000005</v>
      </c>
      <c r="Q250" s="11" t="s">
        <v>8307</v>
      </c>
      <c r="R250" t="s">
        <v>8312</v>
      </c>
      <c r="S250" s="16">
        <f t="shared" si="17"/>
        <v>40870.774409722224</v>
      </c>
      <c r="T250" s="16">
        <f t="shared" si="18"/>
        <v>40915.774409722224</v>
      </c>
      <c r="U250" s="14">
        <f t="shared" si="19"/>
        <v>2011</v>
      </c>
      <c r="V250" s="17"/>
    </row>
    <row r="251" spans="1:22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7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6"/>
        <v>48.05</v>
      </c>
      <c r="Q251" s="11" t="s">
        <v>8307</v>
      </c>
      <c r="R251" t="s">
        <v>8312</v>
      </c>
      <c r="S251" s="16">
        <f t="shared" si="17"/>
        <v>40332.923842592594</v>
      </c>
      <c r="T251" s="16">
        <f t="shared" si="18"/>
        <v>40412.736111111109</v>
      </c>
      <c r="U251" s="14">
        <f t="shared" si="19"/>
        <v>2010</v>
      </c>
      <c r="V251" s="17"/>
    </row>
    <row r="252" spans="1:22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7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6"/>
        <v>72.48</v>
      </c>
      <c r="Q252" s="11" t="s">
        <v>8307</v>
      </c>
      <c r="R252" t="s">
        <v>8312</v>
      </c>
      <c r="S252" s="16">
        <f t="shared" si="17"/>
        <v>41401.565868055557</v>
      </c>
      <c r="T252" s="16">
        <f t="shared" si="18"/>
        <v>41431.565868055557</v>
      </c>
      <c r="U252" s="14">
        <f t="shared" si="19"/>
        <v>2013</v>
      </c>
      <c r="V252" s="17"/>
    </row>
    <row r="253" spans="1:22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7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6"/>
        <v>57.08</v>
      </c>
      <c r="Q253" s="11" t="s">
        <v>8307</v>
      </c>
      <c r="R253" t="s">
        <v>8312</v>
      </c>
      <c r="S253" s="16">
        <f t="shared" si="17"/>
        <v>41013.787569444445</v>
      </c>
      <c r="T253" s="16">
        <f t="shared" si="18"/>
        <v>41045.791666666664</v>
      </c>
      <c r="U253" s="14">
        <f t="shared" si="19"/>
        <v>2012</v>
      </c>
      <c r="V253" s="17"/>
    </row>
    <row r="254" spans="1:22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7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6"/>
        <v>85.44</v>
      </c>
      <c r="Q254" s="11" t="s">
        <v>8307</v>
      </c>
      <c r="R254" t="s">
        <v>8312</v>
      </c>
      <c r="S254" s="16">
        <f t="shared" si="17"/>
        <v>40266.662708333337</v>
      </c>
      <c r="T254" s="16">
        <f t="shared" si="18"/>
        <v>40330.165972222225</v>
      </c>
      <c r="U254" s="14">
        <f t="shared" si="19"/>
        <v>2010</v>
      </c>
      <c r="V254" s="17"/>
    </row>
    <row r="255" spans="1:22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7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6"/>
        <v>215.86</v>
      </c>
      <c r="Q255" s="11" t="s">
        <v>8307</v>
      </c>
      <c r="R255" t="s">
        <v>8312</v>
      </c>
      <c r="S255" s="16">
        <f t="shared" si="17"/>
        <v>40924.650868055556</v>
      </c>
      <c r="T255" s="16">
        <f t="shared" si="18"/>
        <v>40954.650868055556</v>
      </c>
      <c r="U255" s="14">
        <f t="shared" si="19"/>
        <v>2012</v>
      </c>
      <c r="V255" s="17"/>
    </row>
    <row r="256" spans="1:22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7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6"/>
        <v>89.39</v>
      </c>
      <c r="Q256" s="11" t="s">
        <v>8307</v>
      </c>
      <c r="R256" t="s">
        <v>8312</v>
      </c>
      <c r="S256" s="16">
        <f t="shared" si="17"/>
        <v>42263.952662037031</v>
      </c>
      <c r="T256" s="16">
        <f t="shared" si="18"/>
        <v>42294.083333333328</v>
      </c>
      <c r="U256" s="14">
        <f t="shared" si="19"/>
        <v>2015</v>
      </c>
      <c r="V256" s="17"/>
    </row>
    <row r="257" spans="1:22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7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6"/>
        <v>45.42</v>
      </c>
      <c r="Q257" s="11" t="s">
        <v>8307</v>
      </c>
      <c r="R257" t="s">
        <v>8312</v>
      </c>
      <c r="S257" s="16">
        <f t="shared" si="17"/>
        <v>40588.526412037041</v>
      </c>
      <c r="T257" s="16">
        <f t="shared" si="18"/>
        <v>40618.48474537037</v>
      </c>
      <c r="U257" s="14">
        <f t="shared" si="19"/>
        <v>2011</v>
      </c>
      <c r="V257" s="17"/>
    </row>
    <row r="258" spans="1:22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7">
        <f t="shared" ref="F258:F321" si="20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6"/>
        <v>65.760000000000005</v>
      </c>
      <c r="Q258" s="11" t="s">
        <v>8307</v>
      </c>
      <c r="R258" t="s">
        <v>8312</v>
      </c>
      <c r="S258" s="16">
        <f t="shared" si="17"/>
        <v>41319.769293981481</v>
      </c>
      <c r="T258" s="16">
        <f t="shared" si="18"/>
        <v>41349.769293981481</v>
      </c>
      <c r="U258" s="14">
        <f t="shared" si="19"/>
        <v>2013</v>
      </c>
      <c r="V258" s="17"/>
    </row>
    <row r="259" spans="1:22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7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21">IFERROR(ROUND(E259/M259,2),0)</f>
        <v>66.7</v>
      </c>
      <c r="Q259" s="11" t="s">
        <v>8307</v>
      </c>
      <c r="R259" t="s">
        <v>8312</v>
      </c>
      <c r="S259" s="16">
        <f t="shared" ref="S259:S322" si="22">(((K259/60)/60)/24)+DATE(1970,1,1)</f>
        <v>42479.626875000002</v>
      </c>
      <c r="T259" s="16">
        <f t="shared" ref="T259:T322" si="23">(((J259/60)/60)/24)+DATE(1970,1,1)</f>
        <v>42509.626875000002</v>
      </c>
      <c r="U259" s="14">
        <f t="shared" si="19"/>
        <v>2016</v>
      </c>
      <c r="V259" s="17"/>
    </row>
    <row r="260" spans="1:22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7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1"/>
        <v>83.35</v>
      </c>
      <c r="Q260" s="11" t="s">
        <v>8307</v>
      </c>
      <c r="R260" t="s">
        <v>8312</v>
      </c>
      <c r="S260" s="16">
        <f t="shared" si="22"/>
        <v>40682.051689814813</v>
      </c>
      <c r="T260" s="16">
        <f t="shared" si="23"/>
        <v>40712.051689814813</v>
      </c>
      <c r="U260" s="14">
        <f t="shared" ref="U260:U323" si="24">YEAR(S260)</f>
        <v>2011</v>
      </c>
      <c r="V260" s="17"/>
    </row>
    <row r="261" spans="1:22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7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1"/>
        <v>105.05</v>
      </c>
      <c r="Q261" s="11" t="s">
        <v>8307</v>
      </c>
      <c r="R261" t="s">
        <v>8312</v>
      </c>
      <c r="S261" s="16">
        <f t="shared" si="22"/>
        <v>42072.738067129627</v>
      </c>
      <c r="T261" s="16">
        <f t="shared" si="23"/>
        <v>42102.738067129627</v>
      </c>
      <c r="U261" s="14">
        <f t="shared" si="24"/>
        <v>2015</v>
      </c>
      <c r="V261" s="17"/>
    </row>
    <row r="262" spans="1:22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7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1"/>
        <v>120.91</v>
      </c>
      <c r="Q262" s="11" t="s">
        <v>8307</v>
      </c>
      <c r="R262" t="s">
        <v>8312</v>
      </c>
      <c r="S262" s="16">
        <f t="shared" si="22"/>
        <v>40330.755543981482</v>
      </c>
      <c r="T262" s="16">
        <f t="shared" si="23"/>
        <v>40376.415972222225</v>
      </c>
      <c r="U262" s="14">
        <f t="shared" si="24"/>
        <v>2010</v>
      </c>
      <c r="V262" s="17"/>
    </row>
    <row r="263" spans="1:22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7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1"/>
        <v>97.64</v>
      </c>
      <c r="Q263" s="11" t="s">
        <v>8307</v>
      </c>
      <c r="R263" t="s">
        <v>8312</v>
      </c>
      <c r="S263" s="16">
        <f t="shared" si="22"/>
        <v>41017.885462962964</v>
      </c>
      <c r="T263" s="16">
        <f t="shared" si="23"/>
        <v>41067.621527777781</v>
      </c>
      <c r="U263" s="14">
        <f t="shared" si="24"/>
        <v>2012</v>
      </c>
      <c r="V263" s="17"/>
    </row>
    <row r="264" spans="1:22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7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1"/>
        <v>41.38</v>
      </c>
      <c r="Q264" s="11" t="s">
        <v>8307</v>
      </c>
      <c r="R264" t="s">
        <v>8312</v>
      </c>
      <c r="S264" s="16">
        <f t="shared" si="22"/>
        <v>40555.24800925926</v>
      </c>
      <c r="T264" s="16">
        <f t="shared" si="23"/>
        <v>40600.24800925926</v>
      </c>
      <c r="U264" s="14">
        <f t="shared" si="24"/>
        <v>2011</v>
      </c>
      <c r="V264" s="17"/>
    </row>
    <row r="265" spans="1:22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7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1"/>
        <v>30.65</v>
      </c>
      <c r="Q265" s="11" t="s">
        <v>8307</v>
      </c>
      <c r="R265" t="s">
        <v>8312</v>
      </c>
      <c r="S265" s="16">
        <f t="shared" si="22"/>
        <v>41149.954791666663</v>
      </c>
      <c r="T265" s="16">
        <f t="shared" si="23"/>
        <v>41179.954791666663</v>
      </c>
      <c r="U265" s="14">
        <f t="shared" si="24"/>
        <v>2012</v>
      </c>
      <c r="V265" s="17"/>
    </row>
    <row r="266" spans="1:22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7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1"/>
        <v>64.95</v>
      </c>
      <c r="Q266" s="11" t="s">
        <v>8307</v>
      </c>
      <c r="R266" t="s">
        <v>8312</v>
      </c>
      <c r="S266" s="16">
        <f t="shared" si="22"/>
        <v>41010.620312500003</v>
      </c>
      <c r="T266" s="16">
        <f t="shared" si="23"/>
        <v>41040.620312500003</v>
      </c>
      <c r="U266" s="14">
        <f t="shared" si="24"/>
        <v>2012</v>
      </c>
      <c r="V266" s="17"/>
    </row>
    <row r="267" spans="1:22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7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1"/>
        <v>95.78</v>
      </c>
      <c r="Q267" s="11" t="s">
        <v>8307</v>
      </c>
      <c r="R267" t="s">
        <v>8312</v>
      </c>
      <c r="S267" s="16">
        <f t="shared" si="22"/>
        <v>40267.245717592588</v>
      </c>
      <c r="T267" s="16">
        <f t="shared" si="23"/>
        <v>40308.844444444447</v>
      </c>
      <c r="U267" s="14">
        <f t="shared" si="24"/>
        <v>2010</v>
      </c>
      <c r="V267" s="17"/>
    </row>
    <row r="268" spans="1:22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7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1"/>
        <v>40.42</v>
      </c>
      <c r="Q268" s="11" t="s">
        <v>8307</v>
      </c>
      <c r="R268" t="s">
        <v>8312</v>
      </c>
      <c r="S268" s="16">
        <f t="shared" si="22"/>
        <v>40205.174849537041</v>
      </c>
      <c r="T268" s="16">
        <f t="shared" si="23"/>
        <v>40291.160416666666</v>
      </c>
      <c r="U268" s="14">
        <f t="shared" si="24"/>
        <v>2010</v>
      </c>
      <c r="V268" s="17"/>
    </row>
    <row r="269" spans="1:22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7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1"/>
        <v>78.58</v>
      </c>
      <c r="Q269" s="11" t="s">
        <v>8307</v>
      </c>
      <c r="R269" t="s">
        <v>8312</v>
      </c>
      <c r="S269" s="16">
        <f t="shared" si="22"/>
        <v>41785.452534722222</v>
      </c>
      <c r="T269" s="16">
        <f t="shared" si="23"/>
        <v>41815.452534722222</v>
      </c>
      <c r="U269" s="14">
        <f t="shared" si="24"/>
        <v>2014</v>
      </c>
      <c r="V269" s="17"/>
    </row>
    <row r="270" spans="1:22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7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1"/>
        <v>50.18</v>
      </c>
      <c r="Q270" s="11" t="s">
        <v>8307</v>
      </c>
      <c r="R270" t="s">
        <v>8312</v>
      </c>
      <c r="S270" s="16">
        <f t="shared" si="22"/>
        <v>40809.15252314815</v>
      </c>
      <c r="T270" s="16">
        <f t="shared" si="23"/>
        <v>40854.194189814814</v>
      </c>
      <c r="U270" s="14">
        <f t="shared" si="24"/>
        <v>2011</v>
      </c>
      <c r="V270" s="17"/>
    </row>
    <row r="271" spans="1:22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7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1"/>
        <v>92.25</v>
      </c>
      <c r="Q271" s="11" t="s">
        <v>8307</v>
      </c>
      <c r="R271" t="s">
        <v>8312</v>
      </c>
      <c r="S271" s="16">
        <f t="shared" si="22"/>
        <v>42758.197013888886</v>
      </c>
      <c r="T271" s="16">
        <f t="shared" si="23"/>
        <v>42788.197013888886</v>
      </c>
      <c r="U271" s="14">
        <f t="shared" si="24"/>
        <v>2017</v>
      </c>
      <c r="V271" s="17"/>
    </row>
    <row r="272" spans="1:22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7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1"/>
        <v>57.54</v>
      </c>
      <c r="Q272" s="11" t="s">
        <v>8307</v>
      </c>
      <c r="R272" t="s">
        <v>8312</v>
      </c>
      <c r="S272" s="16">
        <f t="shared" si="22"/>
        <v>40637.866550925923</v>
      </c>
      <c r="T272" s="16">
        <f t="shared" si="23"/>
        <v>40688.166666666664</v>
      </c>
      <c r="U272" s="14">
        <f t="shared" si="24"/>
        <v>2011</v>
      </c>
      <c r="V272" s="17"/>
    </row>
    <row r="273" spans="1:22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7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1"/>
        <v>109.42</v>
      </c>
      <c r="Q273" s="11" t="s">
        <v>8307</v>
      </c>
      <c r="R273" t="s">
        <v>8312</v>
      </c>
      <c r="S273" s="16">
        <f t="shared" si="22"/>
        <v>41612.10024305556</v>
      </c>
      <c r="T273" s="16">
        <f t="shared" si="23"/>
        <v>41641.333333333336</v>
      </c>
      <c r="U273" s="14">
        <f t="shared" si="24"/>
        <v>2013</v>
      </c>
      <c r="V273" s="17"/>
    </row>
    <row r="274" spans="1:22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7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1"/>
        <v>81.89</v>
      </c>
      <c r="Q274" s="11" t="s">
        <v>8307</v>
      </c>
      <c r="R274" t="s">
        <v>8312</v>
      </c>
      <c r="S274" s="16">
        <f t="shared" si="22"/>
        <v>40235.900358796294</v>
      </c>
      <c r="T274" s="16">
        <f t="shared" si="23"/>
        <v>40296.78402777778</v>
      </c>
      <c r="U274" s="14">
        <f t="shared" si="24"/>
        <v>2010</v>
      </c>
      <c r="V274" s="17"/>
    </row>
    <row r="275" spans="1:22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7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1"/>
        <v>45.67</v>
      </c>
      <c r="Q275" s="11" t="s">
        <v>8307</v>
      </c>
      <c r="R275" t="s">
        <v>8312</v>
      </c>
      <c r="S275" s="16">
        <f t="shared" si="22"/>
        <v>40697.498449074075</v>
      </c>
      <c r="T275" s="16">
        <f t="shared" si="23"/>
        <v>40727.498449074075</v>
      </c>
      <c r="U275" s="14">
        <f t="shared" si="24"/>
        <v>2011</v>
      </c>
      <c r="V275" s="17"/>
    </row>
    <row r="276" spans="1:22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7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1"/>
        <v>55.22</v>
      </c>
      <c r="Q276" s="11" t="s">
        <v>8307</v>
      </c>
      <c r="R276" t="s">
        <v>8312</v>
      </c>
      <c r="S276" s="16">
        <f t="shared" si="22"/>
        <v>40969.912372685183</v>
      </c>
      <c r="T276" s="16">
        <f t="shared" si="23"/>
        <v>41004.290972222225</v>
      </c>
      <c r="U276" s="14">
        <f t="shared" si="24"/>
        <v>2012</v>
      </c>
      <c r="V276" s="17"/>
    </row>
    <row r="277" spans="1:22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7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1"/>
        <v>65.3</v>
      </c>
      <c r="Q277" s="11" t="s">
        <v>8307</v>
      </c>
      <c r="R277" t="s">
        <v>8312</v>
      </c>
      <c r="S277" s="16">
        <f t="shared" si="22"/>
        <v>41193.032013888893</v>
      </c>
      <c r="T277" s="16">
        <f t="shared" si="23"/>
        <v>41223.073680555557</v>
      </c>
      <c r="U277" s="14">
        <f t="shared" si="24"/>
        <v>2012</v>
      </c>
      <c r="V277" s="17"/>
    </row>
    <row r="278" spans="1:22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7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1"/>
        <v>95.23</v>
      </c>
      <c r="Q278" s="11" t="s">
        <v>8307</v>
      </c>
      <c r="R278" t="s">
        <v>8312</v>
      </c>
      <c r="S278" s="16">
        <f t="shared" si="22"/>
        <v>40967.081874999996</v>
      </c>
      <c r="T278" s="16">
        <f t="shared" si="23"/>
        <v>41027.040208333332</v>
      </c>
      <c r="U278" s="14">
        <f t="shared" si="24"/>
        <v>2012</v>
      </c>
      <c r="V278" s="17"/>
    </row>
    <row r="279" spans="1:22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7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1"/>
        <v>75.44</v>
      </c>
      <c r="Q279" s="11" t="s">
        <v>8307</v>
      </c>
      <c r="R279" t="s">
        <v>8312</v>
      </c>
      <c r="S279" s="16">
        <f t="shared" si="22"/>
        <v>42117.891423611116</v>
      </c>
      <c r="T279" s="16">
        <f t="shared" si="23"/>
        <v>42147.891423611116</v>
      </c>
      <c r="U279" s="14">
        <f t="shared" si="24"/>
        <v>2015</v>
      </c>
      <c r="V279" s="17"/>
    </row>
    <row r="280" spans="1:22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7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1"/>
        <v>97.82</v>
      </c>
      <c r="Q280" s="11" t="s">
        <v>8307</v>
      </c>
      <c r="R280" t="s">
        <v>8312</v>
      </c>
      <c r="S280" s="16">
        <f t="shared" si="22"/>
        <v>41164.040960648148</v>
      </c>
      <c r="T280" s="16">
        <f t="shared" si="23"/>
        <v>41194.040960648148</v>
      </c>
      <c r="U280" s="14">
        <f t="shared" si="24"/>
        <v>2012</v>
      </c>
      <c r="V280" s="17"/>
    </row>
    <row r="281" spans="1:22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7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1"/>
        <v>87.69</v>
      </c>
      <c r="Q281" s="11" t="s">
        <v>8307</v>
      </c>
      <c r="R281" t="s">
        <v>8312</v>
      </c>
      <c r="S281" s="16">
        <f t="shared" si="22"/>
        <v>42759.244166666671</v>
      </c>
      <c r="T281" s="16">
        <f t="shared" si="23"/>
        <v>42793.084027777775</v>
      </c>
      <c r="U281" s="14">
        <f t="shared" si="24"/>
        <v>2017</v>
      </c>
      <c r="V281" s="17"/>
    </row>
    <row r="282" spans="1:22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7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1"/>
        <v>54.75</v>
      </c>
      <c r="Q282" s="11" t="s">
        <v>8307</v>
      </c>
      <c r="R282" t="s">
        <v>8312</v>
      </c>
      <c r="S282" s="16">
        <f t="shared" si="22"/>
        <v>41744.590682870366</v>
      </c>
      <c r="T282" s="16">
        <f t="shared" si="23"/>
        <v>41789.590682870366</v>
      </c>
      <c r="U282" s="14">
        <f t="shared" si="24"/>
        <v>2014</v>
      </c>
      <c r="V282" s="17"/>
    </row>
    <row r="283" spans="1:22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7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1"/>
        <v>83.95</v>
      </c>
      <c r="Q283" s="11" t="s">
        <v>8307</v>
      </c>
      <c r="R283" t="s">
        <v>8312</v>
      </c>
      <c r="S283" s="16">
        <f t="shared" si="22"/>
        <v>39950.163344907407</v>
      </c>
      <c r="T283" s="16">
        <f t="shared" si="23"/>
        <v>40035.80972222222</v>
      </c>
      <c r="U283" s="14">
        <f t="shared" si="24"/>
        <v>2009</v>
      </c>
      <c r="V283" s="17"/>
    </row>
    <row r="284" spans="1:22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7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1"/>
        <v>254.39</v>
      </c>
      <c r="Q284" s="11" t="s">
        <v>8307</v>
      </c>
      <c r="R284" t="s">
        <v>8312</v>
      </c>
      <c r="S284" s="16">
        <f t="shared" si="22"/>
        <v>40194.920046296298</v>
      </c>
      <c r="T284" s="16">
        <f t="shared" si="23"/>
        <v>40231.916666666664</v>
      </c>
      <c r="U284" s="14">
        <f t="shared" si="24"/>
        <v>2010</v>
      </c>
      <c r="V284" s="17"/>
    </row>
    <row r="285" spans="1:22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7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1"/>
        <v>101.83</v>
      </c>
      <c r="Q285" s="11" t="s">
        <v>8307</v>
      </c>
      <c r="R285" t="s">
        <v>8312</v>
      </c>
      <c r="S285" s="16">
        <f t="shared" si="22"/>
        <v>40675.71</v>
      </c>
      <c r="T285" s="16">
        <f t="shared" si="23"/>
        <v>40695.207638888889</v>
      </c>
      <c r="U285" s="14">
        <f t="shared" si="24"/>
        <v>2011</v>
      </c>
      <c r="V285" s="17"/>
    </row>
    <row r="286" spans="1:22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7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1"/>
        <v>55.07</v>
      </c>
      <c r="Q286" s="11" t="s">
        <v>8307</v>
      </c>
      <c r="R286" t="s">
        <v>8312</v>
      </c>
      <c r="S286" s="16">
        <f t="shared" si="22"/>
        <v>40904.738194444442</v>
      </c>
      <c r="T286" s="16">
        <f t="shared" si="23"/>
        <v>40929.738194444442</v>
      </c>
      <c r="U286" s="14">
        <f t="shared" si="24"/>
        <v>2011</v>
      </c>
      <c r="V286" s="17"/>
    </row>
    <row r="287" spans="1:22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7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1"/>
        <v>56.9</v>
      </c>
      <c r="Q287" s="11" t="s">
        <v>8307</v>
      </c>
      <c r="R287" t="s">
        <v>8312</v>
      </c>
      <c r="S287" s="16">
        <f t="shared" si="22"/>
        <v>41506.756111111114</v>
      </c>
      <c r="T287" s="16">
        <f t="shared" si="23"/>
        <v>41536.756111111114</v>
      </c>
      <c r="U287" s="14">
        <f t="shared" si="24"/>
        <v>2013</v>
      </c>
      <c r="V287" s="17"/>
    </row>
    <row r="288" spans="1:22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7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1"/>
        <v>121.28</v>
      </c>
      <c r="Q288" s="11" t="s">
        <v>8307</v>
      </c>
      <c r="R288" t="s">
        <v>8312</v>
      </c>
      <c r="S288" s="16">
        <f t="shared" si="22"/>
        <v>41313.816249999996</v>
      </c>
      <c r="T288" s="16">
        <f t="shared" si="23"/>
        <v>41358.774583333332</v>
      </c>
      <c r="U288" s="14">
        <f t="shared" si="24"/>
        <v>2013</v>
      </c>
      <c r="V288" s="17"/>
    </row>
    <row r="289" spans="1:22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7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1"/>
        <v>91.19</v>
      </c>
      <c r="Q289" s="11" t="s">
        <v>8307</v>
      </c>
      <c r="R289" t="s">
        <v>8312</v>
      </c>
      <c r="S289" s="16">
        <f t="shared" si="22"/>
        <v>41184.277986111112</v>
      </c>
      <c r="T289" s="16">
        <f t="shared" si="23"/>
        <v>41215.166666666664</v>
      </c>
      <c r="U289" s="14">
        <f t="shared" si="24"/>
        <v>2012</v>
      </c>
      <c r="V289" s="17"/>
    </row>
    <row r="290" spans="1:22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7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1"/>
        <v>115.45</v>
      </c>
      <c r="Q290" s="11" t="s">
        <v>8307</v>
      </c>
      <c r="R290" t="s">
        <v>8312</v>
      </c>
      <c r="S290" s="16">
        <f t="shared" si="22"/>
        <v>41051.168900462959</v>
      </c>
      <c r="T290" s="16">
        <f t="shared" si="23"/>
        <v>41086.168900462959</v>
      </c>
      <c r="U290" s="14">
        <f t="shared" si="24"/>
        <v>2012</v>
      </c>
      <c r="V290" s="17"/>
    </row>
    <row r="291" spans="1:22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7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1"/>
        <v>67.77</v>
      </c>
      <c r="Q291" s="11" t="s">
        <v>8307</v>
      </c>
      <c r="R291" t="s">
        <v>8312</v>
      </c>
      <c r="S291" s="16">
        <f t="shared" si="22"/>
        <v>41550.456412037034</v>
      </c>
      <c r="T291" s="16">
        <f t="shared" si="23"/>
        <v>41580.456412037034</v>
      </c>
      <c r="U291" s="14">
        <f t="shared" si="24"/>
        <v>2013</v>
      </c>
      <c r="V291" s="17"/>
    </row>
    <row r="292" spans="1:22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7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1"/>
        <v>28.58</v>
      </c>
      <c r="Q292" s="11" t="s">
        <v>8307</v>
      </c>
      <c r="R292" t="s">
        <v>8312</v>
      </c>
      <c r="S292" s="16">
        <f t="shared" si="22"/>
        <v>40526.36917824074</v>
      </c>
      <c r="T292" s="16">
        <f t="shared" si="23"/>
        <v>40576.332638888889</v>
      </c>
      <c r="U292" s="14">
        <f t="shared" si="24"/>
        <v>2010</v>
      </c>
      <c r="V292" s="17"/>
    </row>
    <row r="293" spans="1:22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7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1"/>
        <v>46.88</v>
      </c>
      <c r="Q293" s="11" t="s">
        <v>8307</v>
      </c>
      <c r="R293" t="s">
        <v>8312</v>
      </c>
      <c r="S293" s="16">
        <f t="shared" si="22"/>
        <v>41376.769050925926</v>
      </c>
      <c r="T293" s="16">
        <f t="shared" si="23"/>
        <v>41395.000694444447</v>
      </c>
      <c r="U293" s="14">
        <f t="shared" si="24"/>
        <v>2013</v>
      </c>
      <c r="V293" s="17"/>
    </row>
    <row r="294" spans="1:22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7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1"/>
        <v>154.41999999999999</v>
      </c>
      <c r="Q294" s="11" t="s">
        <v>8307</v>
      </c>
      <c r="R294" t="s">
        <v>8312</v>
      </c>
      <c r="S294" s="16">
        <f t="shared" si="22"/>
        <v>40812.803229166668</v>
      </c>
      <c r="T294" s="16">
        <f t="shared" si="23"/>
        <v>40845.165972222225</v>
      </c>
      <c r="U294" s="14">
        <f t="shared" si="24"/>
        <v>2011</v>
      </c>
      <c r="V294" s="17"/>
    </row>
    <row r="295" spans="1:22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7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1"/>
        <v>201.22</v>
      </c>
      <c r="Q295" s="11" t="s">
        <v>8307</v>
      </c>
      <c r="R295" t="s">
        <v>8312</v>
      </c>
      <c r="S295" s="16">
        <f t="shared" si="22"/>
        <v>41719.667986111112</v>
      </c>
      <c r="T295" s="16">
        <f t="shared" si="23"/>
        <v>41749.667986111112</v>
      </c>
      <c r="U295" s="14">
        <f t="shared" si="24"/>
        <v>2014</v>
      </c>
      <c r="V295" s="17"/>
    </row>
    <row r="296" spans="1:22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7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1"/>
        <v>100</v>
      </c>
      <c r="Q296" s="11" t="s">
        <v>8307</v>
      </c>
      <c r="R296" t="s">
        <v>8312</v>
      </c>
      <c r="S296" s="16">
        <f t="shared" si="22"/>
        <v>40343.084421296298</v>
      </c>
      <c r="T296" s="16">
        <f t="shared" si="23"/>
        <v>40378.666666666664</v>
      </c>
      <c r="U296" s="14">
        <f t="shared" si="24"/>
        <v>2010</v>
      </c>
      <c r="V296" s="17"/>
    </row>
    <row r="297" spans="1:22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7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1"/>
        <v>100.08</v>
      </c>
      <c r="Q297" s="11" t="s">
        <v>8307</v>
      </c>
      <c r="R297" t="s">
        <v>8312</v>
      </c>
      <c r="S297" s="16">
        <f t="shared" si="22"/>
        <v>41519.004733796297</v>
      </c>
      <c r="T297" s="16">
        <f t="shared" si="23"/>
        <v>41579</v>
      </c>
      <c r="U297" s="14">
        <f t="shared" si="24"/>
        <v>2013</v>
      </c>
      <c r="V297" s="17"/>
    </row>
    <row r="298" spans="1:22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7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1"/>
        <v>230.09</v>
      </c>
      <c r="Q298" s="11" t="s">
        <v>8307</v>
      </c>
      <c r="R298" t="s">
        <v>8312</v>
      </c>
      <c r="S298" s="16">
        <f t="shared" si="22"/>
        <v>41134.475497685184</v>
      </c>
      <c r="T298" s="16">
        <f t="shared" si="23"/>
        <v>41159.475497685184</v>
      </c>
      <c r="U298" s="14">
        <f t="shared" si="24"/>
        <v>2012</v>
      </c>
      <c r="V298" s="17"/>
    </row>
    <row r="299" spans="1:22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7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1"/>
        <v>141.75</v>
      </c>
      <c r="Q299" s="11" t="s">
        <v>8307</v>
      </c>
      <c r="R299" t="s">
        <v>8312</v>
      </c>
      <c r="S299" s="16">
        <f t="shared" si="22"/>
        <v>42089.72802083334</v>
      </c>
      <c r="T299" s="16">
        <f t="shared" si="23"/>
        <v>42125.165972222225</v>
      </c>
      <c r="U299" s="14">
        <f t="shared" si="24"/>
        <v>2015</v>
      </c>
      <c r="V299" s="17"/>
    </row>
    <row r="300" spans="1:22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7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1"/>
        <v>56.34</v>
      </c>
      <c r="Q300" s="11" t="s">
        <v>8307</v>
      </c>
      <c r="R300" t="s">
        <v>8312</v>
      </c>
      <c r="S300" s="16">
        <f t="shared" si="22"/>
        <v>41709.463518518518</v>
      </c>
      <c r="T300" s="16">
        <f t="shared" si="23"/>
        <v>41768.875</v>
      </c>
      <c r="U300" s="14">
        <f t="shared" si="24"/>
        <v>2014</v>
      </c>
      <c r="V300" s="17"/>
    </row>
    <row r="301" spans="1:22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7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1"/>
        <v>73.34</v>
      </c>
      <c r="Q301" s="11" t="s">
        <v>8307</v>
      </c>
      <c r="R301" t="s">
        <v>8312</v>
      </c>
      <c r="S301" s="16">
        <f t="shared" si="22"/>
        <v>40469.225231481483</v>
      </c>
      <c r="T301" s="16">
        <f t="shared" si="23"/>
        <v>40499.266898148147</v>
      </c>
      <c r="U301" s="14">
        <f t="shared" si="24"/>
        <v>2010</v>
      </c>
      <c r="V301" s="17"/>
    </row>
    <row r="302" spans="1:22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7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1"/>
        <v>85.34</v>
      </c>
      <c r="Q302" s="11" t="s">
        <v>8307</v>
      </c>
      <c r="R302" t="s">
        <v>8312</v>
      </c>
      <c r="S302" s="16">
        <f t="shared" si="22"/>
        <v>40626.959930555553</v>
      </c>
      <c r="T302" s="16">
        <f t="shared" si="23"/>
        <v>40657.959930555553</v>
      </c>
      <c r="U302" s="14">
        <f t="shared" si="24"/>
        <v>2011</v>
      </c>
      <c r="V302" s="17"/>
    </row>
    <row r="303" spans="1:22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7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1"/>
        <v>61.5</v>
      </c>
      <c r="Q303" s="11" t="s">
        <v>8307</v>
      </c>
      <c r="R303" t="s">
        <v>8312</v>
      </c>
      <c r="S303" s="16">
        <f t="shared" si="22"/>
        <v>41312.737673611111</v>
      </c>
      <c r="T303" s="16">
        <f t="shared" si="23"/>
        <v>41352.696006944447</v>
      </c>
      <c r="U303" s="14">
        <f t="shared" si="24"/>
        <v>2013</v>
      </c>
      <c r="V303" s="17"/>
    </row>
    <row r="304" spans="1:22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7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1"/>
        <v>93.02</v>
      </c>
      <c r="Q304" s="11" t="s">
        <v>8307</v>
      </c>
      <c r="R304" t="s">
        <v>8312</v>
      </c>
      <c r="S304" s="16">
        <f t="shared" si="22"/>
        <v>40933.856921296298</v>
      </c>
      <c r="T304" s="16">
        <f t="shared" si="23"/>
        <v>40963.856921296298</v>
      </c>
      <c r="U304" s="14">
        <f t="shared" si="24"/>
        <v>2012</v>
      </c>
      <c r="V304" s="17"/>
    </row>
    <row r="305" spans="1:22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7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1"/>
        <v>50.29</v>
      </c>
      <c r="Q305" s="11" t="s">
        <v>8307</v>
      </c>
      <c r="R305" t="s">
        <v>8312</v>
      </c>
      <c r="S305" s="16">
        <f t="shared" si="22"/>
        <v>41032.071134259262</v>
      </c>
      <c r="T305" s="16">
        <f t="shared" si="23"/>
        <v>41062.071134259262</v>
      </c>
      <c r="U305" s="14">
        <f t="shared" si="24"/>
        <v>2012</v>
      </c>
      <c r="V305" s="17"/>
    </row>
    <row r="306" spans="1:22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7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1"/>
        <v>106.43</v>
      </c>
      <c r="Q306" s="11" t="s">
        <v>8307</v>
      </c>
      <c r="R306" t="s">
        <v>8312</v>
      </c>
      <c r="S306" s="16">
        <f t="shared" si="22"/>
        <v>41114.094872685186</v>
      </c>
      <c r="T306" s="16">
        <f t="shared" si="23"/>
        <v>41153.083333333336</v>
      </c>
      <c r="U306" s="14">
        <f t="shared" si="24"/>
        <v>2012</v>
      </c>
      <c r="V306" s="17"/>
    </row>
    <row r="307" spans="1:22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7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1"/>
        <v>51.72</v>
      </c>
      <c r="Q307" s="11" t="s">
        <v>8307</v>
      </c>
      <c r="R307" t="s">
        <v>8312</v>
      </c>
      <c r="S307" s="16">
        <f t="shared" si="22"/>
        <v>40948.630196759259</v>
      </c>
      <c r="T307" s="16">
        <f t="shared" si="23"/>
        <v>40978.630196759259</v>
      </c>
      <c r="U307" s="14">
        <f t="shared" si="24"/>
        <v>2012</v>
      </c>
      <c r="V307" s="17"/>
    </row>
    <row r="308" spans="1:22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7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1"/>
        <v>36.61</v>
      </c>
      <c r="Q308" s="11" t="s">
        <v>8307</v>
      </c>
      <c r="R308" t="s">
        <v>8312</v>
      </c>
      <c r="S308" s="16">
        <f t="shared" si="22"/>
        <v>41333.837187500001</v>
      </c>
      <c r="T308" s="16">
        <f t="shared" si="23"/>
        <v>41353.795520833337</v>
      </c>
      <c r="U308" s="14">
        <f t="shared" si="24"/>
        <v>2013</v>
      </c>
      <c r="V308" s="17"/>
    </row>
    <row r="309" spans="1:22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7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1"/>
        <v>42.52</v>
      </c>
      <c r="Q309" s="11" t="s">
        <v>8307</v>
      </c>
      <c r="R309" t="s">
        <v>8312</v>
      </c>
      <c r="S309" s="16">
        <f t="shared" si="22"/>
        <v>41282.944456018515</v>
      </c>
      <c r="T309" s="16">
        <f t="shared" si="23"/>
        <v>41312.944456018515</v>
      </c>
      <c r="U309" s="14">
        <f t="shared" si="24"/>
        <v>2013</v>
      </c>
      <c r="V309" s="17"/>
    </row>
    <row r="310" spans="1:22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7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1"/>
        <v>62.71</v>
      </c>
      <c r="Q310" s="11" t="s">
        <v>8307</v>
      </c>
      <c r="R310" t="s">
        <v>8312</v>
      </c>
      <c r="S310" s="16">
        <f t="shared" si="22"/>
        <v>40567.694560185184</v>
      </c>
      <c r="T310" s="16">
        <f t="shared" si="23"/>
        <v>40612.694560185184</v>
      </c>
      <c r="U310" s="14">
        <f t="shared" si="24"/>
        <v>2011</v>
      </c>
      <c r="V310" s="17"/>
    </row>
    <row r="311" spans="1:22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7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1"/>
        <v>89.96</v>
      </c>
      <c r="Q311" s="11" t="s">
        <v>8307</v>
      </c>
      <c r="R311" t="s">
        <v>8312</v>
      </c>
      <c r="S311" s="16">
        <f t="shared" si="22"/>
        <v>41134.751550925925</v>
      </c>
      <c r="T311" s="16">
        <f t="shared" si="23"/>
        <v>41155.751550925925</v>
      </c>
      <c r="U311" s="14">
        <f t="shared" si="24"/>
        <v>2012</v>
      </c>
      <c r="V311" s="17"/>
    </row>
    <row r="312" spans="1:22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7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1"/>
        <v>28.92</v>
      </c>
      <c r="Q312" s="11" t="s">
        <v>8307</v>
      </c>
      <c r="R312" t="s">
        <v>8312</v>
      </c>
      <c r="S312" s="16">
        <f t="shared" si="22"/>
        <v>40821.183136574073</v>
      </c>
      <c r="T312" s="16">
        <f t="shared" si="23"/>
        <v>40836.083333333336</v>
      </c>
      <c r="U312" s="14">
        <f t="shared" si="24"/>
        <v>2011</v>
      </c>
      <c r="V312" s="17"/>
    </row>
    <row r="313" spans="1:22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7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1"/>
        <v>138.80000000000001</v>
      </c>
      <c r="Q313" s="11" t="s">
        <v>8307</v>
      </c>
      <c r="R313" t="s">
        <v>8312</v>
      </c>
      <c r="S313" s="16">
        <f t="shared" si="22"/>
        <v>40868.219814814816</v>
      </c>
      <c r="T313" s="16">
        <f t="shared" si="23"/>
        <v>40909.332638888889</v>
      </c>
      <c r="U313" s="14">
        <f t="shared" si="24"/>
        <v>2011</v>
      </c>
      <c r="V313" s="17"/>
    </row>
    <row r="314" spans="1:22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7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1"/>
        <v>61.3</v>
      </c>
      <c r="Q314" s="11" t="s">
        <v>8307</v>
      </c>
      <c r="R314" t="s">
        <v>8312</v>
      </c>
      <c r="S314" s="16">
        <f t="shared" si="22"/>
        <v>41348.877685185187</v>
      </c>
      <c r="T314" s="16">
        <f t="shared" si="23"/>
        <v>41378.877685185187</v>
      </c>
      <c r="U314" s="14">
        <f t="shared" si="24"/>
        <v>2013</v>
      </c>
      <c r="V314" s="17"/>
    </row>
    <row r="315" spans="1:22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7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1"/>
        <v>80.2</v>
      </c>
      <c r="Q315" s="11" t="s">
        <v>8307</v>
      </c>
      <c r="R315" t="s">
        <v>8312</v>
      </c>
      <c r="S315" s="16">
        <f t="shared" si="22"/>
        <v>40357.227939814817</v>
      </c>
      <c r="T315" s="16">
        <f t="shared" si="23"/>
        <v>40401.665972222225</v>
      </c>
      <c r="U315" s="14">
        <f t="shared" si="24"/>
        <v>2010</v>
      </c>
      <c r="V315" s="17"/>
    </row>
    <row r="316" spans="1:22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7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1"/>
        <v>32.1</v>
      </c>
      <c r="Q316" s="11" t="s">
        <v>8307</v>
      </c>
      <c r="R316" t="s">
        <v>8312</v>
      </c>
      <c r="S316" s="16">
        <f t="shared" si="22"/>
        <v>41304.833194444444</v>
      </c>
      <c r="T316" s="16">
        <f t="shared" si="23"/>
        <v>41334.833194444444</v>
      </c>
      <c r="U316" s="14">
        <f t="shared" si="24"/>
        <v>2013</v>
      </c>
      <c r="V316" s="17"/>
    </row>
    <row r="317" spans="1:22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7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1"/>
        <v>200.89</v>
      </c>
      <c r="Q317" s="11" t="s">
        <v>8307</v>
      </c>
      <c r="R317" t="s">
        <v>8312</v>
      </c>
      <c r="S317" s="16">
        <f t="shared" si="22"/>
        <v>41113.77238425926</v>
      </c>
      <c r="T317" s="16">
        <f t="shared" si="23"/>
        <v>41143.77238425926</v>
      </c>
      <c r="U317" s="14">
        <f t="shared" si="24"/>
        <v>2012</v>
      </c>
      <c r="V317" s="17"/>
    </row>
    <row r="318" spans="1:22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7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1"/>
        <v>108.01</v>
      </c>
      <c r="Q318" s="11" t="s">
        <v>8307</v>
      </c>
      <c r="R318" t="s">
        <v>8312</v>
      </c>
      <c r="S318" s="16">
        <f t="shared" si="22"/>
        <v>41950.923576388886</v>
      </c>
      <c r="T318" s="16">
        <f t="shared" si="23"/>
        <v>41984.207638888889</v>
      </c>
      <c r="U318" s="14">
        <f t="shared" si="24"/>
        <v>2014</v>
      </c>
      <c r="V318" s="17"/>
    </row>
    <row r="319" spans="1:22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7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1"/>
        <v>95.7</v>
      </c>
      <c r="Q319" s="11" t="s">
        <v>8307</v>
      </c>
      <c r="R319" t="s">
        <v>8312</v>
      </c>
      <c r="S319" s="16">
        <f t="shared" si="22"/>
        <v>41589.676886574074</v>
      </c>
      <c r="T319" s="16">
        <f t="shared" si="23"/>
        <v>41619.676886574074</v>
      </c>
      <c r="U319" s="14">
        <f t="shared" si="24"/>
        <v>2013</v>
      </c>
      <c r="V319" s="17"/>
    </row>
    <row r="320" spans="1:22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7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1"/>
        <v>49.88</v>
      </c>
      <c r="Q320" s="11" t="s">
        <v>8307</v>
      </c>
      <c r="R320" t="s">
        <v>8312</v>
      </c>
      <c r="S320" s="16">
        <f t="shared" si="22"/>
        <v>41330.038784722223</v>
      </c>
      <c r="T320" s="16">
        <f t="shared" si="23"/>
        <v>41359.997118055559</v>
      </c>
      <c r="U320" s="14">
        <f t="shared" si="24"/>
        <v>2013</v>
      </c>
      <c r="V320" s="17"/>
    </row>
    <row r="321" spans="1:22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7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1"/>
        <v>110.47</v>
      </c>
      <c r="Q321" s="11" t="s">
        <v>8307</v>
      </c>
      <c r="R321" t="s">
        <v>8312</v>
      </c>
      <c r="S321" s="16">
        <f t="shared" si="22"/>
        <v>40123.83829861111</v>
      </c>
      <c r="T321" s="16">
        <f t="shared" si="23"/>
        <v>40211.332638888889</v>
      </c>
      <c r="U321" s="14">
        <f t="shared" si="24"/>
        <v>2009</v>
      </c>
      <c r="V321" s="17"/>
    </row>
    <row r="322" spans="1:22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7">
        <f t="shared" ref="F322:F385" si="25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21"/>
        <v>134.91</v>
      </c>
      <c r="Q322" s="11" t="s">
        <v>8307</v>
      </c>
      <c r="R322" t="s">
        <v>8312</v>
      </c>
      <c r="S322" s="16">
        <f t="shared" si="22"/>
        <v>42331.551307870366</v>
      </c>
      <c r="T322" s="16">
        <f t="shared" si="23"/>
        <v>42360.958333333328</v>
      </c>
      <c r="U322" s="14">
        <f t="shared" si="24"/>
        <v>2015</v>
      </c>
      <c r="V322" s="17"/>
    </row>
    <row r="323" spans="1:22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7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6">IFERROR(ROUND(E323/M323,2),0)</f>
        <v>106.62</v>
      </c>
      <c r="Q323" s="11" t="s">
        <v>8307</v>
      </c>
      <c r="R323" t="s">
        <v>8312</v>
      </c>
      <c r="S323" s="16">
        <f t="shared" ref="S323:S386" si="27">(((K323/60)/60)/24)+DATE(1970,1,1)</f>
        <v>42647.446597222224</v>
      </c>
      <c r="T323" s="16">
        <f t="shared" ref="T323:T386" si="28">(((J323/60)/60)/24)+DATE(1970,1,1)</f>
        <v>42682.488263888896</v>
      </c>
      <c r="U323" s="14">
        <f t="shared" si="24"/>
        <v>2016</v>
      </c>
      <c r="V323" s="17"/>
    </row>
    <row r="324" spans="1:22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7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6"/>
        <v>145.04</v>
      </c>
      <c r="Q324" s="11" t="s">
        <v>8307</v>
      </c>
      <c r="R324" t="s">
        <v>8312</v>
      </c>
      <c r="S324" s="16">
        <f t="shared" si="27"/>
        <v>42473.57</v>
      </c>
      <c r="T324" s="16">
        <f t="shared" si="28"/>
        <v>42503.57</v>
      </c>
      <c r="U324" s="14">
        <f t="shared" ref="U324:U387" si="29">YEAR(S324)</f>
        <v>2016</v>
      </c>
      <c r="V324" s="17"/>
    </row>
    <row r="325" spans="1:22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7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6"/>
        <v>114.59</v>
      </c>
      <c r="Q325" s="11" t="s">
        <v>8307</v>
      </c>
      <c r="R325" t="s">
        <v>8312</v>
      </c>
      <c r="S325" s="16">
        <f t="shared" si="27"/>
        <v>42697.32136574074</v>
      </c>
      <c r="T325" s="16">
        <f t="shared" si="28"/>
        <v>42725.332638888889</v>
      </c>
      <c r="U325" s="14">
        <f t="shared" si="29"/>
        <v>2016</v>
      </c>
      <c r="V325" s="17"/>
    </row>
    <row r="326" spans="1:22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7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6"/>
        <v>105.32</v>
      </c>
      <c r="Q326" s="11" t="s">
        <v>8307</v>
      </c>
      <c r="R326" t="s">
        <v>8312</v>
      </c>
      <c r="S326" s="16">
        <f t="shared" si="27"/>
        <v>42184.626250000001</v>
      </c>
      <c r="T326" s="16">
        <f t="shared" si="28"/>
        <v>42217.626250000001</v>
      </c>
      <c r="U326" s="14">
        <f t="shared" si="29"/>
        <v>2015</v>
      </c>
      <c r="V326" s="17"/>
    </row>
    <row r="327" spans="1:22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7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6"/>
        <v>70.92</v>
      </c>
      <c r="Q327" s="11" t="s">
        <v>8307</v>
      </c>
      <c r="R327" t="s">
        <v>8312</v>
      </c>
      <c r="S327" s="16">
        <f t="shared" si="27"/>
        <v>42689.187881944439</v>
      </c>
      <c r="T327" s="16">
        <f t="shared" si="28"/>
        <v>42724.187881944439</v>
      </c>
      <c r="U327" s="14">
        <f t="shared" si="29"/>
        <v>2016</v>
      </c>
      <c r="V327" s="17"/>
    </row>
    <row r="328" spans="1:22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7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6"/>
        <v>147.16999999999999</v>
      </c>
      <c r="Q328" s="11" t="s">
        <v>8307</v>
      </c>
      <c r="R328" t="s">
        <v>8312</v>
      </c>
      <c r="S328" s="16">
        <f t="shared" si="27"/>
        <v>42775.314884259264</v>
      </c>
      <c r="T328" s="16">
        <f t="shared" si="28"/>
        <v>42808.956250000003</v>
      </c>
      <c r="U328" s="14">
        <f t="shared" si="29"/>
        <v>2017</v>
      </c>
      <c r="V328" s="17"/>
    </row>
    <row r="329" spans="1:22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7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6"/>
        <v>160.47</v>
      </c>
      <c r="Q329" s="11" t="s">
        <v>8307</v>
      </c>
      <c r="R329" t="s">
        <v>8312</v>
      </c>
      <c r="S329" s="16">
        <f t="shared" si="27"/>
        <v>42058.235289351855</v>
      </c>
      <c r="T329" s="16">
        <f t="shared" si="28"/>
        <v>42085.333333333328</v>
      </c>
      <c r="U329" s="14">
        <f t="shared" si="29"/>
        <v>2015</v>
      </c>
      <c r="V329" s="17"/>
    </row>
    <row r="330" spans="1:22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7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6"/>
        <v>156.05000000000001</v>
      </c>
      <c r="Q330" s="11" t="s">
        <v>8307</v>
      </c>
      <c r="R330" t="s">
        <v>8312</v>
      </c>
      <c r="S330" s="16">
        <f t="shared" si="27"/>
        <v>42278.946620370371</v>
      </c>
      <c r="T330" s="16">
        <f t="shared" si="28"/>
        <v>42309.166666666672</v>
      </c>
      <c r="U330" s="14">
        <f t="shared" si="29"/>
        <v>2015</v>
      </c>
      <c r="V330" s="17"/>
    </row>
    <row r="331" spans="1:22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7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6"/>
        <v>63.17</v>
      </c>
      <c r="Q331" s="11" t="s">
        <v>8307</v>
      </c>
      <c r="R331" t="s">
        <v>8312</v>
      </c>
      <c r="S331" s="16">
        <f t="shared" si="27"/>
        <v>42291.46674768519</v>
      </c>
      <c r="T331" s="16">
        <f t="shared" si="28"/>
        <v>42315.166666666672</v>
      </c>
      <c r="U331" s="14">
        <f t="shared" si="29"/>
        <v>2015</v>
      </c>
      <c r="V331" s="17"/>
    </row>
    <row r="332" spans="1:22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7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6"/>
        <v>104.82</v>
      </c>
      <c r="Q332" s="11" t="s">
        <v>8307</v>
      </c>
      <c r="R332" t="s">
        <v>8312</v>
      </c>
      <c r="S332" s="16">
        <f t="shared" si="27"/>
        <v>41379.515775462962</v>
      </c>
      <c r="T332" s="16">
        <f t="shared" si="28"/>
        <v>41411.165972222225</v>
      </c>
      <c r="U332" s="14">
        <f t="shared" si="29"/>
        <v>2013</v>
      </c>
      <c r="V332" s="17"/>
    </row>
    <row r="333" spans="1:22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7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6"/>
        <v>97.36</v>
      </c>
      <c r="Q333" s="11" t="s">
        <v>8307</v>
      </c>
      <c r="R333" t="s">
        <v>8312</v>
      </c>
      <c r="S333" s="16">
        <f t="shared" si="27"/>
        <v>42507.581412037034</v>
      </c>
      <c r="T333" s="16">
        <f t="shared" si="28"/>
        <v>42538.581412037034</v>
      </c>
      <c r="U333" s="14">
        <f t="shared" si="29"/>
        <v>2016</v>
      </c>
      <c r="V333" s="17"/>
    </row>
    <row r="334" spans="1:22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7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6"/>
        <v>203.63</v>
      </c>
      <c r="Q334" s="11" t="s">
        <v>8307</v>
      </c>
      <c r="R334" t="s">
        <v>8312</v>
      </c>
      <c r="S334" s="16">
        <f t="shared" si="27"/>
        <v>42263.680289351847</v>
      </c>
      <c r="T334" s="16">
        <f t="shared" si="28"/>
        <v>42305.333333333328</v>
      </c>
      <c r="U334" s="14">
        <f t="shared" si="29"/>
        <v>2015</v>
      </c>
      <c r="V334" s="17"/>
    </row>
    <row r="335" spans="1:22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7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6"/>
        <v>188.31</v>
      </c>
      <c r="Q335" s="11" t="s">
        <v>8307</v>
      </c>
      <c r="R335" t="s">
        <v>8312</v>
      </c>
      <c r="S335" s="16">
        <f t="shared" si="27"/>
        <v>42437.636469907404</v>
      </c>
      <c r="T335" s="16">
        <f t="shared" si="28"/>
        <v>42467.59480324074</v>
      </c>
      <c r="U335" s="14">
        <f t="shared" si="29"/>
        <v>2016</v>
      </c>
      <c r="V335" s="17"/>
    </row>
    <row r="336" spans="1:22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7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6"/>
        <v>146.65</v>
      </c>
      <c r="Q336" s="11" t="s">
        <v>8307</v>
      </c>
      <c r="R336" t="s">
        <v>8312</v>
      </c>
      <c r="S336" s="16">
        <f t="shared" si="27"/>
        <v>42101.682372685187</v>
      </c>
      <c r="T336" s="16">
        <f t="shared" si="28"/>
        <v>42139.791666666672</v>
      </c>
      <c r="U336" s="14">
        <f t="shared" si="29"/>
        <v>2015</v>
      </c>
      <c r="V336" s="17"/>
    </row>
    <row r="337" spans="1:22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7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6"/>
        <v>109.19</v>
      </c>
      <c r="Q337" s="11" t="s">
        <v>8307</v>
      </c>
      <c r="R337" t="s">
        <v>8312</v>
      </c>
      <c r="S337" s="16">
        <f t="shared" si="27"/>
        <v>42101.737442129626</v>
      </c>
      <c r="T337" s="16">
        <f t="shared" si="28"/>
        <v>42132.916666666672</v>
      </c>
      <c r="U337" s="14">
        <f t="shared" si="29"/>
        <v>2015</v>
      </c>
      <c r="V337" s="17"/>
    </row>
    <row r="338" spans="1:22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7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6"/>
        <v>59.25</v>
      </c>
      <c r="Q338" s="11" t="s">
        <v>8307</v>
      </c>
      <c r="R338" t="s">
        <v>8312</v>
      </c>
      <c r="S338" s="16">
        <f t="shared" si="27"/>
        <v>42291.596273148149</v>
      </c>
      <c r="T338" s="16">
        <f t="shared" si="28"/>
        <v>42321.637939814813</v>
      </c>
      <c r="U338" s="14">
        <f t="shared" si="29"/>
        <v>2015</v>
      </c>
      <c r="V338" s="17"/>
    </row>
    <row r="339" spans="1:22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7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6"/>
        <v>97.9</v>
      </c>
      <c r="Q339" s="11" t="s">
        <v>8307</v>
      </c>
      <c r="R339" t="s">
        <v>8312</v>
      </c>
      <c r="S339" s="16">
        <f t="shared" si="27"/>
        <v>42047.128564814819</v>
      </c>
      <c r="T339" s="16">
        <f t="shared" si="28"/>
        <v>42077.086898148147</v>
      </c>
      <c r="U339" s="14">
        <f t="shared" si="29"/>
        <v>2015</v>
      </c>
      <c r="V339" s="17"/>
    </row>
    <row r="340" spans="1:22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7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6"/>
        <v>70</v>
      </c>
      <c r="Q340" s="11" t="s">
        <v>8307</v>
      </c>
      <c r="R340" t="s">
        <v>8312</v>
      </c>
      <c r="S340" s="16">
        <f t="shared" si="27"/>
        <v>42559.755671296298</v>
      </c>
      <c r="T340" s="16">
        <f t="shared" si="28"/>
        <v>42616.041666666672</v>
      </c>
      <c r="U340" s="14">
        <f t="shared" si="29"/>
        <v>2016</v>
      </c>
      <c r="V340" s="17"/>
    </row>
    <row r="341" spans="1:22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7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6"/>
        <v>72.87</v>
      </c>
      <c r="Q341" s="11" t="s">
        <v>8307</v>
      </c>
      <c r="R341" t="s">
        <v>8312</v>
      </c>
      <c r="S341" s="16">
        <f t="shared" si="27"/>
        <v>42093.760046296295</v>
      </c>
      <c r="T341" s="16">
        <f t="shared" si="28"/>
        <v>42123.760046296295</v>
      </c>
      <c r="U341" s="14">
        <f t="shared" si="29"/>
        <v>2015</v>
      </c>
      <c r="V341" s="17"/>
    </row>
    <row r="342" spans="1:22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7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6"/>
        <v>146.35</v>
      </c>
      <c r="Q342" s="11" t="s">
        <v>8307</v>
      </c>
      <c r="R342" t="s">
        <v>8312</v>
      </c>
      <c r="S342" s="16">
        <f t="shared" si="27"/>
        <v>42772.669062500005</v>
      </c>
      <c r="T342" s="16">
        <f t="shared" si="28"/>
        <v>42802.875</v>
      </c>
      <c r="U342" s="14">
        <f t="shared" si="29"/>
        <v>2017</v>
      </c>
      <c r="V342" s="17"/>
    </row>
    <row r="343" spans="1:22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7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6"/>
        <v>67.91</v>
      </c>
      <c r="Q343" s="11" t="s">
        <v>8307</v>
      </c>
      <c r="R343" t="s">
        <v>8312</v>
      </c>
      <c r="S343" s="16">
        <f t="shared" si="27"/>
        <v>41894.879606481481</v>
      </c>
      <c r="T343" s="16">
        <f t="shared" si="28"/>
        <v>41913.165972222225</v>
      </c>
      <c r="U343" s="14">
        <f t="shared" si="29"/>
        <v>2014</v>
      </c>
      <c r="V343" s="17"/>
    </row>
    <row r="344" spans="1:22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7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6"/>
        <v>169.85</v>
      </c>
      <c r="Q344" s="11" t="s">
        <v>8307</v>
      </c>
      <c r="R344" t="s">
        <v>8312</v>
      </c>
      <c r="S344" s="16">
        <f t="shared" si="27"/>
        <v>42459.780844907407</v>
      </c>
      <c r="T344" s="16">
        <f t="shared" si="28"/>
        <v>42489.780844907407</v>
      </c>
      <c r="U344" s="14">
        <f t="shared" si="29"/>
        <v>2016</v>
      </c>
      <c r="V344" s="17"/>
    </row>
    <row r="345" spans="1:22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7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6"/>
        <v>58.41</v>
      </c>
      <c r="Q345" s="11" t="s">
        <v>8307</v>
      </c>
      <c r="R345" t="s">
        <v>8312</v>
      </c>
      <c r="S345" s="16">
        <f t="shared" si="27"/>
        <v>41926.73778935185</v>
      </c>
      <c r="T345" s="16">
        <f t="shared" si="28"/>
        <v>41957.125</v>
      </c>
      <c r="U345" s="14">
        <f t="shared" si="29"/>
        <v>2014</v>
      </c>
      <c r="V345" s="17"/>
    </row>
    <row r="346" spans="1:22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7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6"/>
        <v>119.99</v>
      </c>
      <c r="Q346" s="11" t="s">
        <v>8307</v>
      </c>
      <c r="R346" t="s">
        <v>8312</v>
      </c>
      <c r="S346" s="16">
        <f t="shared" si="27"/>
        <v>42111.970995370371</v>
      </c>
      <c r="T346" s="16">
        <f t="shared" si="28"/>
        <v>42156.097222222219</v>
      </c>
      <c r="U346" s="14">
        <f t="shared" si="29"/>
        <v>2015</v>
      </c>
      <c r="V346" s="17"/>
    </row>
    <row r="347" spans="1:22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7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6"/>
        <v>99.86</v>
      </c>
      <c r="Q347" s="11" t="s">
        <v>8307</v>
      </c>
      <c r="R347" t="s">
        <v>8312</v>
      </c>
      <c r="S347" s="16">
        <f t="shared" si="27"/>
        <v>42114.944328703699</v>
      </c>
      <c r="T347" s="16">
        <f t="shared" si="28"/>
        <v>42144.944328703699</v>
      </c>
      <c r="U347" s="14">
        <f t="shared" si="29"/>
        <v>2015</v>
      </c>
      <c r="V347" s="17"/>
    </row>
    <row r="348" spans="1:22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7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6"/>
        <v>90.58</v>
      </c>
      <c r="Q348" s="11" t="s">
        <v>8307</v>
      </c>
      <c r="R348" t="s">
        <v>8312</v>
      </c>
      <c r="S348" s="16">
        <f t="shared" si="27"/>
        <v>42261.500243055561</v>
      </c>
      <c r="T348" s="16">
        <f t="shared" si="28"/>
        <v>42291.500243055561</v>
      </c>
      <c r="U348" s="14">
        <f t="shared" si="29"/>
        <v>2015</v>
      </c>
      <c r="V348" s="17"/>
    </row>
    <row r="349" spans="1:22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7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6"/>
        <v>117.77</v>
      </c>
      <c r="Q349" s="11" t="s">
        <v>8307</v>
      </c>
      <c r="R349" t="s">
        <v>8312</v>
      </c>
      <c r="S349" s="16">
        <f t="shared" si="27"/>
        <v>42292.495474537034</v>
      </c>
      <c r="T349" s="16">
        <f t="shared" si="28"/>
        <v>42322.537141203706</v>
      </c>
      <c r="U349" s="14">
        <f t="shared" si="29"/>
        <v>2015</v>
      </c>
      <c r="V349" s="17"/>
    </row>
    <row r="350" spans="1:22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7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6"/>
        <v>86.55</v>
      </c>
      <c r="Q350" s="11" t="s">
        <v>8307</v>
      </c>
      <c r="R350" t="s">
        <v>8312</v>
      </c>
      <c r="S350" s="16">
        <f t="shared" si="27"/>
        <v>42207.58699074074</v>
      </c>
      <c r="T350" s="16">
        <f t="shared" si="28"/>
        <v>42237.58699074074</v>
      </c>
      <c r="U350" s="14">
        <f t="shared" si="29"/>
        <v>2015</v>
      </c>
      <c r="V350" s="17"/>
    </row>
    <row r="351" spans="1:22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7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6"/>
        <v>71.900000000000006</v>
      </c>
      <c r="Q351" s="11" t="s">
        <v>8307</v>
      </c>
      <c r="R351" t="s">
        <v>8312</v>
      </c>
      <c r="S351" s="16">
        <f t="shared" si="27"/>
        <v>42760.498935185184</v>
      </c>
      <c r="T351" s="16">
        <f t="shared" si="28"/>
        <v>42790.498935185184</v>
      </c>
      <c r="U351" s="14">
        <f t="shared" si="29"/>
        <v>2017</v>
      </c>
      <c r="V351" s="17"/>
    </row>
    <row r="352" spans="1:22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7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6"/>
        <v>129.82</v>
      </c>
      <c r="Q352" s="11" t="s">
        <v>8307</v>
      </c>
      <c r="R352" t="s">
        <v>8312</v>
      </c>
      <c r="S352" s="16">
        <f t="shared" si="27"/>
        <v>42586.066076388888</v>
      </c>
      <c r="T352" s="16">
        <f t="shared" si="28"/>
        <v>42624.165972222225</v>
      </c>
      <c r="U352" s="14">
        <f t="shared" si="29"/>
        <v>2016</v>
      </c>
      <c r="V352" s="17"/>
    </row>
    <row r="353" spans="1:22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7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6"/>
        <v>44.91</v>
      </c>
      <c r="Q353" s="11" t="s">
        <v>8307</v>
      </c>
      <c r="R353" t="s">
        <v>8312</v>
      </c>
      <c r="S353" s="16">
        <f t="shared" si="27"/>
        <v>42427.964745370366</v>
      </c>
      <c r="T353" s="16">
        <f t="shared" si="28"/>
        <v>42467.923078703709</v>
      </c>
      <c r="U353" s="14">
        <f t="shared" si="29"/>
        <v>2016</v>
      </c>
      <c r="V353" s="17"/>
    </row>
    <row r="354" spans="1:22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7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6"/>
        <v>40.76</v>
      </c>
      <c r="Q354" s="11" t="s">
        <v>8307</v>
      </c>
      <c r="R354" t="s">
        <v>8312</v>
      </c>
      <c r="S354" s="16">
        <f t="shared" si="27"/>
        <v>41890.167453703703</v>
      </c>
      <c r="T354" s="16">
        <f t="shared" si="28"/>
        <v>41920.167453703703</v>
      </c>
      <c r="U354" s="14">
        <f t="shared" si="29"/>
        <v>2014</v>
      </c>
      <c r="V354" s="17"/>
    </row>
    <row r="355" spans="1:22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7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6"/>
        <v>103.52</v>
      </c>
      <c r="Q355" s="11" t="s">
        <v>8307</v>
      </c>
      <c r="R355" t="s">
        <v>8312</v>
      </c>
      <c r="S355" s="16">
        <f t="shared" si="27"/>
        <v>42297.791886574079</v>
      </c>
      <c r="T355" s="16">
        <f t="shared" si="28"/>
        <v>42327.833553240736</v>
      </c>
      <c r="U355" s="14">
        <f t="shared" si="29"/>
        <v>2015</v>
      </c>
      <c r="V355" s="17"/>
    </row>
    <row r="356" spans="1:22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7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6"/>
        <v>125.45</v>
      </c>
      <c r="Q356" s="11" t="s">
        <v>8307</v>
      </c>
      <c r="R356" t="s">
        <v>8312</v>
      </c>
      <c r="S356" s="16">
        <f t="shared" si="27"/>
        <v>42438.827789351853</v>
      </c>
      <c r="T356" s="16">
        <f t="shared" si="28"/>
        <v>42468.786122685182</v>
      </c>
      <c r="U356" s="14">
        <f t="shared" si="29"/>
        <v>2016</v>
      </c>
      <c r="V356" s="17"/>
    </row>
    <row r="357" spans="1:22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7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6"/>
        <v>246.61</v>
      </c>
      <c r="Q357" s="11" t="s">
        <v>8307</v>
      </c>
      <c r="R357" t="s">
        <v>8312</v>
      </c>
      <c r="S357" s="16">
        <f t="shared" si="27"/>
        <v>41943.293912037036</v>
      </c>
      <c r="T357" s="16">
        <f t="shared" si="28"/>
        <v>41974.3355787037</v>
      </c>
      <c r="U357" s="14">
        <f t="shared" si="29"/>
        <v>2014</v>
      </c>
      <c r="V357" s="17"/>
    </row>
    <row r="358" spans="1:22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7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6"/>
        <v>79.400000000000006</v>
      </c>
      <c r="Q358" s="11" t="s">
        <v>8307</v>
      </c>
      <c r="R358" t="s">
        <v>8312</v>
      </c>
      <c r="S358" s="16">
        <f t="shared" si="27"/>
        <v>42415.803159722222</v>
      </c>
      <c r="T358" s="16">
        <f t="shared" si="28"/>
        <v>42445.761493055557</v>
      </c>
      <c r="U358" s="14">
        <f t="shared" si="29"/>
        <v>2016</v>
      </c>
      <c r="V358" s="17"/>
    </row>
    <row r="359" spans="1:22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7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6"/>
        <v>86.14</v>
      </c>
      <c r="Q359" s="11" t="s">
        <v>8307</v>
      </c>
      <c r="R359" t="s">
        <v>8312</v>
      </c>
      <c r="S359" s="16">
        <f t="shared" si="27"/>
        <v>42078.222187499996</v>
      </c>
      <c r="T359" s="16">
        <f t="shared" si="28"/>
        <v>42118.222187499996</v>
      </c>
      <c r="U359" s="14">
        <f t="shared" si="29"/>
        <v>2015</v>
      </c>
      <c r="V359" s="17"/>
    </row>
    <row r="360" spans="1:22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7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6"/>
        <v>193.05</v>
      </c>
      <c r="Q360" s="11" t="s">
        <v>8307</v>
      </c>
      <c r="R360" t="s">
        <v>8312</v>
      </c>
      <c r="S360" s="16">
        <f t="shared" si="27"/>
        <v>42507.860196759255</v>
      </c>
      <c r="T360" s="16">
        <f t="shared" si="28"/>
        <v>42536.625</v>
      </c>
      <c r="U360" s="14">
        <f t="shared" si="29"/>
        <v>2016</v>
      </c>
      <c r="V360" s="17"/>
    </row>
    <row r="361" spans="1:22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7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6"/>
        <v>84.02</v>
      </c>
      <c r="Q361" s="11" t="s">
        <v>8307</v>
      </c>
      <c r="R361" t="s">
        <v>8312</v>
      </c>
      <c r="S361" s="16">
        <f t="shared" si="27"/>
        <v>41935.070486111108</v>
      </c>
      <c r="T361" s="16">
        <f t="shared" si="28"/>
        <v>41957.216666666667</v>
      </c>
      <c r="U361" s="14">
        <f t="shared" si="29"/>
        <v>2014</v>
      </c>
      <c r="V361" s="17"/>
    </row>
    <row r="362" spans="1:22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7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6"/>
        <v>139.83000000000001</v>
      </c>
      <c r="Q362" s="11" t="s">
        <v>8307</v>
      </c>
      <c r="R362" t="s">
        <v>8312</v>
      </c>
      <c r="S362" s="16">
        <f t="shared" si="27"/>
        <v>42163.897916666669</v>
      </c>
      <c r="T362" s="16">
        <f t="shared" si="28"/>
        <v>42208.132638888885</v>
      </c>
      <c r="U362" s="14">
        <f t="shared" si="29"/>
        <v>2015</v>
      </c>
      <c r="V362" s="17"/>
    </row>
    <row r="363" spans="1:22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7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6"/>
        <v>109.82</v>
      </c>
      <c r="Q363" s="11" t="s">
        <v>8307</v>
      </c>
      <c r="R363" t="s">
        <v>8312</v>
      </c>
      <c r="S363" s="16">
        <f t="shared" si="27"/>
        <v>41936.001226851848</v>
      </c>
      <c r="T363" s="16">
        <f t="shared" si="28"/>
        <v>41966.042893518519</v>
      </c>
      <c r="U363" s="14">
        <f t="shared" si="29"/>
        <v>2014</v>
      </c>
      <c r="V363" s="17"/>
    </row>
    <row r="364" spans="1:22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7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6"/>
        <v>139.53</v>
      </c>
      <c r="Q364" s="11" t="s">
        <v>8307</v>
      </c>
      <c r="R364" t="s">
        <v>8312</v>
      </c>
      <c r="S364" s="16">
        <f t="shared" si="27"/>
        <v>41837.210543981484</v>
      </c>
      <c r="T364" s="16">
        <f t="shared" si="28"/>
        <v>41859</v>
      </c>
      <c r="U364" s="14">
        <f t="shared" si="29"/>
        <v>2014</v>
      </c>
      <c r="V364" s="17"/>
    </row>
    <row r="365" spans="1:22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7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6"/>
        <v>347.85</v>
      </c>
      <c r="Q365" s="11" t="s">
        <v>8307</v>
      </c>
      <c r="R365" t="s">
        <v>8312</v>
      </c>
      <c r="S365" s="16">
        <f t="shared" si="27"/>
        <v>40255.744629629626</v>
      </c>
      <c r="T365" s="16">
        <f t="shared" si="28"/>
        <v>40300.806944444441</v>
      </c>
      <c r="U365" s="14">
        <f t="shared" si="29"/>
        <v>2010</v>
      </c>
      <c r="V365" s="17"/>
    </row>
    <row r="366" spans="1:22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7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6"/>
        <v>68.239999999999995</v>
      </c>
      <c r="Q366" s="11" t="s">
        <v>8307</v>
      </c>
      <c r="R366" t="s">
        <v>8312</v>
      </c>
      <c r="S366" s="16">
        <f t="shared" si="27"/>
        <v>41780.859629629631</v>
      </c>
      <c r="T366" s="16">
        <f t="shared" si="28"/>
        <v>41811.165972222225</v>
      </c>
      <c r="U366" s="14">
        <f t="shared" si="29"/>
        <v>2014</v>
      </c>
      <c r="V366" s="17"/>
    </row>
    <row r="367" spans="1:22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7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6"/>
        <v>239.94</v>
      </c>
      <c r="Q367" s="11" t="s">
        <v>8307</v>
      </c>
      <c r="R367" t="s">
        <v>8312</v>
      </c>
      <c r="S367" s="16">
        <f t="shared" si="27"/>
        <v>41668.606469907405</v>
      </c>
      <c r="T367" s="16">
        <f t="shared" si="28"/>
        <v>41698.606469907405</v>
      </c>
      <c r="U367" s="14">
        <f t="shared" si="29"/>
        <v>2014</v>
      </c>
      <c r="V367" s="17"/>
    </row>
    <row r="368" spans="1:22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7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6"/>
        <v>287.31</v>
      </c>
      <c r="Q368" s="11" t="s">
        <v>8307</v>
      </c>
      <c r="R368" t="s">
        <v>8312</v>
      </c>
      <c r="S368" s="16">
        <f t="shared" si="27"/>
        <v>41019.793032407404</v>
      </c>
      <c r="T368" s="16">
        <f t="shared" si="28"/>
        <v>41049.793032407404</v>
      </c>
      <c r="U368" s="14">
        <f t="shared" si="29"/>
        <v>2012</v>
      </c>
      <c r="V368" s="17"/>
    </row>
    <row r="369" spans="1:22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7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6"/>
        <v>86.85</v>
      </c>
      <c r="Q369" s="11" t="s">
        <v>8307</v>
      </c>
      <c r="R369" t="s">
        <v>8312</v>
      </c>
      <c r="S369" s="16">
        <f t="shared" si="27"/>
        <v>41355.577291666668</v>
      </c>
      <c r="T369" s="16">
        <f t="shared" si="28"/>
        <v>41395.207638888889</v>
      </c>
      <c r="U369" s="14">
        <f t="shared" si="29"/>
        <v>2013</v>
      </c>
      <c r="V369" s="17"/>
    </row>
    <row r="370" spans="1:22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7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6"/>
        <v>81.849999999999994</v>
      </c>
      <c r="Q370" s="11" t="s">
        <v>8307</v>
      </c>
      <c r="R370" t="s">
        <v>8312</v>
      </c>
      <c r="S370" s="16">
        <f t="shared" si="27"/>
        <v>42043.605578703704</v>
      </c>
      <c r="T370" s="16">
        <f t="shared" si="28"/>
        <v>42078.563912037032</v>
      </c>
      <c r="U370" s="14">
        <f t="shared" si="29"/>
        <v>2015</v>
      </c>
      <c r="V370" s="17"/>
    </row>
    <row r="371" spans="1:22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7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6"/>
        <v>42.87</v>
      </c>
      <c r="Q371" s="11" t="s">
        <v>8307</v>
      </c>
      <c r="R371" t="s">
        <v>8312</v>
      </c>
      <c r="S371" s="16">
        <f t="shared" si="27"/>
        <v>40893.551724537036</v>
      </c>
      <c r="T371" s="16">
        <f t="shared" si="28"/>
        <v>40923.551724537036</v>
      </c>
      <c r="U371" s="14">
        <f t="shared" si="29"/>
        <v>2011</v>
      </c>
      <c r="V371" s="17"/>
    </row>
    <row r="372" spans="1:22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7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6"/>
        <v>709.42</v>
      </c>
      <c r="Q372" s="11" t="s">
        <v>8307</v>
      </c>
      <c r="R372" t="s">
        <v>8312</v>
      </c>
      <c r="S372" s="16">
        <f t="shared" si="27"/>
        <v>42711.795138888891</v>
      </c>
      <c r="T372" s="16">
        <f t="shared" si="28"/>
        <v>42741.795138888891</v>
      </c>
      <c r="U372" s="14">
        <f t="shared" si="29"/>
        <v>2016</v>
      </c>
      <c r="V372" s="17"/>
    </row>
    <row r="373" spans="1:22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7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6"/>
        <v>161.26</v>
      </c>
      <c r="Q373" s="11" t="s">
        <v>8307</v>
      </c>
      <c r="R373" t="s">
        <v>8312</v>
      </c>
      <c r="S373" s="16">
        <f t="shared" si="27"/>
        <v>41261.767812500002</v>
      </c>
      <c r="T373" s="16">
        <f t="shared" si="28"/>
        <v>41306.767812500002</v>
      </c>
      <c r="U373" s="14">
        <f t="shared" si="29"/>
        <v>2012</v>
      </c>
      <c r="V373" s="17"/>
    </row>
    <row r="374" spans="1:22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7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6"/>
        <v>41.78</v>
      </c>
      <c r="Q374" s="11" t="s">
        <v>8307</v>
      </c>
      <c r="R374" t="s">
        <v>8312</v>
      </c>
      <c r="S374" s="16">
        <f t="shared" si="27"/>
        <v>42425.576898148152</v>
      </c>
      <c r="T374" s="16">
        <f t="shared" si="28"/>
        <v>42465.666666666672</v>
      </c>
      <c r="U374" s="14">
        <f t="shared" si="29"/>
        <v>2016</v>
      </c>
      <c r="V374" s="17"/>
    </row>
    <row r="375" spans="1:22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7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6"/>
        <v>89.89</v>
      </c>
      <c r="Q375" s="11" t="s">
        <v>8307</v>
      </c>
      <c r="R375" t="s">
        <v>8312</v>
      </c>
      <c r="S375" s="16">
        <f t="shared" si="27"/>
        <v>41078.91201388889</v>
      </c>
      <c r="T375" s="16">
        <f t="shared" si="28"/>
        <v>41108.91201388889</v>
      </c>
      <c r="U375" s="14">
        <f t="shared" si="29"/>
        <v>2012</v>
      </c>
      <c r="V375" s="17"/>
    </row>
    <row r="376" spans="1:22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7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6"/>
        <v>45.05</v>
      </c>
      <c r="Q376" s="11" t="s">
        <v>8307</v>
      </c>
      <c r="R376" t="s">
        <v>8312</v>
      </c>
      <c r="S376" s="16">
        <f t="shared" si="27"/>
        <v>40757.889247685183</v>
      </c>
      <c r="T376" s="16">
        <f t="shared" si="28"/>
        <v>40802.889247685183</v>
      </c>
      <c r="U376" s="14">
        <f t="shared" si="29"/>
        <v>2011</v>
      </c>
      <c r="V376" s="17"/>
    </row>
    <row r="377" spans="1:22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7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6"/>
        <v>42.86</v>
      </c>
      <c r="Q377" s="11" t="s">
        <v>8307</v>
      </c>
      <c r="R377" t="s">
        <v>8312</v>
      </c>
      <c r="S377" s="16">
        <f t="shared" si="27"/>
        <v>41657.985081018516</v>
      </c>
      <c r="T377" s="16">
        <f t="shared" si="28"/>
        <v>41699.720833333333</v>
      </c>
      <c r="U377" s="14">
        <f t="shared" si="29"/>
        <v>2014</v>
      </c>
      <c r="V377" s="17"/>
    </row>
    <row r="378" spans="1:22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7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6"/>
        <v>54.08</v>
      </c>
      <c r="Q378" s="11" t="s">
        <v>8307</v>
      </c>
      <c r="R378" t="s">
        <v>8312</v>
      </c>
      <c r="S378" s="16">
        <f t="shared" si="27"/>
        <v>42576.452731481477</v>
      </c>
      <c r="T378" s="16">
        <f t="shared" si="28"/>
        <v>42607.452731481477</v>
      </c>
      <c r="U378" s="14">
        <f t="shared" si="29"/>
        <v>2016</v>
      </c>
      <c r="V378" s="17"/>
    </row>
    <row r="379" spans="1:22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7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6"/>
        <v>103.22</v>
      </c>
      <c r="Q379" s="11" t="s">
        <v>8307</v>
      </c>
      <c r="R379" t="s">
        <v>8312</v>
      </c>
      <c r="S379" s="16">
        <f t="shared" si="27"/>
        <v>42292.250787037032</v>
      </c>
      <c r="T379" s="16">
        <f t="shared" si="28"/>
        <v>42322.292361111111</v>
      </c>
      <c r="U379" s="14">
        <f t="shared" si="29"/>
        <v>2015</v>
      </c>
      <c r="V379" s="17"/>
    </row>
    <row r="380" spans="1:22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7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6"/>
        <v>40.4</v>
      </c>
      <c r="Q380" s="11" t="s">
        <v>8307</v>
      </c>
      <c r="R380" t="s">
        <v>8312</v>
      </c>
      <c r="S380" s="16">
        <f t="shared" si="27"/>
        <v>42370.571851851855</v>
      </c>
      <c r="T380" s="16">
        <f t="shared" si="28"/>
        <v>42394.994444444441</v>
      </c>
      <c r="U380" s="14">
        <f t="shared" si="29"/>
        <v>2016</v>
      </c>
      <c r="V380" s="17"/>
    </row>
    <row r="381" spans="1:22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7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6"/>
        <v>116.86</v>
      </c>
      <c r="Q381" s="11" t="s">
        <v>8307</v>
      </c>
      <c r="R381" t="s">
        <v>8312</v>
      </c>
      <c r="S381" s="16">
        <f t="shared" si="27"/>
        <v>40987.688333333332</v>
      </c>
      <c r="T381" s="16">
        <f t="shared" si="28"/>
        <v>41032.688333333332</v>
      </c>
      <c r="U381" s="14">
        <f t="shared" si="29"/>
        <v>2012</v>
      </c>
      <c r="V381" s="17"/>
    </row>
    <row r="382" spans="1:22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7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6"/>
        <v>115.51</v>
      </c>
      <c r="Q382" s="11" t="s">
        <v>8307</v>
      </c>
      <c r="R382" t="s">
        <v>8312</v>
      </c>
      <c r="S382" s="16">
        <f t="shared" si="27"/>
        <v>42367.719814814816</v>
      </c>
      <c r="T382" s="16">
        <f t="shared" si="28"/>
        <v>42392.719814814816</v>
      </c>
      <c r="U382" s="14">
        <f t="shared" si="29"/>
        <v>2015</v>
      </c>
      <c r="V382" s="17"/>
    </row>
    <row r="383" spans="1:22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7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6"/>
        <v>104.31</v>
      </c>
      <c r="Q383" s="11" t="s">
        <v>8307</v>
      </c>
      <c r="R383" t="s">
        <v>8312</v>
      </c>
      <c r="S383" s="16">
        <f t="shared" si="27"/>
        <v>41085.698113425926</v>
      </c>
      <c r="T383" s="16">
        <f t="shared" si="28"/>
        <v>41120.208333333336</v>
      </c>
      <c r="U383" s="14">
        <f t="shared" si="29"/>
        <v>2012</v>
      </c>
      <c r="V383" s="17"/>
    </row>
    <row r="384" spans="1:22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7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6"/>
        <v>69.77</v>
      </c>
      <c r="Q384" s="11" t="s">
        <v>8307</v>
      </c>
      <c r="R384" t="s">
        <v>8312</v>
      </c>
      <c r="S384" s="16">
        <f t="shared" si="27"/>
        <v>41144.709490740745</v>
      </c>
      <c r="T384" s="16">
        <f t="shared" si="28"/>
        <v>41158.709490740745</v>
      </c>
      <c r="U384" s="14">
        <f t="shared" si="29"/>
        <v>2012</v>
      </c>
      <c r="V384" s="17"/>
    </row>
    <row r="385" spans="1:22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7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6"/>
        <v>43.02</v>
      </c>
      <c r="Q385" s="11" t="s">
        <v>8307</v>
      </c>
      <c r="R385" t="s">
        <v>8312</v>
      </c>
      <c r="S385" s="16">
        <f t="shared" si="27"/>
        <v>41755.117581018516</v>
      </c>
      <c r="T385" s="16">
        <f t="shared" si="28"/>
        <v>41778.117581018516</v>
      </c>
      <c r="U385" s="14">
        <f t="shared" si="29"/>
        <v>2014</v>
      </c>
      <c r="V385" s="17"/>
    </row>
    <row r="386" spans="1:22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7">
        <f t="shared" ref="F386:F449" si="30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6"/>
        <v>58.54</v>
      </c>
      <c r="Q386" s="11" t="s">
        <v>8307</v>
      </c>
      <c r="R386" t="s">
        <v>8312</v>
      </c>
      <c r="S386" s="16">
        <f t="shared" si="27"/>
        <v>41980.781793981485</v>
      </c>
      <c r="T386" s="16">
        <f t="shared" si="28"/>
        <v>42010.781793981485</v>
      </c>
      <c r="U386" s="14">
        <f t="shared" si="29"/>
        <v>2014</v>
      </c>
      <c r="V386" s="17"/>
    </row>
    <row r="387" spans="1:22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7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31">IFERROR(ROUND(E387/M387,2),0)</f>
        <v>111.8</v>
      </c>
      <c r="Q387" s="11" t="s">
        <v>8307</v>
      </c>
      <c r="R387" t="s">
        <v>8312</v>
      </c>
      <c r="S387" s="16">
        <f t="shared" ref="S387:S450" si="32">(((K387/60)/60)/24)+DATE(1970,1,1)</f>
        <v>41934.584502314814</v>
      </c>
      <c r="T387" s="16">
        <f t="shared" ref="T387:T450" si="33">(((J387/60)/60)/24)+DATE(1970,1,1)</f>
        <v>41964.626168981486</v>
      </c>
      <c r="U387" s="14">
        <f t="shared" si="29"/>
        <v>2014</v>
      </c>
      <c r="V387" s="17"/>
    </row>
    <row r="388" spans="1:22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7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1"/>
        <v>46.23</v>
      </c>
      <c r="Q388" s="11" t="s">
        <v>8307</v>
      </c>
      <c r="R388" t="s">
        <v>8312</v>
      </c>
      <c r="S388" s="16">
        <f t="shared" si="32"/>
        <v>42211.951284722221</v>
      </c>
      <c r="T388" s="16">
        <f t="shared" si="33"/>
        <v>42226.951284722221</v>
      </c>
      <c r="U388" s="14">
        <f t="shared" ref="U388:U451" si="34">YEAR(S388)</f>
        <v>2015</v>
      </c>
      <c r="V388" s="17"/>
    </row>
    <row r="389" spans="1:22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7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1"/>
        <v>144.69</v>
      </c>
      <c r="Q389" s="11" t="s">
        <v>8307</v>
      </c>
      <c r="R389" t="s">
        <v>8312</v>
      </c>
      <c r="S389" s="16">
        <f t="shared" si="32"/>
        <v>42200.67659722222</v>
      </c>
      <c r="T389" s="16">
        <f t="shared" si="33"/>
        <v>42231.25</v>
      </c>
      <c r="U389" s="14">
        <f t="shared" si="34"/>
        <v>2015</v>
      </c>
      <c r="V389" s="17"/>
    </row>
    <row r="390" spans="1:22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7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1"/>
        <v>88.85</v>
      </c>
      <c r="Q390" s="11" t="s">
        <v>8307</v>
      </c>
      <c r="R390" t="s">
        <v>8312</v>
      </c>
      <c r="S390" s="16">
        <f t="shared" si="32"/>
        <v>42549.076157407413</v>
      </c>
      <c r="T390" s="16">
        <f t="shared" si="33"/>
        <v>42579.076157407413</v>
      </c>
      <c r="U390" s="14">
        <f t="shared" si="34"/>
        <v>2016</v>
      </c>
      <c r="V390" s="17"/>
    </row>
    <row r="391" spans="1:22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7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1"/>
        <v>81.75</v>
      </c>
      <c r="Q391" s="11" t="s">
        <v>8307</v>
      </c>
      <c r="R391" t="s">
        <v>8312</v>
      </c>
      <c r="S391" s="16">
        <f t="shared" si="32"/>
        <v>41674.063078703701</v>
      </c>
      <c r="T391" s="16">
        <f t="shared" si="33"/>
        <v>41705.957638888889</v>
      </c>
      <c r="U391" s="14">
        <f t="shared" si="34"/>
        <v>2014</v>
      </c>
      <c r="V391" s="17"/>
    </row>
    <row r="392" spans="1:22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7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1"/>
        <v>71.430000000000007</v>
      </c>
      <c r="Q392" s="11" t="s">
        <v>8307</v>
      </c>
      <c r="R392" t="s">
        <v>8312</v>
      </c>
      <c r="S392" s="16">
        <f t="shared" si="32"/>
        <v>42112.036712962959</v>
      </c>
      <c r="T392" s="16">
        <f t="shared" si="33"/>
        <v>42132.036712962959</v>
      </c>
      <c r="U392" s="14">
        <f t="shared" si="34"/>
        <v>2015</v>
      </c>
      <c r="V392" s="17"/>
    </row>
    <row r="393" spans="1:22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7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1"/>
        <v>104.26</v>
      </c>
      <c r="Q393" s="11" t="s">
        <v>8307</v>
      </c>
      <c r="R393" t="s">
        <v>8312</v>
      </c>
      <c r="S393" s="16">
        <f t="shared" si="32"/>
        <v>40865.042256944449</v>
      </c>
      <c r="T393" s="16">
        <f t="shared" si="33"/>
        <v>40895.040972222225</v>
      </c>
      <c r="U393" s="14">
        <f t="shared" si="34"/>
        <v>2011</v>
      </c>
      <c r="V393" s="17"/>
    </row>
    <row r="394" spans="1:22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7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1"/>
        <v>90.62</v>
      </c>
      <c r="Q394" s="11" t="s">
        <v>8307</v>
      </c>
      <c r="R394" t="s">
        <v>8312</v>
      </c>
      <c r="S394" s="16">
        <f t="shared" si="32"/>
        <v>40763.717256944445</v>
      </c>
      <c r="T394" s="16">
        <f t="shared" si="33"/>
        <v>40794.125</v>
      </c>
      <c r="U394" s="14">
        <f t="shared" si="34"/>
        <v>2011</v>
      </c>
      <c r="V394" s="17"/>
    </row>
    <row r="395" spans="1:22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7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1"/>
        <v>157.33000000000001</v>
      </c>
      <c r="Q395" s="11" t="s">
        <v>8307</v>
      </c>
      <c r="R395" t="s">
        <v>8312</v>
      </c>
      <c r="S395" s="16">
        <f t="shared" si="32"/>
        <v>41526.708935185183</v>
      </c>
      <c r="T395" s="16">
        <f t="shared" si="33"/>
        <v>41557.708935185183</v>
      </c>
      <c r="U395" s="14">
        <f t="shared" si="34"/>
        <v>2013</v>
      </c>
      <c r="V395" s="17"/>
    </row>
    <row r="396" spans="1:22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7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1"/>
        <v>105.18</v>
      </c>
      <c r="Q396" s="11" t="s">
        <v>8307</v>
      </c>
      <c r="R396" t="s">
        <v>8312</v>
      </c>
      <c r="S396" s="16">
        <f t="shared" si="32"/>
        <v>42417.818078703705</v>
      </c>
      <c r="T396" s="16">
        <f t="shared" si="33"/>
        <v>42477.776412037041</v>
      </c>
      <c r="U396" s="14">
        <f t="shared" si="34"/>
        <v>2016</v>
      </c>
      <c r="V396" s="17"/>
    </row>
    <row r="397" spans="1:22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7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1"/>
        <v>58.72</v>
      </c>
      <c r="Q397" s="11" t="s">
        <v>8307</v>
      </c>
      <c r="R397" t="s">
        <v>8312</v>
      </c>
      <c r="S397" s="16">
        <f t="shared" si="32"/>
        <v>40990.909259259257</v>
      </c>
      <c r="T397" s="16">
        <f t="shared" si="33"/>
        <v>41026.897222222222</v>
      </c>
      <c r="U397" s="14">
        <f t="shared" si="34"/>
        <v>2012</v>
      </c>
      <c r="V397" s="17"/>
    </row>
    <row r="398" spans="1:22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7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1"/>
        <v>81.63</v>
      </c>
      <c r="Q398" s="11" t="s">
        <v>8307</v>
      </c>
      <c r="R398" t="s">
        <v>8312</v>
      </c>
      <c r="S398" s="16">
        <f t="shared" si="32"/>
        <v>41082.564884259256</v>
      </c>
      <c r="T398" s="16">
        <f t="shared" si="33"/>
        <v>41097.564884259256</v>
      </c>
      <c r="U398" s="14">
        <f t="shared" si="34"/>
        <v>2012</v>
      </c>
      <c r="V398" s="17"/>
    </row>
    <row r="399" spans="1:22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7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1"/>
        <v>56.46</v>
      </c>
      <c r="Q399" s="11" t="s">
        <v>8307</v>
      </c>
      <c r="R399" t="s">
        <v>8312</v>
      </c>
      <c r="S399" s="16">
        <f t="shared" si="32"/>
        <v>40379.776435185187</v>
      </c>
      <c r="T399" s="16">
        <f t="shared" si="33"/>
        <v>40422.155555555553</v>
      </c>
      <c r="U399" s="14">
        <f t="shared" si="34"/>
        <v>2010</v>
      </c>
      <c r="V399" s="17"/>
    </row>
    <row r="400" spans="1:22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7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1"/>
        <v>140.1</v>
      </c>
      <c r="Q400" s="11" t="s">
        <v>8307</v>
      </c>
      <c r="R400" t="s">
        <v>8312</v>
      </c>
      <c r="S400" s="16">
        <f t="shared" si="32"/>
        <v>42078.793124999997</v>
      </c>
      <c r="T400" s="16">
        <f t="shared" si="33"/>
        <v>42123.793124999997</v>
      </c>
      <c r="U400" s="14">
        <f t="shared" si="34"/>
        <v>2015</v>
      </c>
      <c r="V400" s="17"/>
    </row>
    <row r="401" spans="1:22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7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1"/>
        <v>224.85</v>
      </c>
      <c r="Q401" s="11" t="s">
        <v>8307</v>
      </c>
      <c r="R401" t="s">
        <v>8312</v>
      </c>
      <c r="S401" s="16">
        <f t="shared" si="32"/>
        <v>42687.875775462962</v>
      </c>
      <c r="T401" s="16">
        <f t="shared" si="33"/>
        <v>42718.5</v>
      </c>
      <c r="U401" s="14">
        <f t="shared" si="34"/>
        <v>2016</v>
      </c>
      <c r="V401" s="17"/>
    </row>
    <row r="402" spans="1:22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7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1"/>
        <v>181.13</v>
      </c>
      <c r="Q402" s="11" t="s">
        <v>8307</v>
      </c>
      <c r="R402" t="s">
        <v>8312</v>
      </c>
      <c r="S402" s="16">
        <f t="shared" si="32"/>
        <v>41745.635960648149</v>
      </c>
      <c r="T402" s="16">
        <f t="shared" si="33"/>
        <v>41776.145833333336</v>
      </c>
      <c r="U402" s="14">
        <f t="shared" si="34"/>
        <v>2014</v>
      </c>
      <c r="V402" s="17"/>
    </row>
    <row r="403" spans="1:22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7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1"/>
        <v>711.04</v>
      </c>
      <c r="Q403" s="11" t="s">
        <v>8307</v>
      </c>
      <c r="R403" t="s">
        <v>8312</v>
      </c>
      <c r="S403" s="16">
        <f t="shared" si="32"/>
        <v>40732.842245370368</v>
      </c>
      <c r="T403" s="16">
        <f t="shared" si="33"/>
        <v>40762.842245370368</v>
      </c>
      <c r="U403" s="14">
        <f t="shared" si="34"/>
        <v>2011</v>
      </c>
      <c r="V403" s="17"/>
    </row>
    <row r="404" spans="1:22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7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1"/>
        <v>65.88</v>
      </c>
      <c r="Q404" s="11" t="s">
        <v>8307</v>
      </c>
      <c r="R404" t="s">
        <v>8312</v>
      </c>
      <c r="S404" s="16">
        <f t="shared" si="32"/>
        <v>42292.539548611108</v>
      </c>
      <c r="T404" s="16">
        <f t="shared" si="33"/>
        <v>42313.58121527778</v>
      </c>
      <c r="U404" s="14">
        <f t="shared" si="34"/>
        <v>2015</v>
      </c>
      <c r="V404" s="17"/>
    </row>
    <row r="405" spans="1:22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7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1"/>
        <v>75.19</v>
      </c>
      <c r="Q405" s="11" t="s">
        <v>8307</v>
      </c>
      <c r="R405" t="s">
        <v>8312</v>
      </c>
      <c r="S405" s="16">
        <f t="shared" si="32"/>
        <v>40718.310659722221</v>
      </c>
      <c r="T405" s="16">
        <f t="shared" si="33"/>
        <v>40765.297222222223</v>
      </c>
      <c r="U405" s="14">
        <f t="shared" si="34"/>
        <v>2011</v>
      </c>
      <c r="V405" s="17"/>
    </row>
    <row r="406" spans="1:22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7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1"/>
        <v>133.13999999999999</v>
      </c>
      <c r="Q406" s="11" t="s">
        <v>8307</v>
      </c>
      <c r="R406" t="s">
        <v>8312</v>
      </c>
      <c r="S406" s="16">
        <f t="shared" si="32"/>
        <v>41646.628032407411</v>
      </c>
      <c r="T406" s="16">
        <f t="shared" si="33"/>
        <v>41675.961111111108</v>
      </c>
      <c r="U406" s="14">
        <f t="shared" si="34"/>
        <v>2014</v>
      </c>
      <c r="V406" s="17"/>
    </row>
    <row r="407" spans="1:22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7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1"/>
        <v>55.2</v>
      </c>
      <c r="Q407" s="11" t="s">
        <v>8307</v>
      </c>
      <c r="R407" t="s">
        <v>8312</v>
      </c>
      <c r="S407" s="16">
        <f t="shared" si="32"/>
        <v>41674.08494212963</v>
      </c>
      <c r="T407" s="16">
        <f t="shared" si="33"/>
        <v>41704.08494212963</v>
      </c>
      <c r="U407" s="14">
        <f t="shared" si="34"/>
        <v>2014</v>
      </c>
      <c r="V407" s="17"/>
    </row>
    <row r="408" spans="1:22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7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1"/>
        <v>86.16</v>
      </c>
      <c r="Q408" s="11" t="s">
        <v>8307</v>
      </c>
      <c r="R408" t="s">
        <v>8312</v>
      </c>
      <c r="S408" s="16">
        <f t="shared" si="32"/>
        <v>40638.162465277775</v>
      </c>
      <c r="T408" s="16">
        <f t="shared" si="33"/>
        <v>40672.249305555553</v>
      </c>
      <c r="U408" s="14">
        <f t="shared" si="34"/>
        <v>2011</v>
      </c>
      <c r="V408" s="17"/>
    </row>
    <row r="409" spans="1:22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7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1"/>
        <v>92.32</v>
      </c>
      <c r="Q409" s="11" t="s">
        <v>8307</v>
      </c>
      <c r="R409" t="s">
        <v>8312</v>
      </c>
      <c r="S409" s="16">
        <f t="shared" si="32"/>
        <v>40806.870949074073</v>
      </c>
      <c r="T409" s="16">
        <f t="shared" si="33"/>
        <v>40866.912615740745</v>
      </c>
      <c r="U409" s="14">
        <f t="shared" si="34"/>
        <v>2011</v>
      </c>
      <c r="V409" s="17"/>
    </row>
    <row r="410" spans="1:22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7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1"/>
        <v>160.16</v>
      </c>
      <c r="Q410" s="11" t="s">
        <v>8307</v>
      </c>
      <c r="R410" t="s">
        <v>8312</v>
      </c>
      <c r="S410" s="16">
        <f t="shared" si="32"/>
        <v>41543.735995370371</v>
      </c>
      <c r="T410" s="16">
        <f t="shared" si="33"/>
        <v>41583.777662037035</v>
      </c>
      <c r="U410" s="14">
        <f t="shared" si="34"/>
        <v>2013</v>
      </c>
      <c r="V410" s="17"/>
    </row>
    <row r="411" spans="1:22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7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1"/>
        <v>45.6</v>
      </c>
      <c r="Q411" s="11" t="s">
        <v>8307</v>
      </c>
      <c r="R411" t="s">
        <v>8312</v>
      </c>
      <c r="S411" s="16">
        <f t="shared" si="32"/>
        <v>42543.862777777773</v>
      </c>
      <c r="T411" s="16">
        <f t="shared" si="33"/>
        <v>42573.862777777773</v>
      </c>
      <c r="U411" s="14">
        <f t="shared" si="34"/>
        <v>2016</v>
      </c>
      <c r="V411" s="17"/>
    </row>
    <row r="412" spans="1:22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7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1"/>
        <v>183.29</v>
      </c>
      <c r="Q412" s="11" t="s">
        <v>8307</v>
      </c>
      <c r="R412" t="s">
        <v>8312</v>
      </c>
      <c r="S412" s="16">
        <f t="shared" si="32"/>
        <v>42113.981446759266</v>
      </c>
      <c r="T412" s="16">
        <f t="shared" si="33"/>
        <v>42173.981446759266</v>
      </c>
      <c r="U412" s="14">
        <f t="shared" si="34"/>
        <v>2015</v>
      </c>
      <c r="V412" s="17"/>
    </row>
    <row r="413" spans="1:22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7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1"/>
        <v>125.79</v>
      </c>
      <c r="Q413" s="11" t="s">
        <v>8307</v>
      </c>
      <c r="R413" t="s">
        <v>8312</v>
      </c>
      <c r="S413" s="16">
        <f t="shared" si="32"/>
        <v>41598.17597222222</v>
      </c>
      <c r="T413" s="16">
        <f t="shared" si="33"/>
        <v>41630.208333333336</v>
      </c>
      <c r="U413" s="14">
        <f t="shared" si="34"/>
        <v>2013</v>
      </c>
      <c r="V413" s="17"/>
    </row>
    <row r="414" spans="1:22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7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1"/>
        <v>57.65</v>
      </c>
      <c r="Q414" s="11" t="s">
        <v>8307</v>
      </c>
      <c r="R414" t="s">
        <v>8312</v>
      </c>
      <c r="S414" s="16">
        <f t="shared" si="32"/>
        <v>41099.742800925924</v>
      </c>
      <c r="T414" s="16">
        <f t="shared" si="33"/>
        <v>41115.742800925924</v>
      </c>
      <c r="U414" s="14">
        <f t="shared" si="34"/>
        <v>2012</v>
      </c>
      <c r="V414" s="17"/>
    </row>
    <row r="415" spans="1:22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7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1"/>
        <v>78.66</v>
      </c>
      <c r="Q415" s="11" t="s">
        <v>8307</v>
      </c>
      <c r="R415" t="s">
        <v>8312</v>
      </c>
      <c r="S415" s="16">
        <f t="shared" si="32"/>
        <v>41079.877442129626</v>
      </c>
      <c r="T415" s="16">
        <f t="shared" si="33"/>
        <v>41109.877442129626</v>
      </c>
      <c r="U415" s="14">
        <f t="shared" si="34"/>
        <v>2012</v>
      </c>
      <c r="V415" s="17"/>
    </row>
    <row r="416" spans="1:22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7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1"/>
        <v>91.48</v>
      </c>
      <c r="Q416" s="11" t="s">
        <v>8307</v>
      </c>
      <c r="R416" t="s">
        <v>8312</v>
      </c>
      <c r="S416" s="16">
        <f t="shared" si="32"/>
        <v>41529.063252314816</v>
      </c>
      <c r="T416" s="16">
        <f t="shared" si="33"/>
        <v>41559.063252314816</v>
      </c>
      <c r="U416" s="14">
        <f t="shared" si="34"/>
        <v>2013</v>
      </c>
      <c r="V416" s="17"/>
    </row>
    <row r="417" spans="1:22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7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1"/>
        <v>68.099999999999994</v>
      </c>
      <c r="Q417" s="11" t="s">
        <v>8307</v>
      </c>
      <c r="R417" t="s">
        <v>8312</v>
      </c>
      <c r="S417" s="16">
        <f t="shared" si="32"/>
        <v>41904.851875</v>
      </c>
      <c r="T417" s="16">
        <f t="shared" si="33"/>
        <v>41929.5</v>
      </c>
      <c r="U417" s="14">
        <f t="shared" si="34"/>
        <v>2014</v>
      </c>
      <c r="V417" s="17"/>
    </row>
    <row r="418" spans="1:22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7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1"/>
        <v>48.09</v>
      </c>
      <c r="Q418" s="11" t="s">
        <v>8307</v>
      </c>
      <c r="R418" t="s">
        <v>8312</v>
      </c>
      <c r="S418" s="16">
        <f t="shared" si="32"/>
        <v>41648.396192129629</v>
      </c>
      <c r="T418" s="16">
        <f t="shared" si="33"/>
        <v>41678.396192129629</v>
      </c>
      <c r="U418" s="14">
        <f t="shared" si="34"/>
        <v>2014</v>
      </c>
      <c r="V418" s="17"/>
    </row>
    <row r="419" spans="1:22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7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1"/>
        <v>202.42</v>
      </c>
      <c r="Q419" s="11" t="s">
        <v>8307</v>
      </c>
      <c r="R419" t="s">
        <v>8312</v>
      </c>
      <c r="S419" s="16">
        <f t="shared" si="32"/>
        <v>41360.970601851855</v>
      </c>
      <c r="T419" s="16">
        <f t="shared" si="33"/>
        <v>41372.189583333333</v>
      </c>
      <c r="U419" s="14">
        <f t="shared" si="34"/>
        <v>2013</v>
      </c>
      <c r="V419" s="17"/>
    </row>
    <row r="420" spans="1:22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7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1"/>
        <v>216.75</v>
      </c>
      <c r="Q420" s="11" t="s">
        <v>8307</v>
      </c>
      <c r="R420" t="s">
        <v>8312</v>
      </c>
      <c r="S420" s="16">
        <f t="shared" si="32"/>
        <v>42178.282372685186</v>
      </c>
      <c r="T420" s="16">
        <f t="shared" si="33"/>
        <v>42208.282372685186</v>
      </c>
      <c r="U420" s="14">
        <f t="shared" si="34"/>
        <v>2015</v>
      </c>
      <c r="V420" s="17"/>
    </row>
    <row r="421" spans="1:22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7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1"/>
        <v>110.07</v>
      </c>
      <c r="Q421" s="11" t="s">
        <v>8307</v>
      </c>
      <c r="R421" t="s">
        <v>8312</v>
      </c>
      <c r="S421" s="16">
        <f t="shared" si="32"/>
        <v>41394.842442129629</v>
      </c>
      <c r="T421" s="16">
        <f t="shared" si="33"/>
        <v>41454.842442129629</v>
      </c>
      <c r="U421" s="14">
        <f t="shared" si="34"/>
        <v>2013</v>
      </c>
      <c r="V421" s="17"/>
    </row>
    <row r="422" spans="1:22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7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1"/>
        <v>4.83</v>
      </c>
      <c r="Q422" s="11" t="s">
        <v>8307</v>
      </c>
      <c r="R422" t="s">
        <v>8313</v>
      </c>
      <c r="S422" s="16">
        <f t="shared" si="32"/>
        <v>41682.23646990741</v>
      </c>
      <c r="T422" s="16">
        <f t="shared" si="33"/>
        <v>41712.194803240738</v>
      </c>
      <c r="U422" s="14">
        <f t="shared" si="34"/>
        <v>2014</v>
      </c>
      <c r="V422" s="17"/>
    </row>
    <row r="423" spans="1:22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7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1"/>
        <v>50.17</v>
      </c>
      <c r="Q423" s="11" t="s">
        <v>8307</v>
      </c>
      <c r="R423" t="s">
        <v>8313</v>
      </c>
      <c r="S423" s="16">
        <f t="shared" si="32"/>
        <v>42177.491388888884</v>
      </c>
      <c r="T423" s="16">
        <f t="shared" si="33"/>
        <v>42237.491388888884</v>
      </c>
      <c r="U423" s="14">
        <f t="shared" si="34"/>
        <v>2015</v>
      </c>
      <c r="V423" s="17"/>
    </row>
    <row r="424" spans="1:22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7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1"/>
        <v>35.83</v>
      </c>
      <c r="Q424" s="11" t="s">
        <v>8307</v>
      </c>
      <c r="R424" t="s">
        <v>8313</v>
      </c>
      <c r="S424" s="16">
        <f t="shared" si="32"/>
        <v>41863.260381944441</v>
      </c>
      <c r="T424" s="16">
        <f t="shared" si="33"/>
        <v>41893.260381944441</v>
      </c>
      <c r="U424" s="14">
        <f t="shared" si="34"/>
        <v>2014</v>
      </c>
      <c r="V424" s="17"/>
    </row>
    <row r="425" spans="1:22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7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1"/>
        <v>11.77</v>
      </c>
      <c r="Q425" s="11" t="s">
        <v>8307</v>
      </c>
      <c r="R425" t="s">
        <v>8313</v>
      </c>
      <c r="S425" s="16">
        <f t="shared" si="32"/>
        <v>41400.92627314815</v>
      </c>
      <c r="T425" s="16">
        <f t="shared" si="33"/>
        <v>41430.92627314815</v>
      </c>
      <c r="U425" s="14">
        <f t="shared" si="34"/>
        <v>2013</v>
      </c>
      <c r="V425" s="17"/>
    </row>
    <row r="426" spans="1:22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7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1"/>
        <v>40.78</v>
      </c>
      <c r="Q426" s="11" t="s">
        <v>8307</v>
      </c>
      <c r="R426" t="s">
        <v>8313</v>
      </c>
      <c r="S426" s="16">
        <f t="shared" si="32"/>
        <v>40934.376145833332</v>
      </c>
      <c r="T426" s="16">
        <f t="shared" si="33"/>
        <v>40994.334479166668</v>
      </c>
      <c r="U426" s="14">
        <f t="shared" si="34"/>
        <v>2012</v>
      </c>
      <c r="V426" s="17"/>
    </row>
    <row r="427" spans="1:22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7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1"/>
        <v>3</v>
      </c>
      <c r="Q427" s="11" t="s">
        <v>8307</v>
      </c>
      <c r="R427" t="s">
        <v>8313</v>
      </c>
      <c r="S427" s="16">
        <f t="shared" si="32"/>
        <v>42275.861157407402</v>
      </c>
      <c r="T427" s="16">
        <f t="shared" si="33"/>
        <v>42335.902824074074</v>
      </c>
      <c r="U427" s="14">
        <f t="shared" si="34"/>
        <v>2015</v>
      </c>
      <c r="V427" s="17"/>
    </row>
    <row r="428" spans="1:22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7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1"/>
        <v>16.63</v>
      </c>
      <c r="Q428" s="11" t="s">
        <v>8307</v>
      </c>
      <c r="R428" t="s">
        <v>8313</v>
      </c>
      <c r="S428" s="16">
        <f t="shared" si="32"/>
        <v>42400.711967592593</v>
      </c>
      <c r="T428" s="16">
        <f t="shared" si="33"/>
        <v>42430.711967592593</v>
      </c>
      <c r="U428" s="14">
        <f t="shared" si="34"/>
        <v>2016</v>
      </c>
      <c r="V428" s="17"/>
    </row>
    <row r="429" spans="1:22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7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1"/>
        <v>0</v>
      </c>
      <c r="Q429" s="11" t="s">
        <v>8307</v>
      </c>
      <c r="R429" t="s">
        <v>8313</v>
      </c>
      <c r="S429" s="16">
        <f t="shared" si="32"/>
        <v>42285.909027777772</v>
      </c>
      <c r="T429" s="16">
        <f t="shared" si="33"/>
        <v>42299.790972222225</v>
      </c>
      <c r="U429" s="14">
        <f t="shared" si="34"/>
        <v>2015</v>
      </c>
      <c r="V429" s="17"/>
    </row>
    <row r="430" spans="1:22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7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1"/>
        <v>52</v>
      </c>
      <c r="Q430" s="11" t="s">
        <v>8307</v>
      </c>
      <c r="R430" t="s">
        <v>8313</v>
      </c>
      <c r="S430" s="16">
        <f t="shared" si="32"/>
        <v>41778.766724537039</v>
      </c>
      <c r="T430" s="16">
        <f t="shared" si="33"/>
        <v>41806.916666666664</v>
      </c>
      <c r="U430" s="14">
        <f t="shared" si="34"/>
        <v>2014</v>
      </c>
      <c r="V430" s="17"/>
    </row>
    <row r="431" spans="1:22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7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1"/>
        <v>0</v>
      </c>
      <c r="Q431" s="11" t="s">
        <v>8307</v>
      </c>
      <c r="R431" t="s">
        <v>8313</v>
      </c>
      <c r="S431" s="16">
        <f t="shared" si="32"/>
        <v>40070.901412037041</v>
      </c>
      <c r="T431" s="16">
        <f t="shared" si="33"/>
        <v>40144.207638888889</v>
      </c>
      <c r="U431" s="14">
        <f t="shared" si="34"/>
        <v>2009</v>
      </c>
      <c r="V431" s="17"/>
    </row>
    <row r="432" spans="1:22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7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1"/>
        <v>4.8</v>
      </c>
      <c r="Q432" s="11" t="s">
        <v>8307</v>
      </c>
      <c r="R432" t="s">
        <v>8313</v>
      </c>
      <c r="S432" s="16">
        <f t="shared" si="32"/>
        <v>41513.107256944444</v>
      </c>
      <c r="T432" s="16">
        <f t="shared" si="33"/>
        <v>41528.107256944444</v>
      </c>
      <c r="U432" s="14">
        <f t="shared" si="34"/>
        <v>2013</v>
      </c>
      <c r="V432" s="17"/>
    </row>
    <row r="433" spans="1:22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7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1"/>
        <v>51.88</v>
      </c>
      <c r="Q433" s="11" t="s">
        <v>8307</v>
      </c>
      <c r="R433" t="s">
        <v>8313</v>
      </c>
      <c r="S433" s="16">
        <f t="shared" si="32"/>
        <v>42526.871331018512</v>
      </c>
      <c r="T433" s="16">
        <f t="shared" si="33"/>
        <v>42556.871331018512</v>
      </c>
      <c r="U433" s="14">
        <f t="shared" si="34"/>
        <v>2016</v>
      </c>
      <c r="V433" s="17"/>
    </row>
    <row r="434" spans="1:22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7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1"/>
        <v>71.25</v>
      </c>
      <c r="Q434" s="11" t="s">
        <v>8307</v>
      </c>
      <c r="R434" t="s">
        <v>8313</v>
      </c>
      <c r="S434" s="16">
        <f t="shared" si="32"/>
        <v>42238.726631944446</v>
      </c>
      <c r="T434" s="16">
        <f t="shared" si="33"/>
        <v>42298.726631944446</v>
      </c>
      <c r="U434" s="14">
        <f t="shared" si="34"/>
        <v>2015</v>
      </c>
      <c r="V434" s="17"/>
    </row>
    <row r="435" spans="1:22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7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1"/>
        <v>0</v>
      </c>
      <c r="Q435" s="11" t="s">
        <v>8307</v>
      </c>
      <c r="R435" t="s">
        <v>8313</v>
      </c>
      <c r="S435" s="16">
        <f t="shared" si="32"/>
        <v>42228.629884259266</v>
      </c>
      <c r="T435" s="16">
        <f t="shared" si="33"/>
        <v>42288.629884259266</v>
      </c>
      <c r="U435" s="14">
        <f t="shared" si="34"/>
        <v>2015</v>
      </c>
      <c r="V435" s="17"/>
    </row>
    <row r="436" spans="1:22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7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1"/>
        <v>62.5</v>
      </c>
      <c r="Q436" s="11" t="s">
        <v>8307</v>
      </c>
      <c r="R436" t="s">
        <v>8313</v>
      </c>
      <c r="S436" s="16">
        <f t="shared" si="32"/>
        <v>41576.834513888891</v>
      </c>
      <c r="T436" s="16">
        <f t="shared" si="33"/>
        <v>41609.876180555555</v>
      </c>
      <c r="U436" s="14">
        <f t="shared" si="34"/>
        <v>2013</v>
      </c>
      <c r="V436" s="17"/>
    </row>
    <row r="437" spans="1:22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7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1"/>
        <v>1</v>
      </c>
      <c r="Q437" s="11" t="s">
        <v>8307</v>
      </c>
      <c r="R437" t="s">
        <v>8313</v>
      </c>
      <c r="S437" s="16">
        <f t="shared" si="32"/>
        <v>41500.747453703705</v>
      </c>
      <c r="T437" s="16">
        <f t="shared" si="33"/>
        <v>41530.747453703705</v>
      </c>
      <c r="U437" s="14">
        <f t="shared" si="34"/>
        <v>2013</v>
      </c>
      <c r="V437" s="17"/>
    </row>
    <row r="438" spans="1:22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7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1"/>
        <v>0</v>
      </c>
      <c r="Q438" s="11" t="s">
        <v>8307</v>
      </c>
      <c r="R438" t="s">
        <v>8313</v>
      </c>
      <c r="S438" s="16">
        <f t="shared" si="32"/>
        <v>41456.36241898148</v>
      </c>
      <c r="T438" s="16">
        <f t="shared" si="33"/>
        <v>41486.36241898148</v>
      </c>
      <c r="U438" s="14">
        <f t="shared" si="34"/>
        <v>2013</v>
      </c>
      <c r="V438" s="17"/>
    </row>
    <row r="439" spans="1:22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7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1"/>
        <v>0</v>
      </c>
      <c r="Q439" s="11" t="s">
        <v>8307</v>
      </c>
      <c r="R439" t="s">
        <v>8313</v>
      </c>
      <c r="S439" s="16">
        <f t="shared" si="32"/>
        <v>42591.31858796296</v>
      </c>
      <c r="T439" s="16">
        <f t="shared" si="33"/>
        <v>42651.31858796296</v>
      </c>
      <c r="U439" s="14">
        <f t="shared" si="34"/>
        <v>2016</v>
      </c>
      <c r="V439" s="17"/>
    </row>
    <row r="440" spans="1:22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7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1"/>
        <v>170.55</v>
      </c>
      <c r="Q440" s="11" t="s">
        <v>8307</v>
      </c>
      <c r="R440" t="s">
        <v>8313</v>
      </c>
      <c r="S440" s="16">
        <f t="shared" si="32"/>
        <v>42296.261087962965</v>
      </c>
      <c r="T440" s="16">
        <f t="shared" si="33"/>
        <v>42326.302754629629</v>
      </c>
      <c r="U440" s="14">
        <f t="shared" si="34"/>
        <v>2015</v>
      </c>
      <c r="V440" s="17"/>
    </row>
    <row r="441" spans="1:22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7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1"/>
        <v>0</v>
      </c>
      <c r="Q441" s="11" t="s">
        <v>8307</v>
      </c>
      <c r="R441" t="s">
        <v>8313</v>
      </c>
      <c r="S441" s="16">
        <f t="shared" si="32"/>
        <v>41919.761782407404</v>
      </c>
      <c r="T441" s="16">
        <f t="shared" si="33"/>
        <v>41929.761782407404</v>
      </c>
      <c r="U441" s="14">
        <f t="shared" si="34"/>
        <v>2014</v>
      </c>
      <c r="V441" s="17"/>
    </row>
    <row r="442" spans="1:22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7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1"/>
        <v>5</v>
      </c>
      <c r="Q442" s="11" t="s">
        <v>8307</v>
      </c>
      <c r="R442" t="s">
        <v>8313</v>
      </c>
      <c r="S442" s="16">
        <f t="shared" si="32"/>
        <v>42423.985567129625</v>
      </c>
      <c r="T442" s="16">
        <f t="shared" si="33"/>
        <v>42453.943900462968</v>
      </c>
      <c r="U442" s="14">
        <f t="shared" si="34"/>
        <v>2016</v>
      </c>
      <c r="V442" s="17"/>
    </row>
    <row r="443" spans="1:22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7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1"/>
        <v>0</v>
      </c>
      <c r="Q443" s="11" t="s">
        <v>8307</v>
      </c>
      <c r="R443" t="s">
        <v>8313</v>
      </c>
      <c r="S443" s="16">
        <f t="shared" si="32"/>
        <v>41550.793935185182</v>
      </c>
      <c r="T443" s="16">
        <f t="shared" si="33"/>
        <v>41580.793935185182</v>
      </c>
      <c r="U443" s="14">
        <f t="shared" si="34"/>
        <v>2013</v>
      </c>
      <c r="V443" s="17"/>
    </row>
    <row r="444" spans="1:22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7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1"/>
        <v>393.59</v>
      </c>
      <c r="Q444" s="11" t="s">
        <v>8307</v>
      </c>
      <c r="R444" t="s">
        <v>8313</v>
      </c>
      <c r="S444" s="16">
        <f t="shared" si="32"/>
        <v>42024.888692129629</v>
      </c>
      <c r="T444" s="16">
        <f t="shared" si="33"/>
        <v>42054.888692129629</v>
      </c>
      <c r="U444" s="14">
        <f t="shared" si="34"/>
        <v>2015</v>
      </c>
      <c r="V444" s="17"/>
    </row>
    <row r="445" spans="1:22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7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1"/>
        <v>5</v>
      </c>
      <c r="Q445" s="11" t="s">
        <v>8307</v>
      </c>
      <c r="R445" t="s">
        <v>8313</v>
      </c>
      <c r="S445" s="16">
        <f t="shared" si="32"/>
        <v>41650.015057870369</v>
      </c>
      <c r="T445" s="16">
        <f t="shared" si="33"/>
        <v>41680.015057870369</v>
      </c>
      <c r="U445" s="14">
        <f t="shared" si="34"/>
        <v>2014</v>
      </c>
      <c r="V445" s="17"/>
    </row>
    <row r="446" spans="1:22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7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1"/>
        <v>50</v>
      </c>
      <c r="Q446" s="11" t="s">
        <v>8307</v>
      </c>
      <c r="R446" t="s">
        <v>8313</v>
      </c>
      <c r="S446" s="16">
        <f t="shared" si="32"/>
        <v>40894.906956018516</v>
      </c>
      <c r="T446" s="16">
        <f t="shared" si="33"/>
        <v>40954.906956018516</v>
      </c>
      <c r="U446" s="14">
        <f t="shared" si="34"/>
        <v>2011</v>
      </c>
      <c r="V446" s="17"/>
    </row>
    <row r="447" spans="1:22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7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1"/>
        <v>1</v>
      </c>
      <c r="Q447" s="11" t="s">
        <v>8307</v>
      </c>
      <c r="R447" t="s">
        <v>8313</v>
      </c>
      <c r="S447" s="16">
        <f t="shared" si="32"/>
        <v>42130.335358796292</v>
      </c>
      <c r="T447" s="16">
        <f t="shared" si="33"/>
        <v>42145.335358796292</v>
      </c>
      <c r="U447" s="14">
        <f t="shared" si="34"/>
        <v>2015</v>
      </c>
      <c r="V447" s="17"/>
    </row>
    <row r="448" spans="1:22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7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1"/>
        <v>47.88</v>
      </c>
      <c r="Q448" s="11" t="s">
        <v>8307</v>
      </c>
      <c r="R448" t="s">
        <v>8313</v>
      </c>
      <c r="S448" s="16">
        <f t="shared" si="32"/>
        <v>42037.083564814813</v>
      </c>
      <c r="T448" s="16">
        <f t="shared" si="33"/>
        <v>42067.083564814813</v>
      </c>
      <c r="U448" s="14">
        <f t="shared" si="34"/>
        <v>2015</v>
      </c>
      <c r="V448" s="17"/>
    </row>
    <row r="449" spans="1:22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7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1"/>
        <v>5</v>
      </c>
      <c r="Q449" s="11" t="s">
        <v>8307</v>
      </c>
      <c r="R449" t="s">
        <v>8313</v>
      </c>
      <c r="S449" s="16">
        <f t="shared" si="32"/>
        <v>41331.555127314816</v>
      </c>
      <c r="T449" s="16">
        <f t="shared" si="33"/>
        <v>41356.513460648144</v>
      </c>
      <c r="U449" s="14">
        <f t="shared" si="34"/>
        <v>2013</v>
      </c>
      <c r="V449" s="17"/>
    </row>
    <row r="450" spans="1:22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7">
        <f t="shared" ref="F450:F513" si="35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31"/>
        <v>20.5</v>
      </c>
      <c r="Q450" s="11" t="s">
        <v>8307</v>
      </c>
      <c r="R450" t="s">
        <v>8313</v>
      </c>
      <c r="S450" s="16">
        <f t="shared" si="32"/>
        <v>41753.758043981477</v>
      </c>
      <c r="T450" s="16">
        <f t="shared" si="33"/>
        <v>41773.758043981477</v>
      </c>
      <c r="U450" s="14">
        <f t="shared" si="34"/>
        <v>2014</v>
      </c>
      <c r="V450" s="17"/>
    </row>
    <row r="451" spans="1:22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7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36">IFERROR(ROUND(E451/M451,2),0)</f>
        <v>9</v>
      </c>
      <c r="Q451" s="11" t="s">
        <v>8307</v>
      </c>
      <c r="R451" t="s">
        <v>8313</v>
      </c>
      <c r="S451" s="16">
        <f t="shared" ref="S451:S514" si="37">(((K451/60)/60)/24)+DATE(1970,1,1)</f>
        <v>41534.568113425928</v>
      </c>
      <c r="T451" s="16">
        <f t="shared" ref="T451:T514" si="38">(((J451/60)/60)/24)+DATE(1970,1,1)</f>
        <v>41564.568113425928</v>
      </c>
      <c r="U451" s="14">
        <f t="shared" si="34"/>
        <v>2013</v>
      </c>
      <c r="V451" s="17"/>
    </row>
    <row r="452" spans="1:22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7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6"/>
        <v>56.57</v>
      </c>
      <c r="Q452" s="11" t="s">
        <v>8307</v>
      </c>
      <c r="R452" t="s">
        <v>8313</v>
      </c>
      <c r="S452" s="16">
        <f t="shared" si="37"/>
        <v>41654.946759259255</v>
      </c>
      <c r="T452" s="16">
        <f t="shared" si="38"/>
        <v>41684.946759259255</v>
      </c>
      <c r="U452" s="14">
        <f t="shared" ref="U452:U515" si="39">YEAR(S452)</f>
        <v>2014</v>
      </c>
      <c r="V452" s="17"/>
    </row>
    <row r="453" spans="1:22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7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6"/>
        <v>0</v>
      </c>
      <c r="Q453" s="11" t="s">
        <v>8307</v>
      </c>
      <c r="R453" t="s">
        <v>8313</v>
      </c>
      <c r="S453" s="16">
        <f t="shared" si="37"/>
        <v>41634.715173611112</v>
      </c>
      <c r="T453" s="16">
        <f t="shared" si="38"/>
        <v>41664.715173611112</v>
      </c>
      <c r="U453" s="14">
        <f t="shared" si="39"/>
        <v>2013</v>
      </c>
      <c r="V453" s="17"/>
    </row>
    <row r="454" spans="1:22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7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6"/>
        <v>40</v>
      </c>
      <c r="Q454" s="11" t="s">
        <v>8307</v>
      </c>
      <c r="R454" t="s">
        <v>8313</v>
      </c>
      <c r="S454" s="16">
        <f t="shared" si="37"/>
        <v>42107.703877314809</v>
      </c>
      <c r="T454" s="16">
        <f t="shared" si="38"/>
        <v>42137.703877314809</v>
      </c>
      <c r="U454" s="14">
        <f t="shared" si="39"/>
        <v>2015</v>
      </c>
      <c r="V454" s="17"/>
    </row>
    <row r="455" spans="1:22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7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6"/>
        <v>13</v>
      </c>
      <c r="Q455" s="11" t="s">
        <v>8307</v>
      </c>
      <c r="R455" t="s">
        <v>8313</v>
      </c>
      <c r="S455" s="16">
        <f t="shared" si="37"/>
        <v>42038.824988425928</v>
      </c>
      <c r="T455" s="16">
        <f t="shared" si="38"/>
        <v>42054.824988425928</v>
      </c>
      <c r="U455" s="14">
        <f t="shared" si="39"/>
        <v>2015</v>
      </c>
      <c r="V455" s="17"/>
    </row>
    <row r="456" spans="1:22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7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6"/>
        <v>16.399999999999999</v>
      </c>
      <c r="Q456" s="11" t="s">
        <v>8307</v>
      </c>
      <c r="R456" t="s">
        <v>8313</v>
      </c>
      <c r="S456" s="16">
        <f t="shared" si="37"/>
        <v>41938.717256944445</v>
      </c>
      <c r="T456" s="16">
        <f t="shared" si="38"/>
        <v>41969.551388888889</v>
      </c>
      <c r="U456" s="14">
        <f t="shared" si="39"/>
        <v>2014</v>
      </c>
      <c r="V456" s="17"/>
    </row>
    <row r="457" spans="1:22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7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6"/>
        <v>22.5</v>
      </c>
      <c r="Q457" s="11" t="s">
        <v>8307</v>
      </c>
      <c r="R457" t="s">
        <v>8313</v>
      </c>
      <c r="S457" s="16">
        <f t="shared" si="37"/>
        <v>40971.002569444441</v>
      </c>
      <c r="T457" s="16">
        <f t="shared" si="38"/>
        <v>41016.021527777775</v>
      </c>
      <c r="U457" s="14">
        <f t="shared" si="39"/>
        <v>2012</v>
      </c>
      <c r="V457" s="17"/>
    </row>
    <row r="458" spans="1:22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7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6"/>
        <v>20.329999999999998</v>
      </c>
      <c r="Q458" s="11" t="s">
        <v>8307</v>
      </c>
      <c r="R458" t="s">
        <v>8313</v>
      </c>
      <c r="S458" s="16">
        <f t="shared" si="37"/>
        <v>41547.694456018515</v>
      </c>
      <c r="T458" s="16">
        <f t="shared" si="38"/>
        <v>41569.165972222225</v>
      </c>
      <c r="U458" s="14">
        <f t="shared" si="39"/>
        <v>2013</v>
      </c>
      <c r="V458" s="17"/>
    </row>
    <row r="459" spans="1:22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7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6"/>
        <v>0</v>
      </c>
      <c r="Q459" s="11" t="s">
        <v>8307</v>
      </c>
      <c r="R459" t="s">
        <v>8313</v>
      </c>
      <c r="S459" s="16">
        <f t="shared" si="37"/>
        <v>41837.767500000002</v>
      </c>
      <c r="T459" s="16">
        <f t="shared" si="38"/>
        <v>41867.767500000002</v>
      </c>
      <c r="U459" s="14">
        <f t="shared" si="39"/>
        <v>2014</v>
      </c>
      <c r="V459" s="17"/>
    </row>
    <row r="460" spans="1:22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7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6"/>
        <v>16.760000000000002</v>
      </c>
      <c r="Q460" s="11" t="s">
        <v>8307</v>
      </c>
      <c r="R460" t="s">
        <v>8313</v>
      </c>
      <c r="S460" s="16">
        <f t="shared" si="37"/>
        <v>41378.69976851852</v>
      </c>
      <c r="T460" s="16">
        <f t="shared" si="38"/>
        <v>41408.69976851852</v>
      </c>
      <c r="U460" s="14">
        <f t="shared" si="39"/>
        <v>2013</v>
      </c>
      <c r="V460" s="17"/>
    </row>
    <row r="461" spans="1:22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7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6"/>
        <v>25</v>
      </c>
      <c r="Q461" s="11" t="s">
        <v>8307</v>
      </c>
      <c r="R461" t="s">
        <v>8313</v>
      </c>
      <c r="S461" s="16">
        <f t="shared" si="37"/>
        <v>40800.6403587963</v>
      </c>
      <c r="T461" s="16">
        <f t="shared" si="38"/>
        <v>40860.682025462964</v>
      </c>
      <c r="U461" s="14">
        <f t="shared" si="39"/>
        <v>2011</v>
      </c>
      <c r="V461" s="17"/>
    </row>
    <row r="462" spans="1:22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7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6"/>
        <v>12.5</v>
      </c>
      <c r="Q462" s="11" t="s">
        <v>8307</v>
      </c>
      <c r="R462" t="s">
        <v>8313</v>
      </c>
      <c r="S462" s="16">
        <f t="shared" si="37"/>
        <v>41759.542534722219</v>
      </c>
      <c r="T462" s="16">
        <f t="shared" si="38"/>
        <v>41791.166666666664</v>
      </c>
      <c r="U462" s="14">
        <f t="shared" si="39"/>
        <v>2014</v>
      </c>
      <c r="V462" s="17"/>
    </row>
    <row r="463" spans="1:22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7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6"/>
        <v>0</v>
      </c>
      <c r="Q463" s="11" t="s">
        <v>8307</v>
      </c>
      <c r="R463" t="s">
        <v>8313</v>
      </c>
      <c r="S463" s="16">
        <f t="shared" si="37"/>
        <v>41407.84684027778</v>
      </c>
      <c r="T463" s="16">
        <f t="shared" si="38"/>
        <v>41427.84684027778</v>
      </c>
      <c r="U463" s="14">
        <f t="shared" si="39"/>
        <v>2013</v>
      </c>
      <c r="V463" s="17"/>
    </row>
    <row r="464" spans="1:22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7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6"/>
        <v>0</v>
      </c>
      <c r="Q464" s="11" t="s">
        <v>8307</v>
      </c>
      <c r="R464" t="s">
        <v>8313</v>
      </c>
      <c r="S464" s="16">
        <f t="shared" si="37"/>
        <v>40705.126631944448</v>
      </c>
      <c r="T464" s="16">
        <f t="shared" si="38"/>
        <v>40765.126631944448</v>
      </c>
      <c r="U464" s="14">
        <f t="shared" si="39"/>
        <v>2011</v>
      </c>
      <c r="V464" s="17"/>
    </row>
    <row r="465" spans="1:22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7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6"/>
        <v>113.64</v>
      </c>
      <c r="Q465" s="11" t="s">
        <v>8307</v>
      </c>
      <c r="R465" t="s">
        <v>8313</v>
      </c>
      <c r="S465" s="16">
        <f t="shared" si="37"/>
        <v>40750.710104166668</v>
      </c>
      <c r="T465" s="16">
        <f t="shared" si="38"/>
        <v>40810.710104166668</v>
      </c>
      <c r="U465" s="14">
        <f t="shared" si="39"/>
        <v>2011</v>
      </c>
      <c r="V465" s="17"/>
    </row>
    <row r="466" spans="1:22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7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6"/>
        <v>1</v>
      </c>
      <c r="Q466" s="11" t="s">
        <v>8307</v>
      </c>
      <c r="R466" t="s">
        <v>8313</v>
      </c>
      <c r="S466" s="16">
        <f t="shared" si="37"/>
        <v>42488.848784722228</v>
      </c>
      <c r="T466" s="16">
        <f t="shared" si="38"/>
        <v>42508.848784722228</v>
      </c>
      <c r="U466" s="14">
        <f t="shared" si="39"/>
        <v>2016</v>
      </c>
      <c r="V466" s="17"/>
    </row>
    <row r="467" spans="1:22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7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6"/>
        <v>17.25</v>
      </c>
      <c r="Q467" s="11" t="s">
        <v>8307</v>
      </c>
      <c r="R467" t="s">
        <v>8313</v>
      </c>
      <c r="S467" s="16">
        <f t="shared" si="37"/>
        <v>41801.120069444441</v>
      </c>
      <c r="T467" s="16">
        <f t="shared" si="38"/>
        <v>41817.120069444441</v>
      </c>
      <c r="U467" s="14">
        <f t="shared" si="39"/>
        <v>2014</v>
      </c>
      <c r="V467" s="17"/>
    </row>
    <row r="468" spans="1:22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7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6"/>
        <v>15.2</v>
      </c>
      <c r="Q468" s="11" t="s">
        <v>8307</v>
      </c>
      <c r="R468" t="s">
        <v>8313</v>
      </c>
      <c r="S468" s="16">
        <f t="shared" si="37"/>
        <v>41129.942870370374</v>
      </c>
      <c r="T468" s="16">
        <f t="shared" si="38"/>
        <v>41159.942870370374</v>
      </c>
      <c r="U468" s="14">
        <f t="shared" si="39"/>
        <v>2012</v>
      </c>
      <c r="V468" s="17"/>
    </row>
    <row r="469" spans="1:22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7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6"/>
        <v>110.64</v>
      </c>
      <c r="Q469" s="11" t="s">
        <v>8307</v>
      </c>
      <c r="R469" t="s">
        <v>8313</v>
      </c>
      <c r="S469" s="16">
        <f t="shared" si="37"/>
        <v>41135.679791666669</v>
      </c>
      <c r="T469" s="16">
        <f t="shared" si="38"/>
        <v>41180.679791666669</v>
      </c>
      <c r="U469" s="14">
        <f t="shared" si="39"/>
        <v>2012</v>
      </c>
      <c r="V469" s="17"/>
    </row>
    <row r="470" spans="1:22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7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6"/>
        <v>0</v>
      </c>
      <c r="Q470" s="11" t="s">
        <v>8307</v>
      </c>
      <c r="R470" t="s">
        <v>8313</v>
      </c>
      <c r="S470" s="16">
        <f t="shared" si="37"/>
        <v>41041.167627314811</v>
      </c>
      <c r="T470" s="16">
        <f t="shared" si="38"/>
        <v>41101.160474537035</v>
      </c>
      <c r="U470" s="14">
        <f t="shared" si="39"/>
        <v>2012</v>
      </c>
      <c r="V470" s="17"/>
    </row>
    <row r="471" spans="1:22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7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6"/>
        <v>0</v>
      </c>
      <c r="Q471" s="11" t="s">
        <v>8307</v>
      </c>
      <c r="R471" t="s">
        <v>8313</v>
      </c>
      <c r="S471" s="16">
        <f t="shared" si="37"/>
        <v>41827.989861111113</v>
      </c>
      <c r="T471" s="16">
        <f t="shared" si="38"/>
        <v>41887.989861111113</v>
      </c>
      <c r="U471" s="14">
        <f t="shared" si="39"/>
        <v>2014</v>
      </c>
      <c r="V471" s="17"/>
    </row>
    <row r="472" spans="1:22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7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6"/>
        <v>25.5</v>
      </c>
      <c r="Q472" s="11" t="s">
        <v>8307</v>
      </c>
      <c r="R472" t="s">
        <v>8313</v>
      </c>
      <c r="S472" s="16">
        <f t="shared" si="37"/>
        <v>41605.167696759258</v>
      </c>
      <c r="T472" s="16">
        <f t="shared" si="38"/>
        <v>41655.166666666664</v>
      </c>
      <c r="U472" s="14">
        <f t="shared" si="39"/>
        <v>2013</v>
      </c>
      <c r="V472" s="17"/>
    </row>
    <row r="473" spans="1:22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7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6"/>
        <v>38.479999999999997</v>
      </c>
      <c r="Q473" s="11" t="s">
        <v>8307</v>
      </c>
      <c r="R473" t="s">
        <v>8313</v>
      </c>
      <c r="S473" s="16">
        <f t="shared" si="37"/>
        <v>41703.721979166665</v>
      </c>
      <c r="T473" s="16">
        <f t="shared" si="38"/>
        <v>41748.680312500001</v>
      </c>
      <c r="U473" s="14">
        <f t="shared" si="39"/>
        <v>2014</v>
      </c>
      <c r="V473" s="17"/>
    </row>
    <row r="474" spans="1:22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7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6"/>
        <v>28.2</v>
      </c>
      <c r="Q474" s="11" t="s">
        <v>8307</v>
      </c>
      <c r="R474" t="s">
        <v>8313</v>
      </c>
      <c r="S474" s="16">
        <f t="shared" si="37"/>
        <v>41844.922662037039</v>
      </c>
      <c r="T474" s="16">
        <f t="shared" si="38"/>
        <v>41874.922662037039</v>
      </c>
      <c r="U474" s="14">
        <f t="shared" si="39"/>
        <v>2014</v>
      </c>
      <c r="V474" s="17"/>
    </row>
    <row r="475" spans="1:22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7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6"/>
        <v>61.5</v>
      </c>
      <c r="Q475" s="11" t="s">
        <v>8307</v>
      </c>
      <c r="R475" t="s">
        <v>8313</v>
      </c>
      <c r="S475" s="16">
        <f t="shared" si="37"/>
        <v>41869.698136574072</v>
      </c>
      <c r="T475" s="16">
        <f t="shared" si="38"/>
        <v>41899.698136574072</v>
      </c>
      <c r="U475" s="14">
        <f t="shared" si="39"/>
        <v>2014</v>
      </c>
      <c r="V475" s="17"/>
    </row>
    <row r="476" spans="1:22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7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6"/>
        <v>1</v>
      </c>
      <c r="Q476" s="11" t="s">
        <v>8307</v>
      </c>
      <c r="R476" t="s">
        <v>8313</v>
      </c>
      <c r="S476" s="16">
        <f t="shared" si="37"/>
        <v>42753.329039351855</v>
      </c>
      <c r="T476" s="16">
        <f t="shared" si="38"/>
        <v>42783.329039351855</v>
      </c>
      <c r="U476" s="14">
        <f t="shared" si="39"/>
        <v>2017</v>
      </c>
      <c r="V476" s="17"/>
    </row>
    <row r="477" spans="1:22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7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6"/>
        <v>0</v>
      </c>
      <c r="Q477" s="11" t="s">
        <v>8307</v>
      </c>
      <c r="R477" t="s">
        <v>8313</v>
      </c>
      <c r="S477" s="16">
        <f t="shared" si="37"/>
        <v>42100.086145833338</v>
      </c>
      <c r="T477" s="16">
        <f t="shared" si="38"/>
        <v>42130.086145833338</v>
      </c>
      <c r="U477" s="14">
        <f t="shared" si="39"/>
        <v>2015</v>
      </c>
      <c r="V477" s="17"/>
    </row>
    <row r="478" spans="1:22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7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6"/>
        <v>39.57</v>
      </c>
      <c r="Q478" s="11" t="s">
        <v>8307</v>
      </c>
      <c r="R478" t="s">
        <v>8313</v>
      </c>
      <c r="S478" s="16">
        <f t="shared" si="37"/>
        <v>41757.975011574075</v>
      </c>
      <c r="T478" s="16">
        <f t="shared" si="38"/>
        <v>41793.165972222225</v>
      </c>
      <c r="U478" s="14">
        <f t="shared" si="39"/>
        <v>2014</v>
      </c>
      <c r="V478" s="17"/>
    </row>
    <row r="479" spans="1:22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7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6"/>
        <v>0</v>
      </c>
      <c r="Q479" s="11" t="s">
        <v>8307</v>
      </c>
      <c r="R479" t="s">
        <v>8313</v>
      </c>
      <c r="S479" s="16">
        <f t="shared" si="37"/>
        <v>40987.83488425926</v>
      </c>
      <c r="T479" s="16">
        <f t="shared" si="38"/>
        <v>41047.83488425926</v>
      </c>
      <c r="U479" s="14">
        <f t="shared" si="39"/>
        <v>2012</v>
      </c>
      <c r="V479" s="17"/>
    </row>
    <row r="480" spans="1:22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7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6"/>
        <v>0</v>
      </c>
      <c r="Q480" s="11" t="s">
        <v>8307</v>
      </c>
      <c r="R480" t="s">
        <v>8313</v>
      </c>
      <c r="S480" s="16">
        <f t="shared" si="37"/>
        <v>42065.910983796297</v>
      </c>
      <c r="T480" s="16">
        <f t="shared" si="38"/>
        <v>42095.869317129633</v>
      </c>
      <c r="U480" s="14">
        <f t="shared" si="39"/>
        <v>2015</v>
      </c>
      <c r="V480" s="17"/>
    </row>
    <row r="481" spans="1:22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7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6"/>
        <v>88.8</v>
      </c>
      <c r="Q481" s="11" t="s">
        <v>8307</v>
      </c>
      <c r="R481" t="s">
        <v>8313</v>
      </c>
      <c r="S481" s="16">
        <f t="shared" si="37"/>
        <v>41904.407812500001</v>
      </c>
      <c r="T481" s="16">
        <f t="shared" si="38"/>
        <v>41964.449479166666</v>
      </c>
      <c r="U481" s="14">
        <f t="shared" si="39"/>
        <v>2014</v>
      </c>
      <c r="V481" s="17"/>
    </row>
    <row r="482" spans="1:22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7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6"/>
        <v>55.46</v>
      </c>
      <c r="Q482" s="11" t="s">
        <v>8307</v>
      </c>
      <c r="R482" t="s">
        <v>8313</v>
      </c>
      <c r="S482" s="16">
        <f t="shared" si="37"/>
        <v>41465.500173611108</v>
      </c>
      <c r="T482" s="16">
        <f t="shared" si="38"/>
        <v>41495.500173611108</v>
      </c>
      <c r="U482" s="14">
        <f t="shared" si="39"/>
        <v>2013</v>
      </c>
      <c r="V482" s="17"/>
    </row>
    <row r="483" spans="1:22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7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6"/>
        <v>87.14</v>
      </c>
      <c r="Q483" s="11" t="s">
        <v>8307</v>
      </c>
      <c r="R483" t="s">
        <v>8313</v>
      </c>
      <c r="S483" s="16">
        <f t="shared" si="37"/>
        <v>41162.672326388885</v>
      </c>
      <c r="T483" s="16">
        <f t="shared" si="38"/>
        <v>41192.672326388885</v>
      </c>
      <c r="U483" s="14">
        <f t="shared" si="39"/>
        <v>2012</v>
      </c>
      <c r="V483" s="17"/>
    </row>
    <row r="484" spans="1:22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7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6"/>
        <v>10</v>
      </c>
      <c r="Q484" s="11" t="s">
        <v>8307</v>
      </c>
      <c r="R484" t="s">
        <v>8313</v>
      </c>
      <c r="S484" s="16">
        <f t="shared" si="37"/>
        <v>42447.896875000006</v>
      </c>
      <c r="T484" s="16">
        <f t="shared" si="38"/>
        <v>42474.606944444444</v>
      </c>
      <c r="U484" s="14">
        <f t="shared" si="39"/>
        <v>2016</v>
      </c>
      <c r="V484" s="17"/>
    </row>
    <row r="485" spans="1:22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7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6"/>
        <v>51.22</v>
      </c>
      <c r="Q485" s="11" t="s">
        <v>8307</v>
      </c>
      <c r="R485" t="s">
        <v>8313</v>
      </c>
      <c r="S485" s="16">
        <f t="shared" si="37"/>
        <v>41243.197592592594</v>
      </c>
      <c r="T485" s="16">
        <f t="shared" si="38"/>
        <v>41303.197592592594</v>
      </c>
      <c r="U485" s="14">
        <f t="shared" si="39"/>
        <v>2012</v>
      </c>
      <c r="V485" s="17"/>
    </row>
    <row r="486" spans="1:22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7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6"/>
        <v>13.55</v>
      </c>
      <c r="Q486" s="11" t="s">
        <v>8307</v>
      </c>
      <c r="R486" t="s">
        <v>8313</v>
      </c>
      <c r="S486" s="16">
        <f t="shared" si="37"/>
        <v>42272.93949074074</v>
      </c>
      <c r="T486" s="16">
        <f t="shared" si="38"/>
        <v>42313.981157407412</v>
      </c>
      <c r="U486" s="14">
        <f t="shared" si="39"/>
        <v>2015</v>
      </c>
      <c r="V486" s="17"/>
    </row>
    <row r="487" spans="1:22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7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6"/>
        <v>66.52</v>
      </c>
      <c r="Q487" s="11" t="s">
        <v>8307</v>
      </c>
      <c r="R487" t="s">
        <v>8313</v>
      </c>
      <c r="S487" s="16">
        <f t="shared" si="37"/>
        <v>41381.50577546296</v>
      </c>
      <c r="T487" s="16">
        <f t="shared" si="38"/>
        <v>41411.50577546296</v>
      </c>
      <c r="U487" s="14">
        <f t="shared" si="39"/>
        <v>2013</v>
      </c>
      <c r="V487" s="17"/>
    </row>
    <row r="488" spans="1:22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7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6"/>
        <v>50</v>
      </c>
      <c r="Q488" s="11" t="s">
        <v>8307</v>
      </c>
      <c r="R488" t="s">
        <v>8313</v>
      </c>
      <c r="S488" s="16">
        <f t="shared" si="37"/>
        <v>41761.94258101852</v>
      </c>
      <c r="T488" s="16">
        <f t="shared" si="38"/>
        <v>41791.94258101852</v>
      </c>
      <c r="U488" s="14">
        <f t="shared" si="39"/>
        <v>2014</v>
      </c>
      <c r="V488" s="17"/>
    </row>
    <row r="489" spans="1:22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7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6"/>
        <v>0</v>
      </c>
      <c r="Q489" s="11" t="s">
        <v>8307</v>
      </c>
      <c r="R489" t="s">
        <v>8313</v>
      </c>
      <c r="S489" s="16">
        <f t="shared" si="37"/>
        <v>42669.594837962963</v>
      </c>
      <c r="T489" s="16">
        <f t="shared" si="38"/>
        <v>42729.636504629627</v>
      </c>
      <c r="U489" s="14">
        <f t="shared" si="39"/>
        <v>2016</v>
      </c>
      <c r="V489" s="17"/>
    </row>
    <row r="490" spans="1:22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7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6"/>
        <v>0</v>
      </c>
      <c r="Q490" s="11" t="s">
        <v>8307</v>
      </c>
      <c r="R490" t="s">
        <v>8313</v>
      </c>
      <c r="S490" s="16">
        <f t="shared" si="37"/>
        <v>42714.054398148146</v>
      </c>
      <c r="T490" s="16">
        <f t="shared" si="38"/>
        <v>42744.054398148146</v>
      </c>
      <c r="U490" s="14">
        <f t="shared" si="39"/>
        <v>2016</v>
      </c>
      <c r="V490" s="17"/>
    </row>
    <row r="491" spans="1:22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7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6"/>
        <v>71.67</v>
      </c>
      <c r="Q491" s="11" t="s">
        <v>8307</v>
      </c>
      <c r="R491" t="s">
        <v>8313</v>
      </c>
      <c r="S491" s="16">
        <f t="shared" si="37"/>
        <v>40882.481666666667</v>
      </c>
      <c r="T491" s="16">
        <f t="shared" si="38"/>
        <v>40913.481249999997</v>
      </c>
      <c r="U491" s="14">
        <f t="shared" si="39"/>
        <v>2011</v>
      </c>
      <c r="V491" s="17"/>
    </row>
    <row r="492" spans="1:22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7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6"/>
        <v>0</v>
      </c>
      <c r="Q492" s="11" t="s">
        <v>8307</v>
      </c>
      <c r="R492" t="s">
        <v>8313</v>
      </c>
      <c r="S492" s="16">
        <f t="shared" si="37"/>
        <v>41113.968576388892</v>
      </c>
      <c r="T492" s="16">
        <f t="shared" si="38"/>
        <v>41143.968576388892</v>
      </c>
      <c r="U492" s="14">
        <f t="shared" si="39"/>
        <v>2012</v>
      </c>
      <c r="V492" s="17"/>
    </row>
    <row r="493" spans="1:22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7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6"/>
        <v>0</v>
      </c>
      <c r="Q493" s="11" t="s">
        <v>8307</v>
      </c>
      <c r="R493" t="s">
        <v>8313</v>
      </c>
      <c r="S493" s="16">
        <f t="shared" si="37"/>
        <v>42366.982627314821</v>
      </c>
      <c r="T493" s="16">
        <f t="shared" si="38"/>
        <v>42396.982627314821</v>
      </c>
      <c r="U493" s="14">
        <f t="shared" si="39"/>
        <v>2015</v>
      </c>
      <c r="V493" s="17"/>
    </row>
    <row r="494" spans="1:22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7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6"/>
        <v>0</v>
      </c>
      <c r="Q494" s="11" t="s">
        <v>8307</v>
      </c>
      <c r="R494" t="s">
        <v>8313</v>
      </c>
      <c r="S494" s="16">
        <f t="shared" si="37"/>
        <v>42596.03506944445</v>
      </c>
      <c r="T494" s="16">
        <f t="shared" si="38"/>
        <v>42656.03506944445</v>
      </c>
      <c r="U494" s="14">
        <f t="shared" si="39"/>
        <v>2016</v>
      </c>
      <c r="V494" s="17"/>
    </row>
    <row r="495" spans="1:22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7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6"/>
        <v>0</v>
      </c>
      <c r="Q495" s="11" t="s">
        <v>8307</v>
      </c>
      <c r="R495" t="s">
        <v>8313</v>
      </c>
      <c r="S495" s="16">
        <f t="shared" si="37"/>
        <v>42114.726134259254</v>
      </c>
      <c r="T495" s="16">
        <f t="shared" si="38"/>
        <v>42144.726134259254</v>
      </c>
      <c r="U495" s="14">
        <f t="shared" si="39"/>
        <v>2015</v>
      </c>
      <c r="V495" s="17"/>
    </row>
    <row r="496" spans="1:22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7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6"/>
        <v>10.33</v>
      </c>
      <c r="Q496" s="11" t="s">
        <v>8307</v>
      </c>
      <c r="R496" t="s">
        <v>8313</v>
      </c>
      <c r="S496" s="16">
        <f t="shared" si="37"/>
        <v>41799.830613425926</v>
      </c>
      <c r="T496" s="16">
        <f t="shared" si="38"/>
        <v>41823.125</v>
      </c>
      <c r="U496" s="14">
        <f t="shared" si="39"/>
        <v>2014</v>
      </c>
      <c r="V496" s="17"/>
    </row>
    <row r="497" spans="1:22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7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6"/>
        <v>0</v>
      </c>
      <c r="Q497" s="11" t="s">
        <v>8307</v>
      </c>
      <c r="R497" t="s">
        <v>8313</v>
      </c>
      <c r="S497" s="16">
        <f t="shared" si="37"/>
        <v>42171.827604166669</v>
      </c>
      <c r="T497" s="16">
        <f t="shared" si="38"/>
        <v>42201.827604166669</v>
      </c>
      <c r="U497" s="14">
        <f t="shared" si="39"/>
        <v>2015</v>
      </c>
      <c r="V497" s="17"/>
    </row>
    <row r="498" spans="1:22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7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6"/>
        <v>1</v>
      </c>
      <c r="Q498" s="11" t="s">
        <v>8307</v>
      </c>
      <c r="R498" t="s">
        <v>8313</v>
      </c>
      <c r="S498" s="16">
        <f t="shared" si="37"/>
        <v>41620.93141203704</v>
      </c>
      <c r="T498" s="16">
        <f t="shared" si="38"/>
        <v>41680.93141203704</v>
      </c>
      <c r="U498" s="14">
        <f t="shared" si="39"/>
        <v>2013</v>
      </c>
      <c r="V498" s="17"/>
    </row>
    <row r="499" spans="1:22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7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6"/>
        <v>10</v>
      </c>
      <c r="Q499" s="11" t="s">
        <v>8307</v>
      </c>
      <c r="R499" t="s">
        <v>8313</v>
      </c>
      <c r="S499" s="16">
        <f t="shared" si="37"/>
        <v>41945.037789351853</v>
      </c>
      <c r="T499" s="16">
        <f t="shared" si="38"/>
        <v>41998.208333333328</v>
      </c>
      <c r="U499" s="14">
        <f t="shared" si="39"/>
        <v>2014</v>
      </c>
      <c r="V499" s="17"/>
    </row>
    <row r="500" spans="1:22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7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6"/>
        <v>136.09</v>
      </c>
      <c r="Q500" s="11" t="s">
        <v>8307</v>
      </c>
      <c r="R500" t="s">
        <v>8313</v>
      </c>
      <c r="S500" s="16">
        <f t="shared" si="37"/>
        <v>40858.762141203704</v>
      </c>
      <c r="T500" s="16">
        <f t="shared" si="38"/>
        <v>40900.762141203704</v>
      </c>
      <c r="U500" s="14">
        <f t="shared" si="39"/>
        <v>2011</v>
      </c>
      <c r="V500" s="17"/>
    </row>
    <row r="501" spans="1:22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7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6"/>
        <v>73.459999999999994</v>
      </c>
      <c r="Q501" s="11" t="s">
        <v>8307</v>
      </c>
      <c r="R501" t="s">
        <v>8313</v>
      </c>
      <c r="S501" s="16">
        <f t="shared" si="37"/>
        <v>40043.895462962959</v>
      </c>
      <c r="T501" s="16">
        <f t="shared" si="38"/>
        <v>40098.874305555553</v>
      </c>
      <c r="U501" s="14">
        <f t="shared" si="39"/>
        <v>2009</v>
      </c>
      <c r="V501" s="17"/>
    </row>
    <row r="502" spans="1:22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7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6"/>
        <v>53.75</v>
      </c>
      <c r="Q502" s="11" t="s">
        <v>8307</v>
      </c>
      <c r="R502" t="s">
        <v>8313</v>
      </c>
      <c r="S502" s="16">
        <f t="shared" si="37"/>
        <v>40247.886006944449</v>
      </c>
      <c r="T502" s="16">
        <f t="shared" si="38"/>
        <v>40306.927777777775</v>
      </c>
      <c r="U502" s="14">
        <f t="shared" si="39"/>
        <v>2010</v>
      </c>
      <c r="V502" s="17"/>
    </row>
    <row r="503" spans="1:22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7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6"/>
        <v>0</v>
      </c>
      <c r="Q503" s="11" t="s">
        <v>8307</v>
      </c>
      <c r="R503" t="s">
        <v>8313</v>
      </c>
      <c r="S503" s="16">
        <f t="shared" si="37"/>
        <v>40703.234386574077</v>
      </c>
      <c r="T503" s="16">
        <f t="shared" si="38"/>
        <v>40733.234386574077</v>
      </c>
      <c r="U503" s="14">
        <f t="shared" si="39"/>
        <v>2011</v>
      </c>
      <c r="V503" s="17"/>
    </row>
    <row r="504" spans="1:22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7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6"/>
        <v>57.5</v>
      </c>
      <c r="Q504" s="11" t="s">
        <v>8307</v>
      </c>
      <c r="R504" t="s">
        <v>8313</v>
      </c>
      <c r="S504" s="16">
        <f t="shared" si="37"/>
        <v>40956.553530092591</v>
      </c>
      <c r="T504" s="16">
        <f t="shared" si="38"/>
        <v>40986.511863425927</v>
      </c>
      <c r="U504" s="14">
        <f t="shared" si="39"/>
        <v>2012</v>
      </c>
      <c r="V504" s="17"/>
    </row>
    <row r="505" spans="1:22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7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6"/>
        <v>12.67</v>
      </c>
      <c r="Q505" s="11" t="s">
        <v>8307</v>
      </c>
      <c r="R505" t="s">
        <v>8313</v>
      </c>
      <c r="S505" s="16">
        <f t="shared" si="37"/>
        <v>41991.526655092588</v>
      </c>
      <c r="T505" s="16">
        <f t="shared" si="38"/>
        <v>42021.526655092588</v>
      </c>
      <c r="U505" s="14">
        <f t="shared" si="39"/>
        <v>2014</v>
      </c>
      <c r="V505" s="17"/>
    </row>
    <row r="506" spans="1:22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7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6"/>
        <v>67</v>
      </c>
      <c r="Q506" s="11" t="s">
        <v>8307</v>
      </c>
      <c r="R506" t="s">
        <v>8313</v>
      </c>
      <c r="S506" s="16">
        <f t="shared" si="37"/>
        <v>40949.98364583333</v>
      </c>
      <c r="T506" s="16">
        <f t="shared" si="38"/>
        <v>41009.941979166666</v>
      </c>
      <c r="U506" s="14">
        <f t="shared" si="39"/>
        <v>2012</v>
      </c>
      <c r="V506" s="17"/>
    </row>
    <row r="507" spans="1:22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7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6"/>
        <v>3.71</v>
      </c>
      <c r="Q507" s="11" t="s">
        <v>8307</v>
      </c>
      <c r="R507" t="s">
        <v>8313</v>
      </c>
      <c r="S507" s="16">
        <f t="shared" si="37"/>
        <v>42318.098217592589</v>
      </c>
      <c r="T507" s="16">
        <f t="shared" si="38"/>
        <v>42363.098217592589</v>
      </c>
      <c r="U507" s="14">
        <f t="shared" si="39"/>
        <v>2015</v>
      </c>
      <c r="V507" s="17"/>
    </row>
    <row r="508" spans="1:22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7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6"/>
        <v>250</v>
      </c>
      <c r="Q508" s="11" t="s">
        <v>8307</v>
      </c>
      <c r="R508" t="s">
        <v>8313</v>
      </c>
      <c r="S508" s="16">
        <f t="shared" si="37"/>
        <v>41466.552314814813</v>
      </c>
      <c r="T508" s="16">
        <f t="shared" si="38"/>
        <v>41496.552314814813</v>
      </c>
      <c r="U508" s="14">
        <f t="shared" si="39"/>
        <v>2013</v>
      </c>
      <c r="V508" s="17"/>
    </row>
    <row r="509" spans="1:22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7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6"/>
        <v>64</v>
      </c>
      <c r="Q509" s="11" t="s">
        <v>8307</v>
      </c>
      <c r="R509" t="s">
        <v>8313</v>
      </c>
      <c r="S509" s="16">
        <f t="shared" si="37"/>
        <v>41156.958993055552</v>
      </c>
      <c r="T509" s="16">
        <f t="shared" si="38"/>
        <v>41201.958993055552</v>
      </c>
      <c r="U509" s="14">
        <f t="shared" si="39"/>
        <v>2012</v>
      </c>
      <c r="V509" s="17"/>
    </row>
    <row r="510" spans="1:22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7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6"/>
        <v>133.33000000000001</v>
      </c>
      <c r="Q510" s="11" t="s">
        <v>8307</v>
      </c>
      <c r="R510" t="s">
        <v>8313</v>
      </c>
      <c r="S510" s="16">
        <f t="shared" si="37"/>
        <v>40995.024317129632</v>
      </c>
      <c r="T510" s="16">
        <f t="shared" si="38"/>
        <v>41054.593055555553</v>
      </c>
      <c r="U510" s="14">
        <f t="shared" si="39"/>
        <v>2012</v>
      </c>
      <c r="V510" s="17"/>
    </row>
    <row r="511" spans="1:22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7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6"/>
        <v>10</v>
      </c>
      <c r="Q511" s="11" t="s">
        <v>8307</v>
      </c>
      <c r="R511" t="s">
        <v>8313</v>
      </c>
      <c r="S511" s="16">
        <f t="shared" si="37"/>
        <v>42153.631597222222</v>
      </c>
      <c r="T511" s="16">
        <f t="shared" si="38"/>
        <v>42183.631597222222</v>
      </c>
      <c r="U511" s="14">
        <f t="shared" si="39"/>
        <v>2015</v>
      </c>
      <c r="V511" s="17"/>
    </row>
    <row r="512" spans="1:22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7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6"/>
        <v>0</v>
      </c>
      <c r="Q512" s="11" t="s">
        <v>8307</v>
      </c>
      <c r="R512" t="s">
        <v>8313</v>
      </c>
      <c r="S512" s="16">
        <f t="shared" si="37"/>
        <v>42400.176377314812</v>
      </c>
      <c r="T512" s="16">
        <f t="shared" si="38"/>
        <v>42430.176377314812</v>
      </c>
      <c r="U512" s="14">
        <f t="shared" si="39"/>
        <v>2016</v>
      </c>
      <c r="V512" s="17"/>
    </row>
    <row r="513" spans="1:22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7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6"/>
        <v>30</v>
      </c>
      <c r="Q513" s="11" t="s">
        <v>8307</v>
      </c>
      <c r="R513" t="s">
        <v>8313</v>
      </c>
      <c r="S513" s="16">
        <f t="shared" si="37"/>
        <v>41340.303032407406</v>
      </c>
      <c r="T513" s="16">
        <f t="shared" si="38"/>
        <v>41370.261365740742</v>
      </c>
      <c r="U513" s="14">
        <f t="shared" si="39"/>
        <v>2013</v>
      </c>
      <c r="V513" s="17"/>
    </row>
    <row r="514" spans="1:22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7">
        <f t="shared" ref="F514:F577" si="40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6"/>
        <v>5.5</v>
      </c>
      <c r="Q514" s="11" t="s">
        <v>8307</v>
      </c>
      <c r="R514" t="s">
        <v>8313</v>
      </c>
      <c r="S514" s="16">
        <f t="shared" si="37"/>
        <v>42649.742210648154</v>
      </c>
      <c r="T514" s="16">
        <f t="shared" si="38"/>
        <v>42694.783877314811</v>
      </c>
      <c r="U514" s="14">
        <f t="shared" si="39"/>
        <v>2016</v>
      </c>
      <c r="V514" s="17"/>
    </row>
    <row r="515" spans="1:22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7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41">IFERROR(ROUND(E515/M515,2),0)</f>
        <v>102.38</v>
      </c>
      <c r="Q515" s="11" t="s">
        <v>8307</v>
      </c>
      <c r="R515" t="s">
        <v>8313</v>
      </c>
      <c r="S515" s="16">
        <f t="shared" ref="S515:S578" si="42">(((K515/60)/60)/24)+DATE(1970,1,1)</f>
        <v>42552.653993055559</v>
      </c>
      <c r="T515" s="16">
        <f t="shared" ref="T515:T578" si="43">(((J515/60)/60)/24)+DATE(1970,1,1)</f>
        <v>42597.291666666672</v>
      </c>
      <c r="U515" s="14">
        <f t="shared" si="39"/>
        <v>2016</v>
      </c>
      <c r="V515" s="17"/>
    </row>
    <row r="516" spans="1:22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7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1"/>
        <v>16.670000000000002</v>
      </c>
      <c r="Q516" s="11" t="s">
        <v>8307</v>
      </c>
      <c r="R516" t="s">
        <v>8313</v>
      </c>
      <c r="S516" s="16">
        <f t="shared" si="42"/>
        <v>41830.613969907405</v>
      </c>
      <c r="T516" s="16">
        <f t="shared" si="43"/>
        <v>41860.613969907405</v>
      </c>
      <c r="U516" s="14">
        <f t="shared" ref="U516:U579" si="44">YEAR(S516)</f>
        <v>2014</v>
      </c>
      <c r="V516" s="17"/>
    </row>
    <row r="517" spans="1:22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7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1"/>
        <v>725.03</v>
      </c>
      <c r="Q517" s="11" t="s">
        <v>8307</v>
      </c>
      <c r="R517" t="s">
        <v>8313</v>
      </c>
      <c r="S517" s="16">
        <f t="shared" si="42"/>
        <v>42327.490752314814</v>
      </c>
      <c r="T517" s="16">
        <f t="shared" si="43"/>
        <v>42367.490752314814</v>
      </c>
      <c r="U517" s="14">
        <f t="shared" si="44"/>
        <v>2015</v>
      </c>
      <c r="V517" s="17"/>
    </row>
    <row r="518" spans="1:22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7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1"/>
        <v>0</v>
      </c>
      <c r="Q518" s="11" t="s">
        <v>8307</v>
      </c>
      <c r="R518" t="s">
        <v>8313</v>
      </c>
      <c r="S518" s="16">
        <f t="shared" si="42"/>
        <v>42091.778703703705</v>
      </c>
      <c r="T518" s="16">
        <f t="shared" si="43"/>
        <v>42151.778703703705</v>
      </c>
      <c r="U518" s="14">
        <f t="shared" si="44"/>
        <v>2015</v>
      </c>
      <c r="V518" s="17"/>
    </row>
    <row r="519" spans="1:22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7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1"/>
        <v>68.33</v>
      </c>
      <c r="Q519" s="11" t="s">
        <v>8307</v>
      </c>
      <c r="R519" t="s">
        <v>8313</v>
      </c>
      <c r="S519" s="16">
        <f t="shared" si="42"/>
        <v>42738.615289351852</v>
      </c>
      <c r="T519" s="16">
        <f t="shared" si="43"/>
        <v>42768.615289351852</v>
      </c>
      <c r="U519" s="14">
        <f t="shared" si="44"/>
        <v>2017</v>
      </c>
      <c r="V519" s="17"/>
    </row>
    <row r="520" spans="1:22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7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1"/>
        <v>0</v>
      </c>
      <c r="Q520" s="11" t="s">
        <v>8307</v>
      </c>
      <c r="R520" t="s">
        <v>8313</v>
      </c>
      <c r="S520" s="16">
        <f t="shared" si="42"/>
        <v>42223.616018518514</v>
      </c>
      <c r="T520" s="16">
        <f t="shared" si="43"/>
        <v>42253.615277777775</v>
      </c>
      <c r="U520" s="14">
        <f t="shared" si="44"/>
        <v>2015</v>
      </c>
      <c r="V520" s="17"/>
    </row>
    <row r="521" spans="1:22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7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1"/>
        <v>39.229999999999997</v>
      </c>
      <c r="Q521" s="11" t="s">
        <v>8307</v>
      </c>
      <c r="R521" t="s">
        <v>8313</v>
      </c>
      <c r="S521" s="16">
        <f t="shared" si="42"/>
        <v>41218.391446759262</v>
      </c>
      <c r="T521" s="16">
        <f t="shared" si="43"/>
        <v>41248.391446759262</v>
      </c>
      <c r="U521" s="14">
        <f t="shared" si="44"/>
        <v>2012</v>
      </c>
      <c r="V521" s="17"/>
    </row>
    <row r="522" spans="1:22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7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1"/>
        <v>150.15</v>
      </c>
      <c r="Q522" s="11" t="s">
        <v>8314</v>
      </c>
      <c r="R522" t="s">
        <v>8315</v>
      </c>
      <c r="S522" s="16">
        <f t="shared" si="42"/>
        <v>42318.702094907407</v>
      </c>
      <c r="T522" s="16">
        <f t="shared" si="43"/>
        <v>42348.702094907407</v>
      </c>
      <c r="U522" s="14">
        <f t="shared" si="44"/>
        <v>2015</v>
      </c>
      <c r="V522" s="17"/>
    </row>
    <row r="523" spans="1:22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7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1"/>
        <v>93.43</v>
      </c>
      <c r="Q523" s="11" t="s">
        <v>8314</v>
      </c>
      <c r="R523" t="s">
        <v>8315</v>
      </c>
      <c r="S523" s="16">
        <f t="shared" si="42"/>
        <v>42646.092812499999</v>
      </c>
      <c r="T523" s="16">
        <f t="shared" si="43"/>
        <v>42675.207638888889</v>
      </c>
      <c r="U523" s="14">
        <f t="shared" si="44"/>
        <v>2016</v>
      </c>
      <c r="V523" s="17"/>
    </row>
    <row r="524" spans="1:22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7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1"/>
        <v>110.97</v>
      </c>
      <c r="Q524" s="11" t="s">
        <v>8314</v>
      </c>
      <c r="R524" t="s">
        <v>8315</v>
      </c>
      <c r="S524" s="16">
        <f t="shared" si="42"/>
        <v>42430.040798611109</v>
      </c>
      <c r="T524" s="16">
        <f t="shared" si="43"/>
        <v>42449.999131944445</v>
      </c>
      <c r="U524" s="14">
        <f t="shared" si="44"/>
        <v>2016</v>
      </c>
      <c r="V524" s="17"/>
    </row>
    <row r="525" spans="1:22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7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1"/>
        <v>71.790000000000006</v>
      </c>
      <c r="Q525" s="11" t="s">
        <v>8314</v>
      </c>
      <c r="R525" t="s">
        <v>8315</v>
      </c>
      <c r="S525" s="16">
        <f t="shared" si="42"/>
        <v>42238.13282407407</v>
      </c>
      <c r="T525" s="16">
        <f t="shared" si="43"/>
        <v>42268.13282407407</v>
      </c>
      <c r="U525" s="14">
        <f t="shared" si="44"/>
        <v>2015</v>
      </c>
      <c r="V525" s="17"/>
    </row>
    <row r="526" spans="1:22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7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1"/>
        <v>29.26</v>
      </c>
      <c r="Q526" s="11" t="s">
        <v>8314</v>
      </c>
      <c r="R526" t="s">
        <v>8315</v>
      </c>
      <c r="S526" s="16">
        <f t="shared" si="42"/>
        <v>42492.717233796298</v>
      </c>
      <c r="T526" s="16">
        <f t="shared" si="43"/>
        <v>42522.717233796298</v>
      </c>
      <c r="U526" s="14">
        <f t="shared" si="44"/>
        <v>2016</v>
      </c>
      <c r="V526" s="17"/>
    </row>
    <row r="527" spans="1:22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7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1"/>
        <v>1000</v>
      </c>
      <c r="Q527" s="11" t="s">
        <v>8314</v>
      </c>
      <c r="R527" t="s">
        <v>8315</v>
      </c>
      <c r="S527" s="16">
        <f t="shared" si="42"/>
        <v>41850.400937500002</v>
      </c>
      <c r="T527" s="16">
        <f t="shared" si="43"/>
        <v>41895.400937500002</v>
      </c>
      <c r="U527" s="14">
        <f t="shared" si="44"/>
        <v>2014</v>
      </c>
      <c r="V527" s="17"/>
    </row>
    <row r="528" spans="1:22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7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1"/>
        <v>74.349999999999994</v>
      </c>
      <c r="Q528" s="11" t="s">
        <v>8314</v>
      </c>
      <c r="R528" t="s">
        <v>8315</v>
      </c>
      <c r="S528" s="16">
        <f t="shared" si="42"/>
        <v>42192.591944444444</v>
      </c>
      <c r="T528" s="16">
        <f t="shared" si="43"/>
        <v>42223.708333333328</v>
      </c>
      <c r="U528" s="14">
        <f t="shared" si="44"/>
        <v>2015</v>
      </c>
      <c r="V528" s="17"/>
    </row>
    <row r="529" spans="1:22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7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1"/>
        <v>63.83</v>
      </c>
      <c r="Q529" s="11" t="s">
        <v>8314</v>
      </c>
      <c r="R529" t="s">
        <v>8315</v>
      </c>
      <c r="S529" s="16">
        <f t="shared" si="42"/>
        <v>42753.205625000002</v>
      </c>
      <c r="T529" s="16">
        <f t="shared" si="43"/>
        <v>42783.670138888891</v>
      </c>
      <c r="U529" s="14">
        <f t="shared" si="44"/>
        <v>2017</v>
      </c>
      <c r="V529" s="17"/>
    </row>
    <row r="530" spans="1:22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7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1"/>
        <v>44.33</v>
      </c>
      <c r="Q530" s="11" t="s">
        <v>8314</v>
      </c>
      <c r="R530" t="s">
        <v>8315</v>
      </c>
      <c r="S530" s="16">
        <f t="shared" si="42"/>
        <v>42155.920219907406</v>
      </c>
      <c r="T530" s="16">
        <f t="shared" si="43"/>
        <v>42176.888888888891</v>
      </c>
      <c r="U530" s="14">
        <f t="shared" si="44"/>
        <v>2015</v>
      </c>
      <c r="V530" s="17"/>
    </row>
    <row r="531" spans="1:22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7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1"/>
        <v>86.94</v>
      </c>
      <c r="Q531" s="11" t="s">
        <v>8314</v>
      </c>
      <c r="R531" t="s">
        <v>8315</v>
      </c>
      <c r="S531" s="16">
        <f t="shared" si="42"/>
        <v>42725.031180555554</v>
      </c>
      <c r="T531" s="16">
        <f t="shared" si="43"/>
        <v>42746.208333333328</v>
      </c>
      <c r="U531" s="14">
        <f t="shared" si="44"/>
        <v>2016</v>
      </c>
      <c r="V531" s="17"/>
    </row>
    <row r="532" spans="1:22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7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1"/>
        <v>126.55</v>
      </c>
      <c r="Q532" s="11" t="s">
        <v>8314</v>
      </c>
      <c r="R532" t="s">
        <v>8315</v>
      </c>
      <c r="S532" s="16">
        <f t="shared" si="42"/>
        <v>42157.591064814813</v>
      </c>
      <c r="T532" s="16">
        <f t="shared" si="43"/>
        <v>42179.083333333328</v>
      </c>
      <c r="U532" s="14">
        <f t="shared" si="44"/>
        <v>2015</v>
      </c>
      <c r="V532" s="17"/>
    </row>
    <row r="533" spans="1:22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7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1"/>
        <v>129.03</v>
      </c>
      <c r="Q533" s="11" t="s">
        <v>8314</v>
      </c>
      <c r="R533" t="s">
        <v>8315</v>
      </c>
      <c r="S533" s="16">
        <f t="shared" si="42"/>
        <v>42676.065150462964</v>
      </c>
      <c r="T533" s="16">
        <f t="shared" si="43"/>
        <v>42721.290972222225</v>
      </c>
      <c r="U533" s="14">
        <f t="shared" si="44"/>
        <v>2016</v>
      </c>
      <c r="V533" s="17"/>
    </row>
    <row r="534" spans="1:22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7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1"/>
        <v>71.239999999999995</v>
      </c>
      <c r="Q534" s="11" t="s">
        <v>8314</v>
      </c>
      <c r="R534" t="s">
        <v>8315</v>
      </c>
      <c r="S534" s="16">
        <f t="shared" si="42"/>
        <v>42473.007037037038</v>
      </c>
      <c r="T534" s="16">
        <f t="shared" si="43"/>
        <v>42503.007037037038</v>
      </c>
      <c r="U534" s="14">
        <f t="shared" si="44"/>
        <v>2016</v>
      </c>
      <c r="V534" s="17"/>
    </row>
    <row r="535" spans="1:22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7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1"/>
        <v>117.88</v>
      </c>
      <c r="Q535" s="11" t="s">
        <v>8314</v>
      </c>
      <c r="R535" t="s">
        <v>8315</v>
      </c>
      <c r="S535" s="16">
        <f t="shared" si="42"/>
        <v>42482.43478009259</v>
      </c>
      <c r="T535" s="16">
        <f t="shared" si="43"/>
        <v>42506.43478009259</v>
      </c>
      <c r="U535" s="14">
        <f t="shared" si="44"/>
        <v>2016</v>
      </c>
      <c r="V535" s="17"/>
    </row>
    <row r="536" spans="1:22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7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1"/>
        <v>327.08</v>
      </c>
      <c r="Q536" s="11" t="s">
        <v>8314</v>
      </c>
      <c r="R536" t="s">
        <v>8315</v>
      </c>
      <c r="S536" s="16">
        <f t="shared" si="42"/>
        <v>42270.810995370368</v>
      </c>
      <c r="T536" s="16">
        <f t="shared" si="43"/>
        <v>42309.958333333328</v>
      </c>
      <c r="U536" s="14">
        <f t="shared" si="44"/>
        <v>2015</v>
      </c>
      <c r="V536" s="17"/>
    </row>
    <row r="537" spans="1:22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7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1"/>
        <v>34.75</v>
      </c>
      <c r="Q537" s="11" t="s">
        <v>8314</v>
      </c>
      <c r="R537" t="s">
        <v>8315</v>
      </c>
      <c r="S537" s="16">
        <f t="shared" si="42"/>
        <v>42711.545196759253</v>
      </c>
      <c r="T537" s="16">
        <f t="shared" si="43"/>
        <v>42741.545196759253</v>
      </c>
      <c r="U537" s="14">
        <f t="shared" si="44"/>
        <v>2016</v>
      </c>
      <c r="V537" s="17"/>
    </row>
    <row r="538" spans="1:22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7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1"/>
        <v>100.06</v>
      </c>
      <c r="Q538" s="11" t="s">
        <v>8314</v>
      </c>
      <c r="R538" t="s">
        <v>8315</v>
      </c>
      <c r="S538" s="16">
        <f t="shared" si="42"/>
        <v>42179.344988425932</v>
      </c>
      <c r="T538" s="16">
        <f t="shared" si="43"/>
        <v>42219.75</v>
      </c>
      <c r="U538" s="14">
        <f t="shared" si="44"/>
        <v>2015</v>
      </c>
      <c r="V538" s="17"/>
    </row>
    <row r="539" spans="1:22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7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1"/>
        <v>40.85</v>
      </c>
      <c r="Q539" s="11" t="s">
        <v>8314</v>
      </c>
      <c r="R539" t="s">
        <v>8315</v>
      </c>
      <c r="S539" s="16">
        <f t="shared" si="42"/>
        <v>42282.768414351856</v>
      </c>
      <c r="T539" s="16">
        <f t="shared" si="43"/>
        <v>42312.810081018513</v>
      </c>
      <c r="U539" s="14">
        <f t="shared" si="44"/>
        <v>2015</v>
      </c>
      <c r="V539" s="17"/>
    </row>
    <row r="540" spans="1:22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7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1"/>
        <v>252.02</v>
      </c>
      <c r="Q540" s="11" t="s">
        <v>8314</v>
      </c>
      <c r="R540" t="s">
        <v>8315</v>
      </c>
      <c r="S540" s="16">
        <f t="shared" si="42"/>
        <v>42473.794710648144</v>
      </c>
      <c r="T540" s="16">
        <f t="shared" si="43"/>
        <v>42503.794710648144</v>
      </c>
      <c r="U540" s="14">
        <f t="shared" si="44"/>
        <v>2016</v>
      </c>
      <c r="V540" s="17"/>
    </row>
    <row r="541" spans="1:22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7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41"/>
        <v>25.16</v>
      </c>
      <c r="Q541" s="11" t="s">
        <v>8314</v>
      </c>
      <c r="R541" t="s">
        <v>8315</v>
      </c>
      <c r="S541" s="16">
        <f t="shared" si="42"/>
        <v>42535.049849537041</v>
      </c>
      <c r="T541" s="16">
        <f t="shared" si="43"/>
        <v>42556.049849537041</v>
      </c>
      <c r="U541" s="14">
        <f t="shared" si="44"/>
        <v>2016</v>
      </c>
      <c r="V541" s="17"/>
    </row>
    <row r="542" spans="1:22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7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1"/>
        <v>1</v>
      </c>
      <c r="Q542" s="11" t="s">
        <v>8316</v>
      </c>
      <c r="R542" t="s">
        <v>8317</v>
      </c>
      <c r="S542" s="16">
        <f t="shared" si="42"/>
        <v>42009.817199074074</v>
      </c>
      <c r="T542" s="16">
        <f t="shared" si="43"/>
        <v>42039.817199074074</v>
      </c>
      <c r="U542" s="14">
        <f t="shared" si="44"/>
        <v>2015</v>
      </c>
      <c r="V542" s="17"/>
    </row>
    <row r="543" spans="1:22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7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1"/>
        <v>25</v>
      </c>
      <c r="Q543" s="11" t="s">
        <v>8316</v>
      </c>
      <c r="R543" t="s">
        <v>8317</v>
      </c>
      <c r="S543" s="16">
        <f t="shared" si="42"/>
        <v>42276.046689814815</v>
      </c>
      <c r="T543" s="16">
        <f t="shared" si="43"/>
        <v>42306.046689814815</v>
      </c>
      <c r="U543" s="14">
        <f t="shared" si="44"/>
        <v>2015</v>
      </c>
      <c r="V543" s="17"/>
    </row>
    <row r="544" spans="1:22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7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1"/>
        <v>1</v>
      </c>
      <c r="Q544" s="11" t="s">
        <v>8316</v>
      </c>
      <c r="R544" t="s">
        <v>8317</v>
      </c>
      <c r="S544" s="16">
        <f t="shared" si="42"/>
        <v>42433.737453703703</v>
      </c>
      <c r="T544" s="16">
        <f t="shared" si="43"/>
        <v>42493.695787037039</v>
      </c>
      <c r="U544" s="14">
        <f t="shared" si="44"/>
        <v>2016</v>
      </c>
      <c r="V544" s="17"/>
    </row>
    <row r="545" spans="1:22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7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1"/>
        <v>35</v>
      </c>
      <c r="Q545" s="11" t="s">
        <v>8316</v>
      </c>
      <c r="R545" t="s">
        <v>8317</v>
      </c>
      <c r="S545" s="16">
        <f t="shared" si="42"/>
        <v>41914.092152777775</v>
      </c>
      <c r="T545" s="16">
        <f t="shared" si="43"/>
        <v>41944.092152777775</v>
      </c>
      <c r="U545" s="14">
        <f t="shared" si="44"/>
        <v>2014</v>
      </c>
      <c r="V545" s="17"/>
    </row>
    <row r="546" spans="1:22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7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1"/>
        <v>3</v>
      </c>
      <c r="Q546" s="11" t="s">
        <v>8316</v>
      </c>
      <c r="R546" t="s">
        <v>8317</v>
      </c>
      <c r="S546" s="16">
        <f t="shared" si="42"/>
        <v>42525.656944444447</v>
      </c>
      <c r="T546" s="16">
        <f t="shared" si="43"/>
        <v>42555.656944444447</v>
      </c>
      <c r="U546" s="14">
        <f t="shared" si="44"/>
        <v>2016</v>
      </c>
      <c r="V546" s="17"/>
    </row>
    <row r="547" spans="1:22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7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1"/>
        <v>402.71</v>
      </c>
      <c r="Q547" s="11" t="s">
        <v>8316</v>
      </c>
      <c r="R547" t="s">
        <v>8317</v>
      </c>
      <c r="S547" s="16">
        <f t="shared" si="42"/>
        <v>42283.592465277776</v>
      </c>
      <c r="T547" s="16">
        <f t="shared" si="43"/>
        <v>42323.634131944447</v>
      </c>
      <c r="U547" s="14">
        <f t="shared" si="44"/>
        <v>2015</v>
      </c>
      <c r="V547" s="17"/>
    </row>
    <row r="548" spans="1:22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7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1"/>
        <v>26</v>
      </c>
      <c r="Q548" s="11" t="s">
        <v>8316</v>
      </c>
      <c r="R548" t="s">
        <v>8317</v>
      </c>
      <c r="S548" s="16">
        <f t="shared" si="42"/>
        <v>42249.667997685188</v>
      </c>
      <c r="T548" s="16">
        <f t="shared" si="43"/>
        <v>42294.667997685188</v>
      </c>
      <c r="U548" s="14">
        <f t="shared" si="44"/>
        <v>2015</v>
      </c>
      <c r="V548" s="17"/>
    </row>
    <row r="549" spans="1:22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7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1"/>
        <v>0</v>
      </c>
      <c r="Q549" s="11" t="s">
        <v>8316</v>
      </c>
      <c r="R549" t="s">
        <v>8317</v>
      </c>
      <c r="S549" s="16">
        <f t="shared" si="42"/>
        <v>42380.696342592593</v>
      </c>
      <c r="T549" s="16">
        <f t="shared" si="43"/>
        <v>42410.696342592593</v>
      </c>
      <c r="U549" s="14">
        <f t="shared" si="44"/>
        <v>2016</v>
      </c>
      <c r="V549" s="17"/>
    </row>
    <row r="550" spans="1:22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7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1"/>
        <v>9</v>
      </c>
      <c r="Q550" s="11" t="s">
        <v>8316</v>
      </c>
      <c r="R550" t="s">
        <v>8317</v>
      </c>
      <c r="S550" s="16">
        <f t="shared" si="42"/>
        <v>42276.903333333335</v>
      </c>
      <c r="T550" s="16">
        <f t="shared" si="43"/>
        <v>42306.903333333335</v>
      </c>
      <c r="U550" s="14">
        <f t="shared" si="44"/>
        <v>2015</v>
      </c>
      <c r="V550" s="17"/>
    </row>
    <row r="551" spans="1:22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7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1"/>
        <v>8.5</v>
      </c>
      <c r="Q551" s="11" t="s">
        <v>8316</v>
      </c>
      <c r="R551" t="s">
        <v>8317</v>
      </c>
      <c r="S551" s="16">
        <f t="shared" si="42"/>
        <v>42163.636828703704</v>
      </c>
      <c r="T551" s="16">
        <f t="shared" si="43"/>
        <v>42193.636828703704</v>
      </c>
      <c r="U551" s="14">
        <f t="shared" si="44"/>
        <v>2015</v>
      </c>
      <c r="V551" s="17"/>
    </row>
    <row r="552" spans="1:22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7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1"/>
        <v>8.75</v>
      </c>
      <c r="Q552" s="11" t="s">
        <v>8316</v>
      </c>
      <c r="R552" t="s">
        <v>8317</v>
      </c>
      <c r="S552" s="16">
        <f t="shared" si="42"/>
        <v>42753.678761574076</v>
      </c>
      <c r="T552" s="16">
        <f t="shared" si="43"/>
        <v>42766.208333333328</v>
      </c>
      <c r="U552" s="14">
        <f t="shared" si="44"/>
        <v>2017</v>
      </c>
      <c r="V552" s="17"/>
    </row>
    <row r="553" spans="1:22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7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1"/>
        <v>135.04</v>
      </c>
      <c r="Q553" s="11" t="s">
        <v>8316</v>
      </c>
      <c r="R553" t="s">
        <v>8317</v>
      </c>
      <c r="S553" s="16">
        <f t="shared" si="42"/>
        <v>42173.275740740741</v>
      </c>
      <c r="T553" s="16">
        <f t="shared" si="43"/>
        <v>42217.745138888888</v>
      </c>
      <c r="U553" s="14">
        <f t="shared" si="44"/>
        <v>2015</v>
      </c>
      <c r="V553" s="17"/>
    </row>
    <row r="554" spans="1:22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7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1"/>
        <v>0</v>
      </c>
      <c r="Q554" s="11" t="s">
        <v>8316</v>
      </c>
      <c r="R554" t="s">
        <v>8317</v>
      </c>
      <c r="S554" s="16">
        <f t="shared" si="42"/>
        <v>42318.616851851853</v>
      </c>
      <c r="T554" s="16">
        <f t="shared" si="43"/>
        <v>42378.616851851853</v>
      </c>
      <c r="U554" s="14">
        <f t="shared" si="44"/>
        <v>2015</v>
      </c>
      <c r="V554" s="17"/>
    </row>
    <row r="555" spans="1:22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7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1"/>
        <v>20.5</v>
      </c>
      <c r="Q555" s="11" t="s">
        <v>8316</v>
      </c>
      <c r="R555" t="s">
        <v>8317</v>
      </c>
      <c r="S555" s="16">
        <f t="shared" si="42"/>
        <v>41927.71980324074</v>
      </c>
      <c r="T555" s="16">
        <f t="shared" si="43"/>
        <v>41957.761469907404</v>
      </c>
      <c r="U555" s="14">
        <f t="shared" si="44"/>
        <v>2014</v>
      </c>
      <c r="V555" s="17"/>
    </row>
    <row r="556" spans="1:22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7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1"/>
        <v>64.36</v>
      </c>
      <c r="Q556" s="11" t="s">
        <v>8316</v>
      </c>
      <c r="R556" t="s">
        <v>8317</v>
      </c>
      <c r="S556" s="16">
        <f t="shared" si="42"/>
        <v>41901.684861111113</v>
      </c>
      <c r="T556" s="16">
        <f t="shared" si="43"/>
        <v>41931.684861111113</v>
      </c>
      <c r="U556" s="14">
        <f t="shared" si="44"/>
        <v>2014</v>
      </c>
      <c r="V556" s="17"/>
    </row>
    <row r="557" spans="1:22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7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1"/>
        <v>0</v>
      </c>
      <c r="Q557" s="11" t="s">
        <v>8316</v>
      </c>
      <c r="R557" t="s">
        <v>8317</v>
      </c>
      <c r="S557" s="16">
        <f t="shared" si="42"/>
        <v>42503.353506944448</v>
      </c>
      <c r="T557" s="16">
        <f t="shared" si="43"/>
        <v>42533.353506944448</v>
      </c>
      <c r="U557" s="14">
        <f t="shared" si="44"/>
        <v>2016</v>
      </c>
      <c r="V557" s="17"/>
    </row>
    <row r="558" spans="1:22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7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1"/>
        <v>200</v>
      </c>
      <c r="Q558" s="11" t="s">
        <v>8316</v>
      </c>
      <c r="R558" t="s">
        <v>8317</v>
      </c>
      <c r="S558" s="16">
        <f t="shared" si="42"/>
        <v>42345.860150462962</v>
      </c>
      <c r="T558" s="16">
        <f t="shared" si="43"/>
        <v>42375.860150462962</v>
      </c>
      <c r="U558" s="14">
        <f t="shared" si="44"/>
        <v>2015</v>
      </c>
      <c r="V558" s="17"/>
    </row>
    <row r="559" spans="1:22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7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1"/>
        <v>68.3</v>
      </c>
      <c r="Q559" s="11" t="s">
        <v>8316</v>
      </c>
      <c r="R559" t="s">
        <v>8317</v>
      </c>
      <c r="S559" s="16">
        <f t="shared" si="42"/>
        <v>42676.942164351851</v>
      </c>
      <c r="T559" s="16">
        <f t="shared" si="43"/>
        <v>42706.983831018515</v>
      </c>
      <c r="U559" s="14">
        <f t="shared" si="44"/>
        <v>2016</v>
      </c>
      <c r="V559" s="17"/>
    </row>
    <row r="560" spans="1:22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7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1"/>
        <v>0</v>
      </c>
      <c r="Q560" s="11" t="s">
        <v>8316</v>
      </c>
      <c r="R560" t="s">
        <v>8317</v>
      </c>
      <c r="S560" s="16">
        <f t="shared" si="42"/>
        <v>42057.883159722223</v>
      </c>
      <c r="T560" s="16">
        <f t="shared" si="43"/>
        <v>42087.841493055559</v>
      </c>
      <c r="U560" s="14">
        <f t="shared" si="44"/>
        <v>2015</v>
      </c>
      <c r="V560" s="17"/>
    </row>
    <row r="561" spans="1:22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7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1"/>
        <v>50</v>
      </c>
      <c r="Q561" s="11" t="s">
        <v>8316</v>
      </c>
      <c r="R561" t="s">
        <v>8317</v>
      </c>
      <c r="S561" s="16">
        <f t="shared" si="42"/>
        <v>42321.283101851848</v>
      </c>
      <c r="T561" s="16">
        <f t="shared" si="43"/>
        <v>42351.283101851848</v>
      </c>
      <c r="U561" s="14">
        <f t="shared" si="44"/>
        <v>2015</v>
      </c>
      <c r="V561" s="17"/>
    </row>
    <row r="562" spans="1:22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7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1"/>
        <v>4</v>
      </c>
      <c r="Q562" s="11" t="s">
        <v>8316</v>
      </c>
      <c r="R562" t="s">
        <v>8317</v>
      </c>
      <c r="S562" s="16">
        <f t="shared" si="42"/>
        <v>41960.771354166667</v>
      </c>
      <c r="T562" s="16">
        <f t="shared" si="43"/>
        <v>41990.771354166667</v>
      </c>
      <c r="U562" s="14">
        <f t="shared" si="44"/>
        <v>2014</v>
      </c>
      <c r="V562" s="17"/>
    </row>
    <row r="563" spans="1:22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7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1"/>
        <v>27.5</v>
      </c>
      <c r="Q563" s="11" t="s">
        <v>8316</v>
      </c>
      <c r="R563" t="s">
        <v>8317</v>
      </c>
      <c r="S563" s="16">
        <f t="shared" si="42"/>
        <v>42268.658715277779</v>
      </c>
      <c r="T563" s="16">
        <f t="shared" si="43"/>
        <v>42303.658715277779</v>
      </c>
      <c r="U563" s="14">
        <f t="shared" si="44"/>
        <v>2015</v>
      </c>
      <c r="V563" s="17"/>
    </row>
    <row r="564" spans="1:22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7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1"/>
        <v>0</v>
      </c>
      <c r="Q564" s="11" t="s">
        <v>8316</v>
      </c>
      <c r="R564" t="s">
        <v>8317</v>
      </c>
      <c r="S564" s="16">
        <f t="shared" si="42"/>
        <v>42692.389062500006</v>
      </c>
      <c r="T564" s="16">
        <f t="shared" si="43"/>
        <v>42722.389062500006</v>
      </c>
      <c r="U564" s="14">
        <f t="shared" si="44"/>
        <v>2016</v>
      </c>
      <c r="V564" s="17"/>
    </row>
    <row r="565" spans="1:22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7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1"/>
        <v>34</v>
      </c>
      <c r="Q565" s="11" t="s">
        <v>8316</v>
      </c>
      <c r="R565" t="s">
        <v>8317</v>
      </c>
      <c r="S565" s="16">
        <f t="shared" si="42"/>
        <v>42022.069988425923</v>
      </c>
      <c r="T565" s="16">
        <f t="shared" si="43"/>
        <v>42052.069988425923</v>
      </c>
      <c r="U565" s="14">
        <f t="shared" si="44"/>
        <v>2015</v>
      </c>
      <c r="V565" s="17"/>
    </row>
    <row r="566" spans="1:22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7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1"/>
        <v>1</v>
      </c>
      <c r="Q566" s="11" t="s">
        <v>8316</v>
      </c>
      <c r="R566" t="s">
        <v>8317</v>
      </c>
      <c r="S566" s="16">
        <f t="shared" si="42"/>
        <v>42411.942997685182</v>
      </c>
      <c r="T566" s="16">
        <f t="shared" si="43"/>
        <v>42441.942997685182</v>
      </c>
      <c r="U566" s="14">
        <f t="shared" si="44"/>
        <v>2016</v>
      </c>
      <c r="V566" s="17"/>
    </row>
    <row r="567" spans="1:22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7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1"/>
        <v>0</v>
      </c>
      <c r="Q567" s="11" t="s">
        <v>8316</v>
      </c>
      <c r="R567" t="s">
        <v>8317</v>
      </c>
      <c r="S567" s="16">
        <f t="shared" si="42"/>
        <v>42165.785289351858</v>
      </c>
      <c r="T567" s="16">
        <f t="shared" si="43"/>
        <v>42195.785289351858</v>
      </c>
      <c r="U567" s="14">
        <f t="shared" si="44"/>
        <v>2015</v>
      </c>
      <c r="V567" s="17"/>
    </row>
    <row r="568" spans="1:22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7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1"/>
        <v>1</v>
      </c>
      <c r="Q568" s="11" t="s">
        <v>8316</v>
      </c>
      <c r="R568" t="s">
        <v>8317</v>
      </c>
      <c r="S568" s="16">
        <f t="shared" si="42"/>
        <v>42535.68440972222</v>
      </c>
      <c r="T568" s="16">
        <f t="shared" si="43"/>
        <v>42565.68440972222</v>
      </c>
      <c r="U568" s="14">
        <f t="shared" si="44"/>
        <v>2016</v>
      </c>
      <c r="V568" s="17"/>
    </row>
    <row r="569" spans="1:22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7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1"/>
        <v>0</v>
      </c>
      <c r="Q569" s="11" t="s">
        <v>8316</v>
      </c>
      <c r="R569" t="s">
        <v>8317</v>
      </c>
      <c r="S569" s="16">
        <f t="shared" si="42"/>
        <v>41975.842523148152</v>
      </c>
      <c r="T569" s="16">
        <f t="shared" si="43"/>
        <v>42005.842523148152</v>
      </c>
      <c r="U569" s="14">
        <f t="shared" si="44"/>
        <v>2014</v>
      </c>
      <c r="V569" s="17"/>
    </row>
    <row r="570" spans="1:22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7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1"/>
        <v>49</v>
      </c>
      <c r="Q570" s="11" t="s">
        <v>8316</v>
      </c>
      <c r="R570" t="s">
        <v>8317</v>
      </c>
      <c r="S570" s="16">
        <f t="shared" si="42"/>
        <v>42348.9215625</v>
      </c>
      <c r="T570" s="16">
        <f t="shared" si="43"/>
        <v>42385.458333333328</v>
      </c>
      <c r="U570" s="14">
        <f t="shared" si="44"/>
        <v>2015</v>
      </c>
      <c r="V570" s="17"/>
    </row>
    <row r="571" spans="1:22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7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1"/>
        <v>20</v>
      </c>
      <c r="Q571" s="11" t="s">
        <v>8316</v>
      </c>
      <c r="R571" t="s">
        <v>8317</v>
      </c>
      <c r="S571" s="16">
        <f t="shared" si="42"/>
        <v>42340.847361111111</v>
      </c>
      <c r="T571" s="16">
        <f t="shared" si="43"/>
        <v>42370.847361111111</v>
      </c>
      <c r="U571" s="14">
        <f t="shared" si="44"/>
        <v>2015</v>
      </c>
      <c r="V571" s="17"/>
    </row>
    <row r="572" spans="1:22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7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1"/>
        <v>142</v>
      </c>
      <c r="Q572" s="11" t="s">
        <v>8316</v>
      </c>
      <c r="R572" t="s">
        <v>8317</v>
      </c>
      <c r="S572" s="16">
        <f t="shared" si="42"/>
        <v>42388.798252314817</v>
      </c>
      <c r="T572" s="16">
        <f t="shared" si="43"/>
        <v>42418.798252314817</v>
      </c>
      <c r="U572" s="14">
        <f t="shared" si="44"/>
        <v>2016</v>
      </c>
      <c r="V572" s="17"/>
    </row>
    <row r="573" spans="1:22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7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1"/>
        <v>53</v>
      </c>
      <c r="Q573" s="11" t="s">
        <v>8316</v>
      </c>
      <c r="R573" t="s">
        <v>8317</v>
      </c>
      <c r="S573" s="16">
        <f t="shared" si="42"/>
        <v>42192.816238425927</v>
      </c>
      <c r="T573" s="16">
        <f t="shared" si="43"/>
        <v>42212.165972222225</v>
      </c>
      <c r="U573" s="14">
        <f t="shared" si="44"/>
        <v>2015</v>
      </c>
      <c r="V573" s="17"/>
    </row>
    <row r="574" spans="1:22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7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1"/>
        <v>0</v>
      </c>
      <c r="Q574" s="11" t="s">
        <v>8316</v>
      </c>
      <c r="R574" t="s">
        <v>8317</v>
      </c>
      <c r="S574" s="16">
        <f t="shared" si="42"/>
        <v>42282.71629629629</v>
      </c>
      <c r="T574" s="16">
        <f t="shared" si="43"/>
        <v>42312.757962962962</v>
      </c>
      <c r="U574" s="14">
        <f t="shared" si="44"/>
        <v>2015</v>
      </c>
      <c r="V574" s="17"/>
    </row>
    <row r="575" spans="1:22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7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1"/>
        <v>38.44</v>
      </c>
      <c r="Q575" s="11" t="s">
        <v>8316</v>
      </c>
      <c r="R575" t="s">
        <v>8317</v>
      </c>
      <c r="S575" s="16">
        <f t="shared" si="42"/>
        <v>41963.050127314811</v>
      </c>
      <c r="T575" s="16">
        <f t="shared" si="43"/>
        <v>42022.05</v>
      </c>
      <c r="U575" s="14">
        <f t="shared" si="44"/>
        <v>2014</v>
      </c>
      <c r="V575" s="17"/>
    </row>
    <row r="576" spans="1:22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7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1"/>
        <v>20</v>
      </c>
      <c r="Q576" s="11" t="s">
        <v>8316</v>
      </c>
      <c r="R576" t="s">
        <v>8317</v>
      </c>
      <c r="S576" s="16">
        <f t="shared" si="42"/>
        <v>42632.443368055552</v>
      </c>
      <c r="T576" s="16">
        <f t="shared" si="43"/>
        <v>42662.443368055552</v>
      </c>
      <c r="U576" s="14">
        <f t="shared" si="44"/>
        <v>2016</v>
      </c>
      <c r="V576" s="17"/>
    </row>
    <row r="577" spans="1:22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7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1"/>
        <v>64.75</v>
      </c>
      <c r="Q577" s="11" t="s">
        <v>8316</v>
      </c>
      <c r="R577" t="s">
        <v>8317</v>
      </c>
      <c r="S577" s="16">
        <f t="shared" si="42"/>
        <v>42138.692627314813</v>
      </c>
      <c r="T577" s="16">
        <f t="shared" si="43"/>
        <v>42168.692627314813</v>
      </c>
      <c r="U577" s="14">
        <f t="shared" si="44"/>
        <v>2015</v>
      </c>
      <c r="V577" s="17"/>
    </row>
    <row r="578" spans="1:22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7">
        <f t="shared" ref="F578:F641" si="45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41"/>
        <v>1</v>
      </c>
      <c r="Q578" s="11" t="s">
        <v>8316</v>
      </c>
      <c r="R578" t="s">
        <v>8317</v>
      </c>
      <c r="S578" s="16">
        <f t="shared" si="42"/>
        <v>42031.471666666665</v>
      </c>
      <c r="T578" s="16">
        <f t="shared" si="43"/>
        <v>42091.43</v>
      </c>
      <c r="U578" s="14">
        <f t="shared" si="44"/>
        <v>2015</v>
      </c>
      <c r="V578" s="17"/>
    </row>
    <row r="579" spans="1:22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7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46">IFERROR(ROUND(E579/M579,2),0)</f>
        <v>10</v>
      </c>
      <c r="Q579" s="11" t="s">
        <v>8316</v>
      </c>
      <c r="R579" t="s">
        <v>8317</v>
      </c>
      <c r="S579" s="16">
        <f t="shared" ref="S579:S642" si="47">(((K579/60)/60)/24)+DATE(1970,1,1)</f>
        <v>42450.589143518519</v>
      </c>
      <c r="T579" s="16">
        <f t="shared" ref="T579:T642" si="48">(((J579/60)/60)/24)+DATE(1970,1,1)</f>
        <v>42510.589143518519</v>
      </c>
      <c r="U579" s="14">
        <f t="shared" si="44"/>
        <v>2016</v>
      </c>
      <c r="V579" s="17"/>
    </row>
    <row r="580" spans="1:22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7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6"/>
        <v>2</v>
      </c>
      <c r="Q580" s="11" t="s">
        <v>8316</v>
      </c>
      <c r="R580" t="s">
        <v>8317</v>
      </c>
      <c r="S580" s="16">
        <f t="shared" si="47"/>
        <v>42230.578622685185</v>
      </c>
      <c r="T580" s="16">
        <f t="shared" si="48"/>
        <v>42254.578622685185</v>
      </c>
      <c r="U580" s="14">
        <f t="shared" ref="U580:U643" si="49">YEAR(S580)</f>
        <v>2015</v>
      </c>
      <c r="V580" s="17"/>
    </row>
    <row r="581" spans="1:22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7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6"/>
        <v>35</v>
      </c>
      <c r="Q581" s="11" t="s">
        <v>8316</v>
      </c>
      <c r="R581" t="s">
        <v>8317</v>
      </c>
      <c r="S581" s="16">
        <f t="shared" si="47"/>
        <v>41968.852118055554</v>
      </c>
      <c r="T581" s="16">
        <f t="shared" si="48"/>
        <v>41998.852118055554</v>
      </c>
      <c r="U581" s="14">
        <f t="shared" si="49"/>
        <v>2014</v>
      </c>
      <c r="V581" s="17"/>
    </row>
    <row r="582" spans="1:22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7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6"/>
        <v>1</v>
      </c>
      <c r="Q582" s="11" t="s">
        <v>8316</v>
      </c>
      <c r="R582" t="s">
        <v>8317</v>
      </c>
      <c r="S582" s="16">
        <f t="shared" si="47"/>
        <v>42605.908182870371</v>
      </c>
      <c r="T582" s="16">
        <f t="shared" si="48"/>
        <v>42635.908182870371</v>
      </c>
      <c r="U582" s="14">
        <f t="shared" si="49"/>
        <v>2016</v>
      </c>
      <c r="V582" s="17"/>
    </row>
    <row r="583" spans="1:22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7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6"/>
        <v>0</v>
      </c>
      <c r="Q583" s="11" t="s">
        <v>8316</v>
      </c>
      <c r="R583" t="s">
        <v>8317</v>
      </c>
      <c r="S583" s="16">
        <f t="shared" si="47"/>
        <v>42188.012777777782</v>
      </c>
      <c r="T583" s="16">
        <f t="shared" si="48"/>
        <v>42218.012777777782</v>
      </c>
      <c r="U583" s="14">
        <f t="shared" si="49"/>
        <v>2015</v>
      </c>
      <c r="V583" s="17"/>
    </row>
    <row r="584" spans="1:22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7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6"/>
        <v>0</v>
      </c>
      <c r="Q584" s="11" t="s">
        <v>8316</v>
      </c>
      <c r="R584" t="s">
        <v>8317</v>
      </c>
      <c r="S584" s="16">
        <f t="shared" si="47"/>
        <v>42055.739803240736</v>
      </c>
      <c r="T584" s="16">
        <f t="shared" si="48"/>
        <v>42078.75</v>
      </c>
      <c r="U584" s="14">
        <f t="shared" si="49"/>
        <v>2015</v>
      </c>
      <c r="V584" s="17"/>
    </row>
    <row r="585" spans="1:22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7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6"/>
        <v>1</v>
      </c>
      <c r="Q585" s="11" t="s">
        <v>8316</v>
      </c>
      <c r="R585" t="s">
        <v>8317</v>
      </c>
      <c r="S585" s="16">
        <f t="shared" si="47"/>
        <v>42052.93850694444</v>
      </c>
      <c r="T585" s="16">
        <f t="shared" si="48"/>
        <v>42082.896840277783</v>
      </c>
      <c r="U585" s="14">
        <f t="shared" si="49"/>
        <v>2015</v>
      </c>
      <c r="V585" s="17"/>
    </row>
    <row r="586" spans="1:22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7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46"/>
        <v>5</v>
      </c>
      <c r="Q586" s="11" t="s">
        <v>8316</v>
      </c>
      <c r="R586" t="s">
        <v>8317</v>
      </c>
      <c r="S586" s="16">
        <f t="shared" si="47"/>
        <v>42049.716620370367</v>
      </c>
      <c r="T586" s="16">
        <f t="shared" si="48"/>
        <v>42079.674953703703</v>
      </c>
      <c r="U586" s="14">
        <f t="shared" si="49"/>
        <v>2015</v>
      </c>
      <c r="V586" s="17"/>
    </row>
    <row r="587" spans="1:22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7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46"/>
        <v>0</v>
      </c>
      <c r="Q587" s="11" t="s">
        <v>8316</v>
      </c>
      <c r="R587" t="s">
        <v>8317</v>
      </c>
      <c r="S587" s="16">
        <f t="shared" si="47"/>
        <v>42283.3909375</v>
      </c>
      <c r="T587" s="16">
        <f t="shared" si="48"/>
        <v>42339</v>
      </c>
      <c r="U587" s="14">
        <f t="shared" si="49"/>
        <v>2015</v>
      </c>
      <c r="V587" s="17"/>
    </row>
    <row r="588" spans="1:22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7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46"/>
        <v>14</v>
      </c>
      <c r="Q588" s="11" t="s">
        <v>8316</v>
      </c>
      <c r="R588" t="s">
        <v>8317</v>
      </c>
      <c r="S588" s="16">
        <f t="shared" si="47"/>
        <v>42020.854247685187</v>
      </c>
      <c r="T588" s="16">
        <f t="shared" si="48"/>
        <v>42050.854247685187</v>
      </c>
      <c r="U588" s="14">
        <f t="shared" si="49"/>
        <v>2015</v>
      </c>
      <c r="V588" s="17"/>
    </row>
    <row r="589" spans="1:22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7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46"/>
        <v>389.29</v>
      </c>
      <c r="Q589" s="11" t="s">
        <v>8316</v>
      </c>
      <c r="R589" t="s">
        <v>8317</v>
      </c>
      <c r="S589" s="16">
        <f t="shared" si="47"/>
        <v>42080.757326388892</v>
      </c>
      <c r="T589" s="16">
        <f t="shared" si="48"/>
        <v>42110.757326388892</v>
      </c>
      <c r="U589" s="14">
        <f t="shared" si="49"/>
        <v>2015</v>
      </c>
      <c r="V589" s="17"/>
    </row>
    <row r="590" spans="1:22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7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46"/>
        <v>150.5</v>
      </c>
      <c r="Q590" s="11" t="s">
        <v>8316</v>
      </c>
      <c r="R590" t="s">
        <v>8317</v>
      </c>
      <c r="S590" s="16">
        <f t="shared" si="47"/>
        <v>42631.769513888896</v>
      </c>
      <c r="T590" s="16">
        <f t="shared" si="48"/>
        <v>42691.811180555553</v>
      </c>
      <c r="U590" s="14">
        <f t="shared" si="49"/>
        <v>2016</v>
      </c>
      <c r="V590" s="17"/>
    </row>
    <row r="591" spans="1:22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7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46"/>
        <v>1</v>
      </c>
      <c r="Q591" s="11" t="s">
        <v>8316</v>
      </c>
      <c r="R591" t="s">
        <v>8317</v>
      </c>
      <c r="S591" s="16">
        <f t="shared" si="47"/>
        <v>42178.614571759259</v>
      </c>
      <c r="T591" s="16">
        <f t="shared" si="48"/>
        <v>42193.614571759259</v>
      </c>
      <c r="U591" s="14">
        <f t="shared" si="49"/>
        <v>2015</v>
      </c>
      <c r="V591" s="17"/>
    </row>
    <row r="592" spans="1:22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7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46"/>
        <v>24.78</v>
      </c>
      <c r="Q592" s="11" t="s">
        <v>8316</v>
      </c>
      <c r="R592" t="s">
        <v>8317</v>
      </c>
      <c r="S592" s="16">
        <f t="shared" si="47"/>
        <v>42377.554756944446</v>
      </c>
      <c r="T592" s="16">
        <f t="shared" si="48"/>
        <v>42408.542361111111</v>
      </c>
      <c r="U592" s="14">
        <f t="shared" si="49"/>
        <v>2016</v>
      </c>
      <c r="V592" s="17"/>
    </row>
    <row r="593" spans="1:22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7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46"/>
        <v>30.5</v>
      </c>
      <c r="Q593" s="11" t="s">
        <v>8316</v>
      </c>
      <c r="R593" t="s">
        <v>8317</v>
      </c>
      <c r="S593" s="16">
        <f t="shared" si="47"/>
        <v>42177.543171296296</v>
      </c>
      <c r="T593" s="16">
        <f t="shared" si="48"/>
        <v>42207.543171296296</v>
      </c>
      <c r="U593" s="14">
        <f t="shared" si="49"/>
        <v>2015</v>
      </c>
      <c r="V593" s="17"/>
    </row>
    <row r="594" spans="1:22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7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46"/>
        <v>250</v>
      </c>
      <c r="Q594" s="11" t="s">
        <v>8316</v>
      </c>
      <c r="R594" t="s">
        <v>8317</v>
      </c>
      <c r="S594" s="16">
        <f t="shared" si="47"/>
        <v>41946.232175925928</v>
      </c>
      <c r="T594" s="16">
        <f t="shared" si="48"/>
        <v>41976.232175925921</v>
      </c>
      <c r="U594" s="14">
        <f t="shared" si="49"/>
        <v>2014</v>
      </c>
      <c r="V594" s="17"/>
    </row>
    <row r="595" spans="1:22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7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46"/>
        <v>16.43</v>
      </c>
      <c r="Q595" s="11" t="s">
        <v>8316</v>
      </c>
      <c r="R595" t="s">
        <v>8317</v>
      </c>
      <c r="S595" s="16">
        <f t="shared" si="47"/>
        <v>42070.677604166667</v>
      </c>
      <c r="T595" s="16">
        <f t="shared" si="48"/>
        <v>42100.635937500003</v>
      </c>
      <c r="U595" s="14">
        <f t="shared" si="49"/>
        <v>2015</v>
      </c>
      <c r="V595" s="17"/>
    </row>
    <row r="596" spans="1:22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7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46"/>
        <v>13</v>
      </c>
      <c r="Q596" s="11" t="s">
        <v>8316</v>
      </c>
      <c r="R596" t="s">
        <v>8317</v>
      </c>
      <c r="S596" s="16">
        <f t="shared" si="47"/>
        <v>42446.780162037037</v>
      </c>
      <c r="T596" s="16">
        <f t="shared" si="48"/>
        <v>42476.780162037037</v>
      </c>
      <c r="U596" s="14">
        <f t="shared" si="49"/>
        <v>2016</v>
      </c>
      <c r="V596" s="17"/>
    </row>
    <row r="597" spans="1:22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7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46"/>
        <v>53.25</v>
      </c>
      <c r="Q597" s="11" t="s">
        <v>8316</v>
      </c>
      <c r="R597" t="s">
        <v>8317</v>
      </c>
      <c r="S597" s="16">
        <f t="shared" si="47"/>
        <v>42083.069884259254</v>
      </c>
      <c r="T597" s="16">
        <f t="shared" si="48"/>
        <v>42128.069884259254</v>
      </c>
      <c r="U597" s="14">
        <f t="shared" si="49"/>
        <v>2015</v>
      </c>
      <c r="V597" s="17"/>
    </row>
    <row r="598" spans="1:22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7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46"/>
        <v>3</v>
      </c>
      <c r="Q598" s="11" t="s">
        <v>8316</v>
      </c>
      <c r="R598" t="s">
        <v>8317</v>
      </c>
      <c r="S598" s="16">
        <f t="shared" si="47"/>
        <v>42646.896898148145</v>
      </c>
      <c r="T598" s="16">
        <f t="shared" si="48"/>
        <v>42676.896898148145</v>
      </c>
      <c r="U598" s="14">
        <f t="shared" si="49"/>
        <v>2016</v>
      </c>
      <c r="V598" s="17"/>
    </row>
    <row r="599" spans="1:22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7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46"/>
        <v>10</v>
      </c>
      <c r="Q599" s="11" t="s">
        <v>8316</v>
      </c>
      <c r="R599" t="s">
        <v>8317</v>
      </c>
      <c r="S599" s="16">
        <f t="shared" si="47"/>
        <v>42545.705266203702</v>
      </c>
      <c r="T599" s="16">
        <f t="shared" si="48"/>
        <v>42582.666666666672</v>
      </c>
      <c r="U599" s="14">
        <f t="shared" si="49"/>
        <v>2016</v>
      </c>
      <c r="V599" s="17"/>
    </row>
    <row r="600" spans="1:22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7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46"/>
        <v>121.43</v>
      </c>
      <c r="Q600" s="11" t="s">
        <v>8316</v>
      </c>
      <c r="R600" t="s">
        <v>8317</v>
      </c>
      <c r="S600" s="16">
        <f t="shared" si="47"/>
        <v>41948.00209490741</v>
      </c>
      <c r="T600" s="16">
        <f t="shared" si="48"/>
        <v>41978.00209490741</v>
      </c>
      <c r="U600" s="14">
        <f t="shared" si="49"/>
        <v>2014</v>
      </c>
      <c r="V600" s="17"/>
    </row>
    <row r="601" spans="1:22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7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46"/>
        <v>15.5</v>
      </c>
      <c r="Q601" s="11" t="s">
        <v>8316</v>
      </c>
      <c r="R601" t="s">
        <v>8317</v>
      </c>
      <c r="S601" s="16">
        <f t="shared" si="47"/>
        <v>42047.812523148154</v>
      </c>
      <c r="T601" s="16">
        <f t="shared" si="48"/>
        <v>42071.636111111111</v>
      </c>
      <c r="U601" s="14">
        <f t="shared" si="49"/>
        <v>2015</v>
      </c>
      <c r="V601" s="17"/>
    </row>
    <row r="602" spans="1:22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7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46"/>
        <v>100</v>
      </c>
      <c r="Q602" s="11" t="s">
        <v>8316</v>
      </c>
      <c r="R602" t="s">
        <v>8317</v>
      </c>
      <c r="S602" s="16">
        <f t="shared" si="47"/>
        <v>42073.798171296294</v>
      </c>
      <c r="T602" s="16">
        <f t="shared" si="48"/>
        <v>42133.798171296294</v>
      </c>
      <c r="U602" s="14">
        <f t="shared" si="49"/>
        <v>2015</v>
      </c>
      <c r="V602" s="17"/>
    </row>
    <row r="603" spans="1:22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7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46"/>
        <v>23.33</v>
      </c>
      <c r="Q603" s="11" t="s">
        <v>8316</v>
      </c>
      <c r="R603" t="s">
        <v>8317</v>
      </c>
      <c r="S603" s="16">
        <f t="shared" si="47"/>
        <v>41969.858090277776</v>
      </c>
      <c r="T603" s="16">
        <f t="shared" si="48"/>
        <v>41999.858090277776</v>
      </c>
      <c r="U603" s="14">
        <f t="shared" si="49"/>
        <v>2014</v>
      </c>
      <c r="V603" s="17"/>
    </row>
    <row r="604" spans="1:22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7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46"/>
        <v>0</v>
      </c>
      <c r="Q604" s="11" t="s">
        <v>8316</v>
      </c>
      <c r="R604" t="s">
        <v>8317</v>
      </c>
      <c r="S604" s="16">
        <f t="shared" si="47"/>
        <v>42143.79415509259</v>
      </c>
      <c r="T604" s="16">
        <f t="shared" si="48"/>
        <v>42173.79415509259</v>
      </c>
      <c r="U604" s="14">
        <f t="shared" si="49"/>
        <v>2015</v>
      </c>
      <c r="V604" s="17"/>
    </row>
    <row r="605" spans="1:22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7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46"/>
        <v>45.39</v>
      </c>
      <c r="Q605" s="11" t="s">
        <v>8316</v>
      </c>
      <c r="R605" t="s">
        <v>8317</v>
      </c>
      <c r="S605" s="16">
        <f t="shared" si="47"/>
        <v>41835.639155092591</v>
      </c>
      <c r="T605" s="16">
        <f t="shared" si="48"/>
        <v>41865.639155092591</v>
      </c>
      <c r="U605" s="14">
        <f t="shared" si="49"/>
        <v>2014</v>
      </c>
      <c r="V605" s="17"/>
    </row>
    <row r="606" spans="1:22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7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46"/>
        <v>0</v>
      </c>
      <c r="Q606" s="11" t="s">
        <v>8316</v>
      </c>
      <c r="R606" t="s">
        <v>8317</v>
      </c>
      <c r="S606" s="16">
        <f t="shared" si="47"/>
        <v>41849.035370370373</v>
      </c>
      <c r="T606" s="16">
        <f t="shared" si="48"/>
        <v>41879.035370370373</v>
      </c>
      <c r="U606" s="14">
        <f t="shared" si="49"/>
        <v>2014</v>
      </c>
      <c r="V606" s="17"/>
    </row>
    <row r="607" spans="1:22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7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46"/>
        <v>16.38</v>
      </c>
      <c r="Q607" s="11" t="s">
        <v>8316</v>
      </c>
      <c r="R607" t="s">
        <v>8317</v>
      </c>
      <c r="S607" s="16">
        <f t="shared" si="47"/>
        <v>42194.357731481476</v>
      </c>
      <c r="T607" s="16">
        <f t="shared" si="48"/>
        <v>42239.357731481476</v>
      </c>
      <c r="U607" s="14">
        <f t="shared" si="49"/>
        <v>2015</v>
      </c>
      <c r="V607" s="17"/>
    </row>
    <row r="608" spans="1:22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7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46"/>
        <v>10</v>
      </c>
      <c r="Q608" s="11" t="s">
        <v>8316</v>
      </c>
      <c r="R608" t="s">
        <v>8317</v>
      </c>
      <c r="S608" s="16">
        <f t="shared" si="47"/>
        <v>42102.650567129633</v>
      </c>
      <c r="T608" s="16">
        <f t="shared" si="48"/>
        <v>42148.625</v>
      </c>
      <c r="U608" s="14">
        <f t="shared" si="49"/>
        <v>2015</v>
      </c>
      <c r="V608" s="17"/>
    </row>
    <row r="609" spans="1:22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7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46"/>
        <v>0</v>
      </c>
      <c r="Q609" s="11" t="s">
        <v>8316</v>
      </c>
      <c r="R609" t="s">
        <v>8317</v>
      </c>
      <c r="S609" s="16">
        <f t="shared" si="47"/>
        <v>42300.825648148151</v>
      </c>
      <c r="T609" s="16">
        <f t="shared" si="48"/>
        <v>42330.867314814815</v>
      </c>
      <c r="U609" s="14">
        <f t="shared" si="49"/>
        <v>2015</v>
      </c>
      <c r="V609" s="17"/>
    </row>
    <row r="610" spans="1:22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7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46"/>
        <v>292.2</v>
      </c>
      <c r="Q610" s="11" t="s">
        <v>8316</v>
      </c>
      <c r="R610" t="s">
        <v>8317</v>
      </c>
      <c r="S610" s="16">
        <f t="shared" si="47"/>
        <v>42140.921064814815</v>
      </c>
      <c r="T610" s="16">
        <f t="shared" si="48"/>
        <v>42170.921064814815</v>
      </c>
      <c r="U610" s="14">
        <f t="shared" si="49"/>
        <v>2015</v>
      </c>
      <c r="V610" s="17"/>
    </row>
    <row r="611" spans="1:22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7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46"/>
        <v>5</v>
      </c>
      <c r="Q611" s="11" t="s">
        <v>8316</v>
      </c>
      <c r="R611" t="s">
        <v>8317</v>
      </c>
      <c r="S611" s="16">
        <f t="shared" si="47"/>
        <v>42307.034074074079</v>
      </c>
      <c r="T611" s="16">
        <f t="shared" si="48"/>
        <v>42337.075740740736</v>
      </c>
      <c r="U611" s="14">
        <f t="shared" si="49"/>
        <v>2015</v>
      </c>
      <c r="V611" s="17"/>
    </row>
    <row r="612" spans="1:22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7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46"/>
        <v>0</v>
      </c>
      <c r="Q612" s="11" t="s">
        <v>8316</v>
      </c>
      <c r="R612" t="s">
        <v>8317</v>
      </c>
      <c r="S612" s="16">
        <f t="shared" si="47"/>
        <v>42086.83085648148</v>
      </c>
      <c r="T612" s="16">
        <f t="shared" si="48"/>
        <v>42116.83085648148</v>
      </c>
      <c r="U612" s="14">
        <f t="shared" si="49"/>
        <v>2015</v>
      </c>
      <c r="V612" s="17"/>
    </row>
    <row r="613" spans="1:22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7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46"/>
        <v>0</v>
      </c>
      <c r="Q613" s="11" t="s">
        <v>8316</v>
      </c>
      <c r="R613" t="s">
        <v>8317</v>
      </c>
      <c r="S613" s="16">
        <f t="shared" si="47"/>
        <v>42328.560613425929</v>
      </c>
      <c r="T613" s="16">
        <f t="shared" si="48"/>
        <v>42388.560613425929</v>
      </c>
      <c r="U613" s="14">
        <f t="shared" si="49"/>
        <v>2015</v>
      </c>
      <c r="V613" s="17"/>
    </row>
    <row r="614" spans="1:22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7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46"/>
        <v>0</v>
      </c>
      <c r="Q614" s="11" t="s">
        <v>8316</v>
      </c>
      <c r="R614" t="s">
        <v>8317</v>
      </c>
      <c r="S614" s="16">
        <f t="shared" si="47"/>
        <v>42585.031782407401</v>
      </c>
      <c r="T614" s="16">
        <f t="shared" si="48"/>
        <v>42615.031782407401</v>
      </c>
      <c r="U614" s="14">
        <f t="shared" si="49"/>
        <v>2016</v>
      </c>
      <c r="V614" s="17"/>
    </row>
    <row r="615" spans="1:22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7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46"/>
        <v>105.93</v>
      </c>
      <c r="Q615" s="11" t="s">
        <v>8316</v>
      </c>
      <c r="R615" t="s">
        <v>8317</v>
      </c>
      <c r="S615" s="16">
        <f t="shared" si="47"/>
        <v>42247.496759259258</v>
      </c>
      <c r="T615" s="16">
        <f t="shared" si="48"/>
        <v>42278.207638888889</v>
      </c>
      <c r="U615" s="14">
        <f t="shared" si="49"/>
        <v>2015</v>
      </c>
      <c r="V615" s="17"/>
    </row>
    <row r="616" spans="1:22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7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46"/>
        <v>0</v>
      </c>
      <c r="Q616" s="11" t="s">
        <v>8316</v>
      </c>
      <c r="R616" t="s">
        <v>8317</v>
      </c>
      <c r="S616" s="16">
        <f t="shared" si="47"/>
        <v>42515.061805555553</v>
      </c>
      <c r="T616" s="16">
        <f t="shared" si="48"/>
        <v>42545.061805555553</v>
      </c>
      <c r="U616" s="14">
        <f t="shared" si="49"/>
        <v>2016</v>
      </c>
      <c r="V616" s="17"/>
    </row>
    <row r="617" spans="1:22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7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46"/>
        <v>0</v>
      </c>
      <c r="Q617" s="11" t="s">
        <v>8316</v>
      </c>
      <c r="R617" t="s">
        <v>8317</v>
      </c>
      <c r="S617" s="16">
        <f t="shared" si="47"/>
        <v>42242.122210648144</v>
      </c>
      <c r="T617" s="16">
        <f t="shared" si="48"/>
        <v>42272.122210648144</v>
      </c>
      <c r="U617" s="14">
        <f t="shared" si="49"/>
        <v>2015</v>
      </c>
      <c r="V617" s="17"/>
    </row>
    <row r="618" spans="1:22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7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46"/>
        <v>0</v>
      </c>
      <c r="Q618" s="11" t="s">
        <v>8316</v>
      </c>
      <c r="R618" t="s">
        <v>8317</v>
      </c>
      <c r="S618" s="16">
        <f t="shared" si="47"/>
        <v>42761.376238425932</v>
      </c>
      <c r="T618" s="16">
        <f t="shared" si="48"/>
        <v>42791.376238425932</v>
      </c>
      <c r="U618" s="14">
        <f t="shared" si="49"/>
        <v>2017</v>
      </c>
      <c r="V618" s="17"/>
    </row>
    <row r="619" spans="1:22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7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46"/>
        <v>20</v>
      </c>
      <c r="Q619" s="11" t="s">
        <v>8316</v>
      </c>
      <c r="R619" t="s">
        <v>8317</v>
      </c>
      <c r="S619" s="16">
        <f t="shared" si="47"/>
        <v>42087.343090277776</v>
      </c>
      <c r="T619" s="16">
        <f t="shared" si="48"/>
        <v>42132.343090277776</v>
      </c>
      <c r="U619" s="14">
        <f t="shared" si="49"/>
        <v>2015</v>
      </c>
      <c r="V619" s="17"/>
    </row>
    <row r="620" spans="1:22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7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46"/>
        <v>0</v>
      </c>
      <c r="Q620" s="11" t="s">
        <v>8316</v>
      </c>
      <c r="R620" t="s">
        <v>8317</v>
      </c>
      <c r="S620" s="16">
        <f t="shared" si="47"/>
        <v>42317.810219907406</v>
      </c>
      <c r="T620" s="16">
        <f t="shared" si="48"/>
        <v>42347.810219907406</v>
      </c>
      <c r="U620" s="14">
        <f t="shared" si="49"/>
        <v>2015</v>
      </c>
      <c r="V620" s="17"/>
    </row>
    <row r="621" spans="1:22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7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46"/>
        <v>1</v>
      </c>
      <c r="Q621" s="11" t="s">
        <v>8316</v>
      </c>
      <c r="R621" t="s">
        <v>8317</v>
      </c>
      <c r="S621" s="16">
        <f t="shared" si="47"/>
        <v>41908.650347222225</v>
      </c>
      <c r="T621" s="16">
        <f t="shared" si="48"/>
        <v>41968.692013888889</v>
      </c>
      <c r="U621" s="14">
        <f t="shared" si="49"/>
        <v>2014</v>
      </c>
      <c r="V621" s="17"/>
    </row>
    <row r="622" spans="1:22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7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46"/>
        <v>300</v>
      </c>
      <c r="Q622" s="11" t="s">
        <v>8316</v>
      </c>
      <c r="R622" t="s">
        <v>8317</v>
      </c>
      <c r="S622" s="16">
        <f t="shared" si="47"/>
        <v>41831.716874999998</v>
      </c>
      <c r="T622" s="16">
        <f t="shared" si="48"/>
        <v>41876.716874999998</v>
      </c>
      <c r="U622" s="14">
        <f t="shared" si="49"/>
        <v>2014</v>
      </c>
      <c r="V622" s="17"/>
    </row>
    <row r="623" spans="1:22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7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46"/>
        <v>87</v>
      </c>
      <c r="Q623" s="11" t="s">
        <v>8316</v>
      </c>
      <c r="R623" t="s">
        <v>8317</v>
      </c>
      <c r="S623" s="16">
        <f t="shared" si="47"/>
        <v>42528.987696759257</v>
      </c>
      <c r="T623" s="16">
        <f t="shared" si="48"/>
        <v>42558.987696759257</v>
      </c>
      <c r="U623" s="14">
        <f t="shared" si="49"/>
        <v>2016</v>
      </c>
      <c r="V623" s="17"/>
    </row>
    <row r="624" spans="1:22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7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46"/>
        <v>37.89</v>
      </c>
      <c r="Q624" s="11" t="s">
        <v>8316</v>
      </c>
      <c r="R624" t="s">
        <v>8317</v>
      </c>
      <c r="S624" s="16">
        <f t="shared" si="47"/>
        <v>42532.774745370371</v>
      </c>
      <c r="T624" s="16">
        <f t="shared" si="48"/>
        <v>42552.774745370371</v>
      </c>
      <c r="U624" s="14">
        <f t="shared" si="49"/>
        <v>2016</v>
      </c>
      <c r="V624" s="17"/>
    </row>
    <row r="625" spans="1:22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7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46"/>
        <v>0</v>
      </c>
      <c r="Q625" s="11" t="s">
        <v>8316</v>
      </c>
      <c r="R625" t="s">
        <v>8317</v>
      </c>
      <c r="S625" s="16">
        <f t="shared" si="47"/>
        <v>42122.009224537032</v>
      </c>
      <c r="T625" s="16">
        <f t="shared" si="48"/>
        <v>42152.009224537032</v>
      </c>
      <c r="U625" s="14">
        <f t="shared" si="49"/>
        <v>2015</v>
      </c>
      <c r="V625" s="17"/>
    </row>
    <row r="626" spans="1:22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7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46"/>
        <v>0</v>
      </c>
      <c r="Q626" s="11" t="s">
        <v>8316</v>
      </c>
      <c r="R626" t="s">
        <v>8317</v>
      </c>
      <c r="S626" s="16">
        <f t="shared" si="47"/>
        <v>42108.988900462966</v>
      </c>
      <c r="T626" s="16">
        <f t="shared" si="48"/>
        <v>42138.988900462966</v>
      </c>
      <c r="U626" s="14">
        <f t="shared" si="49"/>
        <v>2015</v>
      </c>
      <c r="V626" s="17"/>
    </row>
    <row r="627" spans="1:22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7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46"/>
        <v>0</v>
      </c>
      <c r="Q627" s="11" t="s">
        <v>8316</v>
      </c>
      <c r="R627" t="s">
        <v>8317</v>
      </c>
      <c r="S627" s="16">
        <f t="shared" si="47"/>
        <v>42790.895567129628</v>
      </c>
      <c r="T627" s="16">
        <f t="shared" si="48"/>
        <v>42820.853900462964</v>
      </c>
      <c r="U627" s="14">
        <f t="shared" si="49"/>
        <v>2017</v>
      </c>
      <c r="V627" s="17"/>
    </row>
    <row r="628" spans="1:22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7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46"/>
        <v>111.41</v>
      </c>
      <c r="Q628" s="11" t="s">
        <v>8316</v>
      </c>
      <c r="R628" t="s">
        <v>8317</v>
      </c>
      <c r="S628" s="16">
        <f t="shared" si="47"/>
        <v>42198.559479166666</v>
      </c>
      <c r="T628" s="16">
        <f t="shared" si="48"/>
        <v>42231.556944444441</v>
      </c>
      <c r="U628" s="14">
        <f t="shared" si="49"/>
        <v>2015</v>
      </c>
      <c r="V628" s="17"/>
    </row>
    <row r="629" spans="1:22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7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46"/>
        <v>90</v>
      </c>
      <c r="Q629" s="11" t="s">
        <v>8316</v>
      </c>
      <c r="R629" t="s">
        <v>8317</v>
      </c>
      <c r="S629" s="16">
        <f t="shared" si="47"/>
        <v>42384.306840277779</v>
      </c>
      <c r="T629" s="16">
        <f t="shared" si="48"/>
        <v>42443.958333333328</v>
      </c>
      <c r="U629" s="14">
        <f t="shared" si="49"/>
        <v>2016</v>
      </c>
      <c r="V629" s="17"/>
    </row>
    <row r="630" spans="1:22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7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46"/>
        <v>0</v>
      </c>
      <c r="Q630" s="11" t="s">
        <v>8316</v>
      </c>
      <c r="R630" t="s">
        <v>8317</v>
      </c>
      <c r="S630" s="16">
        <f t="shared" si="47"/>
        <v>41803.692789351851</v>
      </c>
      <c r="T630" s="16">
        <f t="shared" si="48"/>
        <v>41833.692789351851</v>
      </c>
      <c r="U630" s="14">
        <f t="shared" si="49"/>
        <v>2014</v>
      </c>
      <c r="V630" s="17"/>
    </row>
    <row r="631" spans="1:22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7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46"/>
        <v>116.67</v>
      </c>
      <c r="Q631" s="11" t="s">
        <v>8316</v>
      </c>
      <c r="R631" t="s">
        <v>8317</v>
      </c>
      <c r="S631" s="16">
        <f t="shared" si="47"/>
        <v>42474.637824074074</v>
      </c>
      <c r="T631" s="16">
        <f t="shared" si="48"/>
        <v>42504.637824074074</v>
      </c>
      <c r="U631" s="14">
        <f t="shared" si="49"/>
        <v>2016</v>
      </c>
      <c r="V631" s="17"/>
    </row>
    <row r="632" spans="1:22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7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46"/>
        <v>10</v>
      </c>
      <c r="Q632" s="11" t="s">
        <v>8316</v>
      </c>
      <c r="R632" t="s">
        <v>8317</v>
      </c>
      <c r="S632" s="16">
        <f t="shared" si="47"/>
        <v>42223.619456018518</v>
      </c>
      <c r="T632" s="16">
        <f t="shared" si="48"/>
        <v>42253.215277777781</v>
      </c>
      <c r="U632" s="14">
        <f t="shared" si="49"/>
        <v>2015</v>
      </c>
      <c r="V632" s="17"/>
    </row>
    <row r="633" spans="1:22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7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46"/>
        <v>76.67</v>
      </c>
      <c r="Q633" s="11" t="s">
        <v>8316</v>
      </c>
      <c r="R633" t="s">
        <v>8317</v>
      </c>
      <c r="S633" s="16">
        <f t="shared" si="47"/>
        <v>42489.772326388891</v>
      </c>
      <c r="T633" s="16">
        <f t="shared" si="48"/>
        <v>42518.772326388891</v>
      </c>
      <c r="U633" s="14">
        <f t="shared" si="49"/>
        <v>2016</v>
      </c>
      <c r="V633" s="17"/>
    </row>
    <row r="634" spans="1:22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7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46"/>
        <v>0</v>
      </c>
      <c r="Q634" s="11" t="s">
        <v>8316</v>
      </c>
      <c r="R634" t="s">
        <v>8317</v>
      </c>
      <c r="S634" s="16">
        <f t="shared" si="47"/>
        <v>42303.659317129626</v>
      </c>
      <c r="T634" s="16">
        <f t="shared" si="48"/>
        <v>42333.700983796298</v>
      </c>
      <c r="U634" s="14">
        <f t="shared" si="49"/>
        <v>2015</v>
      </c>
      <c r="V634" s="17"/>
    </row>
    <row r="635" spans="1:22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7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46"/>
        <v>49.8</v>
      </c>
      <c r="Q635" s="11" t="s">
        <v>8316</v>
      </c>
      <c r="R635" t="s">
        <v>8317</v>
      </c>
      <c r="S635" s="16">
        <f t="shared" si="47"/>
        <v>42507.29932870371</v>
      </c>
      <c r="T635" s="16">
        <f t="shared" si="48"/>
        <v>42538.958333333328</v>
      </c>
      <c r="U635" s="14">
        <f t="shared" si="49"/>
        <v>2016</v>
      </c>
      <c r="V635" s="17"/>
    </row>
    <row r="636" spans="1:22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7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46"/>
        <v>1</v>
      </c>
      <c r="Q636" s="11" t="s">
        <v>8316</v>
      </c>
      <c r="R636" t="s">
        <v>8317</v>
      </c>
      <c r="S636" s="16">
        <f t="shared" si="47"/>
        <v>42031.928576388891</v>
      </c>
      <c r="T636" s="16">
        <f t="shared" si="48"/>
        <v>42061.928576388891</v>
      </c>
      <c r="U636" s="14">
        <f t="shared" si="49"/>
        <v>2015</v>
      </c>
      <c r="V636" s="17"/>
    </row>
    <row r="637" spans="1:22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7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46"/>
        <v>2</v>
      </c>
      <c r="Q637" s="11" t="s">
        <v>8316</v>
      </c>
      <c r="R637" t="s">
        <v>8317</v>
      </c>
      <c r="S637" s="16">
        <f t="shared" si="47"/>
        <v>42076.092152777783</v>
      </c>
      <c r="T637" s="16">
        <f t="shared" si="48"/>
        <v>42106.092152777783</v>
      </c>
      <c r="U637" s="14">
        <f t="shared" si="49"/>
        <v>2015</v>
      </c>
      <c r="V637" s="17"/>
    </row>
    <row r="638" spans="1:22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7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6"/>
        <v>4</v>
      </c>
      <c r="Q638" s="11" t="s">
        <v>8316</v>
      </c>
      <c r="R638" t="s">
        <v>8317</v>
      </c>
      <c r="S638" s="16">
        <f t="shared" si="47"/>
        <v>42131.455439814818</v>
      </c>
      <c r="T638" s="16">
        <f t="shared" si="48"/>
        <v>42161.44930555555</v>
      </c>
      <c r="U638" s="14">
        <f t="shared" si="49"/>
        <v>2015</v>
      </c>
      <c r="V638" s="17"/>
    </row>
    <row r="639" spans="1:22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7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6"/>
        <v>0</v>
      </c>
      <c r="Q639" s="11" t="s">
        <v>8316</v>
      </c>
      <c r="R639" t="s">
        <v>8317</v>
      </c>
      <c r="S639" s="16">
        <f t="shared" si="47"/>
        <v>42762.962013888886</v>
      </c>
      <c r="T639" s="16">
        <f t="shared" si="48"/>
        <v>42791.961111111115</v>
      </c>
      <c r="U639" s="14">
        <f t="shared" si="49"/>
        <v>2017</v>
      </c>
      <c r="V639" s="17"/>
    </row>
    <row r="640" spans="1:22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7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6"/>
        <v>3</v>
      </c>
      <c r="Q640" s="11" t="s">
        <v>8316</v>
      </c>
      <c r="R640" t="s">
        <v>8317</v>
      </c>
      <c r="S640" s="16">
        <f t="shared" si="47"/>
        <v>42759.593310185184</v>
      </c>
      <c r="T640" s="16">
        <f t="shared" si="48"/>
        <v>42819.55164351852</v>
      </c>
      <c r="U640" s="14">
        <f t="shared" si="49"/>
        <v>2017</v>
      </c>
      <c r="V640" s="17"/>
    </row>
    <row r="641" spans="1:22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7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6"/>
        <v>1</v>
      </c>
      <c r="Q641" s="11" t="s">
        <v>8316</v>
      </c>
      <c r="R641" t="s">
        <v>8317</v>
      </c>
      <c r="S641" s="16">
        <f t="shared" si="47"/>
        <v>41865.583275462966</v>
      </c>
      <c r="T641" s="16">
        <f t="shared" si="48"/>
        <v>41925.583275462966</v>
      </c>
      <c r="U641" s="14">
        <f t="shared" si="49"/>
        <v>2014</v>
      </c>
      <c r="V641" s="17"/>
    </row>
    <row r="642" spans="1:22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7">
        <f t="shared" ref="F642:F705" si="50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46"/>
        <v>50.5</v>
      </c>
      <c r="Q642" s="11" t="s">
        <v>8316</v>
      </c>
      <c r="R642" t="s">
        <v>8318</v>
      </c>
      <c r="S642" s="16">
        <f t="shared" si="47"/>
        <v>42683.420312500006</v>
      </c>
      <c r="T642" s="16">
        <f t="shared" si="48"/>
        <v>42698.958333333328</v>
      </c>
      <c r="U642" s="14">
        <f t="shared" si="49"/>
        <v>2016</v>
      </c>
      <c r="V642" s="17"/>
    </row>
    <row r="643" spans="1:22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7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51">IFERROR(ROUND(E643/M643,2),0)</f>
        <v>151.32</v>
      </c>
      <c r="Q643" s="11" t="s">
        <v>8316</v>
      </c>
      <c r="R643" t="s">
        <v>8318</v>
      </c>
      <c r="S643" s="16">
        <f t="shared" ref="S643:S706" si="52">(((K643/60)/60)/24)+DATE(1970,1,1)</f>
        <v>42199.57</v>
      </c>
      <c r="T643" s="16">
        <f t="shared" ref="T643:T706" si="53">(((J643/60)/60)/24)+DATE(1970,1,1)</f>
        <v>42229.57</v>
      </c>
      <c r="U643" s="14">
        <f t="shared" si="49"/>
        <v>2015</v>
      </c>
      <c r="V643" s="17"/>
    </row>
    <row r="644" spans="1:22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7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1"/>
        <v>134.36000000000001</v>
      </c>
      <c r="Q644" s="11" t="s">
        <v>8316</v>
      </c>
      <c r="R644" t="s">
        <v>8318</v>
      </c>
      <c r="S644" s="16">
        <f t="shared" si="52"/>
        <v>42199.651319444441</v>
      </c>
      <c r="T644" s="16">
        <f t="shared" si="53"/>
        <v>42235.651319444441</v>
      </c>
      <c r="U644" s="14">
        <f t="shared" ref="U644:U707" si="54">YEAR(S644)</f>
        <v>2015</v>
      </c>
      <c r="V644" s="17"/>
    </row>
    <row r="645" spans="1:22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7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1"/>
        <v>174.03</v>
      </c>
      <c r="Q645" s="11" t="s">
        <v>8316</v>
      </c>
      <c r="R645" t="s">
        <v>8318</v>
      </c>
      <c r="S645" s="16">
        <f t="shared" si="52"/>
        <v>42100.642071759255</v>
      </c>
      <c r="T645" s="16">
        <f t="shared" si="53"/>
        <v>42155.642071759255</v>
      </c>
      <c r="U645" s="14">
        <f t="shared" si="54"/>
        <v>2015</v>
      </c>
      <c r="V645" s="17"/>
    </row>
    <row r="646" spans="1:22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7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1"/>
        <v>73.489999999999995</v>
      </c>
      <c r="Q646" s="11" t="s">
        <v>8316</v>
      </c>
      <c r="R646" t="s">
        <v>8318</v>
      </c>
      <c r="S646" s="16">
        <f t="shared" si="52"/>
        <v>41898.665960648148</v>
      </c>
      <c r="T646" s="16">
        <f t="shared" si="53"/>
        <v>41941.041666666664</v>
      </c>
      <c r="U646" s="14">
        <f t="shared" si="54"/>
        <v>2014</v>
      </c>
      <c r="V646" s="17"/>
    </row>
    <row r="647" spans="1:22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7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1"/>
        <v>23.52</v>
      </c>
      <c r="Q647" s="11" t="s">
        <v>8316</v>
      </c>
      <c r="R647" t="s">
        <v>8318</v>
      </c>
      <c r="S647" s="16">
        <f t="shared" si="52"/>
        <v>42564.026319444441</v>
      </c>
      <c r="T647" s="16">
        <f t="shared" si="53"/>
        <v>42594.026319444441</v>
      </c>
      <c r="U647" s="14">
        <f t="shared" si="54"/>
        <v>2016</v>
      </c>
      <c r="V647" s="17"/>
    </row>
    <row r="648" spans="1:22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7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1"/>
        <v>39.07</v>
      </c>
      <c r="Q648" s="11" t="s">
        <v>8316</v>
      </c>
      <c r="R648" t="s">
        <v>8318</v>
      </c>
      <c r="S648" s="16">
        <f t="shared" si="52"/>
        <v>41832.852627314816</v>
      </c>
      <c r="T648" s="16">
        <f t="shared" si="53"/>
        <v>41862.852627314816</v>
      </c>
      <c r="U648" s="14">
        <f t="shared" si="54"/>
        <v>2014</v>
      </c>
      <c r="V648" s="17"/>
    </row>
    <row r="649" spans="1:22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7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1"/>
        <v>125.94</v>
      </c>
      <c r="Q649" s="11" t="s">
        <v>8316</v>
      </c>
      <c r="R649" t="s">
        <v>8318</v>
      </c>
      <c r="S649" s="16">
        <f t="shared" si="52"/>
        <v>42416.767928240741</v>
      </c>
      <c r="T649" s="16">
        <f t="shared" si="53"/>
        <v>42446.726261574076</v>
      </c>
      <c r="U649" s="14">
        <f t="shared" si="54"/>
        <v>2016</v>
      </c>
      <c r="V649" s="17"/>
    </row>
    <row r="650" spans="1:22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7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51"/>
        <v>1644</v>
      </c>
      <c r="Q650" s="11" t="s">
        <v>8316</v>
      </c>
      <c r="R650" t="s">
        <v>8318</v>
      </c>
      <c r="S650" s="16">
        <f t="shared" si="52"/>
        <v>41891.693379629629</v>
      </c>
      <c r="T650" s="16">
        <f t="shared" si="53"/>
        <v>41926.693379629629</v>
      </c>
      <c r="U650" s="14">
        <f t="shared" si="54"/>
        <v>2014</v>
      </c>
      <c r="V650" s="17"/>
    </row>
    <row r="651" spans="1:22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7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1"/>
        <v>42.67</v>
      </c>
      <c r="Q651" s="11" t="s">
        <v>8316</v>
      </c>
      <c r="R651" t="s">
        <v>8318</v>
      </c>
      <c r="S651" s="16">
        <f t="shared" si="52"/>
        <v>41877.912187499998</v>
      </c>
      <c r="T651" s="16">
        <f t="shared" si="53"/>
        <v>41898.912187499998</v>
      </c>
      <c r="U651" s="14">
        <f t="shared" si="54"/>
        <v>2014</v>
      </c>
      <c r="V651" s="17"/>
    </row>
    <row r="652" spans="1:22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7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1"/>
        <v>35.130000000000003</v>
      </c>
      <c r="Q652" s="11" t="s">
        <v>8316</v>
      </c>
      <c r="R652" t="s">
        <v>8318</v>
      </c>
      <c r="S652" s="16">
        <f t="shared" si="52"/>
        <v>41932.036851851852</v>
      </c>
      <c r="T652" s="16">
        <f t="shared" si="53"/>
        <v>41992.078518518523</v>
      </c>
      <c r="U652" s="14">
        <f t="shared" si="54"/>
        <v>2014</v>
      </c>
      <c r="V652" s="17"/>
    </row>
    <row r="653" spans="1:22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7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1"/>
        <v>239.35</v>
      </c>
      <c r="Q653" s="11" t="s">
        <v>8316</v>
      </c>
      <c r="R653" t="s">
        <v>8318</v>
      </c>
      <c r="S653" s="16">
        <f t="shared" si="52"/>
        <v>41956.017488425925</v>
      </c>
      <c r="T653" s="16">
        <f t="shared" si="53"/>
        <v>41986.017488425925</v>
      </c>
      <c r="U653" s="14">
        <f t="shared" si="54"/>
        <v>2014</v>
      </c>
      <c r="V653" s="17"/>
    </row>
    <row r="654" spans="1:22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7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1"/>
        <v>107.64</v>
      </c>
      <c r="Q654" s="11" t="s">
        <v>8316</v>
      </c>
      <c r="R654" t="s">
        <v>8318</v>
      </c>
      <c r="S654" s="16">
        <f t="shared" si="52"/>
        <v>42675.690393518518</v>
      </c>
      <c r="T654" s="16">
        <f t="shared" si="53"/>
        <v>42705.732060185182</v>
      </c>
      <c r="U654" s="14">
        <f t="shared" si="54"/>
        <v>2016</v>
      </c>
      <c r="V654" s="17"/>
    </row>
    <row r="655" spans="1:22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7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1"/>
        <v>95.83</v>
      </c>
      <c r="Q655" s="11" t="s">
        <v>8316</v>
      </c>
      <c r="R655" t="s">
        <v>8318</v>
      </c>
      <c r="S655" s="16">
        <f t="shared" si="52"/>
        <v>42199.618518518517</v>
      </c>
      <c r="T655" s="16">
        <f t="shared" si="53"/>
        <v>42236.618518518517</v>
      </c>
      <c r="U655" s="14">
        <f t="shared" si="54"/>
        <v>2015</v>
      </c>
      <c r="V655" s="17"/>
    </row>
    <row r="656" spans="1:22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7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1"/>
        <v>31.66</v>
      </c>
      <c r="Q656" s="11" t="s">
        <v>8316</v>
      </c>
      <c r="R656" t="s">
        <v>8318</v>
      </c>
      <c r="S656" s="16">
        <f t="shared" si="52"/>
        <v>42163.957326388889</v>
      </c>
      <c r="T656" s="16">
        <f t="shared" si="53"/>
        <v>42193.957326388889</v>
      </c>
      <c r="U656" s="14">
        <f t="shared" si="54"/>
        <v>2015</v>
      </c>
      <c r="V656" s="17"/>
    </row>
    <row r="657" spans="1:22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7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1"/>
        <v>42.89</v>
      </c>
      <c r="Q657" s="11" t="s">
        <v>8316</v>
      </c>
      <c r="R657" t="s">
        <v>8318</v>
      </c>
      <c r="S657" s="16">
        <f t="shared" si="52"/>
        <v>42045.957314814819</v>
      </c>
      <c r="T657" s="16">
        <f t="shared" si="53"/>
        <v>42075.915648148148</v>
      </c>
      <c r="U657" s="14">
        <f t="shared" si="54"/>
        <v>2015</v>
      </c>
      <c r="V657" s="17"/>
    </row>
    <row r="658" spans="1:22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7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1"/>
        <v>122.74</v>
      </c>
      <c r="Q658" s="11" t="s">
        <v>8316</v>
      </c>
      <c r="R658" t="s">
        <v>8318</v>
      </c>
      <c r="S658" s="16">
        <f t="shared" si="52"/>
        <v>42417.804618055554</v>
      </c>
      <c r="T658" s="16">
        <f t="shared" si="53"/>
        <v>42477.762951388882</v>
      </c>
      <c r="U658" s="14">
        <f t="shared" si="54"/>
        <v>2016</v>
      </c>
      <c r="V658" s="17"/>
    </row>
    <row r="659" spans="1:22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7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1"/>
        <v>190.45</v>
      </c>
      <c r="Q659" s="11" t="s">
        <v>8316</v>
      </c>
      <c r="R659" t="s">
        <v>8318</v>
      </c>
      <c r="S659" s="16">
        <f t="shared" si="52"/>
        <v>42331.84574074074</v>
      </c>
      <c r="T659" s="16">
        <f t="shared" si="53"/>
        <v>42361.84574074074</v>
      </c>
      <c r="U659" s="14">
        <f t="shared" si="54"/>
        <v>2015</v>
      </c>
      <c r="V659" s="17"/>
    </row>
    <row r="660" spans="1:22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7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1"/>
        <v>109.34</v>
      </c>
      <c r="Q660" s="11" t="s">
        <v>8316</v>
      </c>
      <c r="R660" t="s">
        <v>8318</v>
      </c>
      <c r="S660" s="16">
        <f t="shared" si="52"/>
        <v>42179.160752314812</v>
      </c>
      <c r="T660" s="16">
        <f t="shared" si="53"/>
        <v>42211.75</v>
      </c>
      <c r="U660" s="14">
        <f t="shared" si="54"/>
        <v>2015</v>
      </c>
      <c r="V660" s="17"/>
    </row>
    <row r="661" spans="1:22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7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1"/>
        <v>143.66999999999999</v>
      </c>
      <c r="Q661" s="11" t="s">
        <v>8316</v>
      </c>
      <c r="R661" t="s">
        <v>8318</v>
      </c>
      <c r="S661" s="16">
        <f t="shared" si="52"/>
        <v>42209.593692129631</v>
      </c>
      <c r="T661" s="16">
        <f t="shared" si="53"/>
        <v>42239.593692129631</v>
      </c>
      <c r="U661" s="14">
        <f t="shared" si="54"/>
        <v>2015</v>
      </c>
      <c r="V661" s="17"/>
    </row>
    <row r="662" spans="1:22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7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1"/>
        <v>84.94</v>
      </c>
      <c r="Q662" s="11" t="s">
        <v>8316</v>
      </c>
      <c r="R662" t="s">
        <v>8318</v>
      </c>
      <c r="S662" s="16">
        <f t="shared" si="52"/>
        <v>41922.741655092592</v>
      </c>
      <c r="T662" s="16">
        <f t="shared" si="53"/>
        <v>41952.783321759263</v>
      </c>
      <c r="U662" s="14">
        <f t="shared" si="54"/>
        <v>2014</v>
      </c>
      <c r="V662" s="17"/>
    </row>
    <row r="663" spans="1:22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7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1"/>
        <v>10.56</v>
      </c>
      <c r="Q663" s="11" t="s">
        <v>8316</v>
      </c>
      <c r="R663" t="s">
        <v>8318</v>
      </c>
      <c r="S663" s="16">
        <f t="shared" si="52"/>
        <v>42636.645358796297</v>
      </c>
      <c r="T663" s="16">
        <f t="shared" si="53"/>
        <v>42666.645358796297</v>
      </c>
      <c r="U663" s="14">
        <f t="shared" si="54"/>
        <v>2016</v>
      </c>
      <c r="V663" s="17"/>
    </row>
    <row r="664" spans="1:22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7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1"/>
        <v>39</v>
      </c>
      <c r="Q664" s="11" t="s">
        <v>8316</v>
      </c>
      <c r="R664" t="s">
        <v>8318</v>
      </c>
      <c r="S664" s="16">
        <f t="shared" si="52"/>
        <v>41990.438043981485</v>
      </c>
      <c r="T664" s="16">
        <f t="shared" si="53"/>
        <v>42020.438043981485</v>
      </c>
      <c r="U664" s="14">
        <f t="shared" si="54"/>
        <v>2014</v>
      </c>
      <c r="V664" s="17"/>
    </row>
    <row r="665" spans="1:22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7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1"/>
        <v>100</v>
      </c>
      <c r="Q665" s="11" t="s">
        <v>8316</v>
      </c>
      <c r="R665" t="s">
        <v>8318</v>
      </c>
      <c r="S665" s="16">
        <f t="shared" si="52"/>
        <v>42173.843240740738</v>
      </c>
      <c r="T665" s="16">
        <f t="shared" si="53"/>
        <v>42203.843240740738</v>
      </c>
      <c r="U665" s="14">
        <f t="shared" si="54"/>
        <v>2015</v>
      </c>
      <c r="V665" s="17"/>
    </row>
    <row r="666" spans="1:22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7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1"/>
        <v>31.17</v>
      </c>
      <c r="Q666" s="11" t="s">
        <v>8316</v>
      </c>
      <c r="R666" t="s">
        <v>8318</v>
      </c>
      <c r="S666" s="16">
        <f t="shared" si="52"/>
        <v>42077.666377314818</v>
      </c>
      <c r="T666" s="16">
        <f t="shared" si="53"/>
        <v>42107.666377314818</v>
      </c>
      <c r="U666" s="14">
        <f t="shared" si="54"/>
        <v>2015</v>
      </c>
      <c r="V666" s="17"/>
    </row>
    <row r="667" spans="1:22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7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1"/>
        <v>155.33000000000001</v>
      </c>
      <c r="Q667" s="11" t="s">
        <v>8316</v>
      </c>
      <c r="R667" t="s">
        <v>8318</v>
      </c>
      <c r="S667" s="16">
        <f t="shared" si="52"/>
        <v>42688.711354166662</v>
      </c>
      <c r="T667" s="16">
        <f t="shared" si="53"/>
        <v>42748.711354166662</v>
      </c>
      <c r="U667" s="14">
        <f t="shared" si="54"/>
        <v>2016</v>
      </c>
      <c r="V667" s="17"/>
    </row>
    <row r="668" spans="1:22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7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1"/>
        <v>2</v>
      </c>
      <c r="Q668" s="11" t="s">
        <v>8316</v>
      </c>
      <c r="R668" t="s">
        <v>8318</v>
      </c>
      <c r="S668" s="16">
        <f t="shared" si="52"/>
        <v>41838.832152777781</v>
      </c>
      <c r="T668" s="16">
        <f t="shared" si="53"/>
        <v>41868.832152777781</v>
      </c>
      <c r="U668" s="14">
        <f t="shared" si="54"/>
        <v>2014</v>
      </c>
      <c r="V668" s="17"/>
    </row>
    <row r="669" spans="1:22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7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1"/>
        <v>178.93</v>
      </c>
      <c r="Q669" s="11" t="s">
        <v>8316</v>
      </c>
      <c r="R669" t="s">
        <v>8318</v>
      </c>
      <c r="S669" s="16">
        <f t="shared" si="52"/>
        <v>42632.373414351852</v>
      </c>
      <c r="T669" s="16">
        <f t="shared" si="53"/>
        <v>42672.373414351852</v>
      </c>
      <c r="U669" s="14">
        <f t="shared" si="54"/>
        <v>2016</v>
      </c>
      <c r="V669" s="17"/>
    </row>
    <row r="670" spans="1:22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7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1"/>
        <v>27.36</v>
      </c>
      <c r="Q670" s="11" t="s">
        <v>8316</v>
      </c>
      <c r="R670" t="s">
        <v>8318</v>
      </c>
      <c r="S670" s="16">
        <f t="shared" si="52"/>
        <v>42090.831273148149</v>
      </c>
      <c r="T670" s="16">
        <f t="shared" si="53"/>
        <v>42135.831273148149</v>
      </c>
      <c r="U670" s="14">
        <f t="shared" si="54"/>
        <v>2015</v>
      </c>
      <c r="V670" s="17"/>
    </row>
    <row r="671" spans="1:22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7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1"/>
        <v>1536.25</v>
      </c>
      <c r="Q671" s="11" t="s">
        <v>8316</v>
      </c>
      <c r="R671" t="s">
        <v>8318</v>
      </c>
      <c r="S671" s="16">
        <f t="shared" si="52"/>
        <v>42527.625671296293</v>
      </c>
      <c r="T671" s="16">
        <f t="shared" si="53"/>
        <v>42557.625671296293</v>
      </c>
      <c r="U671" s="14">
        <f t="shared" si="54"/>
        <v>2016</v>
      </c>
      <c r="V671" s="17"/>
    </row>
    <row r="672" spans="1:22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7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1"/>
        <v>85</v>
      </c>
      <c r="Q672" s="11" t="s">
        <v>8316</v>
      </c>
      <c r="R672" t="s">
        <v>8318</v>
      </c>
      <c r="S672" s="16">
        <f t="shared" si="52"/>
        <v>42506.709722222222</v>
      </c>
      <c r="T672" s="16">
        <f t="shared" si="53"/>
        <v>42540.340277777781</v>
      </c>
      <c r="U672" s="14">
        <f t="shared" si="54"/>
        <v>2016</v>
      </c>
      <c r="V672" s="17"/>
    </row>
    <row r="673" spans="1:22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7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1"/>
        <v>788.53</v>
      </c>
      <c r="Q673" s="11" t="s">
        <v>8316</v>
      </c>
      <c r="R673" t="s">
        <v>8318</v>
      </c>
      <c r="S673" s="16">
        <f t="shared" si="52"/>
        <v>41984.692731481482</v>
      </c>
      <c r="T673" s="16">
        <f t="shared" si="53"/>
        <v>42018.166666666672</v>
      </c>
      <c r="U673" s="14">
        <f t="shared" si="54"/>
        <v>2014</v>
      </c>
      <c r="V673" s="17"/>
    </row>
    <row r="674" spans="1:22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7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1"/>
        <v>50.3</v>
      </c>
      <c r="Q674" s="11" t="s">
        <v>8316</v>
      </c>
      <c r="R674" t="s">
        <v>8318</v>
      </c>
      <c r="S674" s="16">
        <f t="shared" si="52"/>
        <v>41974.219490740739</v>
      </c>
      <c r="T674" s="16">
        <f t="shared" si="53"/>
        <v>42005.207638888889</v>
      </c>
      <c r="U674" s="14">
        <f t="shared" si="54"/>
        <v>2014</v>
      </c>
      <c r="V674" s="17"/>
    </row>
    <row r="675" spans="1:22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7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1"/>
        <v>68.33</v>
      </c>
      <c r="Q675" s="11" t="s">
        <v>8316</v>
      </c>
      <c r="R675" t="s">
        <v>8318</v>
      </c>
      <c r="S675" s="16">
        <f t="shared" si="52"/>
        <v>41838.840474537035</v>
      </c>
      <c r="T675" s="16">
        <f t="shared" si="53"/>
        <v>41883.840474537035</v>
      </c>
      <c r="U675" s="14">
        <f t="shared" si="54"/>
        <v>2014</v>
      </c>
      <c r="V675" s="17"/>
    </row>
    <row r="676" spans="1:22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7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1"/>
        <v>7.5</v>
      </c>
      <c r="Q676" s="11" t="s">
        <v>8316</v>
      </c>
      <c r="R676" t="s">
        <v>8318</v>
      </c>
      <c r="S676" s="16">
        <f t="shared" si="52"/>
        <v>41803.116053240738</v>
      </c>
      <c r="T676" s="16">
        <f t="shared" si="53"/>
        <v>41863.116053240738</v>
      </c>
      <c r="U676" s="14">
        <f t="shared" si="54"/>
        <v>2014</v>
      </c>
      <c r="V676" s="17"/>
    </row>
    <row r="677" spans="1:22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7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1"/>
        <v>34.270000000000003</v>
      </c>
      <c r="Q677" s="11" t="s">
        <v>8316</v>
      </c>
      <c r="R677" t="s">
        <v>8318</v>
      </c>
      <c r="S677" s="16">
        <f t="shared" si="52"/>
        <v>41975.930601851855</v>
      </c>
      <c r="T677" s="16">
        <f t="shared" si="53"/>
        <v>42005.290972222225</v>
      </c>
      <c r="U677" s="14">
        <f t="shared" si="54"/>
        <v>2014</v>
      </c>
      <c r="V677" s="17"/>
    </row>
    <row r="678" spans="1:22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7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1"/>
        <v>61.29</v>
      </c>
      <c r="Q678" s="11" t="s">
        <v>8316</v>
      </c>
      <c r="R678" t="s">
        <v>8318</v>
      </c>
      <c r="S678" s="16">
        <f t="shared" si="52"/>
        <v>42012.768298611118</v>
      </c>
      <c r="T678" s="16">
        <f t="shared" si="53"/>
        <v>42042.768298611118</v>
      </c>
      <c r="U678" s="14">
        <f t="shared" si="54"/>
        <v>2015</v>
      </c>
      <c r="V678" s="17"/>
    </row>
    <row r="679" spans="1:22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7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1"/>
        <v>133.25</v>
      </c>
      <c r="Q679" s="11" t="s">
        <v>8316</v>
      </c>
      <c r="R679" t="s">
        <v>8318</v>
      </c>
      <c r="S679" s="16">
        <f t="shared" si="52"/>
        <v>42504.403877314813</v>
      </c>
      <c r="T679" s="16">
        <f t="shared" si="53"/>
        <v>42549.403877314813</v>
      </c>
      <c r="U679" s="14">
        <f t="shared" si="54"/>
        <v>2016</v>
      </c>
      <c r="V679" s="17"/>
    </row>
    <row r="680" spans="1:22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7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1"/>
        <v>65.180000000000007</v>
      </c>
      <c r="Q680" s="11" t="s">
        <v>8316</v>
      </c>
      <c r="R680" t="s">
        <v>8318</v>
      </c>
      <c r="S680" s="16">
        <f t="shared" si="52"/>
        <v>42481.376597222217</v>
      </c>
      <c r="T680" s="16">
        <f t="shared" si="53"/>
        <v>42511.376597222217</v>
      </c>
      <c r="U680" s="14">
        <f t="shared" si="54"/>
        <v>2016</v>
      </c>
      <c r="V680" s="17"/>
    </row>
    <row r="681" spans="1:22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7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1"/>
        <v>93.9</v>
      </c>
      <c r="Q681" s="11" t="s">
        <v>8316</v>
      </c>
      <c r="R681" t="s">
        <v>8318</v>
      </c>
      <c r="S681" s="16">
        <f t="shared" si="52"/>
        <v>42556.695706018523</v>
      </c>
      <c r="T681" s="16">
        <f t="shared" si="53"/>
        <v>42616.695706018523</v>
      </c>
      <c r="U681" s="14">
        <f t="shared" si="54"/>
        <v>2016</v>
      </c>
      <c r="V681" s="17"/>
    </row>
    <row r="682" spans="1:22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7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1"/>
        <v>150.65</v>
      </c>
      <c r="Q682" s="11" t="s">
        <v>8316</v>
      </c>
      <c r="R682" t="s">
        <v>8318</v>
      </c>
      <c r="S682" s="16">
        <f t="shared" si="52"/>
        <v>41864.501516203702</v>
      </c>
      <c r="T682" s="16">
        <f t="shared" si="53"/>
        <v>41899.501516203702</v>
      </c>
      <c r="U682" s="14">
        <f t="shared" si="54"/>
        <v>2014</v>
      </c>
      <c r="V682" s="17"/>
    </row>
    <row r="683" spans="1:22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7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1"/>
        <v>1</v>
      </c>
      <c r="Q683" s="11" t="s">
        <v>8316</v>
      </c>
      <c r="R683" t="s">
        <v>8318</v>
      </c>
      <c r="S683" s="16">
        <f t="shared" si="52"/>
        <v>42639.805601851855</v>
      </c>
      <c r="T683" s="16">
        <f t="shared" si="53"/>
        <v>42669.805601851855</v>
      </c>
      <c r="U683" s="14">
        <f t="shared" si="54"/>
        <v>2016</v>
      </c>
      <c r="V683" s="17"/>
    </row>
    <row r="684" spans="1:22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7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1"/>
        <v>13.25</v>
      </c>
      <c r="Q684" s="11" t="s">
        <v>8316</v>
      </c>
      <c r="R684" t="s">
        <v>8318</v>
      </c>
      <c r="S684" s="16">
        <f t="shared" si="52"/>
        <v>42778.765300925923</v>
      </c>
      <c r="T684" s="16">
        <f t="shared" si="53"/>
        <v>42808.723634259266</v>
      </c>
      <c r="U684" s="14">
        <f t="shared" si="54"/>
        <v>2017</v>
      </c>
      <c r="V684" s="17"/>
    </row>
    <row r="685" spans="1:22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7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1"/>
        <v>99.33</v>
      </c>
      <c r="Q685" s="11" t="s">
        <v>8316</v>
      </c>
      <c r="R685" t="s">
        <v>8318</v>
      </c>
      <c r="S685" s="16">
        <f t="shared" si="52"/>
        <v>42634.900046296301</v>
      </c>
      <c r="T685" s="16">
        <f t="shared" si="53"/>
        <v>42674.900046296301</v>
      </c>
      <c r="U685" s="14">
        <f t="shared" si="54"/>
        <v>2016</v>
      </c>
      <c r="V685" s="17"/>
    </row>
    <row r="686" spans="1:22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7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1"/>
        <v>177.39</v>
      </c>
      <c r="Q686" s="11" t="s">
        <v>8316</v>
      </c>
      <c r="R686" t="s">
        <v>8318</v>
      </c>
      <c r="S686" s="16">
        <f t="shared" si="52"/>
        <v>41809.473275462966</v>
      </c>
      <c r="T686" s="16">
        <f t="shared" si="53"/>
        <v>41845.125</v>
      </c>
      <c r="U686" s="14">
        <f t="shared" si="54"/>
        <v>2014</v>
      </c>
      <c r="V686" s="17"/>
    </row>
    <row r="687" spans="1:22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7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1"/>
        <v>55.3</v>
      </c>
      <c r="Q687" s="11" t="s">
        <v>8316</v>
      </c>
      <c r="R687" t="s">
        <v>8318</v>
      </c>
      <c r="S687" s="16">
        <f t="shared" si="52"/>
        <v>41971.866574074069</v>
      </c>
      <c r="T687" s="16">
        <f t="shared" si="53"/>
        <v>42016.866574074069</v>
      </c>
      <c r="U687" s="14">
        <f t="shared" si="54"/>
        <v>2014</v>
      </c>
      <c r="V687" s="17"/>
    </row>
    <row r="688" spans="1:22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7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1"/>
        <v>0</v>
      </c>
      <c r="Q688" s="11" t="s">
        <v>8316</v>
      </c>
      <c r="R688" t="s">
        <v>8318</v>
      </c>
      <c r="S688" s="16">
        <f t="shared" si="52"/>
        <v>42189.673263888893</v>
      </c>
      <c r="T688" s="16">
        <f t="shared" si="53"/>
        <v>42219.673263888893</v>
      </c>
      <c r="U688" s="14">
        <f t="shared" si="54"/>
        <v>2015</v>
      </c>
      <c r="V688" s="17"/>
    </row>
    <row r="689" spans="1:22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7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1"/>
        <v>591.66999999999996</v>
      </c>
      <c r="Q689" s="11" t="s">
        <v>8316</v>
      </c>
      <c r="R689" t="s">
        <v>8318</v>
      </c>
      <c r="S689" s="16">
        <f t="shared" si="52"/>
        <v>42711.750613425931</v>
      </c>
      <c r="T689" s="16">
        <f t="shared" si="53"/>
        <v>42771.750613425931</v>
      </c>
      <c r="U689" s="14">
        <f t="shared" si="54"/>
        <v>2016</v>
      </c>
      <c r="V689" s="17"/>
    </row>
    <row r="690" spans="1:22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7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1"/>
        <v>405.5</v>
      </c>
      <c r="Q690" s="11" t="s">
        <v>8316</v>
      </c>
      <c r="R690" t="s">
        <v>8318</v>
      </c>
      <c r="S690" s="16">
        <f t="shared" si="52"/>
        <v>42262.104780092588</v>
      </c>
      <c r="T690" s="16">
        <f t="shared" si="53"/>
        <v>42292.104780092588</v>
      </c>
      <c r="U690" s="14">
        <f t="shared" si="54"/>
        <v>2015</v>
      </c>
      <c r="V690" s="17"/>
    </row>
    <row r="691" spans="1:22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7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1"/>
        <v>343.15</v>
      </c>
      <c r="Q691" s="11" t="s">
        <v>8316</v>
      </c>
      <c r="R691" t="s">
        <v>8318</v>
      </c>
      <c r="S691" s="16">
        <f t="shared" si="52"/>
        <v>42675.66778935185</v>
      </c>
      <c r="T691" s="16">
        <f t="shared" si="53"/>
        <v>42712.207638888889</v>
      </c>
      <c r="U691" s="14">
        <f t="shared" si="54"/>
        <v>2016</v>
      </c>
      <c r="V691" s="17"/>
    </row>
    <row r="692" spans="1:22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7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1"/>
        <v>72.59</v>
      </c>
      <c r="Q692" s="11" t="s">
        <v>8316</v>
      </c>
      <c r="R692" t="s">
        <v>8318</v>
      </c>
      <c r="S692" s="16">
        <f t="shared" si="52"/>
        <v>42579.634733796294</v>
      </c>
      <c r="T692" s="16">
        <f t="shared" si="53"/>
        <v>42622.25</v>
      </c>
      <c r="U692" s="14">
        <f t="shared" si="54"/>
        <v>2016</v>
      </c>
      <c r="V692" s="17"/>
    </row>
    <row r="693" spans="1:22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7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1"/>
        <v>26</v>
      </c>
      <c r="Q693" s="11" t="s">
        <v>8316</v>
      </c>
      <c r="R693" t="s">
        <v>8318</v>
      </c>
      <c r="S693" s="16">
        <f t="shared" si="52"/>
        <v>42158.028310185182</v>
      </c>
      <c r="T693" s="16">
        <f t="shared" si="53"/>
        <v>42186.028310185182</v>
      </c>
      <c r="U693" s="14">
        <f t="shared" si="54"/>
        <v>2015</v>
      </c>
      <c r="V693" s="17"/>
    </row>
    <row r="694" spans="1:22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7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1"/>
        <v>6.5</v>
      </c>
      <c r="Q694" s="11" t="s">
        <v>8316</v>
      </c>
      <c r="R694" t="s">
        <v>8318</v>
      </c>
      <c r="S694" s="16">
        <f t="shared" si="52"/>
        <v>42696.37572916667</v>
      </c>
      <c r="T694" s="16">
        <f t="shared" si="53"/>
        <v>42726.37572916667</v>
      </c>
      <c r="U694" s="14">
        <f t="shared" si="54"/>
        <v>2016</v>
      </c>
      <c r="V694" s="17"/>
    </row>
    <row r="695" spans="1:22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7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1"/>
        <v>119.39</v>
      </c>
      <c r="Q695" s="11" t="s">
        <v>8316</v>
      </c>
      <c r="R695" t="s">
        <v>8318</v>
      </c>
      <c r="S695" s="16">
        <f t="shared" si="52"/>
        <v>42094.808182870373</v>
      </c>
      <c r="T695" s="16">
        <f t="shared" si="53"/>
        <v>42124.808182870373</v>
      </c>
      <c r="U695" s="14">
        <f t="shared" si="54"/>
        <v>2015</v>
      </c>
      <c r="V695" s="17"/>
    </row>
    <row r="696" spans="1:22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7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1"/>
        <v>84.29</v>
      </c>
      <c r="Q696" s="11" t="s">
        <v>8316</v>
      </c>
      <c r="R696" t="s">
        <v>8318</v>
      </c>
      <c r="S696" s="16">
        <f t="shared" si="52"/>
        <v>42737.663877314815</v>
      </c>
      <c r="T696" s="16">
        <f t="shared" si="53"/>
        <v>42767.663877314815</v>
      </c>
      <c r="U696" s="14">
        <f t="shared" si="54"/>
        <v>2017</v>
      </c>
      <c r="V696" s="17"/>
    </row>
    <row r="697" spans="1:22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7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1"/>
        <v>90.86</v>
      </c>
      <c r="Q697" s="11" t="s">
        <v>8316</v>
      </c>
      <c r="R697" t="s">
        <v>8318</v>
      </c>
      <c r="S697" s="16">
        <f t="shared" si="52"/>
        <v>41913.521064814813</v>
      </c>
      <c r="T697" s="16">
        <f t="shared" si="53"/>
        <v>41943.521064814813</v>
      </c>
      <c r="U697" s="14">
        <f t="shared" si="54"/>
        <v>2014</v>
      </c>
      <c r="V697" s="17"/>
    </row>
    <row r="698" spans="1:22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7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1"/>
        <v>1</v>
      </c>
      <c r="Q698" s="11" t="s">
        <v>8316</v>
      </c>
      <c r="R698" t="s">
        <v>8318</v>
      </c>
      <c r="S698" s="16">
        <f t="shared" si="52"/>
        <v>41815.927106481482</v>
      </c>
      <c r="T698" s="16">
        <f t="shared" si="53"/>
        <v>41845.927106481482</v>
      </c>
      <c r="U698" s="14">
        <f t="shared" si="54"/>
        <v>2014</v>
      </c>
      <c r="V698" s="17"/>
    </row>
    <row r="699" spans="1:22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7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1"/>
        <v>20.34</v>
      </c>
      <c r="Q699" s="11" t="s">
        <v>8316</v>
      </c>
      <c r="R699" t="s">
        <v>8318</v>
      </c>
      <c r="S699" s="16">
        <f t="shared" si="52"/>
        <v>42388.523020833338</v>
      </c>
      <c r="T699" s="16">
        <f t="shared" si="53"/>
        <v>42403.523020833338</v>
      </c>
      <c r="U699" s="14">
        <f t="shared" si="54"/>
        <v>2016</v>
      </c>
      <c r="V699" s="17"/>
    </row>
    <row r="700" spans="1:22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7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1"/>
        <v>530.69000000000005</v>
      </c>
      <c r="Q700" s="11" t="s">
        <v>8316</v>
      </c>
      <c r="R700" t="s">
        <v>8318</v>
      </c>
      <c r="S700" s="16">
        <f t="shared" si="52"/>
        <v>41866.931076388886</v>
      </c>
      <c r="T700" s="16">
        <f t="shared" si="53"/>
        <v>41900.083333333336</v>
      </c>
      <c r="U700" s="14">
        <f t="shared" si="54"/>
        <v>2014</v>
      </c>
      <c r="V700" s="17"/>
    </row>
    <row r="701" spans="1:22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7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1"/>
        <v>120.39</v>
      </c>
      <c r="Q701" s="11" t="s">
        <v>8316</v>
      </c>
      <c r="R701" t="s">
        <v>8318</v>
      </c>
      <c r="S701" s="16">
        <f t="shared" si="52"/>
        <v>41563.485509259262</v>
      </c>
      <c r="T701" s="16">
        <f t="shared" si="53"/>
        <v>41600.666666666664</v>
      </c>
      <c r="U701" s="14">
        <f t="shared" si="54"/>
        <v>2013</v>
      </c>
      <c r="V701" s="17"/>
    </row>
    <row r="702" spans="1:22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7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1"/>
        <v>13</v>
      </c>
      <c r="Q702" s="11" t="s">
        <v>8316</v>
      </c>
      <c r="R702" t="s">
        <v>8318</v>
      </c>
      <c r="S702" s="16">
        <f t="shared" si="52"/>
        <v>42715.688437500001</v>
      </c>
      <c r="T702" s="16">
        <f t="shared" si="53"/>
        <v>42745.688437500001</v>
      </c>
      <c r="U702" s="14">
        <f t="shared" si="54"/>
        <v>2016</v>
      </c>
      <c r="V702" s="17"/>
    </row>
    <row r="703" spans="1:22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7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1"/>
        <v>291.33</v>
      </c>
      <c r="Q703" s="11" t="s">
        <v>8316</v>
      </c>
      <c r="R703" t="s">
        <v>8318</v>
      </c>
      <c r="S703" s="16">
        <f t="shared" si="52"/>
        <v>41813.662962962961</v>
      </c>
      <c r="T703" s="16">
        <f t="shared" si="53"/>
        <v>41843.662962962961</v>
      </c>
      <c r="U703" s="14">
        <f t="shared" si="54"/>
        <v>2014</v>
      </c>
      <c r="V703" s="17"/>
    </row>
    <row r="704" spans="1:22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7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1"/>
        <v>124.92</v>
      </c>
      <c r="Q704" s="11" t="s">
        <v>8316</v>
      </c>
      <c r="R704" t="s">
        <v>8318</v>
      </c>
      <c r="S704" s="16">
        <f t="shared" si="52"/>
        <v>42668.726701388892</v>
      </c>
      <c r="T704" s="16">
        <f t="shared" si="53"/>
        <v>42698.768368055549</v>
      </c>
      <c r="U704" s="14">
        <f t="shared" si="54"/>
        <v>2016</v>
      </c>
      <c r="V704" s="17"/>
    </row>
    <row r="705" spans="1:22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7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1"/>
        <v>119.57</v>
      </c>
      <c r="Q705" s="11" t="s">
        <v>8316</v>
      </c>
      <c r="R705" t="s">
        <v>8318</v>
      </c>
      <c r="S705" s="16">
        <f t="shared" si="52"/>
        <v>42711.950798611113</v>
      </c>
      <c r="T705" s="16">
        <f t="shared" si="53"/>
        <v>42766.98055555555</v>
      </c>
      <c r="U705" s="14">
        <f t="shared" si="54"/>
        <v>2016</v>
      </c>
      <c r="V705" s="17"/>
    </row>
    <row r="706" spans="1:22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7">
        <f t="shared" ref="F706:F769" si="55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51"/>
        <v>120.25</v>
      </c>
      <c r="Q706" s="11" t="s">
        <v>8316</v>
      </c>
      <c r="R706" t="s">
        <v>8318</v>
      </c>
      <c r="S706" s="16">
        <f t="shared" si="52"/>
        <v>42726.192916666667</v>
      </c>
      <c r="T706" s="16">
        <f t="shared" si="53"/>
        <v>42786.192916666667</v>
      </c>
      <c r="U706" s="14">
        <f t="shared" si="54"/>
        <v>2016</v>
      </c>
      <c r="V706" s="17"/>
    </row>
    <row r="707" spans="1:22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7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56">IFERROR(ROUND(E707/M707,2),0)</f>
        <v>195.4</v>
      </c>
      <c r="Q707" s="11" t="s">
        <v>8316</v>
      </c>
      <c r="R707" t="s">
        <v>8318</v>
      </c>
      <c r="S707" s="16">
        <f t="shared" ref="S707:S770" si="57">(((K707/60)/60)/24)+DATE(1970,1,1)</f>
        <v>42726.491643518515</v>
      </c>
      <c r="T707" s="16">
        <f t="shared" ref="T707:T770" si="58">(((J707/60)/60)/24)+DATE(1970,1,1)</f>
        <v>42756.491643518515</v>
      </c>
      <c r="U707" s="14">
        <f t="shared" si="54"/>
        <v>2016</v>
      </c>
      <c r="V707" s="17"/>
    </row>
    <row r="708" spans="1:22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7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6"/>
        <v>0</v>
      </c>
      <c r="Q708" s="11" t="s">
        <v>8316</v>
      </c>
      <c r="R708" t="s">
        <v>8318</v>
      </c>
      <c r="S708" s="16">
        <f t="shared" si="57"/>
        <v>42676.995173611111</v>
      </c>
      <c r="T708" s="16">
        <f t="shared" si="58"/>
        <v>42718.777083333334</v>
      </c>
      <c r="U708" s="14">
        <f t="shared" ref="U708:U771" si="59">YEAR(S708)</f>
        <v>2016</v>
      </c>
      <c r="V708" s="17"/>
    </row>
    <row r="709" spans="1:22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7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6"/>
        <v>117.7</v>
      </c>
      <c r="Q709" s="11" t="s">
        <v>8316</v>
      </c>
      <c r="R709" t="s">
        <v>8318</v>
      </c>
      <c r="S709" s="16">
        <f t="shared" si="57"/>
        <v>42696.663506944446</v>
      </c>
      <c r="T709" s="16">
        <f t="shared" si="58"/>
        <v>42736.663506944446</v>
      </c>
      <c r="U709" s="14">
        <f t="shared" si="59"/>
        <v>2016</v>
      </c>
      <c r="V709" s="17"/>
    </row>
    <row r="710" spans="1:22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7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6"/>
        <v>23.95</v>
      </c>
      <c r="Q710" s="11" t="s">
        <v>8316</v>
      </c>
      <c r="R710" t="s">
        <v>8318</v>
      </c>
      <c r="S710" s="16">
        <f t="shared" si="57"/>
        <v>41835.581018518518</v>
      </c>
      <c r="T710" s="16">
        <f t="shared" si="58"/>
        <v>41895.581018518518</v>
      </c>
      <c r="U710" s="14">
        <f t="shared" si="59"/>
        <v>2014</v>
      </c>
      <c r="V710" s="17"/>
    </row>
    <row r="711" spans="1:22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7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6"/>
        <v>30.5</v>
      </c>
      <c r="Q711" s="11" t="s">
        <v>8316</v>
      </c>
      <c r="R711" t="s">
        <v>8318</v>
      </c>
      <c r="S711" s="16">
        <f t="shared" si="57"/>
        <v>41948.041192129633</v>
      </c>
      <c r="T711" s="16">
        <f t="shared" si="58"/>
        <v>41978.041192129633</v>
      </c>
      <c r="U711" s="14">
        <f t="shared" si="59"/>
        <v>2014</v>
      </c>
      <c r="V711" s="17"/>
    </row>
    <row r="712" spans="1:22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7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6"/>
        <v>0</v>
      </c>
      <c r="Q712" s="11" t="s">
        <v>8316</v>
      </c>
      <c r="R712" t="s">
        <v>8318</v>
      </c>
      <c r="S712" s="16">
        <f t="shared" si="57"/>
        <v>41837.984976851854</v>
      </c>
      <c r="T712" s="16">
        <f t="shared" si="58"/>
        <v>41871.030555555553</v>
      </c>
      <c r="U712" s="14">
        <f t="shared" si="59"/>
        <v>2014</v>
      </c>
      <c r="V712" s="17"/>
    </row>
    <row r="713" spans="1:22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7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6"/>
        <v>99.97</v>
      </c>
      <c r="Q713" s="11" t="s">
        <v>8316</v>
      </c>
      <c r="R713" t="s">
        <v>8318</v>
      </c>
      <c r="S713" s="16">
        <f t="shared" si="57"/>
        <v>42678.459120370375</v>
      </c>
      <c r="T713" s="16">
        <f t="shared" si="58"/>
        <v>42718.500787037032</v>
      </c>
      <c r="U713" s="14">
        <f t="shared" si="59"/>
        <v>2016</v>
      </c>
      <c r="V713" s="17"/>
    </row>
    <row r="714" spans="1:22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7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56"/>
        <v>26.25</v>
      </c>
      <c r="Q714" s="11" t="s">
        <v>8316</v>
      </c>
      <c r="R714" t="s">
        <v>8318</v>
      </c>
      <c r="S714" s="16">
        <f t="shared" si="57"/>
        <v>42384.680925925932</v>
      </c>
      <c r="T714" s="16">
        <f t="shared" si="58"/>
        <v>42414.680925925932</v>
      </c>
      <c r="U714" s="14">
        <f t="shared" si="59"/>
        <v>2016</v>
      </c>
      <c r="V714" s="17"/>
    </row>
    <row r="715" spans="1:22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7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56"/>
        <v>199</v>
      </c>
      <c r="Q715" s="11" t="s">
        <v>8316</v>
      </c>
      <c r="R715" t="s">
        <v>8318</v>
      </c>
      <c r="S715" s="16">
        <f t="shared" si="57"/>
        <v>42496.529305555552</v>
      </c>
      <c r="T715" s="16">
        <f t="shared" si="58"/>
        <v>42526.529305555552</v>
      </c>
      <c r="U715" s="14">
        <f t="shared" si="59"/>
        <v>2016</v>
      </c>
      <c r="V715" s="17"/>
    </row>
    <row r="716" spans="1:22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7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56"/>
        <v>80.319999999999993</v>
      </c>
      <c r="Q716" s="11" t="s">
        <v>8316</v>
      </c>
      <c r="R716" t="s">
        <v>8318</v>
      </c>
      <c r="S716" s="16">
        <f t="shared" si="57"/>
        <v>42734.787986111114</v>
      </c>
      <c r="T716" s="16">
        <f t="shared" si="58"/>
        <v>42794.787986111114</v>
      </c>
      <c r="U716" s="14">
        <f t="shared" si="59"/>
        <v>2016</v>
      </c>
      <c r="V716" s="17"/>
    </row>
    <row r="717" spans="1:22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7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56"/>
        <v>115.75</v>
      </c>
      <c r="Q717" s="11" t="s">
        <v>8316</v>
      </c>
      <c r="R717" t="s">
        <v>8318</v>
      </c>
      <c r="S717" s="16">
        <f t="shared" si="57"/>
        <v>42273.090740740736</v>
      </c>
      <c r="T717" s="16">
        <f t="shared" si="58"/>
        <v>42313.132407407407</v>
      </c>
      <c r="U717" s="14">
        <f t="shared" si="59"/>
        <v>2015</v>
      </c>
      <c r="V717" s="17"/>
    </row>
    <row r="718" spans="1:22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7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56"/>
        <v>44.69</v>
      </c>
      <c r="Q718" s="11" t="s">
        <v>8316</v>
      </c>
      <c r="R718" t="s">
        <v>8318</v>
      </c>
      <c r="S718" s="16">
        <f t="shared" si="57"/>
        <v>41940.658645833333</v>
      </c>
      <c r="T718" s="16">
        <f t="shared" si="58"/>
        <v>41974</v>
      </c>
      <c r="U718" s="14">
        <f t="shared" si="59"/>
        <v>2014</v>
      </c>
      <c r="V718" s="17"/>
    </row>
    <row r="719" spans="1:22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7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56"/>
        <v>76.25</v>
      </c>
      <c r="Q719" s="11" t="s">
        <v>8316</v>
      </c>
      <c r="R719" t="s">
        <v>8318</v>
      </c>
      <c r="S719" s="16">
        <f t="shared" si="57"/>
        <v>41857.854189814818</v>
      </c>
      <c r="T719" s="16">
        <f t="shared" si="58"/>
        <v>41887.854189814818</v>
      </c>
      <c r="U719" s="14">
        <f t="shared" si="59"/>
        <v>2014</v>
      </c>
      <c r="V719" s="17"/>
    </row>
    <row r="720" spans="1:22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7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56"/>
        <v>22.5</v>
      </c>
      <c r="Q720" s="11" t="s">
        <v>8316</v>
      </c>
      <c r="R720" t="s">
        <v>8318</v>
      </c>
      <c r="S720" s="16">
        <f t="shared" si="57"/>
        <v>42752.845451388886</v>
      </c>
      <c r="T720" s="16">
        <f t="shared" si="58"/>
        <v>42784.249305555553</v>
      </c>
      <c r="U720" s="14">
        <f t="shared" si="59"/>
        <v>2017</v>
      </c>
      <c r="V720" s="17"/>
    </row>
    <row r="721" spans="1:22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7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56"/>
        <v>19.399999999999999</v>
      </c>
      <c r="Q721" s="11" t="s">
        <v>8316</v>
      </c>
      <c r="R721" t="s">
        <v>8318</v>
      </c>
      <c r="S721" s="16">
        <f t="shared" si="57"/>
        <v>42409.040231481486</v>
      </c>
      <c r="T721" s="16">
        <f t="shared" si="58"/>
        <v>42423.040231481486</v>
      </c>
      <c r="U721" s="14">
        <f t="shared" si="59"/>
        <v>2016</v>
      </c>
      <c r="V721" s="17"/>
    </row>
    <row r="722" spans="1:22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7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56"/>
        <v>66.709999999999994</v>
      </c>
      <c r="Q722" s="11" t="s">
        <v>8319</v>
      </c>
      <c r="R722" t="s">
        <v>8320</v>
      </c>
      <c r="S722" s="16">
        <f t="shared" si="57"/>
        <v>40909.649201388893</v>
      </c>
      <c r="T722" s="16">
        <f t="shared" si="58"/>
        <v>40937.649201388893</v>
      </c>
      <c r="U722" s="14">
        <f t="shared" si="59"/>
        <v>2012</v>
      </c>
      <c r="V722" s="17"/>
    </row>
    <row r="723" spans="1:22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7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56"/>
        <v>84.14</v>
      </c>
      <c r="Q723" s="11" t="s">
        <v>8319</v>
      </c>
      <c r="R723" t="s">
        <v>8320</v>
      </c>
      <c r="S723" s="16">
        <f t="shared" si="57"/>
        <v>41807.571840277778</v>
      </c>
      <c r="T723" s="16">
        <f t="shared" si="58"/>
        <v>41852.571840277778</v>
      </c>
      <c r="U723" s="14">
        <f t="shared" si="59"/>
        <v>2014</v>
      </c>
      <c r="V723" s="17"/>
    </row>
    <row r="724" spans="1:22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7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56"/>
        <v>215.73</v>
      </c>
      <c r="Q724" s="11" t="s">
        <v>8319</v>
      </c>
      <c r="R724" t="s">
        <v>8320</v>
      </c>
      <c r="S724" s="16">
        <f t="shared" si="57"/>
        <v>40977.805300925924</v>
      </c>
      <c r="T724" s="16">
        <f t="shared" si="58"/>
        <v>41007.76363425926</v>
      </c>
      <c r="U724" s="14">
        <f t="shared" si="59"/>
        <v>2012</v>
      </c>
      <c r="V724" s="17"/>
    </row>
    <row r="725" spans="1:22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7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56"/>
        <v>54.69</v>
      </c>
      <c r="Q725" s="11" t="s">
        <v>8319</v>
      </c>
      <c r="R725" t="s">
        <v>8320</v>
      </c>
      <c r="S725" s="16">
        <f t="shared" si="57"/>
        <v>42184.816539351858</v>
      </c>
      <c r="T725" s="16">
        <f t="shared" si="58"/>
        <v>42215.165972222225</v>
      </c>
      <c r="U725" s="14">
        <f t="shared" si="59"/>
        <v>2015</v>
      </c>
      <c r="V725" s="17"/>
    </row>
    <row r="726" spans="1:22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7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56"/>
        <v>51.63</v>
      </c>
      <c r="Q726" s="11" t="s">
        <v>8319</v>
      </c>
      <c r="R726" t="s">
        <v>8320</v>
      </c>
      <c r="S726" s="16">
        <f t="shared" si="57"/>
        <v>40694.638460648144</v>
      </c>
      <c r="T726" s="16">
        <f t="shared" si="58"/>
        <v>40724.638460648144</v>
      </c>
      <c r="U726" s="14">
        <f t="shared" si="59"/>
        <v>2011</v>
      </c>
      <c r="V726" s="17"/>
    </row>
    <row r="727" spans="1:22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7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56"/>
        <v>143.36000000000001</v>
      </c>
      <c r="Q727" s="11" t="s">
        <v>8319</v>
      </c>
      <c r="R727" t="s">
        <v>8320</v>
      </c>
      <c r="S727" s="16">
        <f t="shared" si="57"/>
        <v>42321.626296296294</v>
      </c>
      <c r="T727" s="16">
        <f t="shared" si="58"/>
        <v>42351.626296296294</v>
      </c>
      <c r="U727" s="14">
        <f t="shared" si="59"/>
        <v>2015</v>
      </c>
      <c r="V727" s="17"/>
    </row>
    <row r="728" spans="1:22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7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56"/>
        <v>72.430000000000007</v>
      </c>
      <c r="Q728" s="11" t="s">
        <v>8319</v>
      </c>
      <c r="R728" t="s">
        <v>8320</v>
      </c>
      <c r="S728" s="16">
        <f t="shared" si="57"/>
        <v>41346.042673611111</v>
      </c>
      <c r="T728" s="16">
        <f t="shared" si="58"/>
        <v>41376.042673611111</v>
      </c>
      <c r="U728" s="14">
        <f t="shared" si="59"/>
        <v>2013</v>
      </c>
      <c r="V728" s="17"/>
    </row>
    <row r="729" spans="1:22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7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56"/>
        <v>36.53</v>
      </c>
      <c r="Q729" s="11" t="s">
        <v>8319</v>
      </c>
      <c r="R729" t="s">
        <v>8320</v>
      </c>
      <c r="S729" s="16">
        <f t="shared" si="57"/>
        <v>41247.020243055551</v>
      </c>
      <c r="T729" s="16">
        <f t="shared" si="58"/>
        <v>41288.888888888891</v>
      </c>
      <c r="U729" s="14">
        <f t="shared" si="59"/>
        <v>2012</v>
      </c>
      <c r="V729" s="17"/>
    </row>
    <row r="730" spans="1:22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7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56"/>
        <v>60.9</v>
      </c>
      <c r="Q730" s="11" t="s">
        <v>8319</v>
      </c>
      <c r="R730" t="s">
        <v>8320</v>
      </c>
      <c r="S730" s="16">
        <f t="shared" si="57"/>
        <v>40731.837465277778</v>
      </c>
      <c r="T730" s="16">
        <f t="shared" si="58"/>
        <v>40776.837465277778</v>
      </c>
      <c r="U730" s="14">
        <f t="shared" si="59"/>
        <v>2011</v>
      </c>
      <c r="V730" s="17"/>
    </row>
    <row r="731" spans="1:22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7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56"/>
        <v>43.55</v>
      </c>
      <c r="Q731" s="11" t="s">
        <v>8319</v>
      </c>
      <c r="R731" t="s">
        <v>8320</v>
      </c>
      <c r="S731" s="16">
        <f t="shared" si="57"/>
        <v>41111.185891203706</v>
      </c>
      <c r="T731" s="16">
        <f t="shared" si="58"/>
        <v>41171.185891203706</v>
      </c>
      <c r="U731" s="14">
        <f t="shared" si="59"/>
        <v>2012</v>
      </c>
      <c r="V731" s="17"/>
    </row>
    <row r="732" spans="1:22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7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56"/>
        <v>99.77</v>
      </c>
      <c r="Q732" s="11" t="s">
        <v>8319</v>
      </c>
      <c r="R732" t="s">
        <v>8320</v>
      </c>
      <c r="S732" s="16">
        <f t="shared" si="57"/>
        <v>40854.745266203703</v>
      </c>
      <c r="T732" s="16">
        <f t="shared" si="58"/>
        <v>40884.745266203703</v>
      </c>
      <c r="U732" s="14">
        <f t="shared" si="59"/>
        <v>2011</v>
      </c>
      <c r="V732" s="17"/>
    </row>
    <row r="733" spans="1:22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7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56"/>
        <v>88.73</v>
      </c>
      <c r="Q733" s="11" t="s">
        <v>8319</v>
      </c>
      <c r="R733" t="s">
        <v>8320</v>
      </c>
      <c r="S733" s="16">
        <f t="shared" si="57"/>
        <v>40879.795682870368</v>
      </c>
      <c r="T733" s="16">
        <f t="shared" si="58"/>
        <v>40930.25</v>
      </c>
      <c r="U733" s="14">
        <f t="shared" si="59"/>
        <v>2011</v>
      </c>
      <c r="V733" s="17"/>
    </row>
    <row r="734" spans="1:22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7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56"/>
        <v>4.92</v>
      </c>
      <c r="Q734" s="11" t="s">
        <v>8319</v>
      </c>
      <c r="R734" t="s">
        <v>8320</v>
      </c>
      <c r="S734" s="16">
        <f t="shared" si="57"/>
        <v>41486.424317129626</v>
      </c>
      <c r="T734" s="16">
        <f t="shared" si="58"/>
        <v>41546.424317129626</v>
      </c>
      <c r="U734" s="14">
        <f t="shared" si="59"/>
        <v>2013</v>
      </c>
      <c r="V734" s="17"/>
    </row>
    <row r="735" spans="1:22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7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56"/>
        <v>17.82</v>
      </c>
      <c r="Q735" s="11" t="s">
        <v>8319</v>
      </c>
      <c r="R735" t="s">
        <v>8320</v>
      </c>
      <c r="S735" s="16">
        <f t="shared" si="57"/>
        <v>41598.420046296298</v>
      </c>
      <c r="T735" s="16">
        <f t="shared" si="58"/>
        <v>41628.420046296298</v>
      </c>
      <c r="U735" s="14">
        <f t="shared" si="59"/>
        <v>2013</v>
      </c>
      <c r="V735" s="17"/>
    </row>
    <row r="736" spans="1:22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7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56"/>
        <v>187.19</v>
      </c>
      <c r="Q736" s="11" t="s">
        <v>8319</v>
      </c>
      <c r="R736" t="s">
        <v>8320</v>
      </c>
      <c r="S736" s="16">
        <f t="shared" si="57"/>
        <v>42102.164583333331</v>
      </c>
      <c r="T736" s="16">
        <f t="shared" si="58"/>
        <v>42133.208333333328</v>
      </c>
      <c r="U736" s="14">
        <f t="shared" si="59"/>
        <v>2015</v>
      </c>
      <c r="V736" s="17"/>
    </row>
    <row r="737" spans="1:22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7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56"/>
        <v>234.81</v>
      </c>
      <c r="Q737" s="11" t="s">
        <v>8319</v>
      </c>
      <c r="R737" t="s">
        <v>8320</v>
      </c>
      <c r="S737" s="16">
        <f t="shared" si="57"/>
        <v>41946.029467592591</v>
      </c>
      <c r="T737" s="16">
        <f t="shared" si="58"/>
        <v>41977.027083333334</v>
      </c>
      <c r="U737" s="14">
        <f t="shared" si="59"/>
        <v>2014</v>
      </c>
      <c r="V737" s="17"/>
    </row>
    <row r="738" spans="1:22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7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56"/>
        <v>105.05</v>
      </c>
      <c r="Q738" s="11" t="s">
        <v>8319</v>
      </c>
      <c r="R738" t="s">
        <v>8320</v>
      </c>
      <c r="S738" s="16">
        <f t="shared" si="57"/>
        <v>41579.734259259261</v>
      </c>
      <c r="T738" s="16">
        <f t="shared" si="58"/>
        <v>41599.207638888889</v>
      </c>
      <c r="U738" s="14">
        <f t="shared" si="59"/>
        <v>2013</v>
      </c>
      <c r="V738" s="17"/>
    </row>
    <row r="739" spans="1:22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7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56"/>
        <v>56.67</v>
      </c>
      <c r="Q739" s="11" t="s">
        <v>8319</v>
      </c>
      <c r="R739" t="s">
        <v>8320</v>
      </c>
      <c r="S739" s="16">
        <f t="shared" si="57"/>
        <v>41667.275312500002</v>
      </c>
      <c r="T739" s="16">
        <f t="shared" si="58"/>
        <v>41684.833333333336</v>
      </c>
      <c r="U739" s="14">
        <f t="shared" si="59"/>
        <v>2014</v>
      </c>
      <c r="V739" s="17"/>
    </row>
    <row r="740" spans="1:22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7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56"/>
        <v>39.049999999999997</v>
      </c>
      <c r="Q740" s="11" t="s">
        <v>8319</v>
      </c>
      <c r="R740" t="s">
        <v>8320</v>
      </c>
      <c r="S740" s="16">
        <f t="shared" si="57"/>
        <v>41943.604097222218</v>
      </c>
      <c r="T740" s="16">
        <f t="shared" si="58"/>
        <v>41974.207638888889</v>
      </c>
      <c r="U740" s="14">
        <f t="shared" si="59"/>
        <v>2014</v>
      </c>
      <c r="V740" s="17"/>
    </row>
    <row r="741" spans="1:22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7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56"/>
        <v>68.349999999999994</v>
      </c>
      <c r="Q741" s="11" t="s">
        <v>8319</v>
      </c>
      <c r="R741" t="s">
        <v>8320</v>
      </c>
      <c r="S741" s="16">
        <f t="shared" si="57"/>
        <v>41829.502650462964</v>
      </c>
      <c r="T741" s="16">
        <f t="shared" si="58"/>
        <v>41862.502650462964</v>
      </c>
      <c r="U741" s="14">
        <f t="shared" si="59"/>
        <v>2014</v>
      </c>
      <c r="V741" s="17"/>
    </row>
    <row r="742" spans="1:22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7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56"/>
        <v>169.58</v>
      </c>
      <c r="Q742" s="11" t="s">
        <v>8319</v>
      </c>
      <c r="R742" t="s">
        <v>8320</v>
      </c>
      <c r="S742" s="16">
        <f t="shared" si="57"/>
        <v>42162.146782407406</v>
      </c>
      <c r="T742" s="16">
        <f t="shared" si="58"/>
        <v>42176.146782407406</v>
      </c>
      <c r="U742" s="14">
        <f t="shared" si="59"/>
        <v>2015</v>
      </c>
      <c r="V742" s="17"/>
    </row>
    <row r="743" spans="1:22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7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56"/>
        <v>141.41999999999999</v>
      </c>
      <c r="Q743" s="11" t="s">
        <v>8319</v>
      </c>
      <c r="R743" t="s">
        <v>8320</v>
      </c>
      <c r="S743" s="16">
        <f t="shared" si="57"/>
        <v>41401.648217592592</v>
      </c>
      <c r="T743" s="16">
        <f t="shared" si="58"/>
        <v>41436.648217592592</v>
      </c>
      <c r="U743" s="14">
        <f t="shared" si="59"/>
        <v>2013</v>
      </c>
      <c r="V743" s="17"/>
    </row>
    <row r="744" spans="1:22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7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56"/>
        <v>67.39</v>
      </c>
      <c r="Q744" s="11" t="s">
        <v>8319</v>
      </c>
      <c r="R744" t="s">
        <v>8320</v>
      </c>
      <c r="S744" s="16">
        <f t="shared" si="57"/>
        <v>41689.917962962965</v>
      </c>
      <c r="T744" s="16">
        <f t="shared" si="58"/>
        <v>41719.876296296294</v>
      </c>
      <c r="U744" s="14">
        <f t="shared" si="59"/>
        <v>2014</v>
      </c>
      <c r="V744" s="17"/>
    </row>
    <row r="745" spans="1:22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7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56"/>
        <v>54.27</v>
      </c>
      <c r="Q745" s="11" t="s">
        <v>8319</v>
      </c>
      <c r="R745" t="s">
        <v>8320</v>
      </c>
      <c r="S745" s="16">
        <f t="shared" si="57"/>
        <v>40990.709317129629</v>
      </c>
      <c r="T745" s="16">
        <f t="shared" si="58"/>
        <v>41015.875</v>
      </c>
      <c r="U745" s="14">
        <f t="shared" si="59"/>
        <v>2012</v>
      </c>
      <c r="V745" s="17"/>
    </row>
    <row r="746" spans="1:22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7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56"/>
        <v>82.52</v>
      </c>
      <c r="Q746" s="11" t="s">
        <v>8319</v>
      </c>
      <c r="R746" t="s">
        <v>8320</v>
      </c>
      <c r="S746" s="16">
        <f t="shared" si="57"/>
        <v>41226.95721064815</v>
      </c>
      <c r="T746" s="16">
        <f t="shared" si="58"/>
        <v>41256.95721064815</v>
      </c>
      <c r="U746" s="14">
        <f t="shared" si="59"/>
        <v>2012</v>
      </c>
      <c r="V746" s="17"/>
    </row>
    <row r="747" spans="1:22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7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56"/>
        <v>53.73</v>
      </c>
      <c r="Q747" s="11" t="s">
        <v>8319</v>
      </c>
      <c r="R747" t="s">
        <v>8320</v>
      </c>
      <c r="S747" s="16">
        <f t="shared" si="57"/>
        <v>41367.572280092594</v>
      </c>
      <c r="T747" s="16">
        <f t="shared" si="58"/>
        <v>41397.572280092594</v>
      </c>
      <c r="U747" s="14">
        <f t="shared" si="59"/>
        <v>2013</v>
      </c>
      <c r="V747" s="17"/>
    </row>
    <row r="748" spans="1:22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7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56"/>
        <v>34.21</v>
      </c>
      <c r="Q748" s="11" t="s">
        <v>8319</v>
      </c>
      <c r="R748" t="s">
        <v>8320</v>
      </c>
      <c r="S748" s="16">
        <f t="shared" si="57"/>
        <v>41157.042928240742</v>
      </c>
      <c r="T748" s="16">
        <f t="shared" si="58"/>
        <v>41175.165972222225</v>
      </c>
      <c r="U748" s="14">
        <f t="shared" si="59"/>
        <v>2012</v>
      </c>
      <c r="V748" s="17"/>
    </row>
    <row r="749" spans="1:22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7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56"/>
        <v>127.33</v>
      </c>
      <c r="Q749" s="11" t="s">
        <v>8319</v>
      </c>
      <c r="R749" t="s">
        <v>8320</v>
      </c>
      <c r="S749" s="16">
        <f t="shared" si="57"/>
        <v>41988.548831018517</v>
      </c>
      <c r="T749" s="16">
        <f t="shared" si="58"/>
        <v>42019.454166666663</v>
      </c>
      <c r="U749" s="14">
        <f t="shared" si="59"/>
        <v>2014</v>
      </c>
      <c r="V749" s="17"/>
    </row>
    <row r="750" spans="1:22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7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56"/>
        <v>45.57</v>
      </c>
      <c r="Q750" s="11" t="s">
        <v>8319</v>
      </c>
      <c r="R750" t="s">
        <v>8320</v>
      </c>
      <c r="S750" s="16">
        <f t="shared" si="57"/>
        <v>41831.846828703703</v>
      </c>
      <c r="T750" s="16">
        <f t="shared" si="58"/>
        <v>41861.846828703703</v>
      </c>
      <c r="U750" s="14">
        <f t="shared" si="59"/>
        <v>2014</v>
      </c>
      <c r="V750" s="17"/>
    </row>
    <row r="751" spans="1:22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7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56"/>
        <v>95.96</v>
      </c>
      <c r="Q751" s="11" t="s">
        <v>8319</v>
      </c>
      <c r="R751" t="s">
        <v>8320</v>
      </c>
      <c r="S751" s="16">
        <f t="shared" si="57"/>
        <v>42733.94131944445</v>
      </c>
      <c r="T751" s="16">
        <f t="shared" si="58"/>
        <v>42763.94131944445</v>
      </c>
      <c r="U751" s="14">
        <f t="shared" si="59"/>
        <v>2016</v>
      </c>
      <c r="V751" s="17"/>
    </row>
    <row r="752" spans="1:22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7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56"/>
        <v>77.27</v>
      </c>
      <c r="Q752" s="11" t="s">
        <v>8319</v>
      </c>
      <c r="R752" t="s">
        <v>8320</v>
      </c>
      <c r="S752" s="16">
        <f t="shared" si="57"/>
        <v>41299.878148148149</v>
      </c>
      <c r="T752" s="16">
        <f t="shared" si="58"/>
        <v>41329.878148148149</v>
      </c>
      <c r="U752" s="14">
        <f t="shared" si="59"/>
        <v>2013</v>
      </c>
      <c r="V752" s="17"/>
    </row>
    <row r="753" spans="1:22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7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56"/>
        <v>57.34</v>
      </c>
      <c r="Q753" s="11" t="s">
        <v>8319</v>
      </c>
      <c r="R753" t="s">
        <v>8320</v>
      </c>
      <c r="S753" s="16">
        <f t="shared" si="57"/>
        <v>40713.630497685182</v>
      </c>
      <c r="T753" s="16">
        <f t="shared" si="58"/>
        <v>40759.630497685182</v>
      </c>
      <c r="U753" s="14">
        <f t="shared" si="59"/>
        <v>2011</v>
      </c>
      <c r="V753" s="17"/>
    </row>
    <row r="754" spans="1:22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7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56"/>
        <v>53.19</v>
      </c>
      <c r="Q754" s="11" t="s">
        <v>8319</v>
      </c>
      <c r="R754" t="s">
        <v>8320</v>
      </c>
      <c r="S754" s="16">
        <f t="shared" si="57"/>
        <v>42639.421493055561</v>
      </c>
      <c r="T754" s="16">
        <f t="shared" si="58"/>
        <v>42659.458333333328</v>
      </c>
      <c r="U754" s="14">
        <f t="shared" si="59"/>
        <v>2016</v>
      </c>
      <c r="V754" s="17"/>
    </row>
    <row r="755" spans="1:22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7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56"/>
        <v>492.31</v>
      </c>
      <c r="Q755" s="11" t="s">
        <v>8319</v>
      </c>
      <c r="R755" t="s">
        <v>8320</v>
      </c>
      <c r="S755" s="16">
        <f t="shared" si="57"/>
        <v>42019.590173611112</v>
      </c>
      <c r="T755" s="16">
        <f t="shared" si="58"/>
        <v>42049.590173611112</v>
      </c>
      <c r="U755" s="14">
        <f t="shared" si="59"/>
        <v>2015</v>
      </c>
      <c r="V755" s="17"/>
    </row>
    <row r="756" spans="1:22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7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56"/>
        <v>42.35</v>
      </c>
      <c r="Q756" s="11" t="s">
        <v>8319</v>
      </c>
      <c r="R756" t="s">
        <v>8320</v>
      </c>
      <c r="S756" s="16">
        <f t="shared" si="57"/>
        <v>41249.749085648145</v>
      </c>
      <c r="T756" s="16">
        <f t="shared" si="58"/>
        <v>41279.749085648145</v>
      </c>
      <c r="U756" s="14">
        <f t="shared" si="59"/>
        <v>2012</v>
      </c>
      <c r="V756" s="17"/>
    </row>
    <row r="757" spans="1:22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7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56"/>
        <v>37.47</v>
      </c>
      <c r="Q757" s="11" t="s">
        <v>8319</v>
      </c>
      <c r="R757" t="s">
        <v>8320</v>
      </c>
      <c r="S757" s="16">
        <f t="shared" si="57"/>
        <v>41383.605057870373</v>
      </c>
      <c r="T757" s="16">
        <f t="shared" si="58"/>
        <v>41414.02847222222</v>
      </c>
      <c r="U757" s="14">
        <f t="shared" si="59"/>
        <v>2013</v>
      </c>
      <c r="V757" s="17"/>
    </row>
    <row r="758" spans="1:22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7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56"/>
        <v>37.450000000000003</v>
      </c>
      <c r="Q758" s="11" t="s">
        <v>8319</v>
      </c>
      <c r="R758" t="s">
        <v>8320</v>
      </c>
      <c r="S758" s="16">
        <f t="shared" si="57"/>
        <v>40590.766886574071</v>
      </c>
      <c r="T758" s="16">
        <f t="shared" si="58"/>
        <v>40651.725219907406</v>
      </c>
      <c r="U758" s="14">
        <f t="shared" si="59"/>
        <v>2011</v>
      </c>
      <c r="V758" s="17"/>
    </row>
    <row r="759" spans="1:22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7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56"/>
        <v>33.06</v>
      </c>
      <c r="Q759" s="11" t="s">
        <v>8319</v>
      </c>
      <c r="R759" t="s">
        <v>8320</v>
      </c>
      <c r="S759" s="16">
        <f t="shared" si="57"/>
        <v>41235.054560185185</v>
      </c>
      <c r="T759" s="16">
        <f t="shared" si="58"/>
        <v>41249.054560185185</v>
      </c>
      <c r="U759" s="14">
        <f t="shared" si="59"/>
        <v>2012</v>
      </c>
      <c r="V759" s="17"/>
    </row>
    <row r="760" spans="1:22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7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56"/>
        <v>134.21</v>
      </c>
      <c r="Q760" s="11" t="s">
        <v>8319</v>
      </c>
      <c r="R760" t="s">
        <v>8320</v>
      </c>
      <c r="S760" s="16">
        <f t="shared" si="57"/>
        <v>40429.836435185185</v>
      </c>
      <c r="T760" s="16">
        <f t="shared" si="58"/>
        <v>40459.836435185185</v>
      </c>
      <c r="U760" s="14">
        <f t="shared" si="59"/>
        <v>2010</v>
      </c>
      <c r="V760" s="17"/>
    </row>
    <row r="761" spans="1:22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7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56"/>
        <v>51.47</v>
      </c>
      <c r="Q761" s="11" t="s">
        <v>8319</v>
      </c>
      <c r="R761" t="s">
        <v>8320</v>
      </c>
      <c r="S761" s="16">
        <f t="shared" si="57"/>
        <v>41789.330312500002</v>
      </c>
      <c r="T761" s="16">
        <f t="shared" si="58"/>
        <v>41829.330312500002</v>
      </c>
      <c r="U761" s="14">
        <f t="shared" si="59"/>
        <v>2014</v>
      </c>
      <c r="V761" s="17"/>
    </row>
    <row r="762" spans="1:22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7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56"/>
        <v>0</v>
      </c>
      <c r="Q762" s="11" t="s">
        <v>8319</v>
      </c>
      <c r="R762" t="s">
        <v>8321</v>
      </c>
      <c r="S762" s="16">
        <f t="shared" si="57"/>
        <v>42670.764039351852</v>
      </c>
      <c r="T762" s="16">
        <f t="shared" si="58"/>
        <v>42700.805706018517</v>
      </c>
      <c r="U762" s="14">
        <f t="shared" si="59"/>
        <v>2016</v>
      </c>
      <c r="V762" s="17"/>
    </row>
    <row r="763" spans="1:22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7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56"/>
        <v>39.17</v>
      </c>
      <c r="Q763" s="11" t="s">
        <v>8319</v>
      </c>
      <c r="R763" t="s">
        <v>8321</v>
      </c>
      <c r="S763" s="16">
        <f t="shared" si="57"/>
        <v>41642.751458333332</v>
      </c>
      <c r="T763" s="16">
        <f t="shared" si="58"/>
        <v>41672.751458333332</v>
      </c>
      <c r="U763" s="14">
        <f t="shared" si="59"/>
        <v>2014</v>
      </c>
      <c r="V763" s="17"/>
    </row>
    <row r="764" spans="1:22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7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56"/>
        <v>0</v>
      </c>
      <c r="Q764" s="11" t="s">
        <v>8319</v>
      </c>
      <c r="R764" t="s">
        <v>8321</v>
      </c>
      <c r="S764" s="16">
        <f t="shared" si="57"/>
        <v>42690.858449074076</v>
      </c>
      <c r="T764" s="16">
        <f t="shared" si="58"/>
        <v>42708.25</v>
      </c>
      <c r="U764" s="14">
        <f t="shared" si="59"/>
        <v>2016</v>
      </c>
      <c r="V764" s="17"/>
    </row>
    <row r="765" spans="1:22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7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56"/>
        <v>5</v>
      </c>
      <c r="Q765" s="11" t="s">
        <v>8319</v>
      </c>
      <c r="R765" t="s">
        <v>8321</v>
      </c>
      <c r="S765" s="16">
        <f t="shared" si="57"/>
        <v>41471.446851851848</v>
      </c>
      <c r="T765" s="16">
        <f t="shared" si="58"/>
        <v>41501.446851851848</v>
      </c>
      <c r="U765" s="14">
        <f t="shared" si="59"/>
        <v>2013</v>
      </c>
      <c r="V765" s="17"/>
    </row>
    <row r="766" spans="1:22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7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6"/>
        <v>0</v>
      </c>
      <c r="Q766" s="11" t="s">
        <v>8319</v>
      </c>
      <c r="R766" t="s">
        <v>8321</v>
      </c>
      <c r="S766" s="16">
        <f t="shared" si="57"/>
        <v>42227.173159722224</v>
      </c>
      <c r="T766" s="16">
        <f t="shared" si="58"/>
        <v>42257.173159722224</v>
      </c>
      <c r="U766" s="14">
        <f t="shared" si="59"/>
        <v>2015</v>
      </c>
      <c r="V766" s="17"/>
    </row>
    <row r="767" spans="1:22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7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6"/>
        <v>57.3</v>
      </c>
      <c r="Q767" s="11" t="s">
        <v>8319</v>
      </c>
      <c r="R767" t="s">
        <v>8321</v>
      </c>
      <c r="S767" s="16">
        <f t="shared" si="57"/>
        <v>41901.542638888888</v>
      </c>
      <c r="T767" s="16">
        <f t="shared" si="58"/>
        <v>41931.542638888888</v>
      </c>
      <c r="U767" s="14">
        <f t="shared" si="59"/>
        <v>2014</v>
      </c>
      <c r="V767" s="17"/>
    </row>
    <row r="768" spans="1:22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7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6"/>
        <v>0</v>
      </c>
      <c r="Q768" s="11" t="s">
        <v>8319</v>
      </c>
      <c r="R768" t="s">
        <v>8321</v>
      </c>
      <c r="S768" s="16">
        <f t="shared" si="57"/>
        <v>42021.783368055556</v>
      </c>
      <c r="T768" s="16">
        <f t="shared" si="58"/>
        <v>42051.783368055556</v>
      </c>
      <c r="U768" s="14">
        <f t="shared" si="59"/>
        <v>2015</v>
      </c>
      <c r="V768" s="17"/>
    </row>
    <row r="769" spans="1:22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7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6"/>
        <v>59</v>
      </c>
      <c r="Q769" s="11" t="s">
        <v>8319</v>
      </c>
      <c r="R769" t="s">
        <v>8321</v>
      </c>
      <c r="S769" s="16">
        <f t="shared" si="57"/>
        <v>42115.143634259264</v>
      </c>
      <c r="T769" s="16">
        <f t="shared" si="58"/>
        <v>42145.143634259264</v>
      </c>
      <c r="U769" s="14">
        <f t="shared" si="59"/>
        <v>2015</v>
      </c>
      <c r="V769" s="17"/>
    </row>
    <row r="770" spans="1:22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7">
        <f t="shared" ref="F770:F833" si="60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56"/>
        <v>0</v>
      </c>
      <c r="Q770" s="11" t="s">
        <v>8319</v>
      </c>
      <c r="R770" t="s">
        <v>8321</v>
      </c>
      <c r="S770" s="16">
        <f t="shared" si="57"/>
        <v>41594.207060185188</v>
      </c>
      <c r="T770" s="16">
        <f t="shared" si="58"/>
        <v>41624.207060185188</v>
      </c>
      <c r="U770" s="14">
        <f t="shared" si="59"/>
        <v>2013</v>
      </c>
      <c r="V770" s="17"/>
    </row>
    <row r="771" spans="1:22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7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61">IFERROR(ROUND(E771/M771,2),0)</f>
        <v>31.85</v>
      </c>
      <c r="Q771" s="11" t="s">
        <v>8319</v>
      </c>
      <c r="R771" t="s">
        <v>8321</v>
      </c>
      <c r="S771" s="16">
        <f t="shared" ref="S771:S834" si="62">(((K771/60)/60)/24)+DATE(1970,1,1)</f>
        <v>41604.996458333335</v>
      </c>
      <c r="T771" s="16">
        <f t="shared" ref="T771:T834" si="63">(((J771/60)/60)/24)+DATE(1970,1,1)</f>
        <v>41634.996458333335</v>
      </c>
      <c r="U771" s="14">
        <f t="shared" si="59"/>
        <v>2013</v>
      </c>
      <c r="V771" s="17"/>
    </row>
    <row r="772" spans="1:22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7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1"/>
        <v>0</v>
      </c>
      <c r="Q772" s="11" t="s">
        <v>8319</v>
      </c>
      <c r="R772" t="s">
        <v>8321</v>
      </c>
      <c r="S772" s="16">
        <f t="shared" si="62"/>
        <v>41289.999641203707</v>
      </c>
      <c r="T772" s="16">
        <f t="shared" si="63"/>
        <v>41329.999641203707</v>
      </c>
      <c r="U772" s="14">
        <f t="shared" ref="U772:U835" si="64">YEAR(S772)</f>
        <v>2013</v>
      </c>
      <c r="V772" s="17"/>
    </row>
    <row r="773" spans="1:22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7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1"/>
        <v>10</v>
      </c>
      <c r="Q773" s="11" t="s">
        <v>8319</v>
      </c>
      <c r="R773" t="s">
        <v>8321</v>
      </c>
      <c r="S773" s="16">
        <f t="shared" si="62"/>
        <v>42349.824097222227</v>
      </c>
      <c r="T773" s="16">
        <f t="shared" si="63"/>
        <v>42399.824097222227</v>
      </c>
      <c r="U773" s="14">
        <f t="shared" si="64"/>
        <v>2015</v>
      </c>
      <c r="V773" s="17"/>
    </row>
    <row r="774" spans="1:22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7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1"/>
        <v>50</v>
      </c>
      <c r="Q774" s="11" t="s">
        <v>8319</v>
      </c>
      <c r="R774" t="s">
        <v>8321</v>
      </c>
      <c r="S774" s="16">
        <f t="shared" si="62"/>
        <v>40068.056932870371</v>
      </c>
      <c r="T774" s="16">
        <f t="shared" si="63"/>
        <v>40118.165972222225</v>
      </c>
      <c r="U774" s="14">
        <f t="shared" si="64"/>
        <v>2009</v>
      </c>
      <c r="V774" s="17"/>
    </row>
    <row r="775" spans="1:22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7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1"/>
        <v>16</v>
      </c>
      <c r="Q775" s="11" t="s">
        <v>8319</v>
      </c>
      <c r="R775" t="s">
        <v>8321</v>
      </c>
      <c r="S775" s="16">
        <f t="shared" si="62"/>
        <v>42100.735937499994</v>
      </c>
      <c r="T775" s="16">
        <f t="shared" si="63"/>
        <v>42134.959027777775</v>
      </c>
      <c r="U775" s="14">
        <f t="shared" si="64"/>
        <v>2015</v>
      </c>
      <c r="V775" s="17"/>
    </row>
    <row r="776" spans="1:22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7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1"/>
        <v>39</v>
      </c>
      <c r="Q776" s="11" t="s">
        <v>8319</v>
      </c>
      <c r="R776" t="s">
        <v>8321</v>
      </c>
      <c r="S776" s="16">
        <f t="shared" si="62"/>
        <v>41663.780300925922</v>
      </c>
      <c r="T776" s="16">
        <f t="shared" si="63"/>
        <v>41693.780300925922</v>
      </c>
      <c r="U776" s="14">
        <f t="shared" si="64"/>
        <v>2014</v>
      </c>
      <c r="V776" s="17"/>
    </row>
    <row r="777" spans="1:22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7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1"/>
        <v>34</v>
      </c>
      <c r="Q777" s="11" t="s">
        <v>8319</v>
      </c>
      <c r="R777" t="s">
        <v>8321</v>
      </c>
      <c r="S777" s="16">
        <f t="shared" si="62"/>
        <v>40863.060127314813</v>
      </c>
      <c r="T777" s="16">
        <f t="shared" si="63"/>
        <v>40893.060127314813</v>
      </c>
      <c r="U777" s="14">
        <f t="shared" si="64"/>
        <v>2011</v>
      </c>
      <c r="V777" s="17"/>
    </row>
    <row r="778" spans="1:22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7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61"/>
        <v>63.12</v>
      </c>
      <c r="Q778" s="11" t="s">
        <v>8319</v>
      </c>
      <c r="R778" t="s">
        <v>8321</v>
      </c>
      <c r="S778" s="16">
        <f t="shared" si="62"/>
        <v>42250.685706018514</v>
      </c>
      <c r="T778" s="16">
        <f t="shared" si="63"/>
        <v>42288.208333333328</v>
      </c>
      <c r="U778" s="14">
        <f t="shared" si="64"/>
        <v>2015</v>
      </c>
      <c r="V778" s="17"/>
    </row>
    <row r="779" spans="1:22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7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1"/>
        <v>7</v>
      </c>
      <c r="Q779" s="11" t="s">
        <v>8319</v>
      </c>
      <c r="R779" t="s">
        <v>8321</v>
      </c>
      <c r="S779" s="16">
        <f t="shared" si="62"/>
        <v>41456.981215277774</v>
      </c>
      <c r="T779" s="16">
        <f t="shared" si="63"/>
        <v>41486.981215277774</v>
      </c>
      <c r="U779" s="14">
        <f t="shared" si="64"/>
        <v>2013</v>
      </c>
      <c r="V779" s="17"/>
    </row>
    <row r="780" spans="1:22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7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1"/>
        <v>2</v>
      </c>
      <c r="Q780" s="11" t="s">
        <v>8319</v>
      </c>
      <c r="R780" t="s">
        <v>8321</v>
      </c>
      <c r="S780" s="16">
        <f t="shared" si="62"/>
        <v>41729.702314814815</v>
      </c>
      <c r="T780" s="16">
        <f t="shared" si="63"/>
        <v>41759.702314814815</v>
      </c>
      <c r="U780" s="14">
        <f t="shared" si="64"/>
        <v>2014</v>
      </c>
      <c r="V780" s="17"/>
    </row>
    <row r="781" spans="1:22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7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1"/>
        <v>66.67</v>
      </c>
      <c r="Q781" s="11" t="s">
        <v>8319</v>
      </c>
      <c r="R781" t="s">
        <v>8321</v>
      </c>
      <c r="S781" s="16">
        <f t="shared" si="62"/>
        <v>40436.68408564815</v>
      </c>
      <c r="T781" s="16">
        <f t="shared" si="63"/>
        <v>40466.166666666664</v>
      </c>
      <c r="U781" s="14">
        <f t="shared" si="64"/>
        <v>2010</v>
      </c>
      <c r="V781" s="17"/>
    </row>
    <row r="782" spans="1:22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7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1"/>
        <v>38.520000000000003</v>
      </c>
      <c r="Q782" s="11" t="s">
        <v>8322</v>
      </c>
      <c r="R782" t="s">
        <v>8323</v>
      </c>
      <c r="S782" s="16">
        <f t="shared" si="62"/>
        <v>40636.673900462964</v>
      </c>
      <c r="T782" s="16">
        <f t="shared" si="63"/>
        <v>40666.673900462964</v>
      </c>
      <c r="U782" s="14">
        <f t="shared" si="64"/>
        <v>2011</v>
      </c>
      <c r="V782" s="17"/>
    </row>
    <row r="783" spans="1:22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7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1"/>
        <v>42.61</v>
      </c>
      <c r="Q783" s="11" t="s">
        <v>8322</v>
      </c>
      <c r="R783" t="s">
        <v>8323</v>
      </c>
      <c r="S783" s="16">
        <f t="shared" si="62"/>
        <v>41403.000856481485</v>
      </c>
      <c r="T783" s="16">
        <f t="shared" si="63"/>
        <v>41433.000856481485</v>
      </c>
      <c r="U783" s="14">
        <f t="shared" si="64"/>
        <v>2013</v>
      </c>
      <c r="V783" s="17"/>
    </row>
    <row r="784" spans="1:22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7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1"/>
        <v>50</v>
      </c>
      <c r="Q784" s="11" t="s">
        <v>8322</v>
      </c>
      <c r="R784" t="s">
        <v>8323</v>
      </c>
      <c r="S784" s="16">
        <f t="shared" si="62"/>
        <v>41116.758125</v>
      </c>
      <c r="T784" s="16">
        <f t="shared" si="63"/>
        <v>41146.758125</v>
      </c>
      <c r="U784" s="14">
        <f t="shared" si="64"/>
        <v>2012</v>
      </c>
      <c r="V784" s="17"/>
    </row>
    <row r="785" spans="1:22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7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1"/>
        <v>63.49</v>
      </c>
      <c r="Q785" s="11" t="s">
        <v>8322</v>
      </c>
      <c r="R785" t="s">
        <v>8323</v>
      </c>
      <c r="S785" s="16">
        <f t="shared" si="62"/>
        <v>40987.773715277777</v>
      </c>
      <c r="T785" s="16">
        <f t="shared" si="63"/>
        <v>41026.916666666664</v>
      </c>
      <c r="U785" s="14">
        <f t="shared" si="64"/>
        <v>2012</v>
      </c>
      <c r="V785" s="17"/>
    </row>
    <row r="786" spans="1:22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7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1"/>
        <v>102.5</v>
      </c>
      <c r="Q786" s="11" t="s">
        <v>8322</v>
      </c>
      <c r="R786" t="s">
        <v>8323</v>
      </c>
      <c r="S786" s="16">
        <f t="shared" si="62"/>
        <v>41675.149525462963</v>
      </c>
      <c r="T786" s="16">
        <f t="shared" si="63"/>
        <v>41715.107858796298</v>
      </c>
      <c r="U786" s="14">
        <f t="shared" si="64"/>
        <v>2014</v>
      </c>
      <c r="V786" s="17"/>
    </row>
    <row r="787" spans="1:22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7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1"/>
        <v>31.14</v>
      </c>
      <c r="Q787" s="11" t="s">
        <v>8322</v>
      </c>
      <c r="R787" t="s">
        <v>8323</v>
      </c>
      <c r="S787" s="16">
        <f t="shared" si="62"/>
        <v>41303.593923611108</v>
      </c>
      <c r="T787" s="16">
        <f t="shared" si="63"/>
        <v>41333.593923611108</v>
      </c>
      <c r="U787" s="14">
        <f t="shared" si="64"/>
        <v>2013</v>
      </c>
      <c r="V787" s="17"/>
    </row>
    <row r="788" spans="1:22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7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1"/>
        <v>162.27000000000001</v>
      </c>
      <c r="Q788" s="11" t="s">
        <v>8322</v>
      </c>
      <c r="R788" t="s">
        <v>8323</v>
      </c>
      <c r="S788" s="16">
        <f t="shared" si="62"/>
        <v>40983.055949074071</v>
      </c>
      <c r="T788" s="16">
        <f t="shared" si="63"/>
        <v>41040.657638888886</v>
      </c>
      <c r="U788" s="14">
        <f t="shared" si="64"/>
        <v>2012</v>
      </c>
      <c r="V788" s="17"/>
    </row>
    <row r="789" spans="1:22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7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1"/>
        <v>80.59</v>
      </c>
      <c r="Q789" s="11" t="s">
        <v>8322</v>
      </c>
      <c r="R789" t="s">
        <v>8323</v>
      </c>
      <c r="S789" s="16">
        <f t="shared" si="62"/>
        <v>41549.627615740741</v>
      </c>
      <c r="T789" s="16">
        <f t="shared" si="63"/>
        <v>41579.627615740741</v>
      </c>
      <c r="U789" s="14">
        <f t="shared" si="64"/>
        <v>2013</v>
      </c>
      <c r="V789" s="17"/>
    </row>
    <row r="790" spans="1:22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7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1"/>
        <v>59.85</v>
      </c>
      <c r="Q790" s="11" t="s">
        <v>8322</v>
      </c>
      <c r="R790" t="s">
        <v>8323</v>
      </c>
      <c r="S790" s="16">
        <f t="shared" si="62"/>
        <v>41059.006805555553</v>
      </c>
      <c r="T790" s="16">
        <f t="shared" si="63"/>
        <v>41097.165972222225</v>
      </c>
      <c r="U790" s="14">
        <f t="shared" si="64"/>
        <v>2012</v>
      </c>
      <c r="V790" s="17"/>
    </row>
    <row r="791" spans="1:22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7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1"/>
        <v>132.86000000000001</v>
      </c>
      <c r="Q791" s="11" t="s">
        <v>8322</v>
      </c>
      <c r="R791" t="s">
        <v>8323</v>
      </c>
      <c r="S791" s="16">
        <f t="shared" si="62"/>
        <v>41277.186111111114</v>
      </c>
      <c r="T791" s="16">
        <f t="shared" si="63"/>
        <v>41295.332638888889</v>
      </c>
      <c r="U791" s="14">
        <f t="shared" si="64"/>
        <v>2013</v>
      </c>
      <c r="V791" s="17"/>
    </row>
    <row r="792" spans="1:22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7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1"/>
        <v>92.55</v>
      </c>
      <c r="Q792" s="11" t="s">
        <v>8322</v>
      </c>
      <c r="R792" t="s">
        <v>8323</v>
      </c>
      <c r="S792" s="16">
        <f t="shared" si="62"/>
        <v>41276.047905092593</v>
      </c>
      <c r="T792" s="16">
        <f t="shared" si="63"/>
        <v>41306.047905092593</v>
      </c>
      <c r="U792" s="14">
        <f t="shared" si="64"/>
        <v>2013</v>
      </c>
      <c r="V792" s="17"/>
    </row>
    <row r="793" spans="1:22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7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1"/>
        <v>60.86</v>
      </c>
      <c r="Q793" s="11" t="s">
        <v>8322</v>
      </c>
      <c r="R793" t="s">
        <v>8323</v>
      </c>
      <c r="S793" s="16">
        <f t="shared" si="62"/>
        <v>41557.780624999999</v>
      </c>
      <c r="T793" s="16">
        <f t="shared" si="63"/>
        <v>41591.249305555553</v>
      </c>
      <c r="U793" s="14">
        <f t="shared" si="64"/>
        <v>2013</v>
      </c>
      <c r="V793" s="17"/>
    </row>
    <row r="794" spans="1:22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7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1"/>
        <v>41.85</v>
      </c>
      <c r="Q794" s="11" t="s">
        <v>8322</v>
      </c>
      <c r="R794" t="s">
        <v>8323</v>
      </c>
      <c r="S794" s="16">
        <f t="shared" si="62"/>
        <v>41555.873645833337</v>
      </c>
      <c r="T794" s="16">
        <f t="shared" si="63"/>
        <v>41585.915312500001</v>
      </c>
      <c r="U794" s="14">
        <f t="shared" si="64"/>
        <v>2013</v>
      </c>
      <c r="V794" s="17"/>
    </row>
    <row r="795" spans="1:22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7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1"/>
        <v>88.33</v>
      </c>
      <c r="Q795" s="11" t="s">
        <v>8322</v>
      </c>
      <c r="R795" t="s">
        <v>8323</v>
      </c>
      <c r="S795" s="16">
        <f t="shared" si="62"/>
        <v>41442.741249999999</v>
      </c>
      <c r="T795" s="16">
        <f t="shared" si="63"/>
        <v>41458.207638888889</v>
      </c>
      <c r="U795" s="14">
        <f t="shared" si="64"/>
        <v>2013</v>
      </c>
      <c r="V795" s="17"/>
    </row>
    <row r="796" spans="1:22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7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1"/>
        <v>158.96</v>
      </c>
      <c r="Q796" s="11" t="s">
        <v>8322</v>
      </c>
      <c r="R796" t="s">
        <v>8323</v>
      </c>
      <c r="S796" s="16">
        <f t="shared" si="62"/>
        <v>40736.115011574075</v>
      </c>
      <c r="T796" s="16">
        <f t="shared" si="63"/>
        <v>40791.712500000001</v>
      </c>
      <c r="U796" s="14">
        <f t="shared" si="64"/>
        <v>2011</v>
      </c>
      <c r="V796" s="17"/>
    </row>
    <row r="797" spans="1:22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7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1"/>
        <v>85.05</v>
      </c>
      <c r="Q797" s="11" t="s">
        <v>8322</v>
      </c>
      <c r="R797" t="s">
        <v>8323</v>
      </c>
      <c r="S797" s="16">
        <f t="shared" si="62"/>
        <v>40963.613032407404</v>
      </c>
      <c r="T797" s="16">
        <f t="shared" si="63"/>
        <v>41006.207638888889</v>
      </c>
      <c r="U797" s="14">
        <f t="shared" si="64"/>
        <v>2012</v>
      </c>
      <c r="V797" s="17"/>
    </row>
    <row r="798" spans="1:22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7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1"/>
        <v>112.61</v>
      </c>
      <c r="Q798" s="11" t="s">
        <v>8322</v>
      </c>
      <c r="R798" t="s">
        <v>8323</v>
      </c>
      <c r="S798" s="16">
        <f t="shared" si="62"/>
        <v>41502.882928240739</v>
      </c>
      <c r="T798" s="16">
        <f t="shared" si="63"/>
        <v>41532.881944444445</v>
      </c>
      <c r="U798" s="14">
        <f t="shared" si="64"/>
        <v>2013</v>
      </c>
      <c r="V798" s="17"/>
    </row>
    <row r="799" spans="1:22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7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1"/>
        <v>45.44</v>
      </c>
      <c r="Q799" s="11" t="s">
        <v>8322</v>
      </c>
      <c r="R799" t="s">
        <v>8323</v>
      </c>
      <c r="S799" s="16">
        <f t="shared" si="62"/>
        <v>40996.994074074071</v>
      </c>
      <c r="T799" s="16">
        <f t="shared" si="63"/>
        <v>41028.166666666664</v>
      </c>
      <c r="U799" s="14">
        <f t="shared" si="64"/>
        <v>2012</v>
      </c>
      <c r="V799" s="17"/>
    </row>
    <row r="800" spans="1:22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7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1"/>
        <v>46.22</v>
      </c>
      <c r="Q800" s="11" t="s">
        <v>8322</v>
      </c>
      <c r="R800" t="s">
        <v>8323</v>
      </c>
      <c r="S800" s="16">
        <f t="shared" si="62"/>
        <v>41882.590127314819</v>
      </c>
      <c r="T800" s="16">
        <f t="shared" si="63"/>
        <v>41912.590127314819</v>
      </c>
      <c r="U800" s="14">
        <f t="shared" si="64"/>
        <v>2014</v>
      </c>
      <c r="V800" s="17"/>
    </row>
    <row r="801" spans="1:22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7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1"/>
        <v>178.61</v>
      </c>
      <c r="Q801" s="11" t="s">
        <v>8322</v>
      </c>
      <c r="R801" t="s">
        <v>8323</v>
      </c>
      <c r="S801" s="16">
        <f t="shared" si="62"/>
        <v>40996.667199074072</v>
      </c>
      <c r="T801" s="16">
        <f t="shared" si="63"/>
        <v>41026.667199074072</v>
      </c>
      <c r="U801" s="14">
        <f t="shared" si="64"/>
        <v>2012</v>
      </c>
      <c r="V801" s="17"/>
    </row>
    <row r="802" spans="1:22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7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1"/>
        <v>40.75</v>
      </c>
      <c r="Q802" s="11" t="s">
        <v>8322</v>
      </c>
      <c r="R802" t="s">
        <v>8323</v>
      </c>
      <c r="S802" s="16">
        <f t="shared" si="62"/>
        <v>41863.433495370373</v>
      </c>
      <c r="T802" s="16">
        <f t="shared" si="63"/>
        <v>41893.433495370373</v>
      </c>
      <c r="U802" s="14">
        <f t="shared" si="64"/>
        <v>2014</v>
      </c>
      <c r="V802" s="17"/>
    </row>
    <row r="803" spans="1:22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7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1"/>
        <v>43.73</v>
      </c>
      <c r="Q803" s="11" t="s">
        <v>8322</v>
      </c>
      <c r="R803" t="s">
        <v>8323</v>
      </c>
      <c r="S803" s="16">
        <f t="shared" si="62"/>
        <v>40695.795370370368</v>
      </c>
      <c r="T803" s="16">
        <f t="shared" si="63"/>
        <v>40725.795370370368</v>
      </c>
      <c r="U803" s="14">
        <f t="shared" si="64"/>
        <v>2011</v>
      </c>
      <c r="V803" s="17"/>
    </row>
    <row r="804" spans="1:22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7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1"/>
        <v>81.069999999999993</v>
      </c>
      <c r="Q804" s="11" t="s">
        <v>8322</v>
      </c>
      <c r="R804" t="s">
        <v>8323</v>
      </c>
      <c r="S804" s="16">
        <f t="shared" si="62"/>
        <v>41123.022268518522</v>
      </c>
      <c r="T804" s="16">
        <f t="shared" si="63"/>
        <v>41169.170138888891</v>
      </c>
      <c r="U804" s="14">
        <f t="shared" si="64"/>
        <v>2012</v>
      </c>
      <c r="V804" s="17"/>
    </row>
    <row r="805" spans="1:22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7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1"/>
        <v>74.61</v>
      </c>
      <c r="Q805" s="11" t="s">
        <v>8322</v>
      </c>
      <c r="R805" t="s">
        <v>8323</v>
      </c>
      <c r="S805" s="16">
        <f t="shared" si="62"/>
        <v>40665.949976851851</v>
      </c>
      <c r="T805" s="16">
        <f t="shared" si="63"/>
        <v>40692.041666666664</v>
      </c>
      <c r="U805" s="14">
        <f t="shared" si="64"/>
        <v>2011</v>
      </c>
      <c r="V805" s="17"/>
    </row>
    <row r="806" spans="1:22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7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1"/>
        <v>305.56</v>
      </c>
      <c r="Q806" s="11" t="s">
        <v>8322</v>
      </c>
      <c r="R806" t="s">
        <v>8323</v>
      </c>
      <c r="S806" s="16">
        <f t="shared" si="62"/>
        <v>40730.105625000004</v>
      </c>
      <c r="T806" s="16">
        <f t="shared" si="63"/>
        <v>40747.165972222225</v>
      </c>
      <c r="U806" s="14">
        <f t="shared" si="64"/>
        <v>2011</v>
      </c>
      <c r="V806" s="17"/>
    </row>
    <row r="807" spans="1:22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7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1"/>
        <v>58.33</v>
      </c>
      <c r="Q807" s="11" t="s">
        <v>8322</v>
      </c>
      <c r="R807" t="s">
        <v>8323</v>
      </c>
      <c r="S807" s="16">
        <f t="shared" si="62"/>
        <v>40690.823055555556</v>
      </c>
      <c r="T807" s="16">
        <f t="shared" si="63"/>
        <v>40740.958333333336</v>
      </c>
      <c r="U807" s="14">
        <f t="shared" si="64"/>
        <v>2011</v>
      </c>
      <c r="V807" s="17"/>
    </row>
    <row r="808" spans="1:22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7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1"/>
        <v>117.68</v>
      </c>
      <c r="Q808" s="11" t="s">
        <v>8322</v>
      </c>
      <c r="R808" t="s">
        <v>8323</v>
      </c>
      <c r="S808" s="16">
        <f t="shared" si="62"/>
        <v>40763.691423611112</v>
      </c>
      <c r="T808" s="16">
        <f t="shared" si="63"/>
        <v>40793.691423611112</v>
      </c>
      <c r="U808" s="14">
        <f t="shared" si="64"/>
        <v>2011</v>
      </c>
      <c r="V808" s="17"/>
    </row>
    <row r="809" spans="1:22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7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1"/>
        <v>73.77</v>
      </c>
      <c r="Q809" s="11" t="s">
        <v>8322</v>
      </c>
      <c r="R809" t="s">
        <v>8323</v>
      </c>
      <c r="S809" s="16">
        <f t="shared" si="62"/>
        <v>42759.628599537042</v>
      </c>
      <c r="T809" s="16">
        <f t="shared" si="63"/>
        <v>42795.083333333328</v>
      </c>
      <c r="U809" s="14">
        <f t="shared" si="64"/>
        <v>2017</v>
      </c>
      <c r="V809" s="17"/>
    </row>
    <row r="810" spans="1:22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7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1"/>
        <v>104.65</v>
      </c>
      <c r="Q810" s="11" t="s">
        <v>8322</v>
      </c>
      <c r="R810" t="s">
        <v>8323</v>
      </c>
      <c r="S810" s="16">
        <f t="shared" si="62"/>
        <v>41962.100532407407</v>
      </c>
      <c r="T810" s="16">
        <f t="shared" si="63"/>
        <v>41995.207638888889</v>
      </c>
      <c r="U810" s="14">
        <f t="shared" si="64"/>
        <v>2014</v>
      </c>
      <c r="V810" s="17"/>
    </row>
    <row r="811" spans="1:22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7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1"/>
        <v>79.83</v>
      </c>
      <c r="Q811" s="11" t="s">
        <v>8322</v>
      </c>
      <c r="R811" t="s">
        <v>8323</v>
      </c>
      <c r="S811" s="16">
        <f t="shared" si="62"/>
        <v>41628.833680555559</v>
      </c>
      <c r="T811" s="16">
        <f t="shared" si="63"/>
        <v>41658.833680555559</v>
      </c>
      <c r="U811" s="14">
        <f t="shared" si="64"/>
        <v>2013</v>
      </c>
      <c r="V811" s="17"/>
    </row>
    <row r="812" spans="1:22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7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1"/>
        <v>58.33</v>
      </c>
      <c r="Q812" s="11" t="s">
        <v>8322</v>
      </c>
      <c r="R812" t="s">
        <v>8323</v>
      </c>
      <c r="S812" s="16">
        <f t="shared" si="62"/>
        <v>41123.056273148148</v>
      </c>
      <c r="T812" s="16">
        <f t="shared" si="63"/>
        <v>41153.056273148148</v>
      </c>
      <c r="U812" s="14">
        <f t="shared" si="64"/>
        <v>2012</v>
      </c>
      <c r="V812" s="17"/>
    </row>
    <row r="813" spans="1:22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7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1"/>
        <v>86.67</v>
      </c>
      <c r="Q813" s="11" t="s">
        <v>8322</v>
      </c>
      <c r="R813" t="s">
        <v>8323</v>
      </c>
      <c r="S813" s="16">
        <f t="shared" si="62"/>
        <v>41443.643541666665</v>
      </c>
      <c r="T813" s="16">
        <f t="shared" si="63"/>
        <v>41465.702777777777</v>
      </c>
      <c r="U813" s="14">
        <f t="shared" si="64"/>
        <v>2013</v>
      </c>
      <c r="V813" s="17"/>
    </row>
    <row r="814" spans="1:22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7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1"/>
        <v>27.61</v>
      </c>
      <c r="Q814" s="11" t="s">
        <v>8322</v>
      </c>
      <c r="R814" t="s">
        <v>8323</v>
      </c>
      <c r="S814" s="16">
        <f t="shared" si="62"/>
        <v>41282.017962962964</v>
      </c>
      <c r="T814" s="16">
        <f t="shared" si="63"/>
        <v>41334.581944444442</v>
      </c>
      <c r="U814" s="14">
        <f t="shared" si="64"/>
        <v>2013</v>
      </c>
      <c r="V814" s="17"/>
    </row>
    <row r="815" spans="1:22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7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1"/>
        <v>25</v>
      </c>
      <c r="Q815" s="11" t="s">
        <v>8322</v>
      </c>
      <c r="R815" t="s">
        <v>8323</v>
      </c>
      <c r="S815" s="16">
        <f t="shared" si="62"/>
        <v>41080.960243055553</v>
      </c>
      <c r="T815" s="16">
        <f t="shared" si="63"/>
        <v>41110.960243055553</v>
      </c>
      <c r="U815" s="14">
        <f t="shared" si="64"/>
        <v>2012</v>
      </c>
      <c r="V815" s="17"/>
    </row>
    <row r="816" spans="1:22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7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1"/>
        <v>45.46</v>
      </c>
      <c r="Q816" s="11" t="s">
        <v>8322</v>
      </c>
      <c r="R816" t="s">
        <v>8323</v>
      </c>
      <c r="S816" s="16">
        <f t="shared" si="62"/>
        <v>40679.743067129632</v>
      </c>
      <c r="T816" s="16">
        <f t="shared" si="63"/>
        <v>40694.75277777778</v>
      </c>
      <c r="U816" s="14">
        <f t="shared" si="64"/>
        <v>2011</v>
      </c>
      <c r="V816" s="17"/>
    </row>
    <row r="817" spans="1:22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7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1"/>
        <v>99.53</v>
      </c>
      <c r="Q817" s="11" t="s">
        <v>8322</v>
      </c>
      <c r="R817" t="s">
        <v>8323</v>
      </c>
      <c r="S817" s="16">
        <f t="shared" si="62"/>
        <v>41914.917858796296</v>
      </c>
      <c r="T817" s="16">
        <f t="shared" si="63"/>
        <v>41944.917858796296</v>
      </c>
      <c r="U817" s="14">
        <f t="shared" si="64"/>
        <v>2014</v>
      </c>
      <c r="V817" s="17"/>
    </row>
    <row r="818" spans="1:22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7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1"/>
        <v>39.31</v>
      </c>
      <c r="Q818" s="11" t="s">
        <v>8322</v>
      </c>
      <c r="R818" t="s">
        <v>8323</v>
      </c>
      <c r="S818" s="16">
        <f t="shared" si="62"/>
        <v>41341.870868055557</v>
      </c>
      <c r="T818" s="16">
        <f t="shared" si="63"/>
        <v>41373.270833333336</v>
      </c>
      <c r="U818" s="14">
        <f t="shared" si="64"/>
        <v>2013</v>
      </c>
      <c r="V818" s="17"/>
    </row>
    <row r="819" spans="1:22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7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1"/>
        <v>89.42</v>
      </c>
      <c r="Q819" s="11" t="s">
        <v>8322</v>
      </c>
      <c r="R819" t="s">
        <v>8323</v>
      </c>
      <c r="S819" s="16">
        <f t="shared" si="62"/>
        <v>40925.599664351852</v>
      </c>
      <c r="T819" s="16">
        <f t="shared" si="63"/>
        <v>40979.207638888889</v>
      </c>
      <c r="U819" s="14">
        <f t="shared" si="64"/>
        <v>2012</v>
      </c>
      <c r="V819" s="17"/>
    </row>
    <row r="820" spans="1:22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7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1"/>
        <v>28.68</v>
      </c>
      <c r="Q820" s="11" t="s">
        <v>8322</v>
      </c>
      <c r="R820" t="s">
        <v>8323</v>
      </c>
      <c r="S820" s="16">
        <f t="shared" si="62"/>
        <v>41120.882881944446</v>
      </c>
      <c r="T820" s="16">
        <f t="shared" si="63"/>
        <v>41128.709027777775</v>
      </c>
      <c r="U820" s="14">
        <f t="shared" si="64"/>
        <v>2012</v>
      </c>
      <c r="V820" s="17"/>
    </row>
    <row r="821" spans="1:22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7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1"/>
        <v>31.07</v>
      </c>
      <c r="Q821" s="11" t="s">
        <v>8322</v>
      </c>
      <c r="R821" t="s">
        <v>8323</v>
      </c>
      <c r="S821" s="16">
        <f t="shared" si="62"/>
        <v>41619.998310185183</v>
      </c>
      <c r="T821" s="16">
        <f t="shared" si="63"/>
        <v>41629.197222222225</v>
      </c>
      <c r="U821" s="14">
        <f t="shared" si="64"/>
        <v>2013</v>
      </c>
      <c r="V821" s="17"/>
    </row>
    <row r="822" spans="1:22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7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1"/>
        <v>70.55</v>
      </c>
      <c r="Q822" s="11" t="s">
        <v>8322</v>
      </c>
      <c r="R822" t="s">
        <v>8323</v>
      </c>
      <c r="S822" s="16">
        <f t="shared" si="62"/>
        <v>41768.841921296298</v>
      </c>
      <c r="T822" s="16">
        <f t="shared" si="63"/>
        <v>41799.208333333336</v>
      </c>
      <c r="U822" s="14">
        <f t="shared" si="64"/>
        <v>2014</v>
      </c>
      <c r="V822" s="17"/>
    </row>
    <row r="823" spans="1:22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7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1"/>
        <v>224.13</v>
      </c>
      <c r="Q823" s="11" t="s">
        <v>8322</v>
      </c>
      <c r="R823" t="s">
        <v>8323</v>
      </c>
      <c r="S823" s="16">
        <f t="shared" si="62"/>
        <v>42093.922048611115</v>
      </c>
      <c r="T823" s="16">
        <f t="shared" si="63"/>
        <v>42128.167361111111</v>
      </c>
      <c r="U823" s="14">
        <f t="shared" si="64"/>
        <v>2015</v>
      </c>
      <c r="V823" s="17"/>
    </row>
    <row r="824" spans="1:22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7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1"/>
        <v>51.81</v>
      </c>
      <c r="Q824" s="11" t="s">
        <v>8322</v>
      </c>
      <c r="R824" t="s">
        <v>8323</v>
      </c>
      <c r="S824" s="16">
        <f t="shared" si="62"/>
        <v>41157.947337962964</v>
      </c>
      <c r="T824" s="16">
        <f t="shared" si="63"/>
        <v>41187.947337962964</v>
      </c>
      <c r="U824" s="14">
        <f t="shared" si="64"/>
        <v>2012</v>
      </c>
      <c r="V824" s="17"/>
    </row>
    <row r="825" spans="1:22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7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1"/>
        <v>43.52</v>
      </c>
      <c r="Q825" s="11" t="s">
        <v>8322</v>
      </c>
      <c r="R825" t="s">
        <v>8323</v>
      </c>
      <c r="S825" s="16">
        <f t="shared" si="62"/>
        <v>42055.972824074073</v>
      </c>
      <c r="T825" s="16">
        <f t="shared" si="63"/>
        <v>42085.931157407409</v>
      </c>
      <c r="U825" s="14">
        <f t="shared" si="64"/>
        <v>2015</v>
      </c>
      <c r="V825" s="17"/>
    </row>
    <row r="826" spans="1:22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7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1"/>
        <v>39.82</v>
      </c>
      <c r="Q826" s="11" t="s">
        <v>8322</v>
      </c>
      <c r="R826" t="s">
        <v>8323</v>
      </c>
      <c r="S826" s="16">
        <f t="shared" si="62"/>
        <v>40250.242106481484</v>
      </c>
      <c r="T826" s="16">
        <f t="shared" si="63"/>
        <v>40286.290972222225</v>
      </c>
      <c r="U826" s="14">
        <f t="shared" si="64"/>
        <v>2010</v>
      </c>
      <c r="V826" s="17"/>
    </row>
    <row r="827" spans="1:22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7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1"/>
        <v>126.81</v>
      </c>
      <c r="Q827" s="11" t="s">
        <v>8322</v>
      </c>
      <c r="R827" t="s">
        <v>8323</v>
      </c>
      <c r="S827" s="16">
        <f t="shared" si="62"/>
        <v>41186.306527777779</v>
      </c>
      <c r="T827" s="16">
        <f t="shared" si="63"/>
        <v>41211.306527777779</v>
      </c>
      <c r="U827" s="14">
        <f t="shared" si="64"/>
        <v>2012</v>
      </c>
      <c r="V827" s="17"/>
    </row>
    <row r="828" spans="1:22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7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1"/>
        <v>113.88</v>
      </c>
      <c r="Q828" s="11" t="s">
        <v>8322</v>
      </c>
      <c r="R828" t="s">
        <v>8323</v>
      </c>
      <c r="S828" s="16">
        <f t="shared" si="62"/>
        <v>40973.038541666669</v>
      </c>
      <c r="T828" s="16">
        <f t="shared" si="63"/>
        <v>40993.996874999997</v>
      </c>
      <c r="U828" s="14">
        <f t="shared" si="64"/>
        <v>2012</v>
      </c>
      <c r="V828" s="17"/>
    </row>
    <row r="829" spans="1:22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7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1"/>
        <v>28.18</v>
      </c>
      <c r="Q829" s="11" t="s">
        <v>8322</v>
      </c>
      <c r="R829" t="s">
        <v>8323</v>
      </c>
      <c r="S829" s="16">
        <f t="shared" si="62"/>
        <v>40927.473460648151</v>
      </c>
      <c r="T829" s="16">
        <f t="shared" si="63"/>
        <v>40953.825694444444</v>
      </c>
      <c r="U829" s="14">
        <f t="shared" si="64"/>
        <v>2012</v>
      </c>
      <c r="V829" s="17"/>
    </row>
    <row r="830" spans="1:22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7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1"/>
        <v>36.61</v>
      </c>
      <c r="Q830" s="11" t="s">
        <v>8322</v>
      </c>
      <c r="R830" t="s">
        <v>8323</v>
      </c>
      <c r="S830" s="16">
        <f t="shared" si="62"/>
        <v>41073.050717592596</v>
      </c>
      <c r="T830" s="16">
        <f t="shared" si="63"/>
        <v>41085.683333333334</v>
      </c>
      <c r="U830" s="14">
        <f t="shared" si="64"/>
        <v>2012</v>
      </c>
      <c r="V830" s="17"/>
    </row>
    <row r="831" spans="1:22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7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1"/>
        <v>32.5</v>
      </c>
      <c r="Q831" s="11" t="s">
        <v>8322</v>
      </c>
      <c r="R831" t="s">
        <v>8323</v>
      </c>
      <c r="S831" s="16">
        <f t="shared" si="62"/>
        <v>42504.801388888889</v>
      </c>
      <c r="T831" s="16">
        <f t="shared" si="63"/>
        <v>42564.801388888889</v>
      </c>
      <c r="U831" s="14">
        <f t="shared" si="64"/>
        <v>2016</v>
      </c>
      <c r="V831" s="17"/>
    </row>
    <row r="832" spans="1:22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7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1"/>
        <v>60.66</v>
      </c>
      <c r="Q832" s="11" t="s">
        <v>8322</v>
      </c>
      <c r="R832" t="s">
        <v>8323</v>
      </c>
      <c r="S832" s="16">
        <f t="shared" si="62"/>
        <v>41325.525752314818</v>
      </c>
      <c r="T832" s="16">
        <f t="shared" si="63"/>
        <v>41355.484085648146</v>
      </c>
      <c r="U832" s="14">
        <f t="shared" si="64"/>
        <v>2013</v>
      </c>
      <c r="V832" s="17"/>
    </row>
    <row r="833" spans="1:22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7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1"/>
        <v>175</v>
      </c>
      <c r="Q833" s="11" t="s">
        <v>8322</v>
      </c>
      <c r="R833" t="s">
        <v>8323</v>
      </c>
      <c r="S833" s="16">
        <f t="shared" si="62"/>
        <v>40996.646921296298</v>
      </c>
      <c r="T833" s="16">
        <f t="shared" si="63"/>
        <v>41026.646921296298</v>
      </c>
      <c r="U833" s="14">
        <f t="shared" si="64"/>
        <v>2012</v>
      </c>
      <c r="V833" s="17"/>
    </row>
    <row r="834" spans="1:22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7">
        <f t="shared" ref="F834:F897" si="65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61"/>
        <v>97.99</v>
      </c>
      <c r="Q834" s="11" t="s">
        <v>8322</v>
      </c>
      <c r="R834" t="s">
        <v>8323</v>
      </c>
      <c r="S834" s="16">
        <f t="shared" si="62"/>
        <v>40869.675173611111</v>
      </c>
      <c r="T834" s="16">
        <f t="shared" si="63"/>
        <v>40929.342361111114</v>
      </c>
      <c r="U834" s="14">
        <f t="shared" si="64"/>
        <v>2011</v>
      </c>
      <c r="V834" s="17"/>
    </row>
    <row r="835" spans="1:22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7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66">IFERROR(ROUND(E835/M835,2),0)</f>
        <v>148.78</v>
      </c>
      <c r="Q835" s="11" t="s">
        <v>8322</v>
      </c>
      <c r="R835" t="s">
        <v>8323</v>
      </c>
      <c r="S835" s="16">
        <f t="shared" ref="S835:S898" si="67">(((K835/60)/60)/24)+DATE(1970,1,1)</f>
        <v>41718.878182870372</v>
      </c>
      <c r="T835" s="16">
        <f t="shared" ref="T835:T898" si="68">(((J835/60)/60)/24)+DATE(1970,1,1)</f>
        <v>41748.878182870372</v>
      </c>
      <c r="U835" s="14">
        <f t="shared" si="64"/>
        <v>2014</v>
      </c>
      <c r="V835" s="17"/>
    </row>
    <row r="836" spans="1:22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7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6"/>
        <v>96.08</v>
      </c>
      <c r="Q836" s="11" t="s">
        <v>8322</v>
      </c>
      <c r="R836" t="s">
        <v>8323</v>
      </c>
      <c r="S836" s="16">
        <f t="shared" si="67"/>
        <v>41422.822824074072</v>
      </c>
      <c r="T836" s="16">
        <f t="shared" si="68"/>
        <v>41456.165972222225</v>
      </c>
      <c r="U836" s="14">
        <f t="shared" ref="U836:U899" si="69">YEAR(S836)</f>
        <v>2013</v>
      </c>
      <c r="V836" s="17"/>
    </row>
    <row r="837" spans="1:22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7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6"/>
        <v>58.63</v>
      </c>
      <c r="Q837" s="11" t="s">
        <v>8322</v>
      </c>
      <c r="R837" t="s">
        <v>8323</v>
      </c>
      <c r="S837" s="16">
        <f t="shared" si="67"/>
        <v>41005.45784722222</v>
      </c>
      <c r="T837" s="16">
        <f t="shared" si="68"/>
        <v>41048.125</v>
      </c>
      <c r="U837" s="14">
        <f t="shared" si="69"/>
        <v>2012</v>
      </c>
      <c r="V837" s="17"/>
    </row>
    <row r="838" spans="1:22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7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6"/>
        <v>109.71</v>
      </c>
      <c r="Q838" s="11" t="s">
        <v>8322</v>
      </c>
      <c r="R838" t="s">
        <v>8323</v>
      </c>
      <c r="S838" s="16">
        <f t="shared" si="67"/>
        <v>41524.056921296295</v>
      </c>
      <c r="T838" s="16">
        <f t="shared" si="68"/>
        <v>41554.056921296295</v>
      </c>
      <c r="U838" s="14">
        <f t="shared" si="69"/>
        <v>2013</v>
      </c>
      <c r="V838" s="17"/>
    </row>
    <row r="839" spans="1:22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7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6"/>
        <v>49.11</v>
      </c>
      <c r="Q839" s="11" t="s">
        <v>8322</v>
      </c>
      <c r="R839" t="s">
        <v>8323</v>
      </c>
      <c r="S839" s="16">
        <f t="shared" si="67"/>
        <v>41730.998402777775</v>
      </c>
      <c r="T839" s="16">
        <f t="shared" si="68"/>
        <v>41760.998402777775</v>
      </c>
      <c r="U839" s="14">
        <f t="shared" si="69"/>
        <v>2014</v>
      </c>
      <c r="V839" s="17"/>
    </row>
    <row r="840" spans="1:22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7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6"/>
        <v>47.67</v>
      </c>
      <c r="Q840" s="11" t="s">
        <v>8322</v>
      </c>
      <c r="R840" t="s">
        <v>8323</v>
      </c>
      <c r="S840" s="16">
        <f t="shared" si="67"/>
        <v>40895.897974537038</v>
      </c>
      <c r="T840" s="16">
        <f t="shared" si="68"/>
        <v>40925.897974537038</v>
      </c>
      <c r="U840" s="14">
        <f t="shared" si="69"/>
        <v>2011</v>
      </c>
      <c r="V840" s="17"/>
    </row>
    <row r="841" spans="1:22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7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6"/>
        <v>60.74</v>
      </c>
      <c r="Q841" s="11" t="s">
        <v>8322</v>
      </c>
      <c r="R841" t="s">
        <v>8323</v>
      </c>
      <c r="S841" s="16">
        <f t="shared" si="67"/>
        <v>41144.763379629629</v>
      </c>
      <c r="T841" s="16">
        <f t="shared" si="68"/>
        <v>41174.763379629629</v>
      </c>
      <c r="U841" s="14">
        <f t="shared" si="69"/>
        <v>2012</v>
      </c>
      <c r="V841" s="17"/>
    </row>
    <row r="842" spans="1:22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7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66"/>
        <v>63.38</v>
      </c>
      <c r="Q842" s="11" t="s">
        <v>8322</v>
      </c>
      <c r="R842" t="s">
        <v>8324</v>
      </c>
      <c r="S842" s="16">
        <f t="shared" si="67"/>
        <v>42607.226701388892</v>
      </c>
      <c r="T842" s="16">
        <f t="shared" si="68"/>
        <v>42637.226701388892</v>
      </c>
      <c r="U842" s="14">
        <f t="shared" si="69"/>
        <v>2016</v>
      </c>
      <c r="V842" s="17"/>
    </row>
    <row r="843" spans="1:22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7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66"/>
        <v>53.89</v>
      </c>
      <c r="Q843" s="11" t="s">
        <v>8322</v>
      </c>
      <c r="R843" t="s">
        <v>8324</v>
      </c>
      <c r="S843" s="16">
        <f t="shared" si="67"/>
        <v>41923.838692129626</v>
      </c>
      <c r="T843" s="16">
        <f t="shared" si="68"/>
        <v>41953.88035879629</v>
      </c>
      <c r="U843" s="14">
        <f t="shared" si="69"/>
        <v>2014</v>
      </c>
      <c r="V843" s="17"/>
    </row>
    <row r="844" spans="1:22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7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66"/>
        <v>66.87</v>
      </c>
      <c r="Q844" s="11" t="s">
        <v>8322</v>
      </c>
      <c r="R844" t="s">
        <v>8324</v>
      </c>
      <c r="S844" s="16">
        <f t="shared" si="67"/>
        <v>41526.592395833337</v>
      </c>
      <c r="T844" s="16">
        <f t="shared" si="68"/>
        <v>41561.165972222225</v>
      </c>
      <c r="U844" s="14">
        <f t="shared" si="69"/>
        <v>2013</v>
      </c>
      <c r="V844" s="17"/>
    </row>
    <row r="845" spans="1:22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7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6"/>
        <v>63.1</v>
      </c>
      <c r="Q845" s="11" t="s">
        <v>8322</v>
      </c>
      <c r="R845" t="s">
        <v>8324</v>
      </c>
      <c r="S845" s="16">
        <f t="shared" si="67"/>
        <v>42695.257870370369</v>
      </c>
      <c r="T845" s="16">
        <f t="shared" si="68"/>
        <v>42712.333333333328</v>
      </c>
      <c r="U845" s="14">
        <f t="shared" si="69"/>
        <v>2016</v>
      </c>
      <c r="V845" s="17"/>
    </row>
    <row r="846" spans="1:22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7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66"/>
        <v>36.630000000000003</v>
      </c>
      <c r="Q846" s="11" t="s">
        <v>8322</v>
      </c>
      <c r="R846" t="s">
        <v>8324</v>
      </c>
      <c r="S846" s="16">
        <f t="shared" si="67"/>
        <v>41905.684629629628</v>
      </c>
      <c r="T846" s="16">
        <f t="shared" si="68"/>
        <v>41944.207638888889</v>
      </c>
      <c r="U846" s="14">
        <f t="shared" si="69"/>
        <v>2014</v>
      </c>
      <c r="V846" s="17"/>
    </row>
    <row r="847" spans="1:22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7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66"/>
        <v>34.01</v>
      </c>
      <c r="Q847" s="11" t="s">
        <v>8322</v>
      </c>
      <c r="R847" t="s">
        <v>8324</v>
      </c>
      <c r="S847" s="16">
        <f t="shared" si="67"/>
        <v>42578.205972222218</v>
      </c>
      <c r="T847" s="16">
        <f t="shared" si="68"/>
        <v>42618.165972222225</v>
      </c>
      <c r="U847" s="14">
        <f t="shared" si="69"/>
        <v>2016</v>
      </c>
      <c r="V847" s="17"/>
    </row>
    <row r="848" spans="1:22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7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66"/>
        <v>28.55</v>
      </c>
      <c r="Q848" s="11" t="s">
        <v>8322</v>
      </c>
      <c r="R848" t="s">
        <v>8324</v>
      </c>
      <c r="S848" s="16">
        <f t="shared" si="67"/>
        <v>41694.391840277778</v>
      </c>
      <c r="T848" s="16">
        <f t="shared" si="68"/>
        <v>41708.583333333336</v>
      </c>
      <c r="U848" s="14">
        <f t="shared" si="69"/>
        <v>2014</v>
      </c>
      <c r="V848" s="17"/>
    </row>
    <row r="849" spans="1:22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7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66"/>
        <v>10</v>
      </c>
      <c r="Q849" s="11" t="s">
        <v>8322</v>
      </c>
      <c r="R849" t="s">
        <v>8324</v>
      </c>
      <c r="S849" s="16">
        <f t="shared" si="67"/>
        <v>42165.79833333334</v>
      </c>
      <c r="T849" s="16">
        <f t="shared" si="68"/>
        <v>42195.79833333334</v>
      </c>
      <c r="U849" s="14">
        <f t="shared" si="69"/>
        <v>2015</v>
      </c>
      <c r="V849" s="17"/>
    </row>
    <row r="850" spans="1:22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7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66"/>
        <v>18.75</v>
      </c>
      <c r="Q850" s="11" t="s">
        <v>8322</v>
      </c>
      <c r="R850" t="s">
        <v>8324</v>
      </c>
      <c r="S850" s="16">
        <f t="shared" si="67"/>
        <v>42078.792048611111</v>
      </c>
      <c r="T850" s="16">
        <f t="shared" si="68"/>
        <v>42108.792048611111</v>
      </c>
      <c r="U850" s="14">
        <f t="shared" si="69"/>
        <v>2015</v>
      </c>
      <c r="V850" s="17"/>
    </row>
    <row r="851" spans="1:22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7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66"/>
        <v>41.7</v>
      </c>
      <c r="Q851" s="11" t="s">
        <v>8322</v>
      </c>
      <c r="R851" t="s">
        <v>8324</v>
      </c>
      <c r="S851" s="16">
        <f t="shared" si="67"/>
        <v>42051.148888888885</v>
      </c>
      <c r="T851" s="16">
        <f t="shared" si="68"/>
        <v>42079.107222222221</v>
      </c>
      <c r="U851" s="14">
        <f t="shared" si="69"/>
        <v>2015</v>
      </c>
      <c r="V851" s="17"/>
    </row>
    <row r="852" spans="1:22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7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66"/>
        <v>46.67</v>
      </c>
      <c r="Q852" s="11" t="s">
        <v>8322</v>
      </c>
      <c r="R852" t="s">
        <v>8324</v>
      </c>
      <c r="S852" s="16">
        <f t="shared" si="67"/>
        <v>42452.827743055561</v>
      </c>
      <c r="T852" s="16">
        <f t="shared" si="68"/>
        <v>42485.207638888889</v>
      </c>
      <c r="U852" s="14">
        <f t="shared" si="69"/>
        <v>2016</v>
      </c>
      <c r="V852" s="17"/>
    </row>
    <row r="853" spans="1:22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7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66"/>
        <v>37.270000000000003</v>
      </c>
      <c r="Q853" s="11" t="s">
        <v>8322</v>
      </c>
      <c r="R853" t="s">
        <v>8324</v>
      </c>
      <c r="S853" s="16">
        <f t="shared" si="67"/>
        <v>42522.880243055552</v>
      </c>
      <c r="T853" s="16">
        <f t="shared" si="68"/>
        <v>42582.822916666672</v>
      </c>
      <c r="U853" s="14">
        <f t="shared" si="69"/>
        <v>2016</v>
      </c>
      <c r="V853" s="17"/>
    </row>
    <row r="854" spans="1:22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7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66"/>
        <v>59.26</v>
      </c>
      <c r="Q854" s="11" t="s">
        <v>8322</v>
      </c>
      <c r="R854" t="s">
        <v>8324</v>
      </c>
      <c r="S854" s="16">
        <f t="shared" si="67"/>
        <v>42656.805497685185</v>
      </c>
      <c r="T854" s="16">
        <f t="shared" si="68"/>
        <v>42667.875</v>
      </c>
      <c r="U854" s="14">
        <f t="shared" si="69"/>
        <v>2016</v>
      </c>
      <c r="V854" s="17"/>
    </row>
    <row r="855" spans="1:22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7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66"/>
        <v>30</v>
      </c>
      <c r="Q855" s="11" t="s">
        <v>8322</v>
      </c>
      <c r="R855" t="s">
        <v>8324</v>
      </c>
      <c r="S855" s="16">
        <f t="shared" si="67"/>
        <v>42021.832280092596</v>
      </c>
      <c r="T855" s="16">
        <f t="shared" si="68"/>
        <v>42051.832280092596</v>
      </c>
      <c r="U855" s="14">
        <f t="shared" si="69"/>
        <v>2015</v>
      </c>
      <c r="V855" s="17"/>
    </row>
    <row r="856" spans="1:22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7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66"/>
        <v>65.86</v>
      </c>
      <c r="Q856" s="11" t="s">
        <v>8322</v>
      </c>
      <c r="R856" t="s">
        <v>8324</v>
      </c>
      <c r="S856" s="16">
        <f t="shared" si="67"/>
        <v>42702.212337962963</v>
      </c>
      <c r="T856" s="16">
        <f t="shared" si="68"/>
        <v>42732.212337962963</v>
      </c>
      <c r="U856" s="14">
        <f t="shared" si="69"/>
        <v>2016</v>
      </c>
      <c r="V856" s="17"/>
    </row>
    <row r="857" spans="1:22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7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66"/>
        <v>31.91</v>
      </c>
      <c r="Q857" s="11" t="s">
        <v>8322</v>
      </c>
      <c r="R857" t="s">
        <v>8324</v>
      </c>
      <c r="S857" s="16">
        <f t="shared" si="67"/>
        <v>42545.125196759262</v>
      </c>
      <c r="T857" s="16">
        <f t="shared" si="68"/>
        <v>42575.125196759262</v>
      </c>
      <c r="U857" s="14">
        <f t="shared" si="69"/>
        <v>2016</v>
      </c>
      <c r="V857" s="17"/>
    </row>
    <row r="858" spans="1:22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7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66"/>
        <v>19.46</v>
      </c>
      <c r="Q858" s="11" t="s">
        <v>8322</v>
      </c>
      <c r="R858" t="s">
        <v>8324</v>
      </c>
      <c r="S858" s="16">
        <f t="shared" si="67"/>
        <v>42609.311990740738</v>
      </c>
      <c r="T858" s="16">
        <f t="shared" si="68"/>
        <v>42668.791666666672</v>
      </c>
      <c r="U858" s="14">
        <f t="shared" si="69"/>
        <v>2016</v>
      </c>
      <c r="V858" s="17"/>
    </row>
    <row r="859" spans="1:22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7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66"/>
        <v>50</v>
      </c>
      <c r="Q859" s="11" t="s">
        <v>8322</v>
      </c>
      <c r="R859" t="s">
        <v>8324</v>
      </c>
      <c r="S859" s="16">
        <f t="shared" si="67"/>
        <v>42291.581377314811</v>
      </c>
      <c r="T859" s="16">
        <f t="shared" si="68"/>
        <v>42333.623043981483</v>
      </c>
      <c r="U859" s="14">
        <f t="shared" si="69"/>
        <v>2015</v>
      </c>
      <c r="V859" s="17"/>
    </row>
    <row r="860" spans="1:22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7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66"/>
        <v>22.74</v>
      </c>
      <c r="Q860" s="11" t="s">
        <v>8322</v>
      </c>
      <c r="R860" t="s">
        <v>8324</v>
      </c>
      <c r="S860" s="16">
        <f t="shared" si="67"/>
        <v>42079.745578703703</v>
      </c>
      <c r="T860" s="16">
        <f t="shared" si="68"/>
        <v>42109.957638888889</v>
      </c>
      <c r="U860" s="14">
        <f t="shared" si="69"/>
        <v>2015</v>
      </c>
      <c r="V860" s="17"/>
    </row>
    <row r="861" spans="1:22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7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66"/>
        <v>42.72</v>
      </c>
      <c r="Q861" s="11" t="s">
        <v>8322</v>
      </c>
      <c r="R861" t="s">
        <v>8324</v>
      </c>
      <c r="S861" s="16">
        <f t="shared" si="67"/>
        <v>42128.820231481484</v>
      </c>
      <c r="T861" s="16">
        <f t="shared" si="68"/>
        <v>42159</v>
      </c>
      <c r="U861" s="14">
        <f t="shared" si="69"/>
        <v>2015</v>
      </c>
      <c r="V861" s="17"/>
    </row>
    <row r="862" spans="1:22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7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66"/>
        <v>52.92</v>
      </c>
      <c r="Q862" s="11" t="s">
        <v>8322</v>
      </c>
      <c r="R862" t="s">
        <v>8325</v>
      </c>
      <c r="S862" s="16">
        <f t="shared" si="67"/>
        <v>41570.482789351852</v>
      </c>
      <c r="T862" s="16">
        <f t="shared" si="68"/>
        <v>41600.524456018517</v>
      </c>
      <c r="U862" s="14">
        <f t="shared" si="69"/>
        <v>2013</v>
      </c>
      <c r="V862" s="17"/>
    </row>
    <row r="863" spans="1:22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7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66"/>
        <v>50.5</v>
      </c>
      <c r="Q863" s="11" t="s">
        <v>8322</v>
      </c>
      <c r="R863" t="s">
        <v>8325</v>
      </c>
      <c r="S863" s="16">
        <f t="shared" si="67"/>
        <v>42599.965324074074</v>
      </c>
      <c r="T863" s="16">
        <f t="shared" si="68"/>
        <v>42629.965324074074</v>
      </c>
      <c r="U863" s="14">
        <f t="shared" si="69"/>
        <v>2016</v>
      </c>
      <c r="V863" s="17"/>
    </row>
    <row r="864" spans="1:22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7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66"/>
        <v>42.5</v>
      </c>
      <c r="Q864" s="11" t="s">
        <v>8322</v>
      </c>
      <c r="R864" t="s">
        <v>8325</v>
      </c>
      <c r="S864" s="16">
        <f t="shared" si="67"/>
        <v>41559.5549537037</v>
      </c>
      <c r="T864" s="16">
        <f t="shared" si="68"/>
        <v>41589.596620370372</v>
      </c>
      <c r="U864" s="14">
        <f t="shared" si="69"/>
        <v>2013</v>
      </c>
      <c r="V864" s="17"/>
    </row>
    <row r="865" spans="1:22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7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66"/>
        <v>18</v>
      </c>
      <c r="Q865" s="11" t="s">
        <v>8322</v>
      </c>
      <c r="R865" t="s">
        <v>8325</v>
      </c>
      <c r="S865" s="16">
        <f t="shared" si="67"/>
        <v>40921.117662037039</v>
      </c>
      <c r="T865" s="16">
        <f t="shared" si="68"/>
        <v>40951.117662037039</v>
      </c>
      <c r="U865" s="14">
        <f t="shared" si="69"/>
        <v>2012</v>
      </c>
      <c r="V865" s="17"/>
    </row>
    <row r="866" spans="1:22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7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66"/>
        <v>34.18</v>
      </c>
      <c r="Q866" s="11" t="s">
        <v>8322</v>
      </c>
      <c r="R866" t="s">
        <v>8325</v>
      </c>
      <c r="S866" s="16">
        <f t="shared" si="67"/>
        <v>41541.106921296298</v>
      </c>
      <c r="T866" s="16">
        <f t="shared" si="68"/>
        <v>41563.415972222225</v>
      </c>
      <c r="U866" s="14">
        <f t="shared" si="69"/>
        <v>2013</v>
      </c>
      <c r="V866" s="17"/>
    </row>
    <row r="867" spans="1:22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7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66"/>
        <v>22.5</v>
      </c>
      <c r="Q867" s="11" t="s">
        <v>8322</v>
      </c>
      <c r="R867" t="s">
        <v>8325</v>
      </c>
      <c r="S867" s="16">
        <f t="shared" si="67"/>
        <v>41230.77311342593</v>
      </c>
      <c r="T867" s="16">
        <f t="shared" si="68"/>
        <v>41290.77311342593</v>
      </c>
      <c r="U867" s="14">
        <f t="shared" si="69"/>
        <v>2012</v>
      </c>
      <c r="V867" s="17"/>
    </row>
    <row r="868" spans="1:22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7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66"/>
        <v>58.18</v>
      </c>
      <c r="Q868" s="11" t="s">
        <v>8322</v>
      </c>
      <c r="R868" t="s">
        <v>8325</v>
      </c>
      <c r="S868" s="16">
        <f t="shared" si="67"/>
        <v>42025.637939814813</v>
      </c>
      <c r="T868" s="16">
        <f t="shared" si="68"/>
        <v>42063.631944444445</v>
      </c>
      <c r="U868" s="14">
        <f t="shared" si="69"/>
        <v>2015</v>
      </c>
      <c r="V868" s="17"/>
    </row>
    <row r="869" spans="1:22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7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66"/>
        <v>109.18</v>
      </c>
      <c r="Q869" s="11" t="s">
        <v>8322</v>
      </c>
      <c r="R869" t="s">
        <v>8325</v>
      </c>
      <c r="S869" s="16">
        <f t="shared" si="67"/>
        <v>40088.105393518519</v>
      </c>
      <c r="T869" s="16">
        <f t="shared" si="68"/>
        <v>40148.207638888889</v>
      </c>
      <c r="U869" s="14">
        <f t="shared" si="69"/>
        <v>2009</v>
      </c>
      <c r="V869" s="17"/>
    </row>
    <row r="870" spans="1:22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7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66"/>
        <v>50</v>
      </c>
      <c r="Q870" s="11" t="s">
        <v>8322</v>
      </c>
      <c r="R870" t="s">
        <v>8325</v>
      </c>
      <c r="S870" s="16">
        <f t="shared" si="67"/>
        <v>41616.027754629627</v>
      </c>
      <c r="T870" s="16">
        <f t="shared" si="68"/>
        <v>41646.027754629627</v>
      </c>
      <c r="U870" s="14">
        <f t="shared" si="69"/>
        <v>2013</v>
      </c>
      <c r="V870" s="17"/>
    </row>
    <row r="871" spans="1:22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7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66"/>
        <v>346.67</v>
      </c>
      <c r="Q871" s="11" t="s">
        <v>8322</v>
      </c>
      <c r="R871" t="s">
        <v>8325</v>
      </c>
      <c r="S871" s="16">
        <f t="shared" si="67"/>
        <v>41342.845567129632</v>
      </c>
      <c r="T871" s="16">
        <f t="shared" si="68"/>
        <v>41372.803900462961</v>
      </c>
      <c r="U871" s="14">
        <f t="shared" si="69"/>
        <v>2013</v>
      </c>
      <c r="V871" s="17"/>
    </row>
    <row r="872" spans="1:22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7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66"/>
        <v>12.4</v>
      </c>
      <c r="Q872" s="11" t="s">
        <v>8322</v>
      </c>
      <c r="R872" t="s">
        <v>8325</v>
      </c>
      <c r="S872" s="16">
        <f t="shared" si="67"/>
        <v>41488.022256944445</v>
      </c>
      <c r="T872" s="16">
        <f t="shared" si="68"/>
        <v>41518.022256944445</v>
      </c>
      <c r="U872" s="14">
        <f t="shared" si="69"/>
        <v>2013</v>
      </c>
      <c r="V872" s="17"/>
    </row>
    <row r="873" spans="1:22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7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66"/>
        <v>27.08</v>
      </c>
      <c r="Q873" s="11" t="s">
        <v>8322</v>
      </c>
      <c r="R873" t="s">
        <v>8325</v>
      </c>
      <c r="S873" s="16">
        <f t="shared" si="67"/>
        <v>41577.561284722222</v>
      </c>
      <c r="T873" s="16">
        <f t="shared" si="68"/>
        <v>41607.602951388886</v>
      </c>
      <c r="U873" s="14">
        <f t="shared" si="69"/>
        <v>2013</v>
      </c>
      <c r="V873" s="17"/>
    </row>
    <row r="874" spans="1:22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7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66"/>
        <v>32.5</v>
      </c>
      <c r="Q874" s="11" t="s">
        <v>8322</v>
      </c>
      <c r="R874" t="s">
        <v>8325</v>
      </c>
      <c r="S874" s="16">
        <f t="shared" si="67"/>
        <v>40567.825543981482</v>
      </c>
      <c r="T874" s="16">
        <f t="shared" si="68"/>
        <v>40612.825543981482</v>
      </c>
      <c r="U874" s="14">
        <f t="shared" si="69"/>
        <v>2011</v>
      </c>
      <c r="V874" s="17"/>
    </row>
    <row r="875" spans="1:22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7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66"/>
        <v>9</v>
      </c>
      <c r="Q875" s="11" t="s">
        <v>8322</v>
      </c>
      <c r="R875" t="s">
        <v>8325</v>
      </c>
      <c r="S875" s="16">
        <f t="shared" si="67"/>
        <v>41184.167129629634</v>
      </c>
      <c r="T875" s="16">
        <f t="shared" si="68"/>
        <v>41224.208796296298</v>
      </c>
      <c r="U875" s="14">
        <f t="shared" si="69"/>
        <v>2012</v>
      </c>
      <c r="V875" s="17"/>
    </row>
    <row r="876" spans="1:22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7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66"/>
        <v>34.76</v>
      </c>
      <c r="Q876" s="11" t="s">
        <v>8322</v>
      </c>
      <c r="R876" t="s">
        <v>8325</v>
      </c>
      <c r="S876" s="16">
        <f t="shared" si="67"/>
        <v>41368.583726851852</v>
      </c>
      <c r="T876" s="16">
        <f t="shared" si="68"/>
        <v>41398.583726851852</v>
      </c>
      <c r="U876" s="14">
        <f t="shared" si="69"/>
        <v>2013</v>
      </c>
      <c r="V876" s="17"/>
    </row>
    <row r="877" spans="1:22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7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66"/>
        <v>0</v>
      </c>
      <c r="Q877" s="11" t="s">
        <v>8322</v>
      </c>
      <c r="R877" t="s">
        <v>8325</v>
      </c>
      <c r="S877" s="16">
        <f t="shared" si="67"/>
        <v>42248.723738425921</v>
      </c>
      <c r="T877" s="16">
        <f t="shared" si="68"/>
        <v>42268.723738425921</v>
      </c>
      <c r="U877" s="14">
        <f t="shared" si="69"/>
        <v>2015</v>
      </c>
      <c r="V877" s="17"/>
    </row>
    <row r="878" spans="1:22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7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66"/>
        <v>28.58</v>
      </c>
      <c r="Q878" s="11" t="s">
        <v>8322</v>
      </c>
      <c r="R878" t="s">
        <v>8325</v>
      </c>
      <c r="S878" s="16">
        <f t="shared" si="67"/>
        <v>41276.496840277774</v>
      </c>
      <c r="T878" s="16">
        <f t="shared" si="68"/>
        <v>41309.496840277774</v>
      </c>
      <c r="U878" s="14">
        <f t="shared" si="69"/>
        <v>2013</v>
      </c>
      <c r="V878" s="17"/>
    </row>
    <row r="879" spans="1:22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7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66"/>
        <v>46.59</v>
      </c>
      <c r="Q879" s="11" t="s">
        <v>8322</v>
      </c>
      <c r="R879" t="s">
        <v>8325</v>
      </c>
      <c r="S879" s="16">
        <f t="shared" si="67"/>
        <v>41597.788888888892</v>
      </c>
      <c r="T879" s="16">
        <f t="shared" si="68"/>
        <v>41627.788888888892</v>
      </c>
      <c r="U879" s="14">
        <f t="shared" si="69"/>
        <v>2013</v>
      </c>
      <c r="V879" s="17"/>
    </row>
    <row r="880" spans="1:22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7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66"/>
        <v>32.5</v>
      </c>
      <c r="Q880" s="11" t="s">
        <v>8322</v>
      </c>
      <c r="R880" t="s">
        <v>8325</v>
      </c>
      <c r="S880" s="16">
        <f t="shared" si="67"/>
        <v>40505.232916666668</v>
      </c>
      <c r="T880" s="16">
        <f t="shared" si="68"/>
        <v>40535.232916666668</v>
      </c>
      <c r="U880" s="14">
        <f t="shared" si="69"/>
        <v>2010</v>
      </c>
      <c r="V880" s="17"/>
    </row>
    <row r="881" spans="1:22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7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66"/>
        <v>21.47</v>
      </c>
      <c r="Q881" s="11" t="s">
        <v>8322</v>
      </c>
      <c r="R881" t="s">
        <v>8325</v>
      </c>
      <c r="S881" s="16">
        <f t="shared" si="67"/>
        <v>41037.829918981479</v>
      </c>
      <c r="T881" s="16">
        <f t="shared" si="68"/>
        <v>41058.829918981479</v>
      </c>
      <c r="U881" s="14">
        <f t="shared" si="69"/>
        <v>2012</v>
      </c>
      <c r="V881" s="17"/>
    </row>
    <row r="882" spans="1:22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7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66"/>
        <v>14.13</v>
      </c>
      <c r="Q882" s="11" t="s">
        <v>8322</v>
      </c>
      <c r="R882" t="s">
        <v>8326</v>
      </c>
      <c r="S882" s="16">
        <f t="shared" si="67"/>
        <v>41179.32104166667</v>
      </c>
      <c r="T882" s="16">
        <f t="shared" si="68"/>
        <v>41212.32104166667</v>
      </c>
      <c r="U882" s="14">
        <f t="shared" si="69"/>
        <v>2012</v>
      </c>
      <c r="V882" s="17"/>
    </row>
    <row r="883" spans="1:22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7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66"/>
        <v>30</v>
      </c>
      <c r="Q883" s="11" t="s">
        <v>8322</v>
      </c>
      <c r="R883" t="s">
        <v>8326</v>
      </c>
      <c r="S883" s="16">
        <f t="shared" si="67"/>
        <v>40877.25099537037</v>
      </c>
      <c r="T883" s="16">
        <f t="shared" si="68"/>
        <v>40922.25099537037</v>
      </c>
      <c r="U883" s="14">
        <f t="shared" si="69"/>
        <v>2011</v>
      </c>
      <c r="V883" s="17"/>
    </row>
    <row r="884" spans="1:22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7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66"/>
        <v>21.57</v>
      </c>
      <c r="Q884" s="11" t="s">
        <v>8322</v>
      </c>
      <c r="R884" t="s">
        <v>8326</v>
      </c>
      <c r="S884" s="16">
        <f t="shared" si="67"/>
        <v>40759.860532407409</v>
      </c>
      <c r="T884" s="16">
        <f t="shared" si="68"/>
        <v>40792.860532407409</v>
      </c>
      <c r="U884" s="14">
        <f t="shared" si="69"/>
        <v>2011</v>
      </c>
      <c r="V884" s="17"/>
    </row>
    <row r="885" spans="1:22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7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66"/>
        <v>83.38</v>
      </c>
      <c r="Q885" s="11" t="s">
        <v>8322</v>
      </c>
      <c r="R885" t="s">
        <v>8326</v>
      </c>
      <c r="S885" s="16">
        <f t="shared" si="67"/>
        <v>42371.935590277775</v>
      </c>
      <c r="T885" s="16">
        <f t="shared" si="68"/>
        <v>42431.935590277775</v>
      </c>
      <c r="U885" s="14">
        <f t="shared" si="69"/>
        <v>2016</v>
      </c>
      <c r="V885" s="17"/>
    </row>
    <row r="886" spans="1:22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7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66"/>
        <v>10</v>
      </c>
      <c r="Q886" s="11" t="s">
        <v>8322</v>
      </c>
      <c r="R886" t="s">
        <v>8326</v>
      </c>
      <c r="S886" s="16">
        <f t="shared" si="67"/>
        <v>40981.802615740737</v>
      </c>
      <c r="T886" s="16">
        <f t="shared" si="68"/>
        <v>41041.104861111111</v>
      </c>
      <c r="U886" s="14">
        <f t="shared" si="69"/>
        <v>2012</v>
      </c>
      <c r="V886" s="17"/>
    </row>
    <row r="887" spans="1:22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7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66"/>
        <v>35.71</v>
      </c>
      <c r="Q887" s="11" t="s">
        <v>8322</v>
      </c>
      <c r="R887" t="s">
        <v>8326</v>
      </c>
      <c r="S887" s="16">
        <f t="shared" si="67"/>
        <v>42713.941099537042</v>
      </c>
      <c r="T887" s="16">
        <f t="shared" si="68"/>
        <v>42734.941099537042</v>
      </c>
      <c r="U887" s="14">
        <f t="shared" si="69"/>
        <v>2016</v>
      </c>
      <c r="V887" s="17"/>
    </row>
    <row r="888" spans="1:22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7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66"/>
        <v>29.29</v>
      </c>
      <c r="Q888" s="11" t="s">
        <v>8322</v>
      </c>
      <c r="R888" t="s">
        <v>8326</v>
      </c>
      <c r="S888" s="16">
        <f t="shared" si="67"/>
        <v>42603.870520833334</v>
      </c>
      <c r="T888" s="16">
        <f t="shared" si="68"/>
        <v>42628.870520833334</v>
      </c>
      <c r="U888" s="14">
        <f t="shared" si="69"/>
        <v>2016</v>
      </c>
      <c r="V888" s="17"/>
    </row>
    <row r="889" spans="1:22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7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66"/>
        <v>0</v>
      </c>
      <c r="Q889" s="11" t="s">
        <v>8322</v>
      </c>
      <c r="R889" t="s">
        <v>8326</v>
      </c>
      <c r="S889" s="16">
        <f t="shared" si="67"/>
        <v>41026.958969907406</v>
      </c>
      <c r="T889" s="16">
        <f t="shared" si="68"/>
        <v>41056.958969907406</v>
      </c>
      <c r="U889" s="14">
        <f t="shared" si="69"/>
        <v>2012</v>
      </c>
      <c r="V889" s="17"/>
    </row>
    <row r="890" spans="1:22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7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66"/>
        <v>18</v>
      </c>
      <c r="Q890" s="11" t="s">
        <v>8322</v>
      </c>
      <c r="R890" t="s">
        <v>8326</v>
      </c>
      <c r="S890" s="16">
        <f t="shared" si="67"/>
        <v>40751.753298611111</v>
      </c>
      <c r="T890" s="16">
        <f t="shared" si="68"/>
        <v>40787.25</v>
      </c>
      <c r="U890" s="14">
        <f t="shared" si="69"/>
        <v>2011</v>
      </c>
      <c r="V890" s="17"/>
    </row>
    <row r="891" spans="1:22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7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66"/>
        <v>73.760000000000005</v>
      </c>
      <c r="Q891" s="11" t="s">
        <v>8322</v>
      </c>
      <c r="R891" t="s">
        <v>8326</v>
      </c>
      <c r="S891" s="16">
        <f t="shared" si="67"/>
        <v>41887.784062500003</v>
      </c>
      <c r="T891" s="16">
        <f t="shared" si="68"/>
        <v>41917.784062500003</v>
      </c>
      <c r="U891" s="14">
        <f t="shared" si="69"/>
        <v>2014</v>
      </c>
      <c r="V891" s="17"/>
    </row>
    <row r="892" spans="1:22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7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66"/>
        <v>31.25</v>
      </c>
      <c r="Q892" s="11" t="s">
        <v>8322</v>
      </c>
      <c r="R892" t="s">
        <v>8326</v>
      </c>
      <c r="S892" s="16">
        <f t="shared" si="67"/>
        <v>41569.698831018519</v>
      </c>
      <c r="T892" s="16">
        <f t="shared" si="68"/>
        <v>41599.740497685183</v>
      </c>
      <c r="U892" s="14">
        <f t="shared" si="69"/>
        <v>2013</v>
      </c>
      <c r="V892" s="17"/>
    </row>
    <row r="893" spans="1:22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7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66"/>
        <v>28.89</v>
      </c>
      <c r="Q893" s="11" t="s">
        <v>8322</v>
      </c>
      <c r="R893" t="s">
        <v>8326</v>
      </c>
      <c r="S893" s="16">
        <f t="shared" si="67"/>
        <v>41842.031597222223</v>
      </c>
      <c r="T893" s="16">
        <f t="shared" si="68"/>
        <v>41872.031597222223</v>
      </c>
      <c r="U893" s="14">
        <f t="shared" si="69"/>
        <v>2014</v>
      </c>
      <c r="V893" s="17"/>
    </row>
    <row r="894" spans="1:22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7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66"/>
        <v>143.82</v>
      </c>
      <c r="Q894" s="11" t="s">
        <v>8322</v>
      </c>
      <c r="R894" t="s">
        <v>8326</v>
      </c>
      <c r="S894" s="16">
        <f t="shared" si="67"/>
        <v>40304.20003472222</v>
      </c>
      <c r="T894" s="16">
        <f t="shared" si="68"/>
        <v>40391.166666666664</v>
      </c>
      <c r="U894" s="14">
        <f t="shared" si="69"/>
        <v>2010</v>
      </c>
      <c r="V894" s="17"/>
    </row>
    <row r="895" spans="1:22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7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66"/>
        <v>40</v>
      </c>
      <c r="Q895" s="11" t="s">
        <v>8322</v>
      </c>
      <c r="R895" t="s">
        <v>8326</v>
      </c>
      <c r="S895" s="16">
        <f t="shared" si="67"/>
        <v>42065.897719907407</v>
      </c>
      <c r="T895" s="16">
        <f t="shared" si="68"/>
        <v>42095.856053240743</v>
      </c>
      <c r="U895" s="14">
        <f t="shared" si="69"/>
        <v>2015</v>
      </c>
      <c r="V895" s="17"/>
    </row>
    <row r="896" spans="1:22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7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66"/>
        <v>147.81</v>
      </c>
      <c r="Q896" s="11" t="s">
        <v>8322</v>
      </c>
      <c r="R896" t="s">
        <v>8326</v>
      </c>
      <c r="S896" s="16">
        <f t="shared" si="67"/>
        <v>42496.981597222228</v>
      </c>
      <c r="T896" s="16">
        <f t="shared" si="68"/>
        <v>42526.981597222228</v>
      </c>
      <c r="U896" s="14">
        <f t="shared" si="69"/>
        <v>2016</v>
      </c>
      <c r="V896" s="17"/>
    </row>
    <row r="897" spans="1:22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7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66"/>
        <v>27.86</v>
      </c>
      <c r="Q897" s="11" t="s">
        <v>8322</v>
      </c>
      <c r="R897" t="s">
        <v>8326</v>
      </c>
      <c r="S897" s="16">
        <f t="shared" si="67"/>
        <v>40431.127650462964</v>
      </c>
      <c r="T897" s="16">
        <f t="shared" si="68"/>
        <v>40476.127650462964</v>
      </c>
      <c r="U897" s="14">
        <f t="shared" si="69"/>
        <v>2010</v>
      </c>
      <c r="V897" s="17"/>
    </row>
    <row r="898" spans="1:22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7">
        <f t="shared" ref="F898:F961" si="70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66"/>
        <v>44.44</v>
      </c>
      <c r="Q898" s="11" t="s">
        <v>8322</v>
      </c>
      <c r="R898" t="s">
        <v>8326</v>
      </c>
      <c r="S898" s="16">
        <f t="shared" si="67"/>
        <v>42218.872986111113</v>
      </c>
      <c r="T898" s="16">
        <f t="shared" si="68"/>
        <v>42244.166666666672</v>
      </c>
      <c r="U898" s="14">
        <f t="shared" si="69"/>
        <v>2015</v>
      </c>
      <c r="V898" s="17"/>
    </row>
    <row r="899" spans="1:22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7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71">IFERROR(ROUND(E899/M899,2),0)</f>
        <v>0</v>
      </c>
      <c r="Q899" s="11" t="s">
        <v>8322</v>
      </c>
      <c r="R899" t="s">
        <v>8326</v>
      </c>
      <c r="S899" s="16">
        <f t="shared" ref="S899:S962" si="72">(((K899/60)/60)/24)+DATE(1970,1,1)</f>
        <v>41211.688750000001</v>
      </c>
      <c r="T899" s="16">
        <f t="shared" ref="T899:T962" si="73">(((J899/60)/60)/24)+DATE(1970,1,1)</f>
        <v>41241.730416666665</v>
      </c>
      <c r="U899" s="14">
        <f t="shared" si="69"/>
        <v>2012</v>
      </c>
      <c r="V899" s="17"/>
    </row>
    <row r="900" spans="1:22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7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1"/>
        <v>35</v>
      </c>
      <c r="Q900" s="11" t="s">
        <v>8322</v>
      </c>
      <c r="R900" t="s">
        <v>8326</v>
      </c>
      <c r="S900" s="16">
        <f t="shared" si="72"/>
        <v>40878.758217592593</v>
      </c>
      <c r="T900" s="16">
        <f t="shared" si="73"/>
        <v>40923.758217592593</v>
      </c>
      <c r="U900" s="14">
        <f t="shared" ref="U900:U963" si="74">YEAR(S900)</f>
        <v>2011</v>
      </c>
      <c r="V900" s="17"/>
    </row>
    <row r="901" spans="1:22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7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1"/>
        <v>35</v>
      </c>
      <c r="Q901" s="11" t="s">
        <v>8322</v>
      </c>
      <c r="R901" t="s">
        <v>8326</v>
      </c>
      <c r="S901" s="16">
        <f t="shared" si="72"/>
        <v>40646.099097222221</v>
      </c>
      <c r="T901" s="16">
        <f t="shared" si="73"/>
        <v>40691.099097222221</v>
      </c>
      <c r="U901" s="14">
        <f t="shared" si="74"/>
        <v>2011</v>
      </c>
      <c r="V901" s="17"/>
    </row>
    <row r="902" spans="1:22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7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1"/>
        <v>10.5</v>
      </c>
      <c r="Q902" s="11" t="s">
        <v>8322</v>
      </c>
      <c r="R902" t="s">
        <v>8325</v>
      </c>
      <c r="S902" s="16">
        <f t="shared" si="72"/>
        <v>42429.84956018519</v>
      </c>
      <c r="T902" s="16">
        <f t="shared" si="73"/>
        <v>42459.807893518519</v>
      </c>
      <c r="U902" s="14">
        <f t="shared" si="74"/>
        <v>2016</v>
      </c>
      <c r="V902" s="17"/>
    </row>
    <row r="903" spans="1:22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7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1"/>
        <v>0</v>
      </c>
      <c r="Q903" s="11" t="s">
        <v>8322</v>
      </c>
      <c r="R903" t="s">
        <v>8325</v>
      </c>
      <c r="S903" s="16">
        <f t="shared" si="72"/>
        <v>40291.81150462963</v>
      </c>
      <c r="T903" s="16">
        <f t="shared" si="73"/>
        <v>40337.799305555556</v>
      </c>
      <c r="U903" s="14">
        <f t="shared" si="74"/>
        <v>2010</v>
      </c>
      <c r="V903" s="17"/>
    </row>
    <row r="904" spans="1:22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7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1"/>
        <v>30</v>
      </c>
      <c r="Q904" s="11" t="s">
        <v>8322</v>
      </c>
      <c r="R904" t="s">
        <v>8325</v>
      </c>
      <c r="S904" s="16">
        <f t="shared" si="72"/>
        <v>41829.965532407405</v>
      </c>
      <c r="T904" s="16">
        <f t="shared" si="73"/>
        <v>41881.645833333336</v>
      </c>
      <c r="U904" s="14">
        <f t="shared" si="74"/>
        <v>2014</v>
      </c>
      <c r="V904" s="17"/>
    </row>
    <row r="905" spans="1:22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7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1"/>
        <v>40</v>
      </c>
      <c r="Q905" s="11" t="s">
        <v>8322</v>
      </c>
      <c r="R905" t="s">
        <v>8325</v>
      </c>
      <c r="S905" s="16">
        <f t="shared" si="72"/>
        <v>41149.796064814815</v>
      </c>
      <c r="T905" s="16">
        <f t="shared" si="73"/>
        <v>41175.100694444445</v>
      </c>
      <c r="U905" s="14">
        <f t="shared" si="74"/>
        <v>2012</v>
      </c>
      <c r="V905" s="17"/>
    </row>
    <row r="906" spans="1:22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7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71"/>
        <v>50.33</v>
      </c>
      <c r="Q906" s="11" t="s">
        <v>8322</v>
      </c>
      <c r="R906" t="s">
        <v>8325</v>
      </c>
      <c r="S906" s="16">
        <f t="shared" si="72"/>
        <v>42342.080289351856</v>
      </c>
      <c r="T906" s="16">
        <f t="shared" si="73"/>
        <v>42372.080289351856</v>
      </c>
      <c r="U906" s="14">
        <f t="shared" si="74"/>
        <v>2015</v>
      </c>
      <c r="V906" s="17"/>
    </row>
    <row r="907" spans="1:22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7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1"/>
        <v>32.67</v>
      </c>
      <c r="Q907" s="11" t="s">
        <v>8322</v>
      </c>
      <c r="R907" t="s">
        <v>8325</v>
      </c>
      <c r="S907" s="16">
        <f t="shared" si="72"/>
        <v>40507.239884259259</v>
      </c>
      <c r="T907" s="16">
        <f t="shared" si="73"/>
        <v>40567.239884259259</v>
      </c>
      <c r="U907" s="14">
        <f t="shared" si="74"/>
        <v>2010</v>
      </c>
      <c r="V907" s="17"/>
    </row>
    <row r="908" spans="1:22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7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1"/>
        <v>0</v>
      </c>
      <c r="Q908" s="11" t="s">
        <v>8322</v>
      </c>
      <c r="R908" t="s">
        <v>8325</v>
      </c>
      <c r="S908" s="16">
        <f t="shared" si="72"/>
        <v>41681.189699074072</v>
      </c>
      <c r="T908" s="16">
        <f t="shared" si="73"/>
        <v>41711.148032407407</v>
      </c>
      <c r="U908" s="14">
        <f t="shared" si="74"/>
        <v>2014</v>
      </c>
      <c r="V908" s="17"/>
    </row>
    <row r="909" spans="1:22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7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1"/>
        <v>0</v>
      </c>
      <c r="Q909" s="11" t="s">
        <v>8322</v>
      </c>
      <c r="R909" t="s">
        <v>8325</v>
      </c>
      <c r="S909" s="16">
        <f t="shared" si="72"/>
        <v>40767.192395833335</v>
      </c>
      <c r="T909" s="16">
        <f t="shared" si="73"/>
        <v>40797.192395833335</v>
      </c>
      <c r="U909" s="14">
        <f t="shared" si="74"/>
        <v>2011</v>
      </c>
      <c r="V909" s="17"/>
    </row>
    <row r="910" spans="1:22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7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1"/>
        <v>0</v>
      </c>
      <c r="Q910" s="11" t="s">
        <v>8322</v>
      </c>
      <c r="R910" t="s">
        <v>8325</v>
      </c>
      <c r="S910" s="16">
        <f t="shared" si="72"/>
        <v>40340.801562499997</v>
      </c>
      <c r="T910" s="16">
        <f t="shared" si="73"/>
        <v>40386.207638888889</v>
      </c>
      <c r="U910" s="14">
        <f t="shared" si="74"/>
        <v>2010</v>
      </c>
      <c r="V910" s="17"/>
    </row>
    <row r="911" spans="1:22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7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1"/>
        <v>65</v>
      </c>
      <c r="Q911" s="11" t="s">
        <v>8322</v>
      </c>
      <c r="R911" t="s">
        <v>8325</v>
      </c>
      <c r="S911" s="16">
        <f t="shared" si="72"/>
        <v>41081.69027777778</v>
      </c>
      <c r="T911" s="16">
        <f t="shared" si="73"/>
        <v>41113.166666666664</v>
      </c>
      <c r="U911" s="14">
        <f t="shared" si="74"/>
        <v>2012</v>
      </c>
      <c r="V911" s="17"/>
    </row>
    <row r="912" spans="1:22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7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1"/>
        <v>24.6</v>
      </c>
      <c r="Q912" s="11" t="s">
        <v>8322</v>
      </c>
      <c r="R912" t="s">
        <v>8325</v>
      </c>
      <c r="S912" s="16">
        <f t="shared" si="72"/>
        <v>42737.545358796298</v>
      </c>
      <c r="T912" s="16">
        <f t="shared" si="73"/>
        <v>42797.545358796298</v>
      </c>
      <c r="U912" s="14">
        <f t="shared" si="74"/>
        <v>2017</v>
      </c>
      <c r="V912" s="17"/>
    </row>
    <row r="913" spans="1:22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7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1"/>
        <v>0</v>
      </c>
      <c r="Q913" s="11" t="s">
        <v>8322</v>
      </c>
      <c r="R913" t="s">
        <v>8325</v>
      </c>
      <c r="S913" s="16">
        <f t="shared" si="72"/>
        <v>41642.005150462966</v>
      </c>
      <c r="T913" s="16">
        <f t="shared" si="73"/>
        <v>41663.005150462966</v>
      </c>
      <c r="U913" s="14">
        <f t="shared" si="74"/>
        <v>2014</v>
      </c>
      <c r="V913" s="17"/>
    </row>
    <row r="914" spans="1:22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7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1"/>
        <v>15</v>
      </c>
      <c r="Q914" s="11" t="s">
        <v>8322</v>
      </c>
      <c r="R914" t="s">
        <v>8325</v>
      </c>
      <c r="S914" s="16">
        <f t="shared" si="72"/>
        <v>41194.109340277777</v>
      </c>
      <c r="T914" s="16">
        <f t="shared" si="73"/>
        <v>41254.151006944441</v>
      </c>
      <c r="U914" s="14">
        <f t="shared" si="74"/>
        <v>2012</v>
      </c>
      <c r="V914" s="17"/>
    </row>
    <row r="915" spans="1:22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7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1"/>
        <v>82.58</v>
      </c>
      <c r="Q915" s="11" t="s">
        <v>8322</v>
      </c>
      <c r="R915" t="s">
        <v>8325</v>
      </c>
      <c r="S915" s="16">
        <f t="shared" si="72"/>
        <v>41004.139108796298</v>
      </c>
      <c r="T915" s="16">
        <f t="shared" si="73"/>
        <v>41034.139108796298</v>
      </c>
      <c r="U915" s="14">
        <f t="shared" si="74"/>
        <v>2012</v>
      </c>
      <c r="V915" s="17"/>
    </row>
    <row r="916" spans="1:22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7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1"/>
        <v>0</v>
      </c>
      <c r="Q916" s="11" t="s">
        <v>8322</v>
      </c>
      <c r="R916" t="s">
        <v>8325</v>
      </c>
      <c r="S916" s="16">
        <f t="shared" si="72"/>
        <v>41116.763275462967</v>
      </c>
      <c r="T916" s="16">
        <f t="shared" si="73"/>
        <v>41146.763275462967</v>
      </c>
      <c r="U916" s="14">
        <f t="shared" si="74"/>
        <v>2012</v>
      </c>
      <c r="V916" s="17"/>
    </row>
    <row r="917" spans="1:22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7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1"/>
        <v>41.67</v>
      </c>
      <c r="Q917" s="11" t="s">
        <v>8322</v>
      </c>
      <c r="R917" t="s">
        <v>8325</v>
      </c>
      <c r="S917" s="16">
        <f t="shared" si="72"/>
        <v>40937.679560185185</v>
      </c>
      <c r="T917" s="16">
        <f t="shared" si="73"/>
        <v>40969.207638888889</v>
      </c>
      <c r="U917" s="14">
        <f t="shared" si="74"/>
        <v>2012</v>
      </c>
      <c r="V917" s="17"/>
    </row>
    <row r="918" spans="1:22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7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1"/>
        <v>0</v>
      </c>
      <c r="Q918" s="11" t="s">
        <v>8322</v>
      </c>
      <c r="R918" t="s">
        <v>8325</v>
      </c>
      <c r="S918" s="16">
        <f t="shared" si="72"/>
        <v>40434.853402777779</v>
      </c>
      <c r="T918" s="16">
        <f t="shared" si="73"/>
        <v>40473.208333333336</v>
      </c>
      <c r="U918" s="14">
        <f t="shared" si="74"/>
        <v>2010</v>
      </c>
      <c r="V918" s="17"/>
    </row>
    <row r="919" spans="1:22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7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1"/>
        <v>30</v>
      </c>
      <c r="Q919" s="11" t="s">
        <v>8322</v>
      </c>
      <c r="R919" t="s">
        <v>8325</v>
      </c>
      <c r="S919" s="16">
        <f t="shared" si="72"/>
        <v>41802.94363425926</v>
      </c>
      <c r="T919" s="16">
        <f t="shared" si="73"/>
        <v>41834.104166666664</v>
      </c>
      <c r="U919" s="14">
        <f t="shared" si="74"/>
        <v>2014</v>
      </c>
      <c r="V919" s="17"/>
    </row>
    <row r="920" spans="1:22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7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1"/>
        <v>19.600000000000001</v>
      </c>
      <c r="Q920" s="11" t="s">
        <v>8322</v>
      </c>
      <c r="R920" t="s">
        <v>8325</v>
      </c>
      <c r="S920" s="16">
        <f t="shared" si="72"/>
        <v>41944.916215277779</v>
      </c>
      <c r="T920" s="16">
        <f t="shared" si="73"/>
        <v>41974.957881944443</v>
      </c>
      <c r="U920" s="14">
        <f t="shared" si="74"/>
        <v>2014</v>
      </c>
      <c r="V920" s="17"/>
    </row>
    <row r="921" spans="1:22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7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1"/>
        <v>100</v>
      </c>
      <c r="Q921" s="11" t="s">
        <v>8322</v>
      </c>
      <c r="R921" t="s">
        <v>8325</v>
      </c>
      <c r="S921" s="16">
        <f t="shared" si="72"/>
        <v>41227.641724537039</v>
      </c>
      <c r="T921" s="16">
        <f t="shared" si="73"/>
        <v>41262.641724537039</v>
      </c>
      <c r="U921" s="14">
        <f t="shared" si="74"/>
        <v>2012</v>
      </c>
      <c r="V921" s="17"/>
    </row>
    <row r="922" spans="1:22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7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1"/>
        <v>0</v>
      </c>
      <c r="Q922" s="11" t="s">
        <v>8322</v>
      </c>
      <c r="R922" t="s">
        <v>8325</v>
      </c>
      <c r="S922" s="16">
        <f t="shared" si="72"/>
        <v>41562.67155092593</v>
      </c>
      <c r="T922" s="16">
        <f t="shared" si="73"/>
        <v>41592.713217592594</v>
      </c>
      <c r="U922" s="14">
        <f t="shared" si="74"/>
        <v>2013</v>
      </c>
      <c r="V922" s="17"/>
    </row>
    <row r="923" spans="1:22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7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1"/>
        <v>231.75</v>
      </c>
      <c r="Q923" s="11" t="s">
        <v>8322</v>
      </c>
      <c r="R923" t="s">
        <v>8325</v>
      </c>
      <c r="S923" s="16">
        <f t="shared" si="72"/>
        <v>40847.171018518515</v>
      </c>
      <c r="T923" s="16">
        <f t="shared" si="73"/>
        <v>40889.212685185186</v>
      </c>
      <c r="U923" s="14">
        <f t="shared" si="74"/>
        <v>2011</v>
      </c>
      <c r="V923" s="17"/>
    </row>
    <row r="924" spans="1:22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7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1"/>
        <v>189.33</v>
      </c>
      <c r="Q924" s="11" t="s">
        <v>8322</v>
      </c>
      <c r="R924" t="s">
        <v>8325</v>
      </c>
      <c r="S924" s="16">
        <f t="shared" si="72"/>
        <v>41878.530011574076</v>
      </c>
      <c r="T924" s="16">
        <f t="shared" si="73"/>
        <v>41913.530011574076</v>
      </c>
      <c r="U924" s="14">
        <f t="shared" si="74"/>
        <v>2014</v>
      </c>
      <c r="V924" s="17"/>
    </row>
    <row r="925" spans="1:22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7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1"/>
        <v>55</v>
      </c>
      <c r="Q925" s="11" t="s">
        <v>8322</v>
      </c>
      <c r="R925" t="s">
        <v>8325</v>
      </c>
      <c r="S925" s="16">
        <f t="shared" si="72"/>
        <v>41934.959756944445</v>
      </c>
      <c r="T925" s="16">
        <f t="shared" si="73"/>
        <v>41965.001423611116</v>
      </c>
      <c r="U925" s="14">
        <f t="shared" si="74"/>
        <v>2014</v>
      </c>
      <c r="V925" s="17"/>
    </row>
    <row r="926" spans="1:22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7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1"/>
        <v>21.8</v>
      </c>
      <c r="Q926" s="11" t="s">
        <v>8322</v>
      </c>
      <c r="R926" t="s">
        <v>8325</v>
      </c>
      <c r="S926" s="16">
        <f t="shared" si="72"/>
        <v>41288.942928240744</v>
      </c>
      <c r="T926" s="16">
        <f t="shared" si="73"/>
        <v>41318.942928240744</v>
      </c>
      <c r="U926" s="14">
        <f t="shared" si="74"/>
        <v>2013</v>
      </c>
      <c r="V926" s="17"/>
    </row>
    <row r="927" spans="1:22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7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1"/>
        <v>32</v>
      </c>
      <c r="Q927" s="11" t="s">
        <v>8322</v>
      </c>
      <c r="R927" t="s">
        <v>8325</v>
      </c>
      <c r="S927" s="16">
        <f t="shared" si="72"/>
        <v>41575.880914351852</v>
      </c>
      <c r="T927" s="16">
        <f t="shared" si="73"/>
        <v>41605.922581018516</v>
      </c>
      <c r="U927" s="14">
        <f t="shared" si="74"/>
        <v>2013</v>
      </c>
      <c r="V927" s="17"/>
    </row>
    <row r="928" spans="1:22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7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1"/>
        <v>0</v>
      </c>
      <c r="Q928" s="11" t="s">
        <v>8322</v>
      </c>
      <c r="R928" t="s">
        <v>8325</v>
      </c>
      <c r="S928" s="16">
        <f t="shared" si="72"/>
        <v>40338.02002314815</v>
      </c>
      <c r="T928" s="16">
        <f t="shared" si="73"/>
        <v>40367.944444444445</v>
      </c>
      <c r="U928" s="14">
        <f t="shared" si="74"/>
        <v>2010</v>
      </c>
      <c r="V928" s="17"/>
    </row>
    <row r="929" spans="1:22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7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1"/>
        <v>0</v>
      </c>
      <c r="Q929" s="11" t="s">
        <v>8322</v>
      </c>
      <c r="R929" t="s">
        <v>8325</v>
      </c>
      <c r="S929" s="16">
        <f t="shared" si="72"/>
        <v>41013.822858796295</v>
      </c>
      <c r="T929" s="16">
        <f t="shared" si="73"/>
        <v>41043.822858796295</v>
      </c>
      <c r="U929" s="14">
        <f t="shared" si="74"/>
        <v>2012</v>
      </c>
      <c r="V929" s="17"/>
    </row>
    <row r="930" spans="1:22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7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1"/>
        <v>56.25</v>
      </c>
      <c r="Q930" s="11" t="s">
        <v>8322</v>
      </c>
      <c r="R930" t="s">
        <v>8325</v>
      </c>
      <c r="S930" s="16">
        <f t="shared" si="72"/>
        <v>41180.86241898148</v>
      </c>
      <c r="T930" s="16">
        <f t="shared" si="73"/>
        <v>41231</v>
      </c>
      <c r="U930" s="14">
        <f t="shared" si="74"/>
        <v>2012</v>
      </c>
      <c r="V930" s="17"/>
    </row>
    <row r="931" spans="1:22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7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1"/>
        <v>0</v>
      </c>
      <c r="Q931" s="11" t="s">
        <v>8322</v>
      </c>
      <c r="R931" t="s">
        <v>8325</v>
      </c>
      <c r="S931" s="16">
        <f t="shared" si="72"/>
        <v>40978.238067129627</v>
      </c>
      <c r="T931" s="16">
        <f t="shared" si="73"/>
        <v>41008.196400462963</v>
      </c>
      <c r="U931" s="14">
        <f t="shared" si="74"/>
        <v>2012</v>
      </c>
      <c r="V931" s="17"/>
    </row>
    <row r="932" spans="1:22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7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1"/>
        <v>69</v>
      </c>
      <c r="Q932" s="11" t="s">
        <v>8322</v>
      </c>
      <c r="R932" t="s">
        <v>8325</v>
      </c>
      <c r="S932" s="16">
        <f t="shared" si="72"/>
        <v>40312.915578703702</v>
      </c>
      <c r="T932" s="16">
        <f t="shared" si="73"/>
        <v>40354.897222222222</v>
      </c>
      <c r="U932" s="14">
        <f t="shared" si="74"/>
        <v>2010</v>
      </c>
      <c r="V932" s="17"/>
    </row>
    <row r="933" spans="1:22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7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1"/>
        <v>18.71</v>
      </c>
      <c r="Q933" s="11" t="s">
        <v>8322</v>
      </c>
      <c r="R933" t="s">
        <v>8325</v>
      </c>
      <c r="S933" s="16">
        <f t="shared" si="72"/>
        <v>41680.359976851854</v>
      </c>
      <c r="T933" s="16">
        <f t="shared" si="73"/>
        <v>41714.916666666664</v>
      </c>
      <c r="U933" s="14">
        <f t="shared" si="74"/>
        <v>2014</v>
      </c>
      <c r="V933" s="17"/>
    </row>
    <row r="934" spans="1:22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7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1"/>
        <v>46.03</v>
      </c>
      <c r="Q934" s="11" t="s">
        <v>8322</v>
      </c>
      <c r="R934" t="s">
        <v>8325</v>
      </c>
      <c r="S934" s="16">
        <f t="shared" si="72"/>
        <v>41310.969270833331</v>
      </c>
      <c r="T934" s="16">
        <f t="shared" si="73"/>
        <v>41355.927604166667</v>
      </c>
      <c r="U934" s="14">
        <f t="shared" si="74"/>
        <v>2013</v>
      </c>
      <c r="V934" s="17"/>
    </row>
    <row r="935" spans="1:22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7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1"/>
        <v>60</v>
      </c>
      <c r="Q935" s="11" t="s">
        <v>8322</v>
      </c>
      <c r="R935" t="s">
        <v>8325</v>
      </c>
      <c r="S935" s="16">
        <f t="shared" si="72"/>
        <v>41711.169085648151</v>
      </c>
      <c r="T935" s="16">
        <f t="shared" si="73"/>
        <v>41771.169085648151</v>
      </c>
      <c r="U935" s="14">
        <f t="shared" si="74"/>
        <v>2014</v>
      </c>
      <c r="V935" s="17"/>
    </row>
    <row r="936" spans="1:22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7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1"/>
        <v>50.67</v>
      </c>
      <c r="Q936" s="11" t="s">
        <v>8322</v>
      </c>
      <c r="R936" t="s">
        <v>8325</v>
      </c>
      <c r="S936" s="16">
        <f t="shared" si="72"/>
        <v>41733.737083333333</v>
      </c>
      <c r="T936" s="16">
        <f t="shared" si="73"/>
        <v>41763.25</v>
      </c>
      <c r="U936" s="14">
        <f t="shared" si="74"/>
        <v>2014</v>
      </c>
      <c r="V936" s="17"/>
    </row>
    <row r="937" spans="1:22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7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1"/>
        <v>25</v>
      </c>
      <c r="Q937" s="11" t="s">
        <v>8322</v>
      </c>
      <c r="R937" t="s">
        <v>8325</v>
      </c>
      <c r="S937" s="16">
        <f t="shared" si="72"/>
        <v>42368.333668981482</v>
      </c>
      <c r="T937" s="16">
        <f t="shared" si="73"/>
        <v>42398.333668981482</v>
      </c>
      <c r="U937" s="14">
        <f t="shared" si="74"/>
        <v>2015</v>
      </c>
      <c r="V937" s="17"/>
    </row>
    <row r="938" spans="1:22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7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1"/>
        <v>0</v>
      </c>
      <c r="Q938" s="11" t="s">
        <v>8322</v>
      </c>
      <c r="R938" t="s">
        <v>8325</v>
      </c>
      <c r="S938" s="16">
        <f t="shared" si="72"/>
        <v>40883.024178240739</v>
      </c>
      <c r="T938" s="16">
        <f t="shared" si="73"/>
        <v>40926.833333333336</v>
      </c>
      <c r="U938" s="14">
        <f t="shared" si="74"/>
        <v>2011</v>
      </c>
      <c r="V938" s="17"/>
    </row>
    <row r="939" spans="1:22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7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1"/>
        <v>20</v>
      </c>
      <c r="Q939" s="11" t="s">
        <v>8322</v>
      </c>
      <c r="R939" t="s">
        <v>8325</v>
      </c>
      <c r="S939" s="16">
        <f t="shared" si="72"/>
        <v>41551.798113425924</v>
      </c>
      <c r="T939" s="16">
        <f t="shared" si="73"/>
        <v>41581.839780092596</v>
      </c>
      <c r="U939" s="14">
        <f t="shared" si="74"/>
        <v>2013</v>
      </c>
      <c r="V939" s="17"/>
    </row>
    <row r="940" spans="1:22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7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1"/>
        <v>25</v>
      </c>
      <c r="Q940" s="11" t="s">
        <v>8322</v>
      </c>
      <c r="R940" t="s">
        <v>8325</v>
      </c>
      <c r="S940" s="16">
        <f t="shared" si="72"/>
        <v>41124.479722222226</v>
      </c>
      <c r="T940" s="16">
        <f t="shared" si="73"/>
        <v>41154.479722222226</v>
      </c>
      <c r="U940" s="14">
        <f t="shared" si="74"/>
        <v>2012</v>
      </c>
      <c r="V940" s="17"/>
    </row>
    <row r="941" spans="1:22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7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1"/>
        <v>20</v>
      </c>
      <c r="Q941" s="11" t="s">
        <v>8322</v>
      </c>
      <c r="R941" t="s">
        <v>8325</v>
      </c>
      <c r="S941" s="16">
        <f t="shared" si="72"/>
        <v>41416.763171296298</v>
      </c>
      <c r="T941" s="16">
        <f t="shared" si="73"/>
        <v>41455.831944444442</v>
      </c>
      <c r="U941" s="14">
        <f t="shared" si="74"/>
        <v>2013</v>
      </c>
      <c r="V941" s="17"/>
    </row>
    <row r="942" spans="1:22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7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1"/>
        <v>110.29</v>
      </c>
      <c r="Q942" s="11" t="s">
        <v>8316</v>
      </c>
      <c r="R942" t="s">
        <v>8318</v>
      </c>
      <c r="S942" s="16">
        <f t="shared" si="72"/>
        <v>42182.008402777778</v>
      </c>
      <c r="T942" s="16">
        <f t="shared" si="73"/>
        <v>42227.008402777778</v>
      </c>
      <c r="U942" s="14">
        <f t="shared" si="74"/>
        <v>2015</v>
      </c>
      <c r="V942" s="17"/>
    </row>
    <row r="943" spans="1:22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7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1"/>
        <v>37.450000000000003</v>
      </c>
      <c r="Q943" s="11" t="s">
        <v>8316</v>
      </c>
      <c r="R943" t="s">
        <v>8318</v>
      </c>
      <c r="S943" s="16">
        <f t="shared" si="72"/>
        <v>42746.096585648149</v>
      </c>
      <c r="T943" s="16">
        <f t="shared" si="73"/>
        <v>42776.096585648149</v>
      </c>
      <c r="U943" s="14">
        <f t="shared" si="74"/>
        <v>2017</v>
      </c>
      <c r="V943" s="17"/>
    </row>
    <row r="944" spans="1:22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7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1"/>
        <v>41.75</v>
      </c>
      <c r="Q944" s="11" t="s">
        <v>8316</v>
      </c>
      <c r="R944" t="s">
        <v>8318</v>
      </c>
      <c r="S944" s="16">
        <f t="shared" si="72"/>
        <v>42382.843287037031</v>
      </c>
      <c r="T944" s="16">
        <f t="shared" si="73"/>
        <v>42418.843287037031</v>
      </c>
      <c r="U944" s="14">
        <f t="shared" si="74"/>
        <v>2016</v>
      </c>
      <c r="V944" s="17"/>
    </row>
    <row r="945" spans="1:22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7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1"/>
        <v>24.08</v>
      </c>
      <c r="Q945" s="11" t="s">
        <v>8316</v>
      </c>
      <c r="R945" t="s">
        <v>8318</v>
      </c>
      <c r="S945" s="16">
        <f t="shared" si="72"/>
        <v>42673.66788194445</v>
      </c>
      <c r="T945" s="16">
        <f t="shared" si="73"/>
        <v>42703.709548611107</v>
      </c>
      <c r="U945" s="14">
        <f t="shared" si="74"/>
        <v>2016</v>
      </c>
      <c r="V945" s="17"/>
    </row>
    <row r="946" spans="1:22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7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1"/>
        <v>69.41</v>
      </c>
      <c r="Q946" s="11" t="s">
        <v>8316</v>
      </c>
      <c r="R946" t="s">
        <v>8318</v>
      </c>
      <c r="S946" s="16">
        <f t="shared" si="72"/>
        <v>42444.583912037036</v>
      </c>
      <c r="T946" s="16">
        <f t="shared" si="73"/>
        <v>42478.583333333328</v>
      </c>
      <c r="U946" s="14">
        <f t="shared" si="74"/>
        <v>2016</v>
      </c>
      <c r="V946" s="17"/>
    </row>
    <row r="947" spans="1:22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7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1"/>
        <v>155.25</v>
      </c>
      <c r="Q947" s="11" t="s">
        <v>8316</v>
      </c>
      <c r="R947" t="s">
        <v>8318</v>
      </c>
      <c r="S947" s="16">
        <f t="shared" si="72"/>
        <v>42732.872986111113</v>
      </c>
      <c r="T947" s="16">
        <f t="shared" si="73"/>
        <v>42784.999305555553</v>
      </c>
      <c r="U947" s="14">
        <f t="shared" si="74"/>
        <v>2016</v>
      </c>
      <c r="V947" s="17"/>
    </row>
    <row r="948" spans="1:22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7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1"/>
        <v>57.2</v>
      </c>
      <c r="Q948" s="11" t="s">
        <v>8316</v>
      </c>
      <c r="R948" t="s">
        <v>8318</v>
      </c>
      <c r="S948" s="16">
        <f t="shared" si="72"/>
        <v>42592.750555555554</v>
      </c>
      <c r="T948" s="16">
        <f t="shared" si="73"/>
        <v>42622.750555555554</v>
      </c>
      <c r="U948" s="14">
        <f t="shared" si="74"/>
        <v>2016</v>
      </c>
      <c r="V948" s="17"/>
    </row>
    <row r="949" spans="1:22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7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1"/>
        <v>0</v>
      </c>
      <c r="Q949" s="11" t="s">
        <v>8316</v>
      </c>
      <c r="R949" t="s">
        <v>8318</v>
      </c>
      <c r="S949" s="16">
        <f t="shared" si="72"/>
        <v>42491.781319444446</v>
      </c>
      <c r="T949" s="16">
        <f t="shared" si="73"/>
        <v>42551.781319444446</v>
      </c>
      <c r="U949" s="14">
        <f t="shared" si="74"/>
        <v>2016</v>
      </c>
      <c r="V949" s="17"/>
    </row>
    <row r="950" spans="1:22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7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1"/>
        <v>60</v>
      </c>
      <c r="Q950" s="11" t="s">
        <v>8316</v>
      </c>
      <c r="R950" t="s">
        <v>8318</v>
      </c>
      <c r="S950" s="16">
        <f t="shared" si="72"/>
        <v>42411.828287037039</v>
      </c>
      <c r="T950" s="16">
        <f t="shared" si="73"/>
        <v>42441.828287037039</v>
      </c>
      <c r="U950" s="14">
        <f t="shared" si="74"/>
        <v>2016</v>
      </c>
      <c r="V950" s="17"/>
    </row>
    <row r="951" spans="1:22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7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1"/>
        <v>39</v>
      </c>
      <c r="Q951" s="11" t="s">
        <v>8316</v>
      </c>
      <c r="R951" t="s">
        <v>8318</v>
      </c>
      <c r="S951" s="16">
        <f t="shared" si="72"/>
        <v>42361.043703703705</v>
      </c>
      <c r="T951" s="16">
        <f t="shared" si="73"/>
        <v>42421.043703703705</v>
      </c>
      <c r="U951" s="14">
        <f t="shared" si="74"/>
        <v>2015</v>
      </c>
      <c r="V951" s="17"/>
    </row>
    <row r="952" spans="1:22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7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1"/>
        <v>58.42</v>
      </c>
      <c r="Q952" s="11" t="s">
        <v>8316</v>
      </c>
      <c r="R952" t="s">
        <v>8318</v>
      </c>
      <c r="S952" s="16">
        <f t="shared" si="72"/>
        <v>42356.750706018516</v>
      </c>
      <c r="T952" s="16">
        <f t="shared" si="73"/>
        <v>42386.750706018516</v>
      </c>
      <c r="U952" s="14">
        <f t="shared" si="74"/>
        <v>2015</v>
      </c>
      <c r="V952" s="17"/>
    </row>
    <row r="953" spans="1:22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7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1"/>
        <v>158.63999999999999</v>
      </c>
      <c r="Q953" s="11" t="s">
        <v>8316</v>
      </c>
      <c r="R953" t="s">
        <v>8318</v>
      </c>
      <c r="S953" s="16">
        <f t="shared" si="72"/>
        <v>42480.653611111105</v>
      </c>
      <c r="T953" s="16">
        <f t="shared" si="73"/>
        <v>42525.653611111105</v>
      </c>
      <c r="U953" s="14">
        <f t="shared" si="74"/>
        <v>2016</v>
      </c>
      <c r="V953" s="17"/>
    </row>
    <row r="954" spans="1:22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7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1"/>
        <v>99.86</v>
      </c>
      <c r="Q954" s="11" t="s">
        <v>8316</v>
      </c>
      <c r="R954" t="s">
        <v>8318</v>
      </c>
      <c r="S954" s="16">
        <f t="shared" si="72"/>
        <v>42662.613564814819</v>
      </c>
      <c r="T954" s="16">
        <f t="shared" si="73"/>
        <v>42692.655231481483</v>
      </c>
      <c r="U954" s="14">
        <f t="shared" si="74"/>
        <v>2016</v>
      </c>
      <c r="V954" s="17"/>
    </row>
    <row r="955" spans="1:22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7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1"/>
        <v>25.2</v>
      </c>
      <c r="Q955" s="11" t="s">
        <v>8316</v>
      </c>
      <c r="R955" t="s">
        <v>8318</v>
      </c>
      <c r="S955" s="16">
        <f t="shared" si="72"/>
        <v>41999.164340277777</v>
      </c>
      <c r="T955" s="16">
        <f t="shared" si="73"/>
        <v>42029.164340277777</v>
      </c>
      <c r="U955" s="14">
        <f t="shared" si="74"/>
        <v>2014</v>
      </c>
      <c r="V955" s="17"/>
    </row>
    <row r="956" spans="1:22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7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1"/>
        <v>89.19</v>
      </c>
      <c r="Q956" s="11" t="s">
        <v>8316</v>
      </c>
      <c r="R956" t="s">
        <v>8318</v>
      </c>
      <c r="S956" s="16">
        <f t="shared" si="72"/>
        <v>42194.833784722221</v>
      </c>
      <c r="T956" s="16">
        <f t="shared" si="73"/>
        <v>42236.833784722221</v>
      </c>
      <c r="U956" s="14">
        <f t="shared" si="74"/>
        <v>2015</v>
      </c>
      <c r="V956" s="17"/>
    </row>
    <row r="957" spans="1:22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7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1"/>
        <v>182.62</v>
      </c>
      <c r="Q957" s="11" t="s">
        <v>8316</v>
      </c>
      <c r="R957" t="s">
        <v>8318</v>
      </c>
      <c r="S957" s="16">
        <f t="shared" si="72"/>
        <v>42586.295138888891</v>
      </c>
      <c r="T957" s="16">
        <f t="shared" si="73"/>
        <v>42626.295138888891</v>
      </c>
      <c r="U957" s="14">
        <f t="shared" si="74"/>
        <v>2016</v>
      </c>
      <c r="V957" s="17"/>
    </row>
    <row r="958" spans="1:22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7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1"/>
        <v>50.65</v>
      </c>
      <c r="Q958" s="11" t="s">
        <v>8316</v>
      </c>
      <c r="R958" t="s">
        <v>8318</v>
      </c>
      <c r="S958" s="16">
        <f t="shared" si="72"/>
        <v>42060.913877314815</v>
      </c>
      <c r="T958" s="16">
        <f t="shared" si="73"/>
        <v>42120.872210648144</v>
      </c>
      <c r="U958" s="14">
        <f t="shared" si="74"/>
        <v>2015</v>
      </c>
      <c r="V958" s="17"/>
    </row>
    <row r="959" spans="1:22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7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1"/>
        <v>33.29</v>
      </c>
      <c r="Q959" s="11" t="s">
        <v>8316</v>
      </c>
      <c r="R959" t="s">
        <v>8318</v>
      </c>
      <c r="S959" s="16">
        <f t="shared" si="72"/>
        <v>42660.552465277782</v>
      </c>
      <c r="T959" s="16">
        <f t="shared" si="73"/>
        <v>42691.594131944439</v>
      </c>
      <c r="U959" s="14">
        <f t="shared" si="74"/>
        <v>2016</v>
      </c>
      <c r="V959" s="17"/>
    </row>
    <row r="960" spans="1:22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7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1"/>
        <v>51.82</v>
      </c>
      <c r="Q960" s="11" t="s">
        <v>8316</v>
      </c>
      <c r="R960" t="s">
        <v>8318</v>
      </c>
      <c r="S960" s="16">
        <f t="shared" si="72"/>
        <v>42082.802812499998</v>
      </c>
      <c r="T960" s="16">
        <f t="shared" si="73"/>
        <v>42104.207638888889</v>
      </c>
      <c r="U960" s="14">
        <f t="shared" si="74"/>
        <v>2015</v>
      </c>
      <c r="V960" s="17"/>
    </row>
    <row r="961" spans="1:22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7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1"/>
        <v>113.63</v>
      </c>
      <c r="Q961" s="11" t="s">
        <v>8316</v>
      </c>
      <c r="R961" t="s">
        <v>8318</v>
      </c>
      <c r="S961" s="16">
        <f t="shared" si="72"/>
        <v>41993.174363425926</v>
      </c>
      <c r="T961" s="16">
        <f t="shared" si="73"/>
        <v>42023.174363425926</v>
      </c>
      <c r="U961" s="14">
        <f t="shared" si="74"/>
        <v>2014</v>
      </c>
      <c r="V961" s="17"/>
    </row>
    <row r="962" spans="1:22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7">
        <f t="shared" ref="F962:F1025" si="75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71"/>
        <v>136.46</v>
      </c>
      <c r="Q962" s="11" t="s">
        <v>8316</v>
      </c>
      <c r="R962" t="s">
        <v>8318</v>
      </c>
      <c r="S962" s="16">
        <f t="shared" si="72"/>
        <v>42766.626793981486</v>
      </c>
      <c r="T962" s="16">
        <f t="shared" si="73"/>
        <v>42808.585127314815</v>
      </c>
      <c r="U962" s="14">
        <f t="shared" si="74"/>
        <v>2017</v>
      </c>
      <c r="V962" s="17"/>
    </row>
    <row r="963" spans="1:22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7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76">IFERROR(ROUND(E963/M963,2),0)</f>
        <v>364.35</v>
      </c>
      <c r="Q963" s="11" t="s">
        <v>8316</v>
      </c>
      <c r="R963" t="s">
        <v>8318</v>
      </c>
      <c r="S963" s="16">
        <f t="shared" ref="S963:S1026" si="77">(((K963/60)/60)/24)+DATE(1970,1,1)</f>
        <v>42740.693692129629</v>
      </c>
      <c r="T963" s="16">
        <f t="shared" ref="T963:T1026" si="78">(((J963/60)/60)/24)+DATE(1970,1,1)</f>
        <v>42786.791666666672</v>
      </c>
      <c r="U963" s="14">
        <f t="shared" si="74"/>
        <v>2017</v>
      </c>
      <c r="V963" s="17"/>
    </row>
    <row r="964" spans="1:22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7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6"/>
        <v>19.239999999999998</v>
      </c>
      <c r="Q964" s="11" t="s">
        <v>8316</v>
      </c>
      <c r="R964" t="s">
        <v>8318</v>
      </c>
      <c r="S964" s="16">
        <f t="shared" si="77"/>
        <v>42373.712418981479</v>
      </c>
      <c r="T964" s="16">
        <f t="shared" si="78"/>
        <v>42411.712418981479</v>
      </c>
      <c r="U964" s="14">
        <f t="shared" ref="U964:U1027" si="79">YEAR(S964)</f>
        <v>2016</v>
      </c>
      <c r="V964" s="17"/>
    </row>
    <row r="965" spans="1:22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7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6"/>
        <v>41.89</v>
      </c>
      <c r="Q965" s="11" t="s">
        <v>8316</v>
      </c>
      <c r="R965" t="s">
        <v>8318</v>
      </c>
      <c r="S965" s="16">
        <f t="shared" si="77"/>
        <v>42625.635636574079</v>
      </c>
      <c r="T965" s="16">
        <f t="shared" si="78"/>
        <v>42660.635636574079</v>
      </c>
      <c r="U965" s="14">
        <f t="shared" si="79"/>
        <v>2016</v>
      </c>
      <c r="V965" s="17"/>
    </row>
    <row r="966" spans="1:22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7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6"/>
        <v>30.31</v>
      </c>
      <c r="Q966" s="11" t="s">
        <v>8316</v>
      </c>
      <c r="R966" t="s">
        <v>8318</v>
      </c>
      <c r="S966" s="16">
        <f t="shared" si="77"/>
        <v>42208.628692129627</v>
      </c>
      <c r="T966" s="16">
        <f t="shared" si="78"/>
        <v>42248.628692129627</v>
      </c>
      <c r="U966" s="14">
        <f t="shared" si="79"/>
        <v>2015</v>
      </c>
      <c r="V966" s="17"/>
    </row>
    <row r="967" spans="1:22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7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6"/>
        <v>49.67</v>
      </c>
      <c r="Q967" s="11" t="s">
        <v>8316</v>
      </c>
      <c r="R967" t="s">
        <v>8318</v>
      </c>
      <c r="S967" s="16">
        <f t="shared" si="77"/>
        <v>42637.016736111109</v>
      </c>
      <c r="T967" s="16">
        <f t="shared" si="78"/>
        <v>42669.165972222225</v>
      </c>
      <c r="U967" s="14">
        <f t="shared" si="79"/>
        <v>2016</v>
      </c>
      <c r="V967" s="17"/>
    </row>
    <row r="968" spans="1:22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7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6"/>
        <v>59.2</v>
      </c>
      <c r="Q968" s="11" t="s">
        <v>8316</v>
      </c>
      <c r="R968" t="s">
        <v>8318</v>
      </c>
      <c r="S968" s="16">
        <f t="shared" si="77"/>
        <v>42619.635787037041</v>
      </c>
      <c r="T968" s="16">
        <f t="shared" si="78"/>
        <v>42649.635787037041</v>
      </c>
      <c r="U968" s="14">
        <f t="shared" si="79"/>
        <v>2016</v>
      </c>
      <c r="V968" s="17"/>
    </row>
    <row r="969" spans="1:22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7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6"/>
        <v>43.98</v>
      </c>
      <c r="Q969" s="11" t="s">
        <v>8316</v>
      </c>
      <c r="R969" t="s">
        <v>8318</v>
      </c>
      <c r="S969" s="16">
        <f t="shared" si="77"/>
        <v>42422.254328703704</v>
      </c>
      <c r="T969" s="16">
        <f t="shared" si="78"/>
        <v>42482.21266203704</v>
      </c>
      <c r="U969" s="14">
        <f t="shared" si="79"/>
        <v>2016</v>
      </c>
      <c r="V969" s="17"/>
    </row>
    <row r="970" spans="1:22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7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76"/>
        <v>26.5</v>
      </c>
      <c r="Q970" s="11" t="s">
        <v>8316</v>
      </c>
      <c r="R970" t="s">
        <v>8318</v>
      </c>
      <c r="S970" s="16">
        <f t="shared" si="77"/>
        <v>41836.847615740742</v>
      </c>
      <c r="T970" s="16">
        <f t="shared" si="78"/>
        <v>41866.847615740742</v>
      </c>
      <c r="U970" s="14">
        <f t="shared" si="79"/>
        <v>2014</v>
      </c>
      <c r="V970" s="17"/>
    </row>
    <row r="971" spans="1:22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7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76"/>
        <v>1272.73</v>
      </c>
      <c r="Q971" s="11" t="s">
        <v>8316</v>
      </c>
      <c r="R971" t="s">
        <v>8318</v>
      </c>
      <c r="S971" s="16">
        <f t="shared" si="77"/>
        <v>42742.30332175926</v>
      </c>
      <c r="T971" s="16">
        <f t="shared" si="78"/>
        <v>42775.30332175926</v>
      </c>
      <c r="U971" s="14">
        <f t="shared" si="79"/>
        <v>2017</v>
      </c>
      <c r="V971" s="17"/>
    </row>
    <row r="972" spans="1:22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7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76"/>
        <v>164</v>
      </c>
      <c r="Q972" s="11" t="s">
        <v>8316</v>
      </c>
      <c r="R972" t="s">
        <v>8318</v>
      </c>
      <c r="S972" s="16">
        <f t="shared" si="77"/>
        <v>42721.220520833333</v>
      </c>
      <c r="T972" s="16">
        <f t="shared" si="78"/>
        <v>42758.207638888889</v>
      </c>
      <c r="U972" s="14">
        <f t="shared" si="79"/>
        <v>2016</v>
      </c>
      <c r="V972" s="17"/>
    </row>
    <row r="973" spans="1:22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7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76"/>
        <v>45.2</v>
      </c>
      <c r="Q973" s="11" t="s">
        <v>8316</v>
      </c>
      <c r="R973" t="s">
        <v>8318</v>
      </c>
      <c r="S973" s="16">
        <f t="shared" si="77"/>
        <v>42111.709027777775</v>
      </c>
      <c r="T973" s="16">
        <f t="shared" si="78"/>
        <v>42156.709027777775</v>
      </c>
      <c r="U973" s="14">
        <f t="shared" si="79"/>
        <v>2015</v>
      </c>
      <c r="V973" s="17"/>
    </row>
    <row r="974" spans="1:22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7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76"/>
        <v>153.88999999999999</v>
      </c>
      <c r="Q974" s="11" t="s">
        <v>8316</v>
      </c>
      <c r="R974" t="s">
        <v>8318</v>
      </c>
      <c r="S974" s="16">
        <f t="shared" si="77"/>
        <v>41856.865717592591</v>
      </c>
      <c r="T974" s="16">
        <f t="shared" si="78"/>
        <v>41886.290972222225</v>
      </c>
      <c r="U974" s="14">
        <f t="shared" si="79"/>
        <v>2014</v>
      </c>
      <c r="V974" s="17"/>
    </row>
    <row r="975" spans="1:22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7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76"/>
        <v>51.38</v>
      </c>
      <c r="Q975" s="11" t="s">
        <v>8316</v>
      </c>
      <c r="R975" t="s">
        <v>8318</v>
      </c>
      <c r="S975" s="16">
        <f t="shared" si="77"/>
        <v>42257.014965277776</v>
      </c>
      <c r="T975" s="16">
        <f t="shared" si="78"/>
        <v>42317.056631944448</v>
      </c>
      <c r="U975" s="14">
        <f t="shared" si="79"/>
        <v>2015</v>
      </c>
      <c r="V975" s="17"/>
    </row>
    <row r="976" spans="1:22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7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76"/>
        <v>93.33</v>
      </c>
      <c r="Q976" s="11" t="s">
        <v>8316</v>
      </c>
      <c r="R976" t="s">
        <v>8318</v>
      </c>
      <c r="S976" s="16">
        <f t="shared" si="77"/>
        <v>42424.749490740738</v>
      </c>
      <c r="T976" s="16">
        <f t="shared" si="78"/>
        <v>42454.707824074074</v>
      </c>
      <c r="U976" s="14">
        <f t="shared" si="79"/>
        <v>2016</v>
      </c>
      <c r="V976" s="17"/>
    </row>
    <row r="977" spans="1:22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7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76"/>
        <v>108.63</v>
      </c>
      <c r="Q977" s="11" t="s">
        <v>8316</v>
      </c>
      <c r="R977" t="s">
        <v>8318</v>
      </c>
      <c r="S977" s="16">
        <f t="shared" si="77"/>
        <v>42489.696585648147</v>
      </c>
      <c r="T977" s="16">
        <f t="shared" si="78"/>
        <v>42549.696585648147</v>
      </c>
      <c r="U977" s="14">
        <f t="shared" si="79"/>
        <v>2016</v>
      </c>
      <c r="V977" s="17"/>
    </row>
    <row r="978" spans="1:22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7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76"/>
        <v>160.5</v>
      </c>
      <c r="Q978" s="11" t="s">
        <v>8316</v>
      </c>
      <c r="R978" t="s">
        <v>8318</v>
      </c>
      <c r="S978" s="16">
        <f t="shared" si="77"/>
        <v>42185.058993055558</v>
      </c>
      <c r="T978" s="16">
        <f t="shared" si="78"/>
        <v>42230.058993055558</v>
      </c>
      <c r="U978" s="14">
        <f t="shared" si="79"/>
        <v>2015</v>
      </c>
      <c r="V978" s="17"/>
    </row>
    <row r="979" spans="1:22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7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76"/>
        <v>75.75</v>
      </c>
      <c r="Q979" s="11" t="s">
        <v>8316</v>
      </c>
      <c r="R979" t="s">
        <v>8318</v>
      </c>
      <c r="S979" s="16">
        <f t="shared" si="77"/>
        <v>42391.942094907412</v>
      </c>
      <c r="T979" s="16">
        <f t="shared" si="78"/>
        <v>42421.942094907412</v>
      </c>
      <c r="U979" s="14">
        <f t="shared" si="79"/>
        <v>2016</v>
      </c>
      <c r="V979" s="17"/>
    </row>
    <row r="980" spans="1:22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7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76"/>
        <v>790.84</v>
      </c>
      <c r="Q980" s="11" t="s">
        <v>8316</v>
      </c>
      <c r="R980" t="s">
        <v>8318</v>
      </c>
      <c r="S980" s="16">
        <f t="shared" si="77"/>
        <v>42395.309039351851</v>
      </c>
      <c r="T980" s="16">
        <f t="shared" si="78"/>
        <v>42425.309039351851</v>
      </c>
      <c r="U980" s="14">
        <f t="shared" si="79"/>
        <v>2016</v>
      </c>
      <c r="V980" s="17"/>
    </row>
    <row r="981" spans="1:22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7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76"/>
        <v>301.94</v>
      </c>
      <c r="Q981" s="11" t="s">
        <v>8316</v>
      </c>
      <c r="R981" t="s">
        <v>8318</v>
      </c>
      <c r="S981" s="16">
        <f t="shared" si="77"/>
        <v>42506.416990740734</v>
      </c>
      <c r="T981" s="16">
        <f t="shared" si="78"/>
        <v>42541.790972222225</v>
      </c>
      <c r="U981" s="14">
        <f t="shared" si="79"/>
        <v>2016</v>
      </c>
      <c r="V981" s="17"/>
    </row>
    <row r="982" spans="1:22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7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76"/>
        <v>47.94</v>
      </c>
      <c r="Q982" s="11" t="s">
        <v>8316</v>
      </c>
      <c r="R982" t="s">
        <v>8318</v>
      </c>
      <c r="S982" s="16">
        <f t="shared" si="77"/>
        <v>41928.904189814813</v>
      </c>
      <c r="T982" s="16">
        <f t="shared" si="78"/>
        <v>41973.945856481485</v>
      </c>
      <c r="U982" s="14">
        <f t="shared" si="79"/>
        <v>2014</v>
      </c>
      <c r="V982" s="17"/>
    </row>
    <row r="983" spans="1:22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7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76"/>
        <v>2.75</v>
      </c>
      <c r="Q983" s="11" t="s">
        <v>8316</v>
      </c>
      <c r="R983" t="s">
        <v>8318</v>
      </c>
      <c r="S983" s="16">
        <f t="shared" si="77"/>
        <v>41830.947013888886</v>
      </c>
      <c r="T983" s="16">
        <f t="shared" si="78"/>
        <v>41860.947013888886</v>
      </c>
      <c r="U983" s="14">
        <f t="shared" si="79"/>
        <v>2014</v>
      </c>
      <c r="V983" s="17"/>
    </row>
    <row r="984" spans="1:22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7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76"/>
        <v>1</v>
      </c>
      <c r="Q984" s="11" t="s">
        <v>8316</v>
      </c>
      <c r="R984" t="s">
        <v>8318</v>
      </c>
      <c r="S984" s="16">
        <f t="shared" si="77"/>
        <v>42615.753310185188</v>
      </c>
      <c r="T984" s="16">
        <f t="shared" si="78"/>
        <v>42645.753310185188</v>
      </c>
      <c r="U984" s="14">
        <f t="shared" si="79"/>
        <v>2016</v>
      </c>
      <c r="V984" s="17"/>
    </row>
    <row r="985" spans="1:22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7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76"/>
        <v>171.79</v>
      </c>
      <c r="Q985" s="11" t="s">
        <v>8316</v>
      </c>
      <c r="R985" t="s">
        <v>8318</v>
      </c>
      <c r="S985" s="16">
        <f t="shared" si="77"/>
        <v>42574.667650462965</v>
      </c>
      <c r="T985" s="16">
        <f t="shared" si="78"/>
        <v>42605.870833333334</v>
      </c>
      <c r="U985" s="14">
        <f t="shared" si="79"/>
        <v>2016</v>
      </c>
      <c r="V985" s="17"/>
    </row>
    <row r="986" spans="1:22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7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76"/>
        <v>35.33</v>
      </c>
      <c r="Q986" s="11" t="s">
        <v>8316</v>
      </c>
      <c r="R986" t="s">
        <v>8318</v>
      </c>
      <c r="S986" s="16">
        <f t="shared" si="77"/>
        <v>42061.11583333333</v>
      </c>
      <c r="T986" s="16">
        <f t="shared" si="78"/>
        <v>42091.074166666673</v>
      </c>
      <c r="U986" s="14">
        <f t="shared" si="79"/>
        <v>2015</v>
      </c>
      <c r="V986" s="17"/>
    </row>
    <row r="987" spans="1:22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7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76"/>
        <v>82.09</v>
      </c>
      <c r="Q987" s="11" t="s">
        <v>8316</v>
      </c>
      <c r="R987" t="s">
        <v>8318</v>
      </c>
      <c r="S987" s="16">
        <f t="shared" si="77"/>
        <v>42339.967708333337</v>
      </c>
      <c r="T987" s="16">
        <f t="shared" si="78"/>
        <v>42369.958333333328</v>
      </c>
      <c r="U987" s="14">
        <f t="shared" si="79"/>
        <v>2015</v>
      </c>
      <c r="V987" s="17"/>
    </row>
    <row r="988" spans="1:22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7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76"/>
        <v>110.87</v>
      </c>
      <c r="Q988" s="11" t="s">
        <v>8316</v>
      </c>
      <c r="R988" t="s">
        <v>8318</v>
      </c>
      <c r="S988" s="16">
        <f t="shared" si="77"/>
        <v>42324.767361111109</v>
      </c>
      <c r="T988" s="16">
        <f t="shared" si="78"/>
        <v>42379</v>
      </c>
      <c r="U988" s="14">
        <f t="shared" si="79"/>
        <v>2015</v>
      </c>
      <c r="V988" s="17"/>
    </row>
    <row r="989" spans="1:22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7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76"/>
        <v>161.22</v>
      </c>
      <c r="Q989" s="11" t="s">
        <v>8316</v>
      </c>
      <c r="R989" t="s">
        <v>8318</v>
      </c>
      <c r="S989" s="16">
        <f t="shared" si="77"/>
        <v>41773.294560185182</v>
      </c>
      <c r="T989" s="16">
        <f t="shared" si="78"/>
        <v>41813.294560185182</v>
      </c>
      <c r="U989" s="14">
        <f t="shared" si="79"/>
        <v>2014</v>
      </c>
      <c r="V989" s="17"/>
    </row>
    <row r="990" spans="1:22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7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76"/>
        <v>0</v>
      </c>
      <c r="Q990" s="11" t="s">
        <v>8316</v>
      </c>
      <c r="R990" t="s">
        <v>8318</v>
      </c>
      <c r="S990" s="16">
        <f t="shared" si="77"/>
        <v>42614.356770833328</v>
      </c>
      <c r="T990" s="16">
        <f t="shared" si="78"/>
        <v>42644.356770833328</v>
      </c>
      <c r="U990" s="14">
        <f t="shared" si="79"/>
        <v>2016</v>
      </c>
      <c r="V990" s="17"/>
    </row>
    <row r="991" spans="1:22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7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76"/>
        <v>52.41</v>
      </c>
      <c r="Q991" s="11" t="s">
        <v>8316</v>
      </c>
      <c r="R991" t="s">
        <v>8318</v>
      </c>
      <c r="S991" s="16">
        <f t="shared" si="77"/>
        <v>42611.933969907404</v>
      </c>
      <c r="T991" s="16">
        <f t="shared" si="78"/>
        <v>42641.933969907404</v>
      </c>
      <c r="U991" s="14">
        <f t="shared" si="79"/>
        <v>2016</v>
      </c>
      <c r="V991" s="17"/>
    </row>
    <row r="992" spans="1:22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7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76"/>
        <v>13</v>
      </c>
      <c r="Q992" s="11" t="s">
        <v>8316</v>
      </c>
      <c r="R992" t="s">
        <v>8318</v>
      </c>
      <c r="S992" s="16">
        <f t="shared" si="77"/>
        <v>41855.784305555557</v>
      </c>
      <c r="T992" s="16">
        <f t="shared" si="78"/>
        <v>41885.784305555557</v>
      </c>
      <c r="U992" s="14">
        <f t="shared" si="79"/>
        <v>2014</v>
      </c>
      <c r="V992" s="17"/>
    </row>
    <row r="993" spans="1:22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7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76"/>
        <v>30.29</v>
      </c>
      <c r="Q993" s="11" t="s">
        <v>8316</v>
      </c>
      <c r="R993" t="s">
        <v>8318</v>
      </c>
      <c r="S993" s="16">
        <f t="shared" si="77"/>
        <v>42538.75680555556</v>
      </c>
      <c r="T993" s="16">
        <f t="shared" si="78"/>
        <v>42563.785416666666</v>
      </c>
      <c r="U993" s="14">
        <f t="shared" si="79"/>
        <v>2016</v>
      </c>
      <c r="V993" s="17"/>
    </row>
    <row r="994" spans="1:22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7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76"/>
        <v>116.75</v>
      </c>
      <c r="Q994" s="11" t="s">
        <v>8316</v>
      </c>
      <c r="R994" t="s">
        <v>8318</v>
      </c>
      <c r="S994" s="16">
        <f t="shared" si="77"/>
        <v>42437.924988425926</v>
      </c>
      <c r="T994" s="16">
        <f t="shared" si="78"/>
        <v>42497.883321759262</v>
      </c>
      <c r="U994" s="14">
        <f t="shared" si="79"/>
        <v>2016</v>
      </c>
      <c r="V994" s="17"/>
    </row>
    <row r="995" spans="1:22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7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76"/>
        <v>89.6</v>
      </c>
      <c r="Q995" s="11" t="s">
        <v>8316</v>
      </c>
      <c r="R995" t="s">
        <v>8318</v>
      </c>
      <c r="S995" s="16">
        <f t="shared" si="77"/>
        <v>42652.964907407411</v>
      </c>
      <c r="T995" s="16">
        <f t="shared" si="78"/>
        <v>42686.208333333328</v>
      </c>
      <c r="U995" s="14">
        <f t="shared" si="79"/>
        <v>2016</v>
      </c>
      <c r="V995" s="17"/>
    </row>
    <row r="996" spans="1:22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7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76"/>
        <v>424.45</v>
      </c>
      <c r="Q996" s="11" t="s">
        <v>8316</v>
      </c>
      <c r="R996" t="s">
        <v>8318</v>
      </c>
      <c r="S996" s="16">
        <f t="shared" si="77"/>
        <v>41921.263078703705</v>
      </c>
      <c r="T996" s="16">
        <f t="shared" si="78"/>
        <v>41973.957638888889</v>
      </c>
      <c r="U996" s="14">
        <f t="shared" si="79"/>
        <v>2014</v>
      </c>
      <c r="V996" s="17"/>
    </row>
    <row r="997" spans="1:22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7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76"/>
        <v>80.67</v>
      </c>
      <c r="Q997" s="11" t="s">
        <v>8316</v>
      </c>
      <c r="R997" t="s">
        <v>8318</v>
      </c>
      <c r="S997" s="16">
        <f t="shared" si="77"/>
        <v>41947.940740740742</v>
      </c>
      <c r="T997" s="16">
        <f t="shared" si="78"/>
        <v>41972.666666666672</v>
      </c>
      <c r="U997" s="14">
        <f t="shared" si="79"/>
        <v>2014</v>
      </c>
      <c r="V997" s="17"/>
    </row>
    <row r="998" spans="1:22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7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76"/>
        <v>13</v>
      </c>
      <c r="Q998" s="11" t="s">
        <v>8316</v>
      </c>
      <c r="R998" t="s">
        <v>8318</v>
      </c>
      <c r="S998" s="16">
        <f t="shared" si="77"/>
        <v>41817.866435185184</v>
      </c>
      <c r="T998" s="16">
        <f t="shared" si="78"/>
        <v>41847.643750000003</v>
      </c>
      <c r="U998" s="14">
        <f t="shared" si="79"/>
        <v>2014</v>
      </c>
      <c r="V998" s="17"/>
    </row>
    <row r="999" spans="1:22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7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76"/>
        <v>8.1300000000000008</v>
      </c>
      <c r="Q999" s="11" t="s">
        <v>8316</v>
      </c>
      <c r="R999" t="s">
        <v>8318</v>
      </c>
      <c r="S999" s="16">
        <f t="shared" si="77"/>
        <v>41941.10297453704</v>
      </c>
      <c r="T999" s="16">
        <f t="shared" si="78"/>
        <v>41971.144641203704</v>
      </c>
      <c r="U999" s="14">
        <f t="shared" si="79"/>
        <v>2014</v>
      </c>
      <c r="V999" s="17"/>
    </row>
    <row r="1000" spans="1:22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7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76"/>
        <v>153.43</v>
      </c>
      <c r="Q1000" s="11" t="s">
        <v>8316</v>
      </c>
      <c r="R1000" t="s">
        <v>8318</v>
      </c>
      <c r="S1000" s="16">
        <f t="shared" si="77"/>
        <v>42282.168993055559</v>
      </c>
      <c r="T1000" s="16">
        <f t="shared" si="78"/>
        <v>42327.210659722223</v>
      </c>
      <c r="U1000" s="14">
        <f t="shared" si="79"/>
        <v>2015</v>
      </c>
      <c r="V1000" s="17"/>
    </row>
    <row r="1001" spans="1:22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7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76"/>
        <v>292.08</v>
      </c>
      <c r="Q1001" s="11" t="s">
        <v>8316</v>
      </c>
      <c r="R1001" t="s">
        <v>8318</v>
      </c>
      <c r="S1001" s="16">
        <f t="shared" si="77"/>
        <v>41926.29965277778</v>
      </c>
      <c r="T1001" s="16">
        <f t="shared" si="78"/>
        <v>41956.334722222222</v>
      </c>
      <c r="U1001" s="14">
        <f t="shared" si="79"/>
        <v>2014</v>
      </c>
      <c r="V1001" s="17"/>
    </row>
    <row r="1002" spans="1:22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7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76"/>
        <v>3304</v>
      </c>
      <c r="Q1002" s="11" t="s">
        <v>8316</v>
      </c>
      <c r="R1002" t="s">
        <v>8318</v>
      </c>
      <c r="S1002" s="16">
        <f t="shared" si="77"/>
        <v>42749.059722222228</v>
      </c>
      <c r="T1002" s="16">
        <f t="shared" si="78"/>
        <v>42809.018055555556</v>
      </c>
      <c r="U1002" s="14">
        <f t="shared" si="79"/>
        <v>2017</v>
      </c>
      <c r="V1002" s="17"/>
    </row>
    <row r="1003" spans="1:22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7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76"/>
        <v>1300</v>
      </c>
      <c r="Q1003" s="11" t="s">
        <v>8316</v>
      </c>
      <c r="R1003" t="s">
        <v>8318</v>
      </c>
      <c r="S1003" s="16">
        <f t="shared" si="77"/>
        <v>42720.720057870371</v>
      </c>
      <c r="T1003" s="16">
        <f t="shared" si="78"/>
        <v>42765.720057870371</v>
      </c>
      <c r="U1003" s="14">
        <f t="shared" si="79"/>
        <v>2016</v>
      </c>
      <c r="V1003" s="17"/>
    </row>
    <row r="1004" spans="1:22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7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76"/>
        <v>134.55000000000001</v>
      </c>
      <c r="Q1004" s="11" t="s">
        <v>8316</v>
      </c>
      <c r="R1004" t="s">
        <v>8318</v>
      </c>
      <c r="S1004" s="16">
        <f t="shared" si="77"/>
        <v>42325.684189814812</v>
      </c>
      <c r="T1004" s="16">
        <f t="shared" si="78"/>
        <v>42355.249305555553</v>
      </c>
      <c r="U1004" s="14">
        <f t="shared" si="79"/>
        <v>2015</v>
      </c>
      <c r="V1004" s="17"/>
    </row>
    <row r="1005" spans="1:22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7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76"/>
        <v>214.07</v>
      </c>
      <c r="Q1005" s="11" t="s">
        <v>8316</v>
      </c>
      <c r="R1005" t="s">
        <v>8318</v>
      </c>
      <c r="S1005" s="16">
        <f t="shared" si="77"/>
        <v>42780.709039351852</v>
      </c>
      <c r="T1005" s="16">
        <f t="shared" si="78"/>
        <v>42810.667372685188</v>
      </c>
      <c r="U1005" s="14">
        <f t="shared" si="79"/>
        <v>2017</v>
      </c>
      <c r="V1005" s="17"/>
    </row>
    <row r="1006" spans="1:22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7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76"/>
        <v>216.34</v>
      </c>
      <c r="Q1006" s="11" t="s">
        <v>8316</v>
      </c>
      <c r="R1006" t="s">
        <v>8318</v>
      </c>
      <c r="S1006" s="16">
        <f t="shared" si="77"/>
        <v>42388.708645833336</v>
      </c>
      <c r="T1006" s="16">
        <f t="shared" si="78"/>
        <v>42418.708645833336</v>
      </c>
      <c r="U1006" s="14">
        <f t="shared" si="79"/>
        <v>2016</v>
      </c>
      <c r="V1006" s="17"/>
    </row>
    <row r="1007" spans="1:22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7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76"/>
        <v>932.31</v>
      </c>
      <c r="Q1007" s="11" t="s">
        <v>8316</v>
      </c>
      <c r="R1007" t="s">
        <v>8318</v>
      </c>
      <c r="S1007" s="16">
        <f t="shared" si="77"/>
        <v>42276.624803240738</v>
      </c>
      <c r="T1007" s="16">
        <f t="shared" si="78"/>
        <v>42307.624803240738</v>
      </c>
      <c r="U1007" s="14">
        <f t="shared" si="79"/>
        <v>2015</v>
      </c>
      <c r="V1007" s="17"/>
    </row>
    <row r="1008" spans="1:22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7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76"/>
        <v>29.25</v>
      </c>
      <c r="Q1008" s="11" t="s">
        <v>8316</v>
      </c>
      <c r="R1008" t="s">
        <v>8318</v>
      </c>
      <c r="S1008" s="16">
        <f t="shared" si="77"/>
        <v>41977.040185185186</v>
      </c>
      <c r="T1008" s="16">
        <f t="shared" si="78"/>
        <v>41985.299305555556</v>
      </c>
      <c r="U1008" s="14">
        <f t="shared" si="79"/>
        <v>2014</v>
      </c>
      <c r="V1008" s="17"/>
    </row>
    <row r="1009" spans="1:22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7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76"/>
        <v>174.95</v>
      </c>
      <c r="Q1009" s="11" t="s">
        <v>8316</v>
      </c>
      <c r="R1009" t="s">
        <v>8318</v>
      </c>
      <c r="S1009" s="16">
        <f t="shared" si="77"/>
        <v>42676.583599537036</v>
      </c>
      <c r="T1009" s="16">
        <f t="shared" si="78"/>
        <v>42718.6252662037</v>
      </c>
      <c r="U1009" s="14">
        <f t="shared" si="79"/>
        <v>2016</v>
      </c>
      <c r="V1009" s="17"/>
    </row>
    <row r="1010" spans="1:22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7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76"/>
        <v>250</v>
      </c>
      <c r="Q1010" s="11" t="s">
        <v>8316</v>
      </c>
      <c r="R1010" t="s">
        <v>8318</v>
      </c>
      <c r="S1010" s="16">
        <f t="shared" si="77"/>
        <v>42702.809201388889</v>
      </c>
      <c r="T1010" s="16">
        <f t="shared" si="78"/>
        <v>42732.809201388889</v>
      </c>
      <c r="U1010" s="14">
        <f t="shared" si="79"/>
        <v>2016</v>
      </c>
      <c r="V1010" s="17"/>
    </row>
    <row r="1011" spans="1:22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7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76"/>
        <v>65</v>
      </c>
      <c r="Q1011" s="11" t="s">
        <v>8316</v>
      </c>
      <c r="R1011" t="s">
        <v>8318</v>
      </c>
      <c r="S1011" s="16">
        <f t="shared" si="77"/>
        <v>42510.604699074072</v>
      </c>
      <c r="T1011" s="16">
        <f t="shared" si="78"/>
        <v>42540.604699074072</v>
      </c>
      <c r="U1011" s="14">
        <f t="shared" si="79"/>
        <v>2016</v>
      </c>
      <c r="V1011" s="17"/>
    </row>
    <row r="1012" spans="1:22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7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76"/>
        <v>55</v>
      </c>
      <c r="Q1012" s="11" t="s">
        <v>8316</v>
      </c>
      <c r="R1012" t="s">
        <v>8318</v>
      </c>
      <c r="S1012" s="16">
        <f t="shared" si="77"/>
        <v>42561.829421296294</v>
      </c>
      <c r="T1012" s="16">
        <f t="shared" si="78"/>
        <v>42618.124305555553</v>
      </c>
      <c r="U1012" s="14">
        <f t="shared" si="79"/>
        <v>2016</v>
      </c>
      <c r="V1012" s="17"/>
    </row>
    <row r="1013" spans="1:22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7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76"/>
        <v>75</v>
      </c>
      <c r="Q1013" s="11" t="s">
        <v>8316</v>
      </c>
      <c r="R1013" t="s">
        <v>8318</v>
      </c>
      <c r="S1013" s="16">
        <f t="shared" si="77"/>
        <v>41946.898090277777</v>
      </c>
      <c r="T1013" s="16">
        <f t="shared" si="78"/>
        <v>41991.898090277777</v>
      </c>
      <c r="U1013" s="14">
        <f t="shared" si="79"/>
        <v>2014</v>
      </c>
      <c r="V1013" s="17"/>
    </row>
    <row r="1014" spans="1:22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7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76"/>
        <v>1389.36</v>
      </c>
      <c r="Q1014" s="11" t="s">
        <v>8316</v>
      </c>
      <c r="R1014" t="s">
        <v>8318</v>
      </c>
      <c r="S1014" s="16">
        <f t="shared" si="77"/>
        <v>42714.440416666665</v>
      </c>
      <c r="T1014" s="16">
        <f t="shared" si="78"/>
        <v>42759.440416666665</v>
      </c>
      <c r="U1014" s="14">
        <f t="shared" si="79"/>
        <v>2016</v>
      </c>
      <c r="V1014" s="17"/>
    </row>
    <row r="1015" spans="1:22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7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76"/>
        <v>95.91</v>
      </c>
      <c r="Q1015" s="11" t="s">
        <v>8316</v>
      </c>
      <c r="R1015" t="s">
        <v>8318</v>
      </c>
      <c r="S1015" s="16">
        <f t="shared" si="77"/>
        <v>42339.833981481483</v>
      </c>
      <c r="T1015" s="16">
        <f t="shared" si="78"/>
        <v>42367.833333333328</v>
      </c>
      <c r="U1015" s="14">
        <f t="shared" si="79"/>
        <v>2015</v>
      </c>
      <c r="V1015" s="17"/>
    </row>
    <row r="1016" spans="1:22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7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76"/>
        <v>191.25</v>
      </c>
      <c r="Q1016" s="11" t="s">
        <v>8316</v>
      </c>
      <c r="R1016" t="s">
        <v>8318</v>
      </c>
      <c r="S1016" s="16">
        <f t="shared" si="77"/>
        <v>41955.002488425926</v>
      </c>
      <c r="T1016" s="16">
        <f t="shared" si="78"/>
        <v>42005.002488425926</v>
      </c>
      <c r="U1016" s="14">
        <f t="shared" si="79"/>
        <v>2014</v>
      </c>
      <c r="V1016" s="17"/>
    </row>
    <row r="1017" spans="1:22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7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76"/>
        <v>40</v>
      </c>
      <c r="Q1017" s="11" t="s">
        <v>8316</v>
      </c>
      <c r="R1017" t="s">
        <v>8318</v>
      </c>
      <c r="S1017" s="16">
        <f t="shared" si="77"/>
        <v>42303.878414351857</v>
      </c>
      <c r="T1017" s="16">
        <f t="shared" si="78"/>
        <v>42333.920081018514</v>
      </c>
      <c r="U1017" s="14">
        <f t="shared" si="79"/>
        <v>2015</v>
      </c>
      <c r="V1017" s="17"/>
    </row>
    <row r="1018" spans="1:22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7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76"/>
        <v>74.790000000000006</v>
      </c>
      <c r="Q1018" s="11" t="s">
        <v>8316</v>
      </c>
      <c r="R1018" t="s">
        <v>8318</v>
      </c>
      <c r="S1018" s="16">
        <f t="shared" si="77"/>
        <v>42422.107129629629</v>
      </c>
      <c r="T1018" s="16">
        <f t="shared" si="78"/>
        <v>42467.065462962957</v>
      </c>
      <c r="U1018" s="14">
        <f t="shared" si="79"/>
        <v>2016</v>
      </c>
      <c r="V1018" s="17"/>
    </row>
    <row r="1019" spans="1:22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7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76"/>
        <v>161.12</v>
      </c>
      <c r="Q1019" s="11" t="s">
        <v>8316</v>
      </c>
      <c r="R1019" t="s">
        <v>8318</v>
      </c>
      <c r="S1019" s="16">
        <f t="shared" si="77"/>
        <v>42289.675173611111</v>
      </c>
      <c r="T1019" s="16">
        <f t="shared" si="78"/>
        <v>42329.716840277775</v>
      </c>
      <c r="U1019" s="14">
        <f t="shared" si="79"/>
        <v>2015</v>
      </c>
      <c r="V1019" s="17"/>
    </row>
    <row r="1020" spans="1:22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7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76"/>
        <v>88.71</v>
      </c>
      <c r="Q1020" s="11" t="s">
        <v>8316</v>
      </c>
      <c r="R1020" t="s">
        <v>8318</v>
      </c>
      <c r="S1020" s="16">
        <f t="shared" si="77"/>
        <v>42535.492280092592</v>
      </c>
      <c r="T1020" s="16">
        <f t="shared" si="78"/>
        <v>42565.492280092592</v>
      </c>
      <c r="U1020" s="14">
        <f t="shared" si="79"/>
        <v>2016</v>
      </c>
      <c r="V1020" s="17"/>
    </row>
    <row r="1021" spans="1:22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7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76"/>
        <v>53.25</v>
      </c>
      <c r="Q1021" s="11" t="s">
        <v>8316</v>
      </c>
      <c r="R1021" t="s">
        <v>8318</v>
      </c>
      <c r="S1021" s="16">
        <f t="shared" si="77"/>
        <v>42009.973946759259</v>
      </c>
      <c r="T1021" s="16">
        <f t="shared" si="78"/>
        <v>42039.973946759259</v>
      </c>
      <c r="U1021" s="14">
        <f t="shared" si="79"/>
        <v>2015</v>
      </c>
      <c r="V1021" s="17"/>
    </row>
    <row r="1022" spans="1:22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7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76"/>
        <v>106.2</v>
      </c>
      <c r="Q1022" s="11" t="s">
        <v>8322</v>
      </c>
      <c r="R1022" t="s">
        <v>8327</v>
      </c>
      <c r="S1022" s="16">
        <f t="shared" si="77"/>
        <v>42127.069548611107</v>
      </c>
      <c r="T1022" s="16">
        <f t="shared" si="78"/>
        <v>42157.032638888893</v>
      </c>
      <c r="U1022" s="14">
        <f t="shared" si="79"/>
        <v>2015</v>
      </c>
      <c r="V1022" s="17"/>
    </row>
    <row r="1023" spans="1:22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7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76"/>
        <v>22.08</v>
      </c>
      <c r="Q1023" s="11" t="s">
        <v>8322</v>
      </c>
      <c r="R1023" t="s">
        <v>8327</v>
      </c>
      <c r="S1023" s="16">
        <f t="shared" si="77"/>
        <v>42271.251979166671</v>
      </c>
      <c r="T1023" s="16">
        <f t="shared" si="78"/>
        <v>42294.166666666672</v>
      </c>
      <c r="U1023" s="14">
        <f t="shared" si="79"/>
        <v>2015</v>
      </c>
      <c r="V1023" s="17"/>
    </row>
    <row r="1024" spans="1:22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7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76"/>
        <v>31.05</v>
      </c>
      <c r="Q1024" s="11" t="s">
        <v>8322</v>
      </c>
      <c r="R1024" t="s">
        <v>8327</v>
      </c>
      <c r="S1024" s="16">
        <f t="shared" si="77"/>
        <v>42111.646724537044</v>
      </c>
      <c r="T1024" s="16">
        <f t="shared" si="78"/>
        <v>42141.646724537044</v>
      </c>
      <c r="U1024" s="14">
        <f t="shared" si="79"/>
        <v>2015</v>
      </c>
      <c r="V1024" s="17"/>
    </row>
    <row r="1025" spans="1:22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7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76"/>
        <v>36.21</v>
      </c>
      <c r="Q1025" s="11" t="s">
        <v>8322</v>
      </c>
      <c r="R1025" t="s">
        <v>8327</v>
      </c>
      <c r="S1025" s="16">
        <f t="shared" si="77"/>
        <v>42145.919687500005</v>
      </c>
      <c r="T1025" s="16">
        <f t="shared" si="78"/>
        <v>42175.919687500005</v>
      </c>
      <c r="U1025" s="14">
        <f t="shared" si="79"/>
        <v>2015</v>
      </c>
      <c r="V1025" s="17"/>
    </row>
    <row r="1026" spans="1:22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7">
        <f t="shared" ref="F1026:F1089" si="80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76"/>
        <v>388.98</v>
      </c>
      <c r="Q1026" s="11" t="s">
        <v>8322</v>
      </c>
      <c r="R1026" t="s">
        <v>8327</v>
      </c>
      <c r="S1026" s="16">
        <f t="shared" si="77"/>
        <v>42370.580590277779</v>
      </c>
      <c r="T1026" s="16">
        <f t="shared" si="78"/>
        <v>42400.580590277779</v>
      </c>
      <c r="U1026" s="14">
        <f t="shared" si="79"/>
        <v>2016</v>
      </c>
      <c r="V1026" s="17"/>
    </row>
    <row r="1027" spans="1:22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7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81">IFERROR(ROUND(E1027/M1027,2),0)</f>
        <v>71.849999999999994</v>
      </c>
      <c r="Q1027" s="11" t="s">
        <v>8322</v>
      </c>
      <c r="R1027" t="s">
        <v>8327</v>
      </c>
      <c r="S1027" s="16">
        <f t="shared" ref="S1027:S1090" si="82">(((K1027/60)/60)/24)+DATE(1970,1,1)</f>
        <v>42049.833761574075</v>
      </c>
      <c r="T1027" s="16">
        <f t="shared" ref="T1027:T1090" si="83">(((J1027/60)/60)/24)+DATE(1970,1,1)</f>
        <v>42079.792094907403</v>
      </c>
      <c r="U1027" s="14">
        <f t="shared" si="79"/>
        <v>2015</v>
      </c>
      <c r="V1027" s="17"/>
    </row>
    <row r="1028" spans="1:22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7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1"/>
        <v>57.38</v>
      </c>
      <c r="Q1028" s="11" t="s">
        <v>8322</v>
      </c>
      <c r="R1028" t="s">
        <v>8327</v>
      </c>
      <c r="S1028" s="16">
        <f t="shared" si="82"/>
        <v>42426.407592592594</v>
      </c>
      <c r="T1028" s="16">
        <f t="shared" si="83"/>
        <v>42460.365925925929</v>
      </c>
      <c r="U1028" s="14">
        <f t="shared" ref="U1028:U1091" si="84">YEAR(S1028)</f>
        <v>2016</v>
      </c>
      <c r="V1028" s="17"/>
    </row>
    <row r="1029" spans="1:22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7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1"/>
        <v>69.67</v>
      </c>
      <c r="Q1029" s="11" t="s">
        <v>8322</v>
      </c>
      <c r="R1029" t="s">
        <v>8327</v>
      </c>
      <c r="S1029" s="16">
        <f t="shared" si="82"/>
        <v>41905.034108796295</v>
      </c>
      <c r="T1029" s="16">
        <f t="shared" si="83"/>
        <v>41935.034108796295</v>
      </c>
      <c r="U1029" s="14">
        <f t="shared" si="84"/>
        <v>2014</v>
      </c>
      <c r="V1029" s="17"/>
    </row>
    <row r="1030" spans="1:22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7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1"/>
        <v>45.99</v>
      </c>
      <c r="Q1030" s="11" t="s">
        <v>8322</v>
      </c>
      <c r="R1030" t="s">
        <v>8327</v>
      </c>
      <c r="S1030" s="16">
        <f t="shared" si="82"/>
        <v>42755.627372685187</v>
      </c>
      <c r="T1030" s="16">
        <f t="shared" si="83"/>
        <v>42800.833333333328</v>
      </c>
      <c r="U1030" s="14">
        <f t="shared" si="84"/>
        <v>2017</v>
      </c>
      <c r="V1030" s="17"/>
    </row>
    <row r="1031" spans="1:22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7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1"/>
        <v>79.260000000000005</v>
      </c>
      <c r="Q1031" s="11" t="s">
        <v>8322</v>
      </c>
      <c r="R1031" t="s">
        <v>8327</v>
      </c>
      <c r="S1031" s="16">
        <f t="shared" si="82"/>
        <v>42044.711886574078</v>
      </c>
      <c r="T1031" s="16">
        <f t="shared" si="83"/>
        <v>42098.915972222225</v>
      </c>
      <c r="U1031" s="14">
        <f t="shared" si="84"/>
        <v>2015</v>
      </c>
      <c r="V1031" s="17"/>
    </row>
    <row r="1032" spans="1:22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7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1"/>
        <v>43.03</v>
      </c>
      <c r="Q1032" s="11" t="s">
        <v>8322</v>
      </c>
      <c r="R1032" t="s">
        <v>8327</v>
      </c>
      <c r="S1032" s="16">
        <f t="shared" si="82"/>
        <v>42611.483206018514</v>
      </c>
      <c r="T1032" s="16">
        <f t="shared" si="83"/>
        <v>42625.483206018514</v>
      </c>
      <c r="U1032" s="14">
        <f t="shared" si="84"/>
        <v>2016</v>
      </c>
      <c r="V1032" s="17"/>
    </row>
    <row r="1033" spans="1:22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7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1"/>
        <v>108.48</v>
      </c>
      <c r="Q1033" s="11" t="s">
        <v>8322</v>
      </c>
      <c r="R1033" t="s">
        <v>8327</v>
      </c>
      <c r="S1033" s="16">
        <f t="shared" si="82"/>
        <v>42324.764004629629</v>
      </c>
      <c r="T1033" s="16">
        <f t="shared" si="83"/>
        <v>42354.764004629629</v>
      </c>
      <c r="U1033" s="14">
        <f t="shared" si="84"/>
        <v>2015</v>
      </c>
      <c r="V1033" s="17"/>
    </row>
    <row r="1034" spans="1:22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7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81"/>
        <v>61.03</v>
      </c>
      <c r="Q1034" s="11" t="s">
        <v>8322</v>
      </c>
      <c r="R1034" t="s">
        <v>8327</v>
      </c>
      <c r="S1034" s="16">
        <f t="shared" si="82"/>
        <v>42514.666956018518</v>
      </c>
      <c r="T1034" s="16">
        <f t="shared" si="83"/>
        <v>42544.666956018518</v>
      </c>
      <c r="U1034" s="14">
        <f t="shared" si="84"/>
        <v>2016</v>
      </c>
      <c r="V1034" s="17"/>
    </row>
    <row r="1035" spans="1:22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7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1"/>
        <v>50.59</v>
      </c>
      <c r="Q1035" s="11" t="s">
        <v>8322</v>
      </c>
      <c r="R1035" t="s">
        <v>8327</v>
      </c>
      <c r="S1035" s="16">
        <f t="shared" si="82"/>
        <v>42688.732407407413</v>
      </c>
      <c r="T1035" s="16">
        <f t="shared" si="83"/>
        <v>42716.732407407413</v>
      </c>
      <c r="U1035" s="14">
        <f t="shared" si="84"/>
        <v>2016</v>
      </c>
      <c r="V1035" s="17"/>
    </row>
    <row r="1036" spans="1:22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7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1"/>
        <v>39.159999999999997</v>
      </c>
      <c r="Q1036" s="11" t="s">
        <v>8322</v>
      </c>
      <c r="R1036" t="s">
        <v>8327</v>
      </c>
      <c r="S1036" s="16">
        <f t="shared" si="82"/>
        <v>42555.166712962964</v>
      </c>
      <c r="T1036" s="16">
        <f t="shared" si="83"/>
        <v>42587.165972222225</v>
      </c>
      <c r="U1036" s="14">
        <f t="shared" si="84"/>
        <v>2016</v>
      </c>
      <c r="V1036" s="17"/>
    </row>
    <row r="1037" spans="1:22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7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1"/>
        <v>65.16</v>
      </c>
      <c r="Q1037" s="11" t="s">
        <v>8322</v>
      </c>
      <c r="R1037" t="s">
        <v>8327</v>
      </c>
      <c r="S1037" s="16">
        <f t="shared" si="82"/>
        <v>42016.641435185185</v>
      </c>
      <c r="T1037" s="16">
        <f t="shared" si="83"/>
        <v>42046.641435185185</v>
      </c>
      <c r="U1037" s="14">
        <f t="shared" si="84"/>
        <v>2015</v>
      </c>
      <c r="V1037" s="17"/>
    </row>
    <row r="1038" spans="1:22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7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1"/>
        <v>23.96</v>
      </c>
      <c r="Q1038" s="11" t="s">
        <v>8322</v>
      </c>
      <c r="R1038" t="s">
        <v>8327</v>
      </c>
      <c r="S1038" s="16">
        <f t="shared" si="82"/>
        <v>41249.448958333334</v>
      </c>
      <c r="T1038" s="16">
        <f t="shared" si="83"/>
        <v>41281.333333333336</v>
      </c>
      <c r="U1038" s="14">
        <f t="shared" si="84"/>
        <v>2012</v>
      </c>
      <c r="V1038" s="17"/>
    </row>
    <row r="1039" spans="1:22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7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1"/>
        <v>48.62</v>
      </c>
      <c r="Q1039" s="11" t="s">
        <v>8322</v>
      </c>
      <c r="R1039" t="s">
        <v>8327</v>
      </c>
      <c r="S1039" s="16">
        <f t="shared" si="82"/>
        <v>42119.822476851856</v>
      </c>
      <c r="T1039" s="16">
        <f t="shared" si="83"/>
        <v>42142.208333333328</v>
      </c>
      <c r="U1039" s="14">
        <f t="shared" si="84"/>
        <v>2015</v>
      </c>
      <c r="V1039" s="17"/>
    </row>
    <row r="1040" spans="1:22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7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1"/>
        <v>35.74</v>
      </c>
      <c r="Q1040" s="11" t="s">
        <v>8322</v>
      </c>
      <c r="R1040" t="s">
        <v>8327</v>
      </c>
      <c r="S1040" s="16">
        <f t="shared" si="82"/>
        <v>42418.231747685189</v>
      </c>
      <c r="T1040" s="16">
        <f t="shared" si="83"/>
        <v>42448.190081018518</v>
      </c>
      <c r="U1040" s="14">
        <f t="shared" si="84"/>
        <v>2016</v>
      </c>
      <c r="V1040" s="17"/>
    </row>
    <row r="1041" spans="1:22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7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1"/>
        <v>21.37</v>
      </c>
      <c r="Q1041" s="11" t="s">
        <v>8322</v>
      </c>
      <c r="R1041" t="s">
        <v>8327</v>
      </c>
      <c r="S1041" s="16">
        <f t="shared" si="82"/>
        <v>42692.109328703707</v>
      </c>
      <c r="T1041" s="16">
        <f t="shared" si="83"/>
        <v>42717.332638888889</v>
      </c>
      <c r="U1041" s="14">
        <f t="shared" si="84"/>
        <v>2016</v>
      </c>
      <c r="V1041" s="17"/>
    </row>
    <row r="1042" spans="1:22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7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1"/>
        <v>250</v>
      </c>
      <c r="Q1042" s="11" t="s">
        <v>8328</v>
      </c>
      <c r="R1042" t="s">
        <v>8329</v>
      </c>
      <c r="S1042" s="16">
        <f t="shared" si="82"/>
        <v>42579.708437499998</v>
      </c>
      <c r="T1042" s="16">
        <f t="shared" si="83"/>
        <v>42609.708437499998</v>
      </c>
      <c r="U1042" s="14">
        <f t="shared" si="84"/>
        <v>2016</v>
      </c>
      <c r="V1042" s="17"/>
    </row>
    <row r="1043" spans="1:22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7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1"/>
        <v>0</v>
      </c>
      <c r="Q1043" s="11" t="s">
        <v>8328</v>
      </c>
      <c r="R1043" t="s">
        <v>8329</v>
      </c>
      <c r="S1043" s="16">
        <f t="shared" si="82"/>
        <v>41831.060092592597</v>
      </c>
      <c r="T1043" s="16">
        <f t="shared" si="83"/>
        <v>41851.060092592597</v>
      </c>
      <c r="U1043" s="14">
        <f t="shared" si="84"/>
        <v>2014</v>
      </c>
      <c r="V1043" s="17"/>
    </row>
    <row r="1044" spans="1:22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7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1"/>
        <v>10</v>
      </c>
      <c r="Q1044" s="11" t="s">
        <v>8328</v>
      </c>
      <c r="R1044" t="s">
        <v>8329</v>
      </c>
      <c r="S1044" s="16">
        <f t="shared" si="82"/>
        <v>41851.696157407408</v>
      </c>
      <c r="T1044" s="16">
        <f t="shared" si="83"/>
        <v>41894.416666666664</v>
      </c>
      <c r="U1044" s="14">
        <f t="shared" si="84"/>
        <v>2014</v>
      </c>
      <c r="V1044" s="17"/>
    </row>
    <row r="1045" spans="1:22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7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1"/>
        <v>29.24</v>
      </c>
      <c r="Q1045" s="11" t="s">
        <v>8328</v>
      </c>
      <c r="R1045" t="s">
        <v>8329</v>
      </c>
      <c r="S1045" s="16">
        <f t="shared" si="82"/>
        <v>42114.252951388888</v>
      </c>
      <c r="T1045" s="16">
        <f t="shared" si="83"/>
        <v>42144.252951388888</v>
      </c>
      <c r="U1045" s="14">
        <f t="shared" si="84"/>
        <v>2015</v>
      </c>
      <c r="V1045" s="17"/>
    </row>
    <row r="1046" spans="1:22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7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1"/>
        <v>3</v>
      </c>
      <c r="Q1046" s="11" t="s">
        <v>8328</v>
      </c>
      <c r="R1046" t="s">
        <v>8329</v>
      </c>
      <c r="S1046" s="16">
        <f t="shared" si="82"/>
        <v>42011.925937499997</v>
      </c>
      <c r="T1046" s="16">
        <f t="shared" si="83"/>
        <v>42068.852083333331</v>
      </c>
      <c r="U1046" s="14">
        <f t="shared" si="84"/>
        <v>2015</v>
      </c>
      <c r="V1046" s="17"/>
    </row>
    <row r="1047" spans="1:22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7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1"/>
        <v>33.25</v>
      </c>
      <c r="Q1047" s="11" t="s">
        <v>8328</v>
      </c>
      <c r="R1047" t="s">
        <v>8329</v>
      </c>
      <c r="S1047" s="16">
        <f t="shared" si="82"/>
        <v>41844.874421296299</v>
      </c>
      <c r="T1047" s="16">
        <f t="shared" si="83"/>
        <v>41874.874421296299</v>
      </c>
      <c r="U1047" s="14">
        <f t="shared" si="84"/>
        <v>2014</v>
      </c>
      <c r="V1047" s="17"/>
    </row>
    <row r="1048" spans="1:22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7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1"/>
        <v>0</v>
      </c>
      <c r="Q1048" s="11" t="s">
        <v>8328</v>
      </c>
      <c r="R1048" t="s">
        <v>8329</v>
      </c>
      <c r="S1048" s="16">
        <f t="shared" si="82"/>
        <v>42319.851388888885</v>
      </c>
      <c r="T1048" s="16">
        <f t="shared" si="83"/>
        <v>42364.851388888885</v>
      </c>
      <c r="U1048" s="14">
        <f t="shared" si="84"/>
        <v>2015</v>
      </c>
      <c r="V1048" s="17"/>
    </row>
    <row r="1049" spans="1:22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7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1"/>
        <v>1</v>
      </c>
      <c r="Q1049" s="11" t="s">
        <v>8328</v>
      </c>
      <c r="R1049" t="s">
        <v>8329</v>
      </c>
      <c r="S1049" s="16">
        <f t="shared" si="82"/>
        <v>41918.818460648145</v>
      </c>
      <c r="T1049" s="16">
        <f t="shared" si="83"/>
        <v>41948.860127314816</v>
      </c>
      <c r="U1049" s="14">
        <f t="shared" si="84"/>
        <v>2014</v>
      </c>
      <c r="V1049" s="17"/>
    </row>
    <row r="1050" spans="1:22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7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1"/>
        <v>53</v>
      </c>
      <c r="Q1050" s="11" t="s">
        <v>8328</v>
      </c>
      <c r="R1050" t="s">
        <v>8329</v>
      </c>
      <c r="S1050" s="16">
        <f t="shared" si="82"/>
        <v>42598.053113425922</v>
      </c>
      <c r="T1050" s="16">
        <f t="shared" si="83"/>
        <v>42638.053113425922</v>
      </c>
      <c r="U1050" s="14">
        <f t="shared" si="84"/>
        <v>2016</v>
      </c>
      <c r="V1050" s="17"/>
    </row>
    <row r="1051" spans="1:22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7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1"/>
        <v>0</v>
      </c>
      <c r="Q1051" s="11" t="s">
        <v>8328</v>
      </c>
      <c r="R1051" t="s">
        <v>8329</v>
      </c>
      <c r="S1051" s="16">
        <f t="shared" si="82"/>
        <v>42382.431076388893</v>
      </c>
      <c r="T1051" s="16">
        <f t="shared" si="83"/>
        <v>42412.431076388893</v>
      </c>
      <c r="U1051" s="14">
        <f t="shared" si="84"/>
        <v>2016</v>
      </c>
      <c r="V1051" s="17"/>
    </row>
    <row r="1052" spans="1:22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7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1"/>
        <v>0</v>
      </c>
      <c r="Q1052" s="11" t="s">
        <v>8328</v>
      </c>
      <c r="R1052" t="s">
        <v>8329</v>
      </c>
      <c r="S1052" s="16">
        <f t="shared" si="82"/>
        <v>42231.7971875</v>
      </c>
      <c r="T1052" s="16">
        <f t="shared" si="83"/>
        <v>42261.7971875</v>
      </c>
      <c r="U1052" s="14">
        <f t="shared" si="84"/>
        <v>2015</v>
      </c>
      <c r="V1052" s="17"/>
    </row>
    <row r="1053" spans="1:22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7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1"/>
        <v>0</v>
      </c>
      <c r="Q1053" s="11" t="s">
        <v>8328</v>
      </c>
      <c r="R1053" t="s">
        <v>8329</v>
      </c>
      <c r="S1053" s="16">
        <f t="shared" si="82"/>
        <v>41850.014178240745</v>
      </c>
      <c r="T1053" s="16">
        <f t="shared" si="83"/>
        <v>41878.014178240745</v>
      </c>
      <c r="U1053" s="14">
        <f t="shared" si="84"/>
        <v>2014</v>
      </c>
      <c r="V1053" s="17"/>
    </row>
    <row r="1054" spans="1:22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7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1"/>
        <v>0</v>
      </c>
      <c r="Q1054" s="11" t="s">
        <v>8328</v>
      </c>
      <c r="R1054" t="s">
        <v>8329</v>
      </c>
      <c r="S1054" s="16">
        <f t="shared" si="82"/>
        <v>42483.797395833331</v>
      </c>
      <c r="T1054" s="16">
        <f t="shared" si="83"/>
        <v>42527.839583333334</v>
      </c>
      <c r="U1054" s="14">
        <f t="shared" si="84"/>
        <v>2016</v>
      </c>
      <c r="V1054" s="17"/>
    </row>
    <row r="1055" spans="1:22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7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1"/>
        <v>15</v>
      </c>
      <c r="Q1055" s="11" t="s">
        <v>8328</v>
      </c>
      <c r="R1055" t="s">
        <v>8329</v>
      </c>
      <c r="S1055" s="16">
        <f t="shared" si="82"/>
        <v>42775.172824074078</v>
      </c>
      <c r="T1055" s="16">
        <f t="shared" si="83"/>
        <v>42800.172824074078</v>
      </c>
      <c r="U1055" s="14">
        <f t="shared" si="84"/>
        <v>2017</v>
      </c>
      <c r="V1055" s="17"/>
    </row>
    <row r="1056" spans="1:22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7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1"/>
        <v>0</v>
      </c>
      <c r="Q1056" s="11" t="s">
        <v>8328</v>
      </c>
      <c r="R1056" t="s">
        <v>8329</v>
      </c>
      <c r="S1056" s="16">
        <f t="shared" si="82"/>
        <v>41831.851840277777</v>
      </c>
      <c r="T1056" s="16">
        <f t="shared" si="83"/>
        <v>41861.916666666664</v>
      </c>
      <c r="U1056" s="14">
        <f t="shared" si="84"/>
        <v>2014</v>
      </c>
      <c r="V1056" s="17"/>
    </row>
    <row r="1057" spans="1:22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7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1"/>
        <v>0</v>
      </c>
      <c r="Q1057" s="11" t="s">
        <v>8328</v>
      </c>
      <c r="R1057" t="s">
        <v>8329</v>
      </c>
      <c r="S1057" s="16">
        <f t="shared" si="82"/>
        <v>42406.992418981477</v>
      </c>
      <c r="T1057" s="16">
        <f t="shared" si="83"/>
        <v>42436.992418981477</v>
      </c>
      <c r="U1057" s="14">
        <f t="shared" si="84"/>
        <v>2016</v>
      </c>
      <c r="V1057" s="17"/>
    </row>
    <row r="1058" spans="1:22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7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1"/>
        <v>0</v>
      </c>
      <c r="Q1058" s="11" t="s">
        <v>8328</v>
      </c>
      <c r="R1058" t="s">
        <v>8329</v>
      </c>
      <c r="S1058" s="16">
        <f t="shared" si="82"/>
        <v>42058.719641203701</v>
      </c>
      <c r="T1058" s="16">
        <f t="shared" si="83"/>
        <v>42118.677974537044</v>
      </c>
      <c r="U1058" s="14">
        <f t="shared" si="84"/>
        <v>2015</v>
      </c>
      <c r="V1058" s="17"/>
    </row>
    <row r="1059" spans="1:22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7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1"/>
        <v>0</v>
      </c>
      <c r="Q1059" s="11" t="s">
        <v>8328</v>
      </c>
      <c r="R1059" t="s">
        <v>8329</v>
      </c>
      <c r="S1059" s="16">
        <f t="shared" si="82"/>
        <v>42678.871331018512</v>
      </c>
      <c r="T1059" s="16">
        <f t="shared" si="83"/>
        <v>42708.912997685184</v>
      </c>
      <c r="U1059" s="14">
        <f t="shared" si="84"/>
        <v>2016</v>
      </c>
      <c r="V1059" s="17"/>
    </row>
    <row r="1060" spans="1:22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7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1"/>
        <v>0</v>
      </c>
      <c r="Q1060" s="11" t="s">
        <v>8328</v>
      </c>
      <c r="R1060" t="s">
        <v>8329</v>
      </c>
      <c r="S1060" s="16">
        <f t="shared" si="82"/>
        <v>42047.900960648149</v>
      </c>
      <c r="T1060" s="16">
        <f t="shared" si="83"/>
        <v>42089</v>
      </c>
      <c r="U1060" s="14">
        <f t="shared" si="84"/>
        <v>2015</v>
      </c>
      <c r="V1060" s="17"/>
    </row>
    <row r="1061" spans="1:22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7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1"/>
        <v>0</v>
      </c>
      <c r="Q1061" s="11" t="s">
        <v>8328</v>
      </c>
      <c r="R1061" t="s">
        <v>8329</v>
      </c>
      <c r="S1061" s="16">
        <f t="shared" si="82"/>
        <v>42046.79</v>
      </c>
      <c r="T1061" s="16">
        <f t="shared" si="83"/>
        <v>42076.748333333337</v>
      </c>
      <c r="U1061" s="14">
        <f t="shared" si="84"/>
        <v>2015</v>
      </c>
      <c r="V1061" s="17"/>
    </row>
    <row r="1062" spans="1:22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7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1"/>
        <v>50</v>
      </c>
      <c r="Q1062" s="11" t="s">
        <v>8328</v>
      </c>
      <c r="R1062" t="s">
        <v>8329</v>
      </c>
      <c r="S1062" s="16">
        <f t="shared" si="82"/>
        <v>42079.913113425922</v>
      </c>
      <c r="T1062" s="16">
        <f t="shared" si="83"/>
        <v>42109.913113425922</v>
      </c>
      <c r="U1062" s="14">
        <f t="shared" si="84"/>
        <v>2015</v>
      </c>
      <c r="V1062" s="17"/>
    </row>
    <row r="1063" spans="1:22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7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1"/>
        <v>0</v>
      </c>
      <c r="Q1063" s="11" t="s">
        <v>8328</v>
      </c>
      <c r="R1063" t="s">
        <v>8329</v>
      </c>
      <c r="S1063" s="16">
        <f t="shared" si="82"/>
        <v>42432.276712962965</v>
      </c>
      <c r="T1063" s="16">
        <f t="shared" si="83"/>
        <v>42492.041666666672</v>
      </c>
      <c r="U1063" s="14">
        <f t="shared" si="84"/>
        <v>2016</v>
      </c>
      <c r="V1063" s="17"/>
    </row>
    <row r="1064" spans="1:22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7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1"/>
        <v>47.5</v>
      </c>
      <c r="Q1064" s="11" t="s">
        <v>8328</v>
      </c>
      <c r="R1064" t="s">
        <v>8329</v>
      </c>
      <c r="S1064" s="16">
        <f t="shared" si="82"/>
        <v>42556.807187500002</v>
      </c>
      <c r="T1064" s="16">
        <f t="shared" si="83"/>
        <v>42563.807187500002</v>
      </c>
      <c r="U1064" s="14">
        <f t="shared" si="84"/>
        <v>2016</v>
      </c>
      <c r="V1064" s="17"/>
    </row>
    <row r="1065" spans="1:22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7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1"/>
        <v>0</v>
      </c>
      <c r="Q1065" s="11" t="s">
        <v>8328</v>
      </c>
      <c r="R1065" t="s">
        <v>8329</v>
      </c>
      <c r="S1065" s="16">
        <f t="shared" si="82"/>
        <v>42583.030810185184</v>
      </c>
      <c r="T1065" s="16">
        <f t="shared" si="83"/>
        <v>42613.030810185184</v>
      </c>
      <c r="U1065" s="14">
        <f t="shared" si="84"/>
        <v>2016</v>
      </c>
      <c r="V1065" s="17"/>
    </row>
    <row r="1066" spans="1:22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7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1"/>
        <v>65.67</v>
      </c>
      <c r="Q1066" s="11" t="s">
        <v>8330</v>
      </c>
      <c r="R1066" t="s">
        <v>8331</v>
      </c>
      <c r="S1066" s="16">
        <f t="shared" si="82"/>
        <v>41417.228043981479</v>
      </c>
      <c r="T1066" s="16">
        <f t="shared" si="83"/>
        <v>41462.228043981479</v>
      </c>
      <c r="U1066" s="14">
        <f t="shared" si="84"/>
        <v>2013</v>
      </c>
      <c r="V1066" s="17"/>
    </row>
    <row r="1067" spans="1:22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7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1"/>
        <v>16.2</v>
      </c>
      <c r="Q1067" s="11" t="s">
        <v>8330</v>
      </c>
      <c r="R1067" t="s">
        <v>8331</v>
      </c>
      <c r="S1067" s="16">
        <f t="shared" si="82"/>
        <v>41661.381041666667</v>
      </c>
      <c r="T1067" s="16">
        <f t="shared" si="83"/>
        <v>41689.381041666667</v>
      </c>
      <c r="U1067" s="14">
        <f t="shared" si="84"/>
        <v>2014</v>
      </c>
      <c r="V1067" s="17"/>
    </row>
    <row r="1068" spans="1:22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7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1"/>
        <v>34.130000000000003</v>
      </c>
      <c r="Q1068" s="11" t="s">
        <v>8330</v>
      </c>
      <c r="R1068" t="s">
        <v>8331</v>
      </c>
      <c r="S1068" s="16">
        <f t="shared" si="82"/>
        <v>41445.962754629632</v>
      </c>
      <c r="T1068" s="16">
        <f t="shared" si="83"/>
        <v>41490.962754629632</v>
      </c>
      <c r="U1068" s="14">
        <f t="shared" si="84"/>
        <v>2013</v>
      </c>
      <c r="V1068" s="17"/>
    </row>
    <row r="1069" spans="1:22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7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1"/>
        <v>13</v>
      </c>
      <c r="Q1069" s="11" t="s">
        <v>8330</v>
      </c>
      <c r="R1069" t="s">
        <v>8331</v>
      </c>
      <c r="S1069" s="16">
        <f t="shared" si="82"/>
        <v>41599.855682870373</v>
      </c>
      <c r="T1069" s="16">
        <f t="shared" si="83"/>
        <v>41629.855682870373</v>
      </c>
      <c r="U1069" s="14">
        <f t="shared" si="84"/>
        <v>2013</v>
      </c>
      <c r="V1069" s="17"/>
    </row>
    <row r="1070" spans="1:22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7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1"/>
        <v>11.25</v>
      </c>
      <c r="Q1070" s="11" t="s">
        <v>8330</v>
      </c>
      <c r="R1070" t="s">
        <v>8331</v>
      </c>
      <c r="S1070" s="16">
        <f t="shared" si="82"/>
        <v>42440.371111111104</v>
      </c>
      <c r="T1070" s="16">
        <f t="shared" si="83"/>
        <v>42470.329444444447</v>
      </c>
      <c r="U1070" s="14">
        <f t="shared" si="84"/>
        <v>2016</v>
      </c>
      <c r="V1070" s="17"/>
    </row>
    <row r="1071" spans="1:22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7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1"/>
        <v>40.479999999999997</v>
      </c>
      <c r="Q1071" s="11" t="s">
        <v>8330</v>
      </c>
      <c r="R1071" t="s">
        <v>8331</v>
      </c>
      <c r="S1071" s="16">
        <f t="shared" si="82"/>
        <v>41572.229849537034</v>
      </c>
      <c r="T1071" s="16">
        <f t="shared" si="83"/>
        <v>41604.271516203706</v>
      </c>
      <c r="U1071" s="14">
        <f t="shared" si="84"/>
        <v>2013</v>
      </c>
      <c r="V1071" s="17"/>
    </row>
    <row r="1072" spans="1:22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7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1"/>
        <v>35</v>
      </c>
      <c r="Q1072" s="11" t="s">
        <v>8330</v>
      </c>
      <c r="R1072" t="s">
        <v>8331</v>
      </c>
      <c r="S1072" s="16">
        <f t="shared" si="82"/>
        <v>41163.011828703704</v>
      </c>
      <c r="T1072" s="16">
        <f t="shared" si="83"/>
        <v>41183.011828703704</v>
      </c>
      <c r="U1072" s="14">
        <f t="shared" si="84"/>
        <v>2012</v>
      </c>
      <c r="V1072" s="17"/>
    </row>
    <row r="1073" spans="1:22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7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1"/>
        <v>0</v>
      </c>
      <c r="Q1073" s="11" t="s">
        <v>8330</v>
      </c>
      <c r="R1073" t="s">
        <v>8331</v>
      </c>
      <c r="S1073" s="16">
        <f t="shared" si="82"/>
        <v>42295.753391203703</v>
      </c>
      <c r="T1073" s="16">
        <f t="shared" si="83"/>
        <v>42325.795057870375</v>
      </c>
      <c r="U1073" s="14">
        <f t="shared" si="84"/>
        <v>2015</v>
      </c>
      <c r="V1073" s="17"/>
    </row>
    <row r="1074" spans="1:22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7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1"/>
        <v>12.75</v>
      </c>
      <c r="Q1074" s="11" t="s">
        <v>8330</v>
      </c>
      <c r="R1074" t="s">
        <v>8331</v>
      </c>
      <c r="S1074" s="16">
        <f t="shared" si="82"/>
        <v>41645.832141203704</v>
      </c>
      <c r="T1074" s="16">
        <f t="shared" si="83"/>
        <v>41675.832141203704</v>
      </c>
      <c r="U1074" s="14">
        <f t="shared" si="84"/>
        <v>2014</v>
      </c>
      <c r="V1074" s="17"/>
    </row>
    <row r="1075" spans="1:22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7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1"/>
        <v>10</v>
      </c>
      <c r="Q1075" s="11" t="s">
        <v>8330</v>
      </c>
      <c r="R1075" t="s">
        <v>8331</v>
      </c>
      <c r="S1075" s="16">
        <f t="shared" si="82"/>
        <v>40802.964594907404</v>
      </c>
      <c r="T1075" s="16">
        <f t="shared" si="83"/>
        <v>40832.964594907404</v>
      </c>
      <c r="U1075" s="14">
        <f t="shared" si="84"/>
        <v>2011</v>
      </c>
      <c r="V1075" s="17"/>
    </row>
    <row r="1076" spans="1:22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7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1"/>
        <v>113.57</v>
      </c>
      <c r="Q1076" s="11" t="s">
        <v>8330</v>
      </c>
      <c r="R1076" t="s">
        <v>8331</v>
      </c>
      <c r="S1076" s="16">
        <f t="shared" si="82"/>
        <v>41613.172974537039</v>
      </c>
      <c r="T1076" s="16">
        <f t="shared" si="83"/>
        <v>41643.172974537039</v>
      </c>
      <c r="U1076" s="14">
        <f t="shared" si="84"/>
        <v>2013</v>
      </c>
      <c r="V1076" s="17"/>
    </row>
    <row r="1077" spans="1:22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7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1"/>
        <v>15</v>
      </c>
      <c r="Q1077" s="11" t="s">
        <v>8330</v>
      </c>
      <c r="R1077" t="s">
        <v>8331</v>
      </c>
      <c r="S1077" s="16">
        <f t="shared" si="82"/>
        <v>41005.904120370367</v>
      </c>
      <c r="T1077" s="16">
        <f t="shared" si="83"/>
        <v>41035.904120370367</v>
      </c>
      <c r="U1077" s="14">
        <f t="shared" si="84"/>
        <v>2012</v>
      </c>
      <c r="V1077" s="17"/>
    </row>
    <row r="1078" spans="1:22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7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1"/>
        <v>48.28</v>
      </c>
      <c r="Q1078" s="11" t="s">
        <v>8330</v>
      </c>
      <c r="R1078" t="s">
        <v>8331</v>
      </c>
      <c r="S1078" s="16">
        <f t="shared" si="82"/>
        <v>41838.377893518518</v>
      </c>
      <c r="T1078" s="16">
        <f t="shared" si="83"/>
        <v>41893.377893518518</v>
      </c>
      <c r="U1078" s="14">
        <f t="shared" si="84"/>
        <v>2014</v>
      </c>
      <c r="V1078" s="17"/>
    </row>
    <row r="1079" spans="1:22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7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1"/>
        <v>43.98</v>
      </c>
      <c r="Q1079" s="11" t="s">
        <v>8330</v>
      </c>
      <c r="R1079" t="s">
        <v>8331</v>
      </c>
      <c r="S1079" s="16">
        <f t="shared" si="82"/>
        <v>42353.16679398148</v>
      </c>
      <c r="T1079" s="16">
        <f t="shared" si="83"/>
        <v>42383.16679398148</v>
      </c>
      <c r="U1079" s="14">
        <f t="shared" si="84"/>
        <v>2015</v>
      </c>
      <c r="V1079" s="17"/>
    </row>
    <row r="1080" spans="1:22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7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1"/>
        <v>9</v>
      </c>
      <c r="Q1080" s="11" t="s">
        <v>8330</v>
      </c>
      <c r="R1080" t="s">
        <v>8331</v>
      </c>
      <c r="S1080" s="16">
        <f t="shared" si="82"/>
        <v>40701.195844907408</v>
      </c>
      <c r="T1080" s="16">
        <f t="shared" si="83"/>
        <v>40746.195844907408</v>
      </c>
      <c r="U1080" s="14">
        <f t="shared" si="84"/>
        <v>2011</v>
      </c>
      <c r="V1080" s="17"/>
    </row>
    <row r="1081" spans="1:22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7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1"/>
        <v>37.67</v>
      </c>
      <c r="Q1081" s="11" t="s">
        <v>8330</v>
      </c>
      <c r="R1081" t="s">
        <v>8331</v>
      </c>
      <c r="S1081" s="16">
        <f t="shared" si="82"/>
        <v>42479.566388888896</v>
      </c>
      <c r="T1081" s="16">
        <f t="shared" si="83"/>
        <v>42504.566388888896</v>
      </c>
      <c r="U1081" s="14">
        <f t="shared" si="84"/>
        <v>2016</v>
      </c>
      <c r="V1081" s="17"/>
    </row>
    <row r="1082" spans="1:22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7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1"/>
        <v>18.579999999999998</v>
      </c>
      <c r="Q1082" s="11" t="s">
        <v>8330</v>
      </c>
      <c r="R1082" t="s">
        <v>8331</v>
      </c>
      <c r="S1082" s="16">
        <f t="shared" si="82"/>
        <v>41740.138113425928</v>
      </c>
      <c r="T1082" s="16">
        <f t="shared" si="83"/>
        <v>41770.138113425928</v>
      </c>
      <c r="U1082" s="14">
        <f t="shared" si="84"/>
        <v>2014</v>
      </c>
      <c r="V1082" s="17"/>
    </row>
    <row r="1083" spans="1:22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7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1"/>
        <v>3</v>
      </c>
      <c r="Q1083" s="11" t="s">
        <v>8330</v>
      </c>
      <c r="R1083" t="s">
        <v>8331</v>
      </c>
      <c r="S1083" s="16">
        <f t="shared" si="82"/>
        <v>42002.926990740743</v>
      </c>
      <c r="T1083" s="16">
        <f t="shared" si="83"/>
        <v>42032.926990740743</v>
      </c>
      <c r="U1083" s="14">
        <f t="shared" si="84"/>
        <v>2014</v>
      </c>
      <c r="V1083" s="17"/>
    </row>
    <row r="1084" spans="1:22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7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1"/>
        <v>18.670000000000002</v>
      </c>
      <c r="Q1084" s="11" t="s">
        <v>8330</v>
      </c>
      <c r="R1084" t="s">
        <v>8331</v>
      </c>
      <c r="S1084" s="16">
        <f t="shared" si="82"/>
        <v>41101.906111111115</v>
      </c>
      <c r="T1084" s="16">
        <f t="shared" si="83"/>
        <v>41131.906111111115</v>
      </c>
      <c r="U1084" s="14">
        <f t="shared" si="84"/>
        <v>2012</v>
      </c>
      <c r="V1084" s="17"/>
    </row>
    <row r="1085" spans="1:22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7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1"/>
        <v>410</v>
      </c>
      <c r="Q1085" s="11" t="s">
        <v>8330</v>
      </c>
      <c r="R1085" t="s">
        <v>8331</v>
      </c>
      <c r="S1085" s="16">
        <f t="shared" si="82"/>
        <v>41793.659525462965</v>
      </c>
      <c r="T1085" s="16">
        <f t="shared" si="83"/>
        <v>41853.659525462965</v>
      </c>
      <c r="U1085" s="14">
        <f t="shared" si="84"/>
        <v>2014</v>
      </c>
      <c r="V1085" s="17"/>
    </row>
    <row r="1086" spans="1:22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7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1"/>
        <v>0</v>
      </c>
      <c r="Q1086" s="11" t="s">
        <v>8330</v>
      </c>
      <c r="R1086" t="s">
        <v>8331</v>
      </c>
      <c r="S1086" s="16">
        <f t="shared" si="82"/>
        <v>41829.912083333329</v>
      </c>
      <c r="T1086" s="16">
        <f t="shared" si="83"/>
        <v>41859.912083333329</v>
      </c>
      <c r="U1086" s="14">
        <f t="shared" si="84"/>
        <v>2014</v>
      </c>
      <c r="V1086" s="17"/>
    </row>
    <row r="1087" spans="1:22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7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1"/>
        <v>114</v>
      </c>
      <c r="Q1087" s="11" t="s">
        <v>8330</v>
      </c>
      <c r="R1087" t="s">
        <v>8331</v>
      </c>
      <c r="S1087" s="16">
        <f t="shared" si="82"/>
        <v>42413.671006944445</v>
      </c>
      <c r="T1087" s="16">
        <f t="shared" si="83"/>
        <v>42443.629340277781</v>
      </c>
      <c r="U1087" s="14">
        <f t="shared" si="84"/>
        <v>2016</v>
      </c>
      <c r="V1087" s="17"/>
    </row>
    <row r="1088" spans="1:22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7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1"/>
        <v>7.5</v>
      </c>
      <c r="Q1088" s="11" t="s">
        <v>8330</v>
      </c>
      <c r="R1088" t="s">
        <v>8331</v>
      </c>
      <c r="S1088" s="16">
        <f t="shared" si="82"/>
        <v>41845.866793981484</v>
      </c>
      <c r="T1088" s="16">
        <f t="shared" si="83"/>
        <v>41875.866793981484</v>
      </c>
      <c r="U1088" s="14">
        <f t="shared" si="84"/>
        <v>2014</v>
      </c>
      <c r="V1088" s="17"/>
    </row>
    <row r="1089" spans="1:22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7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1"/>
        <v>0</v>
      </c>
      <c r="Q1089" s="11" t="s">
        <v>8330</v>
      </c>
      <c r="R1089" t="s">
        <v>8331</v>
      </c>
      <c r="S1089" s="16">
        <f t="shared" si="82"/>
        <v>41775.713969907411</v>
      </c>
      <c r="T1089" s="16">
        <f t="shared" si="83"/>
        <v>41805.713969907411</v>
      </c>
      <c r="U1089" s="14">
        <f t="shared" si="84"/>
        <v>2014</v>
      </c>
      <c r="V1089" s="17"/>
    </row>
    <row r="1090" spans="1:22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7">
        <f t="shared" ref="F1090:F1153" si="85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81"/>
        <v>43.42</v>
      </c>
      <c r="Q1090" s="11" t="s">
        <v>8330</v>
      </c>
      <c r="R1090" t="s">
        <v>8331</v>
      </c>
      <c r="S1090" s="16">
        <f t="shared" si="82"/>
        <v>41723.799386574072</v>
      </c>
      <c r="T1090" s="16">
        <f t="shared" si="83"/>
        <v>41753.799386574072</v>
      </c>
      <c r="U1090" s="14">
        <f t="shared" si="84"/>
        <v>2014</v>
      </c>
      <c r="V1090" s="17"/>
    </row>
    <row r="1091" spans="1:22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7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86">IFERROR(ROUND(E1091/M1091,2),0)</f>
        <v>23.96</v>
      </c>
      <c r="Q1091" s="11" t="s">
        <v>8330</v>
      </c>
      <c r="R1091" t="s">
        <v>8331</v>
      </c>
      <c r="S1091" s="16">
        <f t="shared" ref="S1091:S1154" si="87">(((K1091/60)/60)/24)+DATE(1970,1,1)</f>
        <v>42151.189525462964</v>
      </c>
      <c r="T1091" s="16">
        <f t="shared" ref="T1091:T1154" si="88">(((J1091/60)/60)/24)+DATE(1970,1,1)</f>
        <v>42181.189525462964</v>
      </c>
      <c r="U1091" s="14">
        <f t="shared" si="84"/>
        <v>2015</v>
      </c>
      <c r="V1091" s="17"/>
    </row>
    <row r="1092" spans="1:22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7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6"/>
        <v>5</v>
      </c>
      <c r="Q1092" s="11" t="s">
        <v>8330</v>
      </c>
      <c r="R1092" t="s">
        <v>8331</v>
      </c>
      <c r="S1092" s="16">
        <f t="shared" si="87"/>
        <v>42123.185798611114</v>
      </c>
      <c r="T1092" s="16">
        <f t="shared" si="88"/>
        <v>42153.185798611114</v>
      </c>
      <c r="U1092" s="14">
        <f t="shared" ref="U1092:U1155" si="89">YEAR(S1092)</f>
        <v>2015</v>
      </c>
      <c r="V1092" s="17"/>
    </row>
    <row r="1093" spans="1:22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7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6"/>
        <v>12.5</v>
      </c>
      <c r="Q1093" s="11" t="s">
        <v>8330</v>
      </c>
      <c r="R1093" t="s">
        <v>8331</v>
      </c>
      <c r="S1093" s="16">
        <f t="shared" si="87"/>
        <v>42440.820277777777</v>
      </c>
      <c r="T1093" s="16">
        <f t="shared" si="88"/>
        <v>42470.778611111105</v>
      </c>
      <c r="U1093" s="14">
        <f t="shared" si="89"/>
        <v>2016</v>
      </c>
      <c r="V1093" s="17"/>
    </row>
    <row r="1094" spans="1:22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7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6"/>
        <v>3</v>
      </c>
      <c r="Q1094" s="11" t="s">
        <v>8330</v>
      </c>
      <c r="R1094" t="s">
        <v>8331</v>
      </c>
      <c r="S1094" s="16">
        <f t="shared" si="87"/>
        <v>41250.025902777779</v>
      </c>
      <c r="T1094" s="16">
        <f t="shared" si="88"/>
        <v>41280.025902777779</v>
      </c>
      <c r="U1094" s="14">
        <f t="shared" si="89"/>
        <v>2012</v>
      </c>
      <c r="V1094" s="17"/>
    </row>
    <row r="1095" spans="1:22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7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6"/>
        <v>10.56</v>
      </c>
      <c r="Q1095" s="11" t="s">
        <v>8330</v>
      </c>
      <c r="R1095" t="s">
        <v>8331</v>
      </c>
      <c r="S1095" s="16">
        <f t="shared" si="87"/>
        <v>42396.973807870367</v>
      </c>
      <c r="T1095" s="16">
        <f t="shared" si="88"/>
        <v>42411.973807870367</v>
      </c>
      <c r="U1095" s="14">
        <f t="shared" si="89"/>
        <v>2016</v>
      </c>
      <c r="V1095" s="17"/>
    </row>
    <row r="1096" spans="1:22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7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6"/>
        <v>122</v>
      </c>
      <c r="Q1096" s="11" t="s">
        <v>8330</v>
      </c>
      <c r="R1096" t="s">
        <v>8331</v>
      </c>
      <c r="S1096" s="16">
        <f t="shared" si="87"/>
        <v>40795.713344907403</v>
      </c>
      <c r="T1096" s="16">
        <f t="shared" si="88"/>
        <v>40825.713344907403</v>
      </c>
      <c r="U1096" s="14">
        <f t="shared" si="89"/>
        <v>2011</v>
      </c>
      <c r="V1096" s="17"/>
    </row>
    <row r="1097" spans="1:22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7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6"/>
        <v>267.81</v>
      </c>
      <c r="Q1097" s="11" t="s">
        <v>8330</v>
      </c>
      <c r="R1097" t="s">
        <v>8331</v>
      </c>
      <c r="S1097" s="16">
        <f t="shared" si="87"/>
        <v>41486.537268518521</v>
      </c>
      <c r="T1097" s="16">
        <f t="shared" si="88"/>
        <v>41516.537268518521</v>
      </c>
      <c r="U1097" s="14">
        <f t="shared" si="89"/>
        <v>2013</v>
      </c>
      <c r="V1097" s="17"/>
    </row>
    <row r="1098" spans="1:22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7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86"/>
        <v>74.209999999999994</v>
      </c>
      <c r="Q1098" s="11" t="s">
        <v>8330</v>
      </c>
      <c r="R1098" t="s">
        <v>8331</v>
      </c>
      <c r="S1098" s="16">
        <f t="shared" si="87"/>
        <v>41885.51798611111</v>
      </c>
      <c r="T1098" s="16">
        <f t="shared" si="88"/>
        <v>41916.145833333336</v>
      </c>
      <c r="U1098" s="14">
        <f t="shared" si="89"/>
        <v>2014</v>
      </c>
      <c r="V1098" s="17"/>
    </row>
    <row r="1099" spans="1:22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7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86"/>
        <v>6.71</v>
      </c>
      <c r="Q1099" s="11" t="s">
        <v>8330</v>
      </c>
      <c r="R1099" t="s">
        <v>8331</v>
      </c>
      <c r="S1099" s="16">
        <f t="shared" si="87"/>
        <v>41660.792557870373</v>
      </c>
      <c r="T1099" s="16">
        <f t="shared" si="88"/>
        <v>41700.792557870373</v>
      </c>
      <c r="U1099" s="14">
        <f t="shared" si="89"/>
        <v>2014</v>
      </c>
      <c r="V1099" s="17"/>
    </row>
    <row r="1100" spans="1:22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7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86"/>
        <v>81.95</v>
      </c>
      <c r="Q1100" s="11" t="s">
        <v>8330</v>
      </c>
      <c r="R1100" t="s">
        <v>8331</v>
      </c>
      <c r="S1100" s="16">
        <f t="shared" si="87"/>
        <v>41712.762673611112</v>
      </c>
      <c r="T1100" s="16">
        <f t="shared" si="88"/>
        <v>41742.762673611112</v>
      </c>
      <c r="U1100" s="14">
        <f t="shared" si="89"/>
        <v>2014</v>
      </c>
      <c r="V1100" s="17"/>
    </row>
    <row r="1101" spans="1:22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7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86"/>
        <v>25</v>
      </c>
      <c r="Q1101" s="11" t="s">
        <v>8330</v>
      </c>
      <c r="R1101" t="s">
        <v>8331</v>
      </c>
      <c r="S1101" s="16">
        <f t="shared" si="87"/>
        <v>42107.836435185185</v>
      </c>
      <c r="T1101" s="16">
        <f t="shared" si="88"/>
        <v>42137.836435185185</v>
      </c>
      <c r="U1101" s="14">
        <f t="shared" si="89"/>
        <v>2015</v>
      </c>
      <c r="V1101" s="17"/>
    </row>
    <row r="1102" spans="1:22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7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86"/>
        <v>10</v>
      </c>
      <c r="Q1102" s="11" t="s">
        <v>8330</v>
      </c>
      <c r="R1102" t="s">
        <v>8331</v>
      </c>
      <c r="S1102" s="16">
        <f t="shared" si="87"/>
        <v>42384.110775462963</v>
      </c>
      <c r="T1102" s="16">
        <f t="shared" si="88"/>
        <v>42414.110775462963</v>
      </c>
      <c r="U1102" s="14">
        <f t="shared" si="89"/>
        <v>2016</v>
      </c>
      <c r="V1102" s="17"/>
    </row>
    <row r="1103" spans="1:22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7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86"/>
        <v>6.83</v>
      </c>
      <c r="Q1103" s="11" t="s">
        <v>8330</v>
      </c>
      <c r="R1103" t="s">
        <v>8331</v>
      </c>
      <c r="S1103" s="16">
        <f t="shared" si="87"/>
        <v>42538.77243055556</v>
      </c>
      <c r="T1103" s="16">
        <f t="shared" si="88"/>
        <v>42565.758333333331</v>
      </c>
      <c r="U1103" s="14">
        <f t="shared" si="89"/>
        <v>2016</v>
      </c>
      <c r="V1103" s="17"/>
    </row>
    <row r="1104" spans="1:22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7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86"/>
        <v>17.71</v>
      </c>
      <c r="Q1104" s="11" t="s">
        <v>8330</v>
      </c>
      <c r="R1104" t="s">
        <v>8331</v>
      </c>
      <c r="S1104" s="16">
        <f t="shared" si="87"/>
        <v>41577.045428240745</v>
      </c>
      <c r="T1104" s="16">
        <f t="shared" si="88"/>
        <v>41617.249305555553</v>
      </c>
      <c r="U1104" s="14">
        <f t="shared" si="89"/>
        <v>2013</v>
      </c>
      <c r="V1104" s="17"/>
    </row>
    <row r="1105" spans="1:22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7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86"/>
        <v>16.2</v>
      </c>
      <c r="Q1105" s="11" t="s">
        <v>8330</v>
      </c>
      <c r="R1105" t="s">
        <v>8331</v>
      </c>
      <c r="S1105" s="16">
        <f t="shared" si="87"/>
        <v>42479.22210648148</v>
      </c>
      <c r="T1105" s="16">
        <f t="shared" si="88"/>
        <v>42539.22210648148</v>
      </c>
      <c r="U1105" s="14">
        <f t="shared" si="89"/>
        <v>2016</v>
      </c>
      <c r="V1105" s="17"/>
    </row>
    <row r="1106" spans="1:22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7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86"/>
        <v>80.3</v>
      </c>
      <c r="Q1106" s="11" t="s">
        <v>8330</v>
      </c>
      <c r="R1106" t="s">
        <v>8331</v>
      </c>
      <c r="S1106" s="16">
        <f t="shared" si="87"/>
        <v>41771.40996527778</v>
      </c>
      <c r="T1106" s="16">
        <f t="shared" si="88"/>
        <v>41801.40996527778</v>
      </c>
      <c r="U1106" s="14">
        <f t="shared" si="89"/>
        <v>2014</v>
      </c>
      <c r="V1106" s="17"/>
    </row>
    <row r="1107" spans="1:22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7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86"/>
        <v>71.55</v>
      </c>
      <c r="Q1107" s="11" t="s">
        <v>8330</v>
      </c>
      <c r="R1107" t="s">
        <v>8331</v>
      </c>
      <c r="S1107" s="16">
        <f t="shared" si="87"/>
        <v>41692.135729166665</v>
      </c>
      <c r="T1107" s="16">
        <f t="shared" si="88"/>
        <v>41722.0940625</v>
      </c>
      <c r="U1107" s="14">
        <f t="shared" si="89"/>
        <v>2014</v>
      </c>
      <c r="V1107" s="17"/>
    </row>
    <row r="1108" spans="1:22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7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86"/>
        <v>23.57</v>
      </c>
      <c r="Q1108" s="11" t="s">
        <v>8330</v>
      </c>
      <c r="R1108" t="s">
        <v>8331</v>
      </c>
      <c r="S1108" s="16">
        <f t="shared" si="87"/>
        <v>40973.740451388891</v>
      </c>
      <c r="T1108" s="16">
        <f t="shared" si="88"/>
        <v>41003.698784722219</v>
      </c>
      <c r="U1108" s="14">
        <f t="shared" si="89"/>
        <v>2012</v>
      </c>
      <c r="V1108" s="17"/>
    </row>
    <row r="1109" spans="1:22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7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86"/>
        <v>0</v>
      </c>
      <c r="Q1109" s="11" t="s">
        <v>8330</v>
      </c>
      <c r="R1109" t="s">
        <v>8331</v>
      </c>
      <c r="S1109" s="16">
        <f t="shared" si="87"/>
        <v>41813.861388888887</v>
      </c>
      <c r="T1109" s="16">
        <f t="shared" si="88"/>
        <v>41843.861388888887</v>
      </c>
      <c r="U1109" s="14">
        <f t="shared" si="89"/>
        <v>2014</v>
      </c>
      <c r="V1109" s="17"/>
    </row>
    <row r="1110" spans="1:22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7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86"/>
        <v>34.880000000000003</v>
      </c>
      <c r="Q1110" s="11" t="s">
        <v>8330</v>
      </c>
      <c r="R1110" t="s">
        <v>8331</v>
      </c>
      <c r="S1110" s="16">
        <f t="shared" si="87"/>
        <v>40952.636979166666</v>
      </c>
      <c r="T1110" s="16">
        <f t="shared" si="88"/>
        <v>41012.595312500001</v>
      </c>
      <c r="U1110" s="14">
        <f t="shared" si="89"/>
        <v>2012</v>
      </c>
      <c r="V1110" s="17"/>
    </row>
    <row r="1111" spans="1:22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7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86"/>
        <v>15</v>
      </c>
      <c r="Q1111" s="11" t="s">
        <v>8330</v>
      </c>
      <c r="R1111" t="s">
        <v>8331</v>
      </c>
      <c r="S1111" s="16">
        <f t="shared" si="87"/>
        <v>42662.752199074079</v>
      </c>
      <c r="T1111" s="16">
        <f t="shared" si="88"/>
        <v>42692.793865740736</v>
      </c>
      <c r="U1111" s="14">
        <f t="shared" si="89"/>
        <v>2016</v>
      </c>
      <c r="V1111" s="17"/>
    </row>
    <row r="1112" spans="1:22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7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86"/>
        <v>23.18</v>
      </c>
      <c r="Q1112" s="11" t="s">
        <v>8330</v>
      </c>
      <c r="R1112" t="s">
        <v>8331</v>
      </c>
      <c r="S1112" s="16">
        <f t="shared" si="87"/>
        <v>41220.933124999996</v>
      </c>
      <c r="T1112" s="16">
        <f t="shared" si="88"/>
        <v>41250.933124999996</v>
      </c>
      <c r="U1112" s="14">
        <f t="shared" si="89"/>
        <v>2012</v>
      </c>
      <c r="V1112" s="17"/>
    </row>
    <row r="1113" spans="1:22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7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86"/>
        <v>1</v>
      </c>
      <c r="Q1113" s="11" t="s">
        <v>8330</v>
      </c>
      <c r="R1113" t="s">
        <v>8331</v>
      </c>
      <c r="S1113" s="16">
        <f t="shared" si="87"/>
        <v>42347.203587962969</v>
      </c>
      <c r="T1113" s="16">
        <f t="shared" si="88"/>
        <v>42377.203587962969</v>
      </c>
      <c r="U1113" s="14">
        <f t="shared" si="89"/>
        <v>2015</v>
      </c>
      <c r="V1113" s="17"/>
    </row>
    <row r="1114" spans="1:22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7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86"/>
        <v>100.23</v>
      </c>
      <c r="Q1114" s="11" t="s">
        <v>8330</v>
      </c>
      <c r="R1114" t="s">
        <v>8331</v>
      </c>
      <c r="S1114" s="16">
        <f t="shared" si="87"/>
        <v>41963.759386574078</v>
      </c>
      <c r="T1114" s="16">
        <f t="shared" si="88"/>
        <v>42023.354166666672</v>
      </c>
      <c r="U1114" s="14">
        <f t="shared" si="89"/>
        <v>2014</v>
      </c>
      <c r="V1114" s="17"/>
    </row>
    <row r="1115" spans="1:22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7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86"/>
        <v>5</v>
      </c>
      <c r="Q1115" s="11" t="s">
        <v>8330</v>
      </c>
      <c r="R1115" t="s">
        <v>8331</v>
      </c>
      <c r="S1115" s="16">
        <f t="shared" si="87"/>
        <v>41835.977083333331</v>
      </c>
      <c r="T1115" s="16">
        <f t="shared" si="88"/>
        <v>41865.977083333331</v>
      </c>
      <c r="U1115" s="14">
        <f t="shared" si="89"/>
        <v>2014</v>
      </c>
      <c r="V1115" s="17"/>
    </row>
    <row r="1116" spans="1:22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7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86"/>
        <v>3.33</v>
      </c>
      <c r="Q1116" s="11" t="s">
        <v>8330</v>
      </c>
      <c r="R1116" t="s">
        <v>8331</v>
      </c>
      <c r="S1116" s="16">
        <f t="shared" si="87"/>
        <v>41526.345914351856</v>
      </c>
      <c r="T1116" s="16">
        <f t="shared" si="88"/>
        <v>41556.345914351856</v>
      </c>
      <c r="U1116" s="14">
        <f t="shared" si="89"/>
        <v>2013</v>
      </c>
      <c r="V1116" s="17"/>
    </row>
    <row r="1117" spans="1:22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7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86"/>
        <v>13.25</v>
      </c>
      <c r="Q1117" s="11" t="s">
        <v>8330</v>
      </c>
      <c r="R1117" t="s">
        <v>8331</v>
      </c>
      <c r="S1117" s="16">
        <f t="shared" si="87"/>
        <v>42429.695543981477</v>
      </c>
      <c r="T1117" s="16">
        <f t="shared" si="88"/>
        <v>42459.653877314813</v>
      </c>
      <c r="U1117" s="14">
        <f t="shared" si="89"/>
        <v>2016</v>
      </c>
      <c r="V1117" s="17"/>
    </row>
    <row r="1118" spans="1:22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7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86"/>
        <v>17.850000000000001</v>
      </c>
      <c r="Q1118" s="11" t="s">
        <v>8330</v>
      </c>
      <c r="R1118" t="s">
        <v>8331</v>
      </c>
      <c r="S1118" s="16">
        <f t="shared" si="87"/>
        <v>41009.847314814811</v>
      </c>
      <c r="T1118" s="16">
        <f t="shared" si="88"/>
        <v>41069.847314814811</v>
      </c>
      <c r="U1118" s="14">
        <f t="shared" si="89"/>
        <v>2012</v>
      </c>
      <c r="V1118" s="17"/>
    </row>
    <row r="1119" spans="1:22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7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86"/>
        <v>10.38</v>
      </c>
      <c r="Q1119" s="11" t="s">
        <v>8330</v>
      </c>
      <c r="R1119" t="s">
        <v>8331</v>
      </c>
      <c r="S1119" s="16">
        <f t="shared" si="87"/>
        <v>42333.598530092597</v>
      </c>
      <c r="T1119" s="16">
        <f t="shared" si="88"/>
        <v>42363.598530092597</v>
      </c>
      <c r="U1119" s="14">
        <f t="shared" si="89"/>
        <v>2015</v>
      </c>
      <c r="V1119" s="17"/>
    </row>
    <row r="1120" spans="1:22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7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86"/>
        <v>36.33</v>
      </c>
      <c r="Q1120" s="11" t="s">
        <v>8330</v>
      </c>
      <c r="R1120" t="s">
        <v>8331</v>
      </c>
      <c r="S1120" s="16">
        <f t="shared" si="87"/>
        <v>41704.16642361111</v>
      </c>
      <c r="T1120" s="16">
        <f t="shared" si="88"/>
        <v>41734.124756944446</v>
      </c>
      <c r="U1120" s="14">
        <f t="shared" si="89"/>
        <v>2014</v>
      </c>
      <c r="V1120" s="17"/>
    </row>
    <row r="1121" spans="1:22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7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86"/>
        <v>5</v>
      </c>
      <c r="Q1121" s="11" t="s">
        <v>8330</v>
      </c>
      <c r="R1121" t="s">
        <v>8331</v>
      </c>
      <c r="S1121" s="16">
        <f t="shared" si="87"/>
        <v>41722.792407407411</v>
      </c>
      <c r="T1121" s="16">
        <f t="shared" si="88"/>
        <v>41735.792407407411</v>
      </c>
      <c r="U1121" s="14">
        <f t="shared" si="89"/>
        <v>2014</v>
      </c>
      <c r="V1121" s="17"/>
    </row>
    <row r="1122" spans="1:22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7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86"/>
        <v>0</v>
      </c>
      <c r="Q1122" s="11" t="s">
        <v>8330</v>
      </c>
      <c r="R1122" t="s">
        <v>8331</v>
      </c>
      <c r="S1122" s="16">
        <f t="shared" si="87"/>
        <v>40799.872685185182</v>
      </c>
      <c r="T1122" s="16">
        <f t="shared" si="88"/>
        <v>40844.872685185182</v>
      </c>
      <c r="U1122" s="14">
        <f t="shared" si="89"/>
        <v>2011</v>
      </c>
      <c r="V1122" s="17"/>
    </row>
    <row r="1123" spans="1:22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7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86"/>
        <v>5.8</v>
      </c>
      <c r="Q1123" s="11" t="s">
        <v>8330</v>
      </c>
      <c r="R1123" t="s">
        <v>8331</v>
      </c>
      <c r="S1123" s="16">
        <f t="shared" si="87"/>
        <v>42412.934212962966</v>
      </c>
      <c r="T1123" s="16">
        <f t="shared" si="88"/>
        <v>42442.892546296294</v>
      </c>
      <c r="U1123" s="14">
        <f t="shared" si="89"/>
        <v>2016</v>
      </c>
      <c r="V1123" s="17"/>
    </row>
    <row r="1124" spans="1:22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7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86"/>
        <v>0</v>
      </c>
      <c r="Q1124" s="11" t="s">
        <v>8330</v>
      </c>
      <c r="R1124" t="s">
        <v>8331</v>
      </c>
      <c r="S1124" s="16">
        <f t="shared" si="87"/>
        <v>41410.703993055555</v>
      </c>
      <c r="T1124" s="16">
        <f t="shared" si="88"/>
        <v>41424.703993055555</v>
      </c>
      <c r="U1124" s="14">
        <f t="shared" si="89"/>
        <v>2013</v>
      </c>
      <c r="V1124" s="17"/>
    </row>
    <row r="1125" spans="1:22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7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86"/>
        <v>3.67</v>
      </c>
      <c r="Q1125" s="11" t="s">
        <v>8330</v>
      </c>
      <c r="R1125" t="s">
        <v>8331</v>
      </c>
      <c r="S1125" s="16">
        <f t="shared" si="87"/>
        <v>41718.5237037037</v>
      </c>
      <c r="T1125" s="16">
        <f t="shared" si="88"/>
        <v>41748.5237037037</v>
      </c>
      <c r="U1125" s="14">
        <f t="shared" si="89"/>
        <v>2014</v>
      </c>
      <c r="V1125" s="17"/>
    </row>
    <row r="1126" spans="1:22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7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86"/>
        <v>60.71</v>
      </c>
      <c r="Q1126" s="11" t="s">
        <v>8330</v>
      </c>
      <c r="R1126" t="s">
        <v>8332</v>
      </c>
      <c r="S1126" s="16">
        <f t="shared" si="87"/>
        <v>42094.667256944449</v>
      </c>
      <c r="T1126" s="16">
        <f t="shared" si="88"/>
        <v>42124.667256944449</v>
      </c>
      <c r="U1126" s="14">
        <f t="shared" si="89"/>
        <v>2015</v>
      </c>
      <c r="V1126" s="17"/>
    </row>
    <row r="1127" spans="1:22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7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86"/>
        <v>0</v>
      </c>
      <c r="Q1127" s="11" t="s">
        <v>8330</v>
      </c>
      <c r="R1127" t="s">
        <v>8332</v>
      </c>
      <c r="S1127" s="16">
        <f t="shared" si="87"/>
        <v>42212.624189814815</v>
      </c>
      <c r="T1127" s="16">
        <f t="shared" si="88"/>
        <v>42272.624189814815</v>
      </c>
      <c r="U1127" s="14">
        <f t="shared" si="89"/>
        <v>2015</v>
      </c>
      <c r="V1127" s="17"/>
    </row>
    <row r="1128" spans="1:22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7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86"/>
        <v>5</v>
      </c>
      <c r="Q1128" s="11" t="s">
        <v>8330</v>
      </c>
      <c r="R1128" t="s">
        <v>8332</v>
      </c>
      <c r="S1128" s="16">
        <f t="shared" si="87"/>
        <v>42535.327476851846</v>
      </c>
      <c r="T1128" s="16">
        <f t="shared" si="88"/>
        <v>42565.327476851846</v>
      </c>
      <c r="U1128" s="14">
        <f t="shared" si="89"/>
        <v>2016</v>
      </c>
      <c r="V1128" s="17"/>
    </row>
    <row r="1129" spans="1:22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7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86"/>
        <v>25.43</v>
      </c>
      <c r="Q1129" s="11" t="s">
        <v>8330</v>
      </c>
      <c r="R1129" t="s">
        <v>8332</v>
      </c>
      <c r="S1129" s="16">
        <f t="shared" si="87"/>
        <v>41926.854166666664</v>
      </c>
      <c r="T1129" s="16">
        <f t="shared" si="88"/>
        <v>41957.895833333328</v>
      </c>
      <c r="U1129" s="14">
        <f t="shared" si="89"/>
        <v>2014</v>
      </c>
      <c r="V1129" s="17"/>
    </row>
    <row r="1130" spans="1:22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7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86"/>
        <v>1</v>
      </c>
      <c r="Q1130" s="11" t="s">
        <v>8330</v>
      </c>
      <c r="R1130" t="s">
        <v>8332</v>
      </c>
      <c r="S1130" s="16">
        <f t="shared" si="87"/>
        <v>41828.649502314816</v>
      </c>
      <c r="T1130" s="16">
        <f t="shared" si="88"/>
        <v>41858.649502314816</v>
      </c>
      <c r="U1130" s="14">
        <f t="shared" si="89"/>
        <v>2014</v>
      </c>
      <c r="V1130" s="17"/>
    </row>
    <row r="1131" spans="1:22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7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86"/>
        <v>10.5</v>
      </c>
      <c r="Q1131" s="11" t="s">
        <v>8330</v>
      </c>
      <c r="R1131" t="s">
        <v>8332</v>
      </c>
      <c r="S1131" s="16">
        <f t="shared" si="87"/>
        <v>42496.264965277776</v>
      </c>
      <c r="T1131" s="16">
        <f t="shared" si="88"/>
        <v>42526.264965277776</v>
      </c>
      <c r="U1131" s="14">
        <f t="shared" si="89"/>
        <v>2016</v>
      </c>
      <c r="V1131" s="17"/>
    </row>
    <row r="1132" spans="1:22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7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86"/>
        <v>3.67</v>
      </c>
      <c r="Q1132" s="11" t="s">
        <v>8330</v>
      </c>
      <c r="R1132" t="s">
        <v>8332</v>
      </c>
      <c r="S1132" s="16">
        <f t="shared" si="87"/>
        <v>41908.996527777781</v>
      </c>
      <c r="T1132" s="16">
        <f t="shared" si="88"/>
        <v>41969.038194444445</v>
      </c>
      <c r="U1132" s="14">
        <f t="shared" si="89"/>
        <v>2014</v>
      </c>
      <c r="V1132" s="17"/>
    </row>
    <row r="1133" spans="1:22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7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86"/>
        <v>0</v>
      </c>
      <c r="Q1133" s="11" t="s">
        <v>8330</v>
      </c>
      <c r="R1133" t="s">
        <v>8332</v>
      </c>
      <c r="S1133" s="16">
        <f t="shared" si="87"/>
        <v>42332.908194444448</v>
      </c>
      <c r="T1133" s="16">
        <f t="shared" si="88"/>
        <v>42362.908194444448</v>
      </c>
      <c r="U1133" s="14">
        <f t="shared" si="89"/>
        <v>2015</v>
      </c>
      <c r="V1133" s="17"/>
    </row>
    <row r="1134" spans="1:22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7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86"/>
        <v>110.62</v>
      </c>
      <c r="Q1134" s="11" t="s">
        <v>8330</v>
      </c>
      <c r="R1134" t="s">
        <v>8332</v>
      </c>
      <c r="S1134" s="16">
        <f t="shared" si="87"/>
        <v>42706.115405092598</v>
      </c>
      <c r="T1134" s="16">
        <f t="shared" si="88"/>
        <v>42736.115405092598</v>
      </c>
      <c r="U1134" s="14">
        <f t="shared" si="89"/>
        <v>2016</v>
      </c>
      <c r="V1134" s="17"/>
    </row>
    <row r="1135" spans="1:22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7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86"/>
        <v>20</v>
      </c>
      <c r="Q1135" s="11" t="s">
        <v>8330</v>
      </c>
      <c r="R1135" t="s">
        <v>8332</v>
      </c>
      <c r="S1135" s="16">
        <f t="shared" si="87"/>
        <v>41821.407187500001</v>
      </c>
      <c r="T1135" s="16">
        <f t="shared" si="88"/>
        <v>41851.407187500001</v>
      </c>
      <c r="U1135" s="14">
        <f t="shared" si="89"/>
        <v>2014</v>
      </c>
      <c r="V1135" s="17"/>
    </row>
    <row r="1136" spans="1:22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7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86"/>
        <v>1</v>
      </c>
      <c r="Q1136" s="11" t="s">
        <v>8330</v>
      </c>
      <c r="R1136" t="s">
        <v>8332</v>
      </c>
      <c r="S1136" s="16">
        <f t="shared" si="87"/>
        <v>41958.285046296296</v>
      </c>
      <c r="T1136" s="16">
        <f t="shared" si="88"/>
        <v>41972.189583333333</v>
      </c>
      <c r="U1136" s="14">
        <f t="shared" si="89"/>
        <v>2014</v>
      </c>
      <c r="V1136" s="17"/>
    </row>
    <row r="1137" spans="1:22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7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86"/>
        <v>50</v>
      </c>
      <c r="Q1137" s="11" t="s">
        <v>8330</v>
      </c>
      <c r="R1137" t="s">
        <v>8332</v>
      </c>
      <c r="S1137" s="16">
        <f t="shared" si="87"/>
        <v>42558.989513888882</v>
      </c>
      <c r="T1137" s="16">
        <f t="shared" si="88"/>
        <v>42588.989513888882</v>
      </c>
      <c r="U1137" s="14">
        <f t="shared" si="89"/>
        <v>2016</v>
      </c>
      <c r="V1137" s="17"/>
    </row>
    <row r="1138" spans="1:22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7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86"/>
        <v>45</v>
      </c>
      <c r="Q1138" s="11" t="s">
        <v>8330</v>
      </c>
      <c r="R1138" t="s">
        <v>8332</v>
      </c>
      <c r="S1138" s="16">
        <f t="shared" si="87"/>
        <v>42327.671631944439</v>
      </c>
      <c r="T1138" s="16">
        <f t="shared" si="88"/>
        <v>42357.671631944439</v>
      </c>
      <c r="U1138" s="14">
        <f t="shared" si="89"/>
        <v>2015</v>
      </c>
      <c r="V1138" s="17"/>
    </row>
    <row r="1139" spans="1:22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7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86"/>
        <v>253.21</v>
      </c>
      <c r="Q1139" s="11" t="s">
        <v>8330</v>
      </c>
      <c r="R1139" t="s">
        <v>8332</v>
      </c>
      <c r="S1139" s="16">
        <f t="shared" si="87"/>
        <v>42453.819687499999</v>
      </c>
      <c r="T1139" s="16">
        <f t="shared" si="88"/>
        <v>42483.819687499999</v>
      </c>
      <c r="U1139" s="14">
        <f t="shared" si="89"/>
        <v>2016</v>
      </c>
      <c r="V1139" s="17"/>
    </row>
    <row r="1140" spans="1:22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7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86"/>
        <v>31.25</v>
      </c>
      <c r="Q1140" s="11" t="s">
        <v>8330</v>
      </c>
      <c r="R1140" t="s">
        <v>8332</v>
      </c>
      <c r="S1140" s="16">
        <f t="shared" si="87"/>
        <v>42736.9066087963</v>
      </c>
      <c r="T1140" s="16">
        <f t="shared" si="88"/>
        <v>42756.9066087963</v>
      </c>
      <c r="U1140" s="14">
        <f t="shared" si="89"/>
        <v>2017</v>
      </c>
      <c r="V1140" s="17"/>
    </row>
    <row r="1141" spans="1:22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7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86"/>
        <v>5</v>
      </c>
      <c r="Q1141" s="11" t="s">
        <v>8330</v>
      </c>
      <c r="R1141" t="s">
        <v>8332</v>
      </c>
      <c r="S1141" s="16">
        <f t="shared" si="87"/>
        <v>41975.347523148142</v>
      </c>
      <c r="T1141" s="16">
        <f t="shared" si="88"/>
        <v>42005.347523148142</v>
      </c>
      <c r="U1141" s="14">
        <f t="shared" si="89"/>
        <v>2014</v>
      </c>
      <c r="V1141" s="17"/>
    </row>
    <row r="1142" spans="1:22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7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86"/>
        <v>0</v>
      </c>
      <c r="Q1142" s="11" t="s">
        <v>8330</v>
      </c>
      <c r="R1142" t="s">
        <v>8332</v>
      </c>
      <c r="S1142" s="16">
        <f t="shared" si="87"/>
        <v>42192.462048611109</v>
      </c>
      <c r="T1142" s="16">
        <f t="shared" si="88"/>
        <v>42222.462048611109</v>
      </c>
      <c r="U1142" s="14">
        <f t="shared" si="89"/>
        <v>2015</v>
      </c>
      <c r="V1142" s="17"/>
    </row>
    <row r="1143" spans="1:22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7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86"/>
        <v>0</v>
      </c>
      <c r="Q1143" s="11" t="s">
        <v>8330</v>
      </c>
      <c r="R1143" t="s">
        <v>8332</v>
      </c>
      <c r="S1143" s="16">
        <f t="shared" si="87"/>
        <v>42164.699652777781</v>
      </c>
      <c r="T1143" s="16">
        <f t="shared" si="88"/>
        <v>42194.699652777781</v>
      </c>
      <c r="U1143" s="14">
        <f t="shared" si="89"/>
        <v>2015</v>
      </c>
      <c r="V1143" s="17"/>
    </row>
    <row r="1144" spans="1:22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7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86"/>
        <v>0</v>
      </c>
      <c r="Q1144" s="11" t="s">
        <v>8330</v>
      </c>
      <c r="R1144" t="s">
        <v>8332</v>
      </c>
      <c r="S1144" s="16">
        <f t="shared" si="87"/>
        <v>42022.006099537044</v>
      </c>
      <c r="T1144" s="16">
        <f t="shared" si="88"/>
        <v>42052.006099537044</v>
      </c>
      <c r="U1144" s="14">
        <f t="shared" si="89"/>
        <v>2015</v>
      </c>
      <c r="V1144" s="17"/>
    </row>
    <row r="1145" spans="1:22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7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86"/>
        <v>23.25</v>
      </c>
      <c r="Q1145" s="11" t="s">
        <v>8330</v>
      </c>
      <c r="R1145" t="s">
        <v>8332</v>
      </c>
      <c r="S1145" s="16">
        <f t="shared" si="87"/>
        <v>42325.19358796296</v>
      </c>
      <c r="T1145" s="16">
        <f t="shared" si="88"/>
        <v>42355.19358796296</v>
      </c>
      <c r="U1145" s="14">
        <f t="shared" si="89"/>
        <v>2015</v>
      </c>
      <c r="V1145" s="17"/>
    </row>
    <row r="1146" spans="1:22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7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86"/>
        <v>0</v>
      </c>
      <c r="Q1146" s="11" t="s">
        <v>8333</v>
      </c>
      <c r="R1146" t="s">
        <v>8334</v>
      </c>
      <c r="S1146" s="16">
        <f t="shared" si="87"/>
        <v>42093.181944444441</v>
      </c>
      <c r="T1146" s="16">
        <f t="shared" si="88"/>
        <v>42123.181944444441</v>
      </c>
      <c r="U1146" s="14">
        <f t="shared" si="89"/>
        <v>2015</v>
      </c>
      <c r="V1146" s="17"/>
    </row>
    <row r="1147" spans="1:22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7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86"/>
        <v>100</v>
      </c>
      <c r="Q1147" s="11" t="s">
        <v>8333</v>
      </c>
      <c r="R1147" t="s">
        <v>8334</v>
      </c>
      <c r="S1147" s="16">
        <f t="shared" si="87"/>
        <v>41854.747592592597</v>
      </c>
      <c r="T1147" s="16">
        <f t="shared" si="88"/>
        <v>41914.747592592597</v>
      </c>
      <c r="U1147" s="14">
        <f t="shared" si="89"/>
        <v>2014</v>
      </c>
      <c r="V1147" s="17"/>
    </row>
    <row r="1148" spans="1:22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7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86"/>
        <v>44.17</v>
      </c>
      <c r="Q1148" s="11" t="s">
        <v>8333</v>
      </c>
      <c r="R1148" t="s">
        <v>8334</v>
      </c>
      <c r="S1148" s="16">
        <f t="shared" si="87"/>
        <v>41723.9533912037</v>
      </c>
      <c r="T1148" s="16">
        <f t="shared" si="88"/>
        <v>41761.9533912037</v>
      </c>
      <c r="U1148" s="14">
        <f t="shared" si="89"/>
        <v>2014</v>
      </c>
      <c r="V1148" s="17"/>
    </row>
    <row r="1149" spans="1:22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7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86"/>
        <v>0</v>
      </c>
      <c r="Q1149" s="11" t="s">
        <v>8333</v>
      </c>
      <c r="R1149" t="s">
        <v>8334</v>
      </c>
      <c r="S1149" s="16">
        <f t="shared" si="87"/>
        <v>41871.972025462965</v>
      </c>
      <c r="T1149" s="16">
        <f t="shared" si="88"/>
        <v>41931.972025462965</v>
      </c>
      <c r="U1149" s="14">
        <f t="shared" si="89"/>
        <v>2014</v>
      </c>
      <c r="V1149" s="17"/>
    </row>
    <row r="1150" spans="1:22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7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86"/>
        <v>24.33</v>
      </c>
      <c r="Q1150" s="11" t="s">
        <v>8333</v>
      </c>
      <c r="R1150" t="s">
        <v>8334</v>
      </c>
      <c r="S1150" s="16">
        <f t="shared" si="87"/>
        <v>42675.171076388884</v>
      </c>
      <c r="T1150" s="16">
        <f t="shared" si="88"/>
        <v>42705.212743055556</v>
      </c>
      <c r="U1150" s="14">
        <f t="shared" si="89"/>
        <v>2016</v>
      </c>
      <c r="V1150" s="17"/>
    </row>
    <row r="1151" spans="1:22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7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86"/>
        <v>37.5</v>
      </c>
      <c r="Q1151" s="11" t="s">
        <v>8333</v>
      </c>
      <c r="R1151" t="s">
        <v>8334</v>
      </c>
      <c r="S1151" s="16">
        <f t="shared" si="87"/>
        <v>42507.71025462963</v>
      </c>
      <c r="T1151" s="16">
        <f t="shared" si="88"/>
        <v>42537.71025462963</v>
      </c>
      <c r="U1151" s="14">
        <f t="shared" si="89"/>
        <v>2016</v>
      </c>
      <c r="V1151" s="17"/>
    </row>
    <row r="1152" spans="1:22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7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86"/>
        <v>42</v>
      </c>
      <c r="Q1152" s="11" t="s">
        <v>8333</v>
      </c>
      <c r="R1152" t="s">
        <v>8334</v>
      </c>
      <c r="S1152" s="16">
        <f t="shared" si="87"/>
        <v>42317.954571759255</v>
      </c>
      <c r="T1152" s="16">
        <f t="shared" si="88"/>
        <v>42377.954571759255</v>
      </c>
      <c r="U1152" s="14">
        <f t="shared" si="89"/>
        <v>2015</v>
      </c>
      <c r="V1152" s="17"/>
    </row>
    <row r="1153" spans="1:22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7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86"/>
        <v>0</v>
      </c>
      <c r="Q1153" s="11" t="s">
        <v>8333</v>
      </c>
      <c r="R1153" t="s">
        <v>8334</v>
      </c>
      <c r="S1153" s="16">
        <f t="shared" si="87"/>
        <v>42224.102581018517</v>
      </c>
      <c r="T1153" s="16">
        <f t="shared" si="88"/>
        <v>42254.102581018517</v>
      </c>
      <c r="U1153" s="14">
        <f t="shared" si="89"/>
        <v>2015</v>
      </c>
      <c r="V1153" s="17"/>
    </row>
    <row r="1154" spans="1:22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7">
        <f t="shared" ref="F1154:F1217" si="90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86"/>
        <v>60.73</v>
      </c>
      <c r="Q1154" s="11" t="s">
        <v>8333</v>
      </c>
      <c r="R1154" t="s">
        <v>8334</v>
      </c>
      <c r="S1154" s="16">
        <f t="shared" si="87"/>
        <v>42109.709629629629</v>
      </c>
      <c r="T1154" s="16">
        <f t="shared" si="88"/>
        <v>42139.709629629629</v>
      </c>
      <c r="U1154" s="14">
        <f t="shared" si="89"/>
        <v>2015</v>
      </c>
      <c r="V1154" s="17"/>
    </row>
    <row r="1155" spans="1:22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7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91">IFERROR(ROUND(E1155/M1155,2),0)</f>
        <v>50</v>
      </c>
      <c r="Q1155" s="11" t="s">
        <v>8333</v>
      </c>
      <c r="R1155" t="s">
        <v>8334</v>
      </c>
      <c r="S1155" s="16">
        <f t="shared" ref="S1155:S1218" si="92">(((K1155/60)/60)/24)+DATE(1970,1,1)</f>
        <v>42143.714178240742</v>
      </c>
      <c r="T1155" s="16">
        <f t="shared" ref="T1155:T1218" si="93">(((J1155/60)/60)/24)+DATE(1970,1,1)</f>
        <v>42173.714178240742</v>
      </c>
      <c r="U1155" s="14">
        <f t="shared" si="89"/>
        <v>2015</v>
      </c>
      <c r="V1155" s="17"/>
    </row>
    <row r="1156" spans="1:22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7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1"/>
        <v>108.33</v>
      </c>
      <c r="Q1156" s="11" t="s">
        <v>8333</v>
      </c>
      <c r="R1156" t="s">
        <v>8334</v>
      </c>
      <c r="S1156" s="16">
        <f t="shared" si="92"/>
        <v>42223.108865740738</v>
      </c>
      <c r="T1156" s="16">
        <f t="shared" si="93"/>
        <v>42253.108865740738</v>
      </c>
      <c r="U1156" s="14">
        <f t="shared" ref="U1156:U1219" si="94">YEAR(S1156)</f>
        <v>2015</v>
      </c>
      <c r="V1156" s="17"/>
    </row>
    <row r="1157" spans="1:22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7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1"/>
        <v>23.5</v>
      </c>
      <c r="Q1157" s="11" t="s">
        <v>8333</v>
      </c>
      <c r="R1157" t="s">
        <v>8334</v>
      </c>
      <c r="S1157" s="16">
        <f t="shared" si="92"/>
        <v>41835.763981481483</v>
      </c>
      <c r="T1157" s="16">
        <f t="shared" si="93"/>
        <v>41865.763981481483</v>
      </c>
      <c r="U1157" s="14">
        <f t="shared" si="94"/>
        <v>2014</v>
      </c>
      <c r="V1157" s="17"/>
    </row>
    <row r="1158" spans="1:22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7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1"/>
        <v>0</v>
      </c>
      <c r="Q1158" s="11" t="s">
        <v>8333</v>
      </c>
      <c r="R1158" t="s">
        <v>8334</v>
      </c>
      <c r="S1158" s="16">
        <f t="shared" si="92"/>
        <v>42029.07131944444</v>
      </c>
      <c r="T1158" s="16">
        <f t="shared" si="93"/>
        <v>42059.07131944444</v>
      </c>
      <c r="U1158" s="14">
        <f t="shared" si="94"/>
        <v>2015</v>
      </c>
      <c r="V1158" s="17"/>
    </row>
    <row r="1159" spans="1:22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7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1"/>
        <v>50.33</v>
      </c>
      <c r="Q1159" s="11" t="s">
        <v>8333</v>
      </c>
      <c r="R1159" t="s">
        <v>8334</v>
      </c>
      <c r="S1159" s="16">
        <f t="shared" si="92"/>
        <v>41918.628240740742</v>
      </c>
      <c r="T1159" s="16">
        <f t="shared" si="93"/>
        <v>41978.669907407413</v>
      </c>
      <c r="U1159" s="14">
        <f t="shared" si="94"/>
        <v>2014</v>
      </c>
      <c r="V1159" s="17"/>
    </row>
    <row r="1160" spans="1:22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7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1"/>
        <v>11.67</v>
      </c>
      <c r="Q1160" s="11" t="s">
        <v>8333</v>
      </c>
      <c r="R1160" t="s">
        <v>8334</v>
      </c>
      <c r="S1160" s="16">
        <f t="shared" si="92"/>
        <v>41952.09175925926</v>
      </c>
      <c r="T1160" s="16">
        <f t="shared" si="93"/>
        <v>41982.09175925926</v>
      </c>
      <c r="U1160" s="14">
        <f t="shared" si="94"/>
        <v>2014</v>
      </c>
      <c r="V1160" s="17"/>
    </row>
    <row r="1161" spans="1:22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7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1"/>
        <v>0</v>
      </c>
      <c r="Q1161" s="11" t="s">
        <v>8333</v>
      </c>
      <c r="R1161" t="s">
        <v>8334</v>
      </c>
      <c r="S1161" s="16">
        <f t="shared" si="92"/>
        <v>42154.726446759261</v>
      </c>
      <c r="T1161" s="16">
        <f t="shared" si="93"/>
        <v>42185.65625</v>
      </c>
      <c r="U1161" s="14">
        <f t="shared" si="94"/>
        <v>2015</v>
      </c>
      <c r="V1161" s="17"/>
    </row>
    <row r="1162" spans="1:22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7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91"/>
        <v>60.79</v>
      </c>
      <c r="Q1162" s="11" t="s">
        <v>8333</v>
      </c>
      <c r="R1162" t="s">
        <v>8334</v>
      </c>
      <c r="S1162" s="16">
        <f t="shared" si="92"/>
        <v>42061.154930555553</v>
      </c>
      <c r="T1162" s="16">
        <f t="shared" si="93"/>
        <v>42091.113263888896</v>
      </c>
      <c r="U1162" s="14">
        <f t="shared" si="94"/>
        <v>2015</v>
      </c>
      <c r="V1162" s="17"/>
    </row>
    <row r="1163" spans="1:22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7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1"/>
        <v>0</v>
      </c>
      <c r="Q1163" s="11" t="s">
        <v>8333</v>
      </c>
      <c r="R1163" t="s">
        <v>8334</v>
      </c>
      <c r="S1163" s="16">
        <f t="shared" si="92"/>
        <v>42122.629502314812</v>
      </c>
      <c r="T1163" s="16">
        <f t="shared" si="93"/>
        <v>42143.629502314812</v>
      </c>
      <c r="U1163" s="14">
        <f t="shared" si="94"/>
        <v>2015</v>
      </c>
      <c r="V1163" s="17"/>
    </row>
    <row r="1164" spans="1:22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7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1"/>
        <v>17.5</v>
      </c>
      <c r="Q1164" s="11" t="s">
        <v>8333</v>
      </c>
      <c r="R1164" t="s">
        <v>8334</v>
      </c>
      <c r="S1164" s="16">
        <f t="shared" si="92"/>
        <v>41876.683611111112</v>
      </c>
      <c r="T1164" s="16">
        <f t="shared" si="93"/>
        <v>41907.683611111112</v>
      </c>
      <c r="U1164" s="14">
        <f t="shared" si="94"/>
        <v>2014</v>
      </c>
      <c r="V1164" s="17"/>
    </row>
    <row r="1165" spans="1:22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7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1"/>
        <v>0</v>
      </c>
      <c r="Q1165" s="11" t="s">
        <v>8333</v>
      </c>
      <c r="R1165" t="s">
        <v>8334</v>
      </c>
      <c r="S1165" s="16">
        <f t="shared" si="92"/>
        <v>41830.723611111112</v>
      </c>
      <c r="T1165" s="16">
        <f t="shared" si="93"/>
        <v>41860.723611111112</v>
      </c>
      <c r="U1165" s="14">
        <f t="shared" si="94"/>
        <v>2014</v>
      </c>
      <c r="V1165" s="17"/>
    </row>
    <row r="1166" spans="1:22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7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1"/>
        <v>0</v>
      </c>
      <c r="Q1166" s="11" t="s">
        <v>8333</v>
      </c>
      <c r="R1166" t="s">
        <v>8334</v>
      </c>
      <c r="S1166" s="16">
        <f t="shared" si="92"/>
        <v>42509.724328703705</v>
      </c>
      <c r="T1166" s="16">
        <f t="shared" si="93"/>
        <v>42539.724328703705</v>
      </c>
      <c r="U1166" s="14">
        <f t="shared" si="94"/>
        <v>2016</v>
      </c>
      <c r="V1166" s="17"/>
    </row>
    <row r="1167" spans="1:22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7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1"/>
        <v>82.82</v>
      </c>
      <c r="Q1167" s="11" t="s">
        <v>8333</v>
      </c>
      <c r="R1167" t="s">
        <v>8334</v>
      </c>
      <c r="S1167" s="16">
        <f t="shared" si="92"/>
        <v>41792.214467592588</v>
      </c>
      <c r="T1167" s="16">
        <f t="shared" si="93"/>
        <v>41826.214467592588</v>
      </c>
      <c r="U1167" s="14">
        <f t="shared" si="94"/>
        <v>2014</v>
      </c>
      <c r="V1167" s="17"/>
    </row>
    <row r="1168" spans="1:22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7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1"/>
        <v>358.88</v>
      </c>
      <c r="Q1168" s="11" t="s">
        <v>8333</v>
      </c>
      <c r="R1168" t="s">
        <v>8334</v>
      </c>
      <c r="S1168" s="16">
        <f t="shared" si="92"/>
        <v>42150.485439814816</v>
      </c>
      <c r="T1168" s="16">
        <f t="shared" si="93"/>
        <v>42181.166666666672</v>
      </c>
      <c r="U1168" s="14">
        <f t="shared" si="94"/>
        <v>2015</v>
      </c>
      <c r="V1168" s="17"/>
    </row>
    <row r="1169" spans="1:22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7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1"/>
        <v>61.19</v>
      </c>
      <c r="Q1169" s="11" t="s">
        <v>8333</v>
      </c>
      <c r="R1169" t="s">
        <v>8334</v>
      </c>
      <c r="S1169" s="16">
        <f t="shared" si="92"/>
        <v>41863.734895833331</v>
      </c>
      <c r="T1169" s="16">
        <f t="shared" si="93"/>
        <v>41894.734895833331</v>
      </c>
      <c r="U1169" s="14">
        <f t="shared" si="94"/>
        <v>2014</v>
      </c>
      <c r="V1169" s="17"/>
    </row>
    <row r="1170" spans="1:22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7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1"/>
        <v>340</v>
      </c>
      <c r="Q1170" s="11" t="s">
        <v>8333</v>
      </c>
      <c r="R1170" t="s">
        <v>8334</v>
      </c>
      <c r="S1170" s="16">
        <f t="shared" si="92"/>
        <v>42605.053993055553</v>
      </c>
      <c r="T1170" s="16">
        <f t="shared" si="93"/>
        <v>42635.053993055553</v>
      </c>
      <c r="U1170" s="14">
        <f t="shared" si="94"/>
        <v>2016</v>
      </c>
      <c r="V1170" s="17"/>
    </row>
    <row r="1171" spans="1:22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7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1"/>
        <v>5.67</v>
      </c>
      <c r="Q1171" s="11" t="s">
        <v>8333</v>
      </c>
      <c r="R1171" t="s">
        <v>8334</v>
      </c>
      <c r="S1171" s="16">
        <f t="shared" si="92"/>
        <v>42027.353738425925</v>
      </c>
      <c r="T1171" s="16">
        <f t="shared" si="93"/>
        <v>42057.353738425925</v>
      </c>
      <c r="U1171" s="14">
        <f t="shared" si="94"/>
        <v>2015</v>
      </c>
      <c r="V1171" s="17"/>
    </row>
    <row r="1172" spans="1:22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7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1"/>
        <v>50</v>
      </c>
      <c r="Q1172" s="11" t="s">
        <v>8333</v>
      </c>
      <c r="R1172" t="s">
        <v>8334</v>
      </c>
      <c r="S1172" s="16">
        <f t="shared" si="92"/>
        <v>42124.893182870372</v>
      </c>
      <c r="T1172" s="16">
        <f t="shared" si="93"/>
        <v>42154.893182870372</v>
      </c>
      <c r="U1172" s="14">
        <f t="shared" si="94"/>
        <v>2015</v>
      </c>
      <c r="V1172" s="17"/>
    </row>
    <row r="1173" spans="1:22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7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1"/>
        <v>25</v>
      </c>
      <c r="Q1173" s="11" t="s">
        <v>8333</v>
      </c>
      <c r="R1173" t="s">
        <v>8334</v>
      </c>
      <c r="S1173" s="16">
        <f t="shared" si="92"/>
        <v>41938.804710648146</v>
      </c>
      <c r="T1173" s="16">
        <f t="shared" si="93"/>
        <v>41956.846377314811</v>
      </c>
      <c r="U1173" s="14">
        <f t="shared" si="94"/>
        <v>2014</v>
      </c>
      <c r="V1173" s="17"/>
    </row>
    <row r="1174" spans="1:22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7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1"/>
        <v>0</v>
      </c>
      <c r="Q1174" s="11" t="s">
        <v>8333</v>
      </c>
      <c r="R1174" t="s">
        <v>8334</v>
      </c>
      <c r="S1174" s="16">
        <f t="shared" si="92"/>
        <v>41841.682314814818</v>
      </c>
      <c r="T1174" s="16">
        <f t="shared" si="93"/>
        <v>41871.682314814818</v>
      </c>
      <c r="U1174" s="14">
        <f t="shared" si="94"/>
        <v>2014</v>
      </c>
      <c r="V1174" s="17"/>
    </row>
    <row r="1175" spans="1:22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7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1"/>
        <v>30</v>
      </c>
      <c r="Q1175" s="11" t="s">
        <v>8333</v>
      </c>
      <c r="R1175" t="s">
        <v>8334</v>
      </c>
      <c r="S1175" s="16">
        <f t="shared" si="92"/>
        <v>42184.185844907406</v>
      </c>
      <c r="T1175" s="16">
        <f t="shared" si="93"/>
        <v>42219.185844907406</v>
      </c>
      <c r="U1175" s="14">
        <f t="shared" si="94"/>
        <v>2015</v>
      </c>
      <c r="V1175" s="17"/>
    </row>
    <row r="1176" spans="1:22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7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1"/>
        <v>46.63</v>
      </c>
      <c r="Q1176" s="11" t="s">
        <v>8333</v>
      </c>
      <c r="R1176" t="s">
        <v>8334</v>
      </c>
      <c r="S1176" s="16">
        <f t="shared" si="92"/>
        <v>42468.84174768519</v>
      </c>
      <c r="T1176" s="16">
        <f t="shared" si="93"/>
        <v>42498.84174768519</v>
      </c>
      <c r="U1176" s="14">
        <f t="shared" si="94"/>
        <v>2016</v>
      </c>
      <c r="V1176" s="17"/>
    </row>
    <row r="1177" spans="1:22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7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1"/>
        <v>65</v>
      </c>
      <c r="Q1177" s="11" t="s">
        <v>8333</v>
      </c>
      <c r="R1177" t="s">
        <v>8334</v>
      </c>
      <c r="S1177" s="16">
        <f t="shared" si="92"/>
        <v>42170.728460648148</v>
      </c>
      <c r="T1177" s="16">
        <f t="shared" si="93"/>
        <v>42200.728460648148</v>
      </c>
      <c r="U1177" s="14">
        <f t="shared" si="94"/>
        <v>2015</v>
      </c>
      <c r="V1177" s="17"/>
    </row>
    <row r="1178" spans="1:22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7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1"/>
        <v>10</v>
      </c>
      <c r="Q1178" s="11" t="s">
        <v>8333</v>
      </c>
      <c r="R1178" t="s">
        <v>8334</v>
      </c>
      <c r="S1178" s="16">
        <f t="shared" si="92"/>
        <v>42746.019652777773</v>
      </c>
      <c r="T1178" s="16">
        <f t="shared" si="93"/>
        <v>42800.541666666672</v>
      </c>
      <c r="U1178" s="14">
        <f t="shared" si="94"/>
        <v>2017</v>
      </c>
      <c r="V1178" s="17"/>
    </row>
    <row r="1179" spans="1:22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7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1"/>
        <v>0</v>
      </c>
      <c r="Q1179" s="11" t="s">
        <v>8333</v>
      </c>
      <c r="R1179" t="s">
        <v>8334</v>
      </c>
      <c r="S1179" s="16">
        <f t="shared" si="92"/>
        <v>41897.660833333335</v>
      </c>
      <c r="T1179" s="16">
        <f t="shared" si="93"/>
        <v>41927.660833333335</v>
      </c>
      <c r="U1179" s="14">
        <f t="shared" si="94"/>
        <v>2014</v>
      </c>
      <c r="V1179" s="17"/>
    </row>
    <row r="1180" spans="1:22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7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1"/>
        <v>5</v>
      </c>
      <c r="Q1180" s="11" t="s">
        <v>8333</v>
      </c>
      <c r="R1180" t="s">
        <v>8334</v>
      </c>
      <c r="S1180" s="16">
        <f t="shared" si="92"/>
        <v>41837.905694444446</v>
      </c>
      <c r="T1180" s="16">
        <f t="shared" si="93"/>
        <v>41867.905694444446</v>
      </c>
      <c r="U1180" s="14">
        <f t="shared" si="94"/>
        <v>2014</v>
      </c>
      <c r="V1180" s="17"/>
    </row>
    <row r="1181" spans="1:22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7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1"/>
        <v>640</v>
      </c>
      <c r="Q1181" s="11" t="s">
        <v>8333</v>
      </c>
      <c r="R1181" t="s">
        <v>8334</v>
      </c>
      <c r="S1181" s="16">
        <f t="shared" si="92"/>
        <v>42275.720219907409</v>
      </c>
      <c r="T1181" s="16">
        <f t="shared" si="93"/>
        <v>42305.720219907409</v>
      </c>
      <c r="U1181" s="14">
        <f t="shared" si="94"/>
        <v>2015</v>
      </c>
      <c r="V1181" s="17"/>
    </row>
    <row r="1182" spans="1:22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7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1"/>
        <v>69.12</v>
      </c>
      <c r="Q1182" s="11" t="s">
        <v>8333</v>
      </c>
      <c r="R1182" t="s">
        <v>8334</v>
      </c>
      <c r="S1182" s="16">
        <f t="shared" si="92"/>
        <v>41781.806875000002</v>
      </c>
      <c r="T1182" s="16">
        <f t="shared" si="93"/>
        <v>41818.806875000002</v>
      </c>
      <c r="U1182" s="14">
        <f t="shared" si="94"/>
        <v>2014</v>
      </c>
      <c r="V1182" s="17"/>
    </row>
    <row r="1183" spans="1:22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7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1"/>
        <v>1.33</v>
      </c>
      <c r="Q1183" s="11" t="s">
        <v>8333</v>
      </c>
      <c r="R1183" t="s">
        <v>8334</v>
      </c>
      <c r="S1183" s="16">
        <f t="shared" si="92"/>
        <v>42034.339363425926</v>
      </c>
      <c r="T1183" s="16">
        <f t="shared" si="93"/>
        <v>42064.339363425926</v>
      </c>
      <c r="U1183" s="14">
        <f t="shared" si="94"/>
        <v>2015</v>
      </c>
      <c r="V1183" s="17"/>
    </row>
    <row r="1184" spans="1:22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7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1"/>
        <v>10.5</v>
      </c>
      <c r="Q1184" s="11" t="s">
        <v>8333</v>
      </c>
      <c r="R1184" t="s">
        <v>8334</v>
      </c>
      <c r="S1184" s="16">
        <f t="shared" si="92"/>
        <v>42728.827407407407</v>
      </c>
      <c r="T1184" s="16">
        <f t="shared" si="93"/>
        <v>42747.695833333331</v>
      </c>
      <c r="U1184" s="14">
        <f t="shared" si="94"/>
        <v>2016</v>
      </c>
      <c r="V1184" s="17"/>
    </row>
    <row r="1185" spans="1:22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7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1"/>
        <v>33.33</v>
      </c>
      <c r="Q1185" s="11" t="s">
        <v>8333</v>
      </c>
      <c r="R1185" t="s">
        <v>8334</v>
      </c>
      <c r="S1185" s="16">
        <f t="shared" si="92"/>
        <v>42656.86137731481</v>
      </c>
      <c r="T1185" s="16">
        <f t="shared" si="93"/>
        <v>42676.165972222225</v>
      </c>
      <c r="U1185" s="14">
        <f t="shared" si="94"/>
        <v>2016</v>
      </c>
      <c r="V1185" s="17"/>
    </row>
    <row r="1186" spans="1:22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7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1"/>
        <v>61.56</v>
      </c>
      <c r="Q1186" s="11" t="s">
        <v>8335</v>
      </c>
      <c r="R1186" t="s">
        <v>8336</v>
      </c>
      <c r="S1186" s="16">
        <f t="shared" si="92"/>
        <v>42741.599664351852</v>
      </c>
      <c r="T1186" s="16">
        <f t="shared" si="93"/>
        <v>42772.599664351852</v>
      </c>
      <c r="U1186" s="14">
        <f t="shared" si="94"/>
        <v>2017</v>
      </c>
      <c r="V1186" s="17"/>
    </row>
    <row r="1187" spans="1:22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7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1"/>
        <v>118.74</v>
      </c>
      <c r="Q1187" s="11" t="s">
        <v>8335</v>
      </c>
      <c r="R1187" t="s">
        <v>8336</v>
      </c>
      <c r="S1187" s="16">
        <f t="shared" si="92"/>
        <v>42130.865150462967</v>
      </c>
      <c r="T1187" s="16">
        <f t="shared" si="93"/>
        <v>42163.166666666672</v>
      </c>
      <c r="U1187" s="14">
        <f t="shared" si="94"/>
        <v>2015</v>
      </c>
      <c r="V1187" s="17"/>
    </row>
    <row r="1188" spans="1:22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7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1"/>
        <v>65.08</v>
      </c>
      <c r="Q1188" s="11" t="s">
        <v>8335</v>
      </c>
      <c r="R1188" t="s">
        <v>8336</v>
      </c>
      <c r="S1188" s="16">
        <f t="shared" si="92"/>
        <v>42123.86336805555</v>
      </c>
      <c r="T1188" s="16">
        <f t="shared" si="93"/>
        <v>42156.945833333331</v>
      </c>
      <c r="U1188" s="14">
        <f t="shared" si="94"/>
        <v>2015</v>
      </c>
      <c r="V1188" s="17"/>
    </row>
    <row r="1189" spans="1:22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7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1"/>
        <v>130.16</v>
      </c>
      <c r="Q1189" s="11" t="s">
        <v>8335</v>
      </c>
      <c r="R1189" t="s">
        <v>8336</v>
      </c>
      <c r="S1189" s="16">
        <f t="shared" si="92"/>
        <v>42109.894942129627</v>
      </c>
      <c r="T1189" s="16">
        <f t="shared" si="93"/>
        <v>42141.75</v>
      </c>
      <c r="U1189" s="14">
        <f t="shared" si="94"/>
        <v>2015</v>
      </c>
      <c r="V1189" s="17"/>
    </row>
    <row r="1190" spans="1:22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7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1"/>
        <v>37.78</v>
      </c>
      <c r="Q1190" s="11" t="s">
        <v>8335</v>
      </c>
      <c r="R1190" t="s">
        <v>8336</v>
      </c>
      <c r="S1190" s="16">
        <f t="shared" si="92"/>
        <v>42711.700694444444</v>
      </c>
      <c r="T1190" s="16">
        <f t="shared" si="93"/>
        <v>42732.700694444444</v>
      </c>
      <c r="U1190" s="14">
        <f t="shared" si="94"/>
        <v>2016</v>
      </c>
      <c r="V1190" s="17"/>
    </row>
    <row r="1191" spans="1:22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7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1"/>
        <v>112.79</v>
      </c>
      <c r="Q1191" s="11" t="s">
        <v>8335</v>
      </c>
      <c r="R1191" t="s">
        <v>8336</v>
      </c>
      <c r="S1191" s="16">
        <f t="shared" si="92"/>
        <v>42529.979108796295</v>
      </c>
      <c r="T1191" s="16">
        <f t="shared" si="93"/>
        <v>42550.979108796295</v>
      </c>
      <c r="U1191" s="14">
        <f t="shared" si="94"/>
        <v>2016</v>
      </c>
      <c r="V1191" s="17"/>
    </row>
    <row r="1192" spans="1:22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7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1"/>
        <v>51.92</v>
      </c>
      <c r="Q1192" s="11" t="s">
        <v>8335</v>
      </c>
      <c r="R1192" t="s">
        <v>8336</v>
      </c>
      <c r="S1192" s="16">
        <f t="shared" si="92"/>
        <v>41852.665798611109</v>
      </c>
      <c r="T1192" s="16">
        <f t="shared" si="93"/>
        <v>41882.665798611109</v>
      </c>
      <c r="U1192" s="14">
        <f t="shared" si="94"/>
        <v>2014</v>
      </c>
      <c r="V1192" s="17"/>
    </row>
    <row r="1193" spans="1:22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7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1"/>
        <v>89.24</v>
      </c>
      <c r="Q1193" s="11" t="s">
        <v>8335</v>
      </c>
      <c r="R1193" t="s">
        <v>8336</v>
      </c>
      <c r="S1193" s="16">
        <f t="shared" si="92"/>
        <v>42419.603703703702</v>
      </c>
      <c r="T1193" s="16">
        <f t="shared" si="93"/>
        <v>42449.562037037031</v>
      </c>
      <c r="U1193" s="14">
        <f t="shared" si="94"/>
        <v>2016</v>
      </c>
      <c r="V1193" s="17"/>
    </row>
    <row r="1194" spans="1:22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7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1"/>
        <v>19.329999999999998</v>
      </c>
      <c r="Q1194" s="11" t="s">
        <v>8335</v>
      </c>
      <c r="R1194" t="s">
        <v>8336</v>
      </c>
      <c r="S1194" s="16">
        <f t="shared" si="92"/>
        <v>42747.506689814814</v>
      </c>
      <c r="T1194" s="16">
        <f t="shared" si="93"/>
        <v>42777.506689814814</v>
      </c>
      <c r="U1194" s="14">
        <f t="shared" si="94"/>
        <v>2017</v>
      </c>
      <c r="V1194" s="17"/>
    </row>
    <row r="1195" spans="1:22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7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1"/>
        <v>79.97</v>
      </c>
      <c r="Q1195" s="11" t="s">
        <v>8335</v>
      </c>
      <c r="R1195" t="s">
        <v>8336</v>
      </c>
      <c r="S1195" s="16">
        <f t="shared" si="92"/>
        <v>42409.776076388895</v>
      </c>
      <c r="T1195" s="16">
        <f t="shared" si="93"/>
        <v>42469.734409722223</v>
      </c>
      <c r="U1195" s="14">
        <f t="shared" si="94"/>
        <v>2016</v>
      </c>
      <c r="V1195" s="17"/>
    </row>
    <row r="1196" spans="1:22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7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1"/>
        <v>56.41</v>
      </c>
      <c r="Q1196" s="11" t="s">
        <v>8335</v>
      </c>
      <c r="R1196" t="s">
        <v>8336</v>
      </c>
      <c r="S1196" s="16">
        <f t="shared" si="92"/>
        <v>42072.488182870366</v>
      </c>
      <c r="T1196" s="16">
        <f t="shared" si="93"/>
        <v>42102.488182870366</v>
      </c>
      <c r="U1196" s="14">
        <f t="shared" si="94"/>
        <v>2015</v>
      </c>
      <c r="V1196" s="17"/>
    </row>
    <row r="1197" spans="1:22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7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1"/>
        <v>79.41</v>
      </c>
      <c r="Q1197" s="11" t="s">
        <v>8335</v>
      </c>
      <c r="R1197" t="s">
        <v>8336</v>
      </c>
      <c r="S1197" s="16">
        <f t="shared" si="92"/>
        <v>42298.34783564815</v>
      </c>
      <c r="T1197" s="16">
        <f t="shared" si="93"/>
        <v>42358.375</v>
      </c>
      <c r="U1197" s="14">
        <f t="shared" si="94"/>
        <v>2015</v>
      </c>
      <c r="V1197" s="17"/>
    </row>
    <row r="1198" spans="1:22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7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1"/>
        <v>76.44</v>
      </c>
      <c r="Q1198" s="11" t="s">
        <v>8335</v>
      </c>
      <c r="R1198" t="s">
        <v>8336</v>
      </c>
      <c r="S1198" s="16">
        <f t="shared" si="92"/>
        <v>42326.818738425922</v>
      </c>
      <c r="T1198" s="16">
        <f t="shared" si="93"/>
        <v>42356.818738425922</v>
      </c>
      <c r="U1198" s="14">
        <f t="shared" si="94"/>
        <v>2015</v>
      </c>
      <c r="V1198" s="17"/>
    </row>
    <row r="1199" spans="1:22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7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1"/>
        <v>121</v>
      </c>
      <c r="Q1199" s="11" t="s">
        <v>8335</v>
      </c>
      <c r="R1199" t="s">
        <v>8336</v>
      </c>
      <c r="S1199" s="16">
        <f t="shared" si="92"/>
        <v>42503.66474537037</v>
      </c>
      <c r="T1199" s="16">
        <f t="shared" si="93"/>
        <v>42534.249305555553</v>
      </c>
      <c r="U1199" s="14">
        <f t="shared" si="94"/>
        <v>2016</v>
      </c>
      <c r="V1199" s="17"/>
    </row>
    <row r="1200" spans="1:22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7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1"/>
        <v>54.62</v>
      </c>
      <c r="Q1200" s="11" t="s">
        <v>8335</v>
      </c>
      <c r="R1200" t="s">
        <v>8336</v>
      </c>
      <c r="S1200" s="16">
        <f t="shared" si="92"/>
        <v>42333.619050925925</v>
      </c>
      <c r="T1200" s="16">
        <f t="shared" si="93"/>
        <v>42369.125</v>
      </c>
      <c r="U1200" s="14">
        <f t="shared" si="94"/>
        <v>2015</v>
      </c>
      <c r="V1200" s="17"/>
    </row>
    <row r="1201" spans="1:22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7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1"/>
        <v>299.22000000000003</v>
      </c>
      <c r="Q1201" s="11" t="s">
        <v>8335</v>
      </c>
      <c r="R1201" t="s">
        <v>8336</v>
      </c>
      <c r="S1201" s="16">
        <f t="shared" si="92"/>
        <v>42161.770833333328</v>
      </c>
      <c r="T1201" s="16">
        <f t="shared" si="93"/>
        <v>42193.770833333328</v>
      </c>
      <c r="U1201" s="14">
        <f t="shared" si="94"/>
        <v>2015</v>
      </c>
      <c r="V1201" s="17"/>
    </row>
    <row r="1202" spans="1:22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7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1"/>
        <v>58.53</v>
      </c>
      <c r="Q1202" s="11" t="s">
        <v>8335</v>
      </c>
      <c r="R1202" t="s">
        <v>8336</v>
      </c>
      <c r="S1202" s="16">
        <f t="shared" si="92"/>
        <v>42089.477500000001</v>
      </c>
      <c r="T1202" s="16">
        <f t="shared" si="93"/>
        <v>42110.477500000001</v>
      </c>
      <c r="U1202" s="14">
        <f t="shared" si="94"/>
        <v>2015</v>
      </c>
      <c r="V1202" s="17"/>
    </row>
    <row r="1203" spans="1:22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7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1"/>
        <v>55.37</v>
      </c>
      <c r="Q1203" s="11" t="s">
        <v>8335</v>
      </c>
      <c r="R1203" t="s">
        <v>8336</v>
      </c>
      <c r="S1203" s="16">
        <f t="shared" si="92"/>
        <v>42536.60701388889</v>
      </c>
      <c r="T1203" s="16">
        <f t="shared" si="93"/>
        <v>42566.60701388889</v>
      </c>
      <c r="U1203" s="14">
        <f t="shared" si="94"/>
        <v>2016</v>
      </c>
      <c r="V1203" s="17"/>
    </row>
    <row r="1204" spans="1:22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7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1"/>
        <v>183.8</v>
      </c>
      <c r="Q1204" s="11" t="s">
        <v>8335</v>
      </c>
      <c r="R1204" t="s">
        <v>8336</v>
      </c>
      <c r="S1204" s="16">
        <f t="shared" si="92"/>
        <v>42152.288819444439</v>
      </c>
      <c r="T1204" s="16">
        <f t="shared" si="93"/>
        <v>42182.288819444439</v>
      </c>
      <c r="U1204" s="14">
        <f t="shared" si="94"/>
        <v>2015</v>
      </c>
      <c r="V1204" s="17"/>
    </row>
    <row r="1205" spans="1:22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7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1"/>
        <v>165.35</v>
      </c>
      <c r="Q1205" s="11" t="s">
        <v>8335</v>
      </c>
      <c r="R1205" t="s">
        <v>8336</v>
      </c>
      <c r="S1205" s="16">
        <f t="shared" si="92"/>
        <v>42125.614895833336</v>
      </c>
      <c r="T1205" s="16">
        <f t="shared" si="93"/>
        <v>42155.614895833336</v>
      </c>
      <c r="U1205" s="14">
        <f t="shared" si="94"/>
        <v>2015</v>
      </c>
      <c r="V1205" s="17"/>
    </row>
    <row r="1206" spans="1:22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7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1"/>
        <v>234.79</v>
      </c>
      <c r="Q1206" s="11" t="s">
        <v>8335</v>
      </c>
      <c r="R1206" t="s">
        <v>8336</v>
      </c>
      <c r="S1206" s="16">
        <f t="shared" si="92"/>
        <v>42297.748067129629</v>
      </c>
      <c r="T1206" s="16">
        <f t="shared" si="93"/>
        <v>42342.208333333328</v>
      </c>
      <c r="U1206" s="14">
        <f t="shared" si="94"/>
        <v>2015</v>
      </c>
      <c r="V1206" s="17"/>
    </row>
    <row r="1207" spans="1:22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7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1"/>
        <v>211.48</v>
      </c>
      <c r="Q1207" s="11" t="s">
        <v>8335</v>
      </c>
      <c r="R1207" t="s">
        <v>8336</v>
      </c>
      <c r="S1207" s="16">
        <f t="shared" si="92"/>
        <v>42138.506377314814</v>
      </c>
      <c r="T1207" s="16">
        <f t="shared" si="93"/>
        <v>42168.506377314814</v>
      </c>
      <c r="U1207" s="14">
        <f t="shared" si="94"/>
        <v>2015</v>
      </c>
      <c r="V1207" s="17"/>
    </row>
    <row r="1208" spans="1:22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7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1"/>
        <v>32.340000000000003</v>
      </c>
      <c r="Q1208" s="11" t="s">
        <v>8335</v>
      </c>
      <c r="R1208" t="s">
        <v>8336</v>
      </c>
      <c r="S1208" s="16">
        <f t="shared" si="92"/>
        <v>42772.776076388895</v>
      </c>
      <c r="T1208" s="16">
        <f t="shared" si="93"/>
        <v>42805.561805555553</v>
      </c>
      <c r="U1208" s="14">
        <f t="shared" si="94"/>
        <v>2017</v>
      </c>
      <c r="V1208" s="17"/>
    </row>
    <row r="1209" spans="1:22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7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1"/>
        <v>123.38</v>
      </c>
      <c r="Q1209" s="11" t="s">
        <v>8335</v>
      </c>
      <c r="R1209" t="s">
        <v>8336</v>
      </c>
      <c r="S1209" s="16">
        <f t="shared" si="92"/>
        <v>42430.430243055554</v>
      </c>
      <c r="T1209" s="16">
        <f t="shared" si="93"/>
        <v>42460.416666666672</v>
      </c>
      <c r="U1209" s="14">
        <f t="shared" si="94"/>
        <v>2016</v>
      </c>
      <c r="V1209" s="17"/>
    </row>
    <row r="1210" spans="1:22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7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1"/>
        <v>207.07</v>
      </c>
      <c r="Q1210" s="11" t="s">
        <v>8335</v>
      </c>
      <c r="R1210" t="s">
        <v>8336</v>
      </c>
      <c r="S1210" s="16">
        <f t="shared" si="92"/>
        <v>42423.709074074075</v>
      </c>
      <c r="T1210" s="16">
        <f t="shared" si="93"/>
        <v>42453.667407407411</v>
      </c>
      <c r="U1210" s="14">
        <f t="shared" si="94"/>
        <v>2016</v>
      </c>
      <c r="V1210" s="17"/>
    </row>
    <row r="1211" spans="1:22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7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1"/>
        <v>138.26</v>
      </c>
      <c r="Q1211" s="11" t="s">
        <v>8335</v>
      </c>
      <c r="R1211" t="s">
        <v>8336</v>
      </c>
      <c r="S1211" s="16">
        <f t="shared" si="92"/>
        <v>42761.846122685187</v>
      </c>
      <c r="T1211" s="16">
        <f t="shared" si="93"/>
        <v>42791.846122685187</v>
      </c>
      <c r="U1211" s="14">
        <f t="shared" si="94"/>
        <v>2017</v>
      </c>
      <c r="V1211" s="17"/>
    </row>
    <row r="1212" spans="1:22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7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1"/>
        <v>493.82</v>
      </c>
      <c r="Q1212" s="11" t="s">
        <v>8335</v>
      </c>
      <c r="R1212" t="s">
        <v>8336</v>
      </c>
      <c r="S1212" s="16">
        <f t="shared" si="92"/>
        <v>42132.941805555558</v>
      </c>
      <c r="T1212" s="16">
        <f t="shared" si="93"/>
        <v>42155.875</v>
      </c>
      <c r="U1212" s="14">
        <f t="shared" si="94"/>
        <v>2015</v>
      </c>
      <c r="V1212" s="17"/>
    </row>
    <row r="1213" spans="1:22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7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1"/>
        <v>168.5</v>
      </c>
      <c r="Q1213" s="11" t="s">
        <v>8335</v>
      </c>
      <c r="R1213" t="s">
        <v>8336</v>
      </c>
      <c r="S1213" s="16">
        <f t="shared" si="92"/>
        <v>42515.866446759261</v>
      </c>
      <c r="T1213" s="16">
        <f t="shared" si="93"/>
        <v>42530.866446759261</v>
      </c>
      <c r="U1213" s="14">
        <f t="shared" si="94"/>
        <v>2016</v>
      </c>
      <c r="V1213" s="17"/>
    </row>
    <row r="1214" spans="1:22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7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1"/>
        <v>38.869999999999997</v>
      </c>
      <c r="Q1214" s="11" t="s">
        <v>8335</v>
      </c>
      <c r="R1214" t="s">
        <v>8336</v>
      </c>
      <c r="S1214" s="16">
        <f t="shared" si="92"/>
        <v>42318.950173611112</v>
      </c>
      <c r="T1214" s="16">
        <f t="shared" si="93"/>
        <v>42335.041666666672</v>
      </c>
      <c r="U1214" s="14">
        <f t="shared" si="94"/>
        <v>2015</v>
      </c>
      <c r="V1214" s="17"/>
    </row>
    <row r="1215" spans="1:22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7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1"/>
        <v>61.53</v>
      </c>
      <c r="Q1215" s="11" t="s">
        <v>8335</v>
      </c>
      <c r="R1215" t="s">
        <v>8336</v>
      </c>
      <c r="S1215" s="16">
        <f t="shared" si="92"/>
        <v>42731.755787037036</v>
      </c>
      <c r="T1215" s="16">
        <f t="shared" si="93"/>
        <v>42766.755787037036</v>
      </c>
      <c r="U1215" s="14">
        <f t="shared" si="94"/>
        <v>2016</v>
      </c>
      <c r="V1215" s="17"/>
    </row>
    <row r="1216" spans="1:22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7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1"/>
        <v>105.44</v>
      </c>
      <c r="Q1216" s="11" t="s">
        <v>8335</v>
      </c>
      <c r="R1216" t="s">
        <v>8336</v>
      </c>
      <c r="S1216" s="16">
        <f t="shared" si="92"/>
        <v>42104.840335648143</v>
      </c>
      <c r="T1216" s="16">
        <f t="shared" si="93"/>
        <v>42164.840335648143</v>
      </c>
      <c r="U1216" s="14">
        <f t="shared" si="94"/>
        <v>2015</v>
      </c>
      <c r="V1216" s="17"/>
    </row>
    <row r="1217" spans="1:22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7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1"/>
        <v>71.59</v>
      </c>
      <c r="Q1217" s="11" t="s">
        <v>8335</v>
      </c>
      <c r="R1217" t="s">
        <v>8336</v>
      </c>
      <c r="S1217" s="16">
        <f t="shared" si="92"/>
        <v>41759.923101851848</v>
      </c>
      <c r="T1217" s="16">
        <f t="shared" si="93"/>
        <v>41789.923101851848</v>
      </c>
      <c r="U1217" s="14">
        <f t="shared" si="94"/>
        <v>2014</v>
      </c>
      <c r="V1217" s="17"/>
    </row>
    <row r="1218" spans="1:22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7">
        <f t="shared" ref="F1218:F1281" si="95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91"/>
        <v>91.88</v>
      </c>
      <c r="Q1218" s="11" t="s">
        <v>8335</v>
      </c>
      <c r="R1218" t="s">
        <v>8336</v>
      </c>
      <c r="S1218" s="16">
        <f t="shared" si="92"/>
        <v>42247.616400462968</v>
      </c>
      <c r="T1218" s="16">
        <f t="shared" si="93"/>
        <v>42279.960416666669</v>
      </c>
      <c r="U1218" s="14">
        <f t="shared" si="94"/>
        <v>2015</v>
      </c>
      <c r="V1218" s="17"/>
    </row>
    <row r="1219" spans="1:22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7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96">IFERROR(ROUND(E1219/M1219,2),0)</f>
        <v>148.57</v>
      </c>
      <c r="Q1219" s="11" t="s">
        <v>8335</v>
      </c>
      <c r="R1219" t="s">
        <v>8336</v>
      </c>
      <c r="S1219" s="16">
        <f t="shared" ref="S1219:S1282" si="97">(((K1219/60)/60)/24)+DATE(1970,1,1)</f>
        <v>42535.809490740736</v>
      </c>
      <c r="T1219" s="16">
        <f t="shared" ref="T1219:T1282" si="98">(((J1219/60)/60)/24)+DATE(1970,1,1)</f>
        <v>42565.809490740736</v>
      </c>
      <c r="U1219" s="14">
        <f t="shared" si="94"/>
        <v>2016</v>
      </c>
      <c r="V1219" s="17"/>
    </row>
    <row r="1220" spans="1:22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7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6"/>
        <v>174.21</v>
      </c>
      <c r="Q1220" s="11" t="s">
        <v>8335</v>
      </c>
      <c r="R1220" t="s">
        <v>8336</v>
      </c>
      <c r="S1220" s="16">
        <f t="shared" si="97"/>
        <v>42278.662037037036</v>
      </c>
      <c r="T1220" s="16">
        <f t="shared" si="98"/>
        <v>42309.125</v>
      </c>
      <c r="U1220" s="14">
        <f t="shared" ref="U1220:U1283" si="99">YEAR(S1220)</f>
        <v>2015</v>
      </c>
      <c r="V1220" s="17"/>
    </row>
    <row r="1221" spans="1:22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7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6"/>
        <v>102.86</v>
      </c>
      <c r="Q1221" s="11" t="s">
        <v>8335</v>
      </c>
      <c r="R1221" t="s">
        <v>8336</v>
      </c>
      <c r="S1221" s="16">
        <f t="shared" si="97"/>
        <v>42633.461956018517</v>
      </c>
      <c r="T1221" s="16">
        <f t="shared" si="98"/>
        <v>42663.461956018517</v>
      </c>
      <c r="U1221" s="14">
        <f t="shared" si="99"/>
        <v>2016</v>
      </c>
      <c r="V1221" s="17"/>
    </row>
    <row r="1222" spans="1:22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7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6"/>
        <v>111.18</v>
      </c>
      <c r="Q1222" s="11" t="s">
        <v>8335</v>
      </c>
      <c r="R1222" t="s">
        <v>8336</v>
      </c>
      <c r="S1222" s="16">
        <f t="shared" si="97"/>
        <v>42211.628611111111</v>
      </c>
      <c r="T1222" s="16">
        <f t="shared" si="98"/>
        <v>42241.628611111111</v>
      </c>
      <c r="U1222" s="14">
        <f t="shared" si="99"/>
        <v>2015</v>
      </c>
      <c r="V1222" s="17"/>
    </row>
    <row r="1223" spans="1:22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7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6"/>
        <v>23.8</v>
      </c>
      <c r="Q1223" s="11" t="s">
        <v>8335</v>
      </c>
      <c r="R1223" t="s">
        <v>8336</v>
      </c>
      <c r="S1223" s="16">
        <f t="shared" si="97"/>
        <v>42680.47555555556</v>
      </c>
      <c r="T1223" s="16">
        <f t="shared" si="98"/>
        <v>42708</v>
      </c>
      <c r="U1223" s="14">
        <f t="shared" si="99"/>
        <v>2016</v>
      </c>
      <c r="V1223" s="17"/>
    </row>
    <row r="1224" spans="1:22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7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6"/>
        <v>81.27</v>
      </c>
      <c r="Q1224" s="11" t="s">
        <v>8335</v>
      </c>
      <c r="R1224" t="s">
        <v>8336</v>
      </c>
      <c r="S1224" s="16">
        <f t="shared" si="97"/>
        <v>42430.720451388886</v>
      </c>
      <c r="T1224" s="16">
        <f t="shared" si="98"/>
        <v>42461.166666666672</v>
      </c>
      <c r="U1224" s="14">
        <f t="shared" si="99"/>
        <v>2016</v>
      </c>
      <c r="V1224" s="17"/>
    </row>
    <row r="1225" spans="1:22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7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6"/>
        <v>116.21</v>
      </c>
      <c r="Q1225" s="11" t="s">
        <v>8335</v>
      </c>
      <c r="R1225" t="s">
        <v>8336</v>
      </c>
      <c r="S1225" s="16">
        <f t="shared" si="97"/>
        <v>42654.177187499998</v>
      </c>
      <c r="T1225" s="16">
        <f t="shared" si="98"/>
        <v>42684.218854166669</v>
      </c>
      <c r="U1225" s="14">
        <f t="shared" si="99"/>
        <v>2016</v>
      </c>
      <c r="V1225" s="17"/>
    </row>
    <row r="1226" spans="1:22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7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96"/>
        <v>58.89</v>
      </c>
      <c r="Q1226" s="11" t="s">
        <v>8322</v>
      </c>
      <c r="R1226" t="s">
        <v>8337</v>
      </c>
      <c r="S1226" s="16">
        <f t="shared" si="97"/>
        <v>41736.549791666665</v>
      </c>
      <c r="T1226" s="16">
        <f t="shared" si="98"/>
        <v>41796.549791666665</v>
      </c>
      <c r="U1226" s="14">
        <f t="shared" si="99"/>
        <v>2014</v>
      </c>
      <c r="V1226" s="17"/>
    </row>
    <row r="1227" spans="1:22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7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96"/>
        <v>44</v>
      </c>
      <c r="Q1227" s="11" t="s">
        <v>8322</v>
      </c>
      <c r="R1227" t="s">
        <v>8337</v>
      </c>
      <c r="S1227" s="16">
        <f t="shared" si="97"/>
        <v>41509.905995370369</v>
      </c>
      <c r="T1227" s="16">
        <f t="shared" si="98"/>
        <v>41569.905995370369</v>
      </c>
      <c r="U1227" s="14">
        <f t="shared" si="99"/>
        <v>2013</v>
      </c>
      <c r="V1227" s="17"/>
    </row>
    <row r="1228" spans="1:22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7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96"/>
        <v>48.43</v>
      </c>
      <c r="Q1228" s="11" t="s">
        <v>8322</v>
      </c>
      <c r="R1228" t="s">
        <v>8337</v>
      </c>
      <c r="S1228" s="16">
        <f t="shared" si="97"/>
        <v>41715.874780092592</v>
      </c>
      <c r="T1228" s="16">
        <f t="shared" si="98"/>
        <v>41750.041666666664</v>
      </c>
      <c r="U1228" s="14">
        <f t="shared" si="99"/>
        <v>2014</v>
      </c>
      <c r="V1228" s="17"/>
    </row>
    <row r="1229" spans="1:22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7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96"/>
        <v>0</v>
      </c>
      <c r="Q1229" s="11" t="s">
        <v>8322</v>
      </c>
      <c r="R1229" t="s">
        <v>8337</v>
      </c>
      <c r="S1229" s="16">
        <f t="shared" si="97"/>
        <v>41827.919166666667</v>
      </c>
      <c r="T1229" s="16">
        <f t="shared" si="98"/>
        <v>41858.291666666664</v>
      </c>
      <c r="U1229" s="14">
        <f t="shared" si="99"/>
        <v>2014</v>
      </c>
      <c r="V1229" s="17"/>
    </row>
    <row r="1230" spans="1:22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7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96"/>
        <v>61.04</v>
      </c>
      <c r="Q1230" s="11" t="s">
        <v>8322</v>
      </c>
      <c r="R1230" t="s">
        <v>8337</v>
      </c>
      <c r="S1230" s="16">
        <f t="shared" si="97"/>
        <v>40754.729259259257</v>
      </c>
      <c r="T1230" s="16">
        <f t="shared" si="98"/>
        <v>40814.729259259257</v>
      </c>
      <c r="U1230" s="14">
        <f t="shared" si="99"/>
        <v>2011</v>
      </c>
      <c r="V1230" s="17"/>
    </row>
    <row r="1231" spans="1:22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7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96"/>
        <v>25</v>
      </c>
      <c r="Q1231" s="11" t="s">
        <v>8322</v>
      </c>
      <c r="R1231" t="s">
        <v>8337</v>
      </c>
      <c r="S1231" s="16">
        <f t="shared" si="97"/>
        <v>40985.459803240738</v>
      </c>
      <c r="T1231" s="16">
        <f t="shared" si="98"/>
        <v>41015.666666666664</v>
      </c>
      <c r="U1231" s="14">
        <f t="shared" si="99"/>
        <v>2012</v>
      </c>
      <c r="V1231" s="17"/>
    </row>
    <row r="1232" spans="1:22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7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96"/>
        <v>0</v>
      </c>
      <c r="Q1232" s="11" t="s">
        <v>8322</v>
      </c>
      <c r="R1232" t="s">
        <v>8337</v>
      </c>
      <c r="S1232" s="16">
        <f t="shared" si="97"/>
        <v>40568.972569444442</v>
      </c>
      <c r="T1232" s="16">
        <f t="shared" si="98"/>
        <v>40598.972569444442</v>
      </c>
      <c r="U1232" s="14">
        <f t="shared" si="99"/>
        <v>2011</v>
      </c>
      <c r="V1232" s="17"/>
    </row>
    <row r="1233" spans="1:22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7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96"/>
        <v>0</v>
      </c>
      <c r="Q1233" s="11" t="s">
        <v>8322</v>
      </c>
      <c r="R1233" t="s">
        <v>8337</v>
      </c>
      <c r="S1233" s="16">
        <f t="shared" si="97"/>
        <v>42193.941759259258</v>
      </c>
      <c r="T1233" s="16">
        <f t="shared" si="98"/>
        <v>42244.041666666672</v>
      </c>
      <c r="U1233" s="14">
        <f t="shared" si="99"/>
        <v>2015</v>
      </c>
      <c r="V1233" s="17"/>
    </row>
    <row r="1234" spans="1:22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7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96"/>
        <v>40</v>
      </c>
      <c r="Q1234" s="11" t="s">
        <v>8322</v>
      </c>
      <c r="R1234" t="s">
        <v>8337</v>
      </c>
      <c r="S1234" s="16">
        <f t="shared" si="97"/>
        <v>41506.848032407412</v>
      </c>
      <c r="T1234" s="16">
        <f t="shared" si="98"/>
        <v>41553.848032407412</v>
      </c>
      <c r="U1234" s="14">
        <f t="shared" si="99"/>
        <v>2013</v>
      </c>
      <c r="V1234" s="17"/>
    </row>
    <row r="1235" spans="1:22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7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96"/>
        <v>19.329999999999998</v>
      </c>
      <c r="Q1235" s="11" t="s">
        <v>8322</v>
      </c>
      <c r="R1235" t="s">
        <v>8337</v>
      </c>
      <c r="S1235" s="16">
        <f t="shared" si="97"/>
        <v>40939.948773148149</v>
      </c>
      <c r="T1235" s="16">
        <f t="shared" si="98"/>
        <v>40960.948773148149</v>
      </c>
      <c r="U1235" s="14">
        <f t="shared" si="99"/>
        <v>2012</v>
      </c>
      <c r="V1235" s="17"/>
    </row>
    <row r="1236" spans="1:22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7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96"/>
        <v>0</v>
      </c>
      <c r="Q1236" s="11" t="s">
        <v>8322</v>
      </c>
      <c r="R1236" t="s">
        <v>8337</v>
      </c>
      <c r="S1236" s="16">
        <f t="shared" si="97"/>
        <v>42007.788680555561</v>
      </c>
      <c r="T1236" s="16">
        <f t="shared" si="98"/>
        <v>42037.788680555561</v>
      </c>
      <c r="U1236" s="14">
        <f t="shared" si="99"/>
        <v>2015</v>
      </c>
      <c r="V1236" s="17"/>
    </row>
    <row r="1237" spans="1:22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7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96"/>
        <v>35</v>
      </c>
      <c r="Q1237" s="11" t="s">
        <v>8322</v>
      </c>
      <c r="R1237" t="s">
        <v>8337</v>
      </c>
      <c r="S1237" s="16">
        <f t="shared" si="97"/>
        <v>41583.135405092595</v>
      </c>
      <c r="T1237" s="16">
        <f t="shared" si="98"/>
        <v>41623.135405092595</v>
      </c>
      <c r="U1237" s="14">
        <f t="shared" si="99"/>
        <v>2013</v>
      </c>
      <c r="V1237" s="17"/>
    </row>
    <row r="1238" spans="1:22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7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96"/>
        <v>0</v>
      </c>
      <c r="Q1238" s="11" t="s">
        <v>8322</v>
      </c>
      <c r="R1238" t="s">
        <v>8337</v>
      </c>
      <c r="S1238" s="16">
        <f t="shared" si="97"/>
        <v>41110.680138888885</v>
      </c>
      <c r="T1238" s="16">
        <f t="shared" si="98"/>
        <v>41118.666666666664</v>
      </c>
      <c r="U1238" s="14">
        <f t="shared" si="99"/>
        <v>2012</v>
      </c>
      <c r="V1238" s="17"/>
    </row>
    <row r="1239" spans="1:22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7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96"/>
        <v>0</v>
      </c>
      <c r="Q1239" s="11" t="s">
        <v>8322</v>
      </c>
      <c r="R1239" t="s">
        <v>8337</v>
      </c>
      <c r="S1239" s="16">
        <f t="shared" si="97"/>
        <v>41125.283159722225</v>
      </c>
      <c r="T1239" s="16">
        <f t="shared" si="98"/>
        <v>41145.283159722225</v>
      </c>
      <c r="U1239" s="14">
        <f t="shared" si="99"/>
        <v>2012</v>
      </c>
      <c r="V1239" s="17"/>
    </row>
    <row r="1240" spans="1:22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7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96"/>
        <v>59.33</v>
      </c>
      <c r="Q1240" s="11" t="s">
        <v>8322</v>
      </c>
      <c r="R1240" t="s">
        <v>8337</v>
      </c>
      <c r="S1240" s="16">
        <f t="shared" si="97"/>
        <v>40731.61037037037</v>
      </c>
      <c r="T1240" s="16">
        <f t="shared" si="98"/>
        <v>40761.61037037037</v>
      </c>
      <c r="U1240" s="14">
        <f t="shared" si="99"/>
        <v>2011</v>
      </c>
      <c r="V1240" s="17"/>
    </row>
    <row r="1241" spans="1:22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7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96"/>
        <v>0</v>
      </c>
      <c r="Q1241" s="11" t="s">
        <v>8322</v>
      </c>
      <c r="R1241" t="s">
        <v>8337</v>
      </c>
      <c r="S1241" s="16">
        <f t="shared" si="97"/>
        <v>40883.962581018517</v>
      </c>
      <c r="T1241" s="16">
        <f t="shared" si="98"/>
        <v>40913.962581018517</v>
      </c>
      <c r="U1241" s="14">
        <f t="shared" si="99"/>
        <v>2011</v>
      </c>
      <c r="V1241" s="17"/>
    </row>
    <row r="1242" spans="1:22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7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96"/>
        <v>30.13</v>
      </c>
      <c r="Q1242" s="11" t="s">
        <v>8322</v>
      </c>
      <c r="R1242" t="s">
        <v>8337</v>
      </c>
      <c r="S1242" s="16">
        <f t="shared" si="97"/>
        <v>41409.040011574078</v>
      </c>
      <c r="T1242" s="16">
        <f t="shared" si="98"/>
        <v>41467.910416666666</v>
      </c>
      <c r="U1242" s="14">
        <f t="shared" si="99"/>
        <v>2013</v>
      </c>
      <c r="V1242" s="17"/>
    </row>
    <row r="1243" spans="1:22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7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96"/>
        <v>74.62</v>
      </c>
      <c r="Q1243" s="11" t="s">
        <v>8322</v>
      </c>
      <c r="R1243" t="s">
        <v>8337</v>
      </c>
      <c r="S1243" s="16">
        <f t="shared" si="97"/>
        <v>41923.837731481479</v>
      </c>
      <c r="T1243" s="16">
        <f t="shared" si="98"/>
        <v>41946.249305555553</v>
      </c>
      <c r="U1243" s="14">
        <f t="shared" si="99"/>
        <v>2014</v>
      </c>
      <c r="V1243" s="17"/>
    </row>
    <row r="1244" spans="1:22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7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96"/>
        <v>5</v>
      </c>
      <c r="Q1244" s="11" t="s">
        <v>8322</v>
      </c>
      <c r="R1244" t="s">
        <v>8337</v>
      </c>
      <c r="S1244" s="16">
        <f t="shared" si="97"/>
        <v>40782.165532407409</v>
      </c>
      <c r="T1244" s="16">
        <f t="shared" si="98"/>
        <v>40797.554166666669</v>
      </c>
      <c r="U1244" s="14">
        <f t="shared" si="99"/>
        <v>2011</v>
      </c>
      <c r="V1244" s="17"/>
    </row>
    <row r="1245" spans="1:22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7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96"/>
        <v>44.5</v>
      </c>
      <c r="Q1245" s="11" t="s">
        <v>8322</v>
      </c>
      <c r="R1245" t="s">
        <v>8337</v>
      </c>
      <c r="S1245" s="16">
        <f t="shared" si="97"/>
        <v>40671.879293981481</v>
      </c>
      <c r="T1245" s="16">
        <f t="shared" si="98"/>
        <v>40732.875</v>
      </c>
      <c r="U1245" s="14">
        <f t="shared" si="99"/>
        <v>2011</v>
      </c>
      <c r="V1245" s="17"/>
    </row>
    <row r="1246" spans="1:22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7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96"/>
        <v>46.13</v>
      </c>
      <c r="Q1246" s="11" t="s">
        <v>8322</v>
      </c>
      <c r="R1246" t="s">
        <v>8323</v>
      </c>
      <c r="S1246" s="16">
        <f t="shared" si="97"/>
        <v>41355.825497685182</v>
      </c>
      <c r="T1246" s="16">
        <f t="shared" si="98"/>
        <v>41386.875</v>
      </c>
      <c r="U1246" s="14">
        <f t="shared" si="99"/>
        <v>2013</v>
      </c>
      <c r="V1246" s="17"/>
    </row>
    <row r="1247" spans="1:22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7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96"/>
        <v>141.47</v>
      </c>
      <c r="Q1247" s="11" t="s">
        <v>8322</v>
      </c>
      <c r="R1247" t="s">
        <v>8323</v>
      </c>
      <c r="S1247" s="16">
        <f t="shared" si="97"/>
        <v>41774.599930555552</v>
      </c>
      <c r="T1247" s="16">
        <f t="shared" si="98"/>
        <v>41804.599930555552</v>
      </c>
      <c r="U1247" s="14">
        <f t="shared" si="99"/>
        <v>2014</v>
      </c>
      <c r="V1247" s="17"/>
    </row>
    <row r="1248" spans="1:22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7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96"/>
        <v>75.48</v>
      </c>
      <c r="Q1248" s="11" t="s">
        <v>8322</v>
      </c>
      <c r="R1248" t="s">
        <v>8323</v>
      </c>
      <c r="S1248" s="16">
        <f t="shared" si="97"/>
        <v>40838.043391203704</v>
      </c>
      <c r="T1248" s="16">
        <f t="shared" si="98"/>
        <v>40883.085057870368</v>
      </c>
      <c r="U1248" s="14">
        <f t="shared" si="99"/>
        <v>2011</v>
      </c>
      <c r="V1248" s="17"/>
    </row>
    <row r="1249" spans="1:22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7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96"/>
        <v>85.5</v>
      </c>
      <c r="Q1249" s="11" t="s">
        <v>8322</v>
      </c>
      <c r="R1249" t="s">
        <v>8323</v>
      </c>
      <c r="S1249" s="16">
        <f t="shared" si="97"/>
        <v>41370.292303240742</v>
      </c>
      <c r="T1249" s="16">
        <f t="shared" si="98"/>
        <v>41400.292303240742</v>
      </c>
      <c r="U1249" s="14">
        <f t="shared" si="99"/>
        <v>2013</v>
      </c>
      <c r="V1249" s="17"/>
    </row>
    <row r="1250" spans="1:22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7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96"/>
        <v>64.25</v>
      </c>
      <c r="Q1250" s="11" t="s">
        <v>8322</v>
      </c>
      <c r="R1250" t="s">
        <v>8323</v>
      </c>
      <c r="S1250" s="16">
        <f t="shared" si="97"/>
        <v>41767.656863425924</v>
      </c>
      <c r="T1250" s="16">
        <f t="shared" si="98"/>
        <v>41803.290972222225</v>
      </c>
      <c r="U1250" s="14">
        <f t="shared" si="99"/>
        <v>2014</v>
      </c>
      <c r="V1250" s="17"/>
    </row>
    <row r="1251" spans="1:22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7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96"/>
        <v>64.47</v>
      </c>
      <c r="Q1251" s="11" t="s">
        <v>8322</v>
      </c>
      <c r="R1251" t="s">
        <v>8323</v>
      </c>
      <c r="S1251" s="16">
        <f t="shared" si="97"/>
        <v>41067.74086805556</v>
      </c>
      <c r="T1251" s="16">
        <f t="shared" si="98"/>
        <v>41097.74086805556</v>
      </c>
      <c r="U1251" s="14">
        <f t="shared" si="99"/>
        <v>2012</v>
      </c>
      <c r="V1251" s="17"/>
    </row>
    <row r="1252" spans="1:22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7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96"/>
        <v>118.2</v>
      </c>
      <c r="Q1252" s="11" t="s">
        <v>8322</v>
      </c>
      <c r="R1252" t="s">
        <v>8323</v>
      </c>
      <c r="S1252" s="16">
        <f t="shared" si="97"/>
        <v>41843.64271990741</v>
      </c>
      <c r="T1252" s="16">
        <f t="shared" si="98"/>
        <v>41888.64271990741</v>
      </c>
      <c r="U1252" s="14">
        <f t="shared" si="99"/>
        <v>2014</v>
      </c>
      <c r="V1252" s="17"/>
    </row>
    <row r="1253" spans="1:22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7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96"/>
        <v>82.54</v>
      </c>
      <c r="Q1253" s="11" t="s">
        <v>8322</v>
      </c>
      <c r="R1253" t="s">
        <v>8323</v>
      </c>
      <c r="S1253" s="16">
        <f t="shared" si="97"/>
        <v>40751.814432870371</v>
      </c>
      <c r="T1253" s="16">
        <f t="shared" si="98"/>
        <v>40811.814432870371</v>
      </c>
      <c r="U1253" s="14">
        <f t="shared" si="99"/>
        <v>2011</v>
      </c>
      <c r="V1253" s="17"/>
    </row>
    <row r="1254" spans="1:22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7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96"/>
        <v>34.17</v>
      </c>
      <c r="Q1254" s="11" t="s">
        <v>8322</v>
      </c>
      <c r="R1254" t="s">
        <v>8323</v>
      </c>
      <c r="S1254" s="16">
        <f t="shared" si="97"/>
        <v>41543.988067129627</v>
      </c>
      <c r="T1254" s="16">
        <f t="shared" si="98"/>
        <v>41571.988067129627</v>
      </c>
      <c r="U1254" s="14">
        <f t="shared" si="99"/>
        <v>2013</v>
      </c>
      <c r="V1254" s="17"/>
    </row>
    <row r="1255" spans="1:22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7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96"/>
        <v>42.73</v>
      </c>
      <c r="Q1255" s="11" t="s">
        <v>8322</v>
      </c>
      <c r="R1255" t="s">
        <v>8323</v>
      </c>
      <c r="S1255" s="16">
        <f t="shared" si="97"/>
        <v>41855.783645833333</v>
      </c>
      <c r="T1255" s="16">
        <f t="shared" si="98"/>
        <v>41885.783645833333</v>
      </c>
      <c r="U1255" s="14">
        <f t="shared" si="99"/>
        <v>2014</v>
      </c>
      <c r="V1255" s="17"/>
    </row>
    <row r="1256" spans="1:22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7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96"/>
        <v>94.49</v>
      </c>
      <c r="Q1256" s="11" t="s">
        <v>8322</v>
      </c>
      <c r="R1256" t="s">
        <v>8323</v>
      </c>
      <c r="S1256" s="16">
        <f t="shared" si="97"/>
        <v>40487.621365740742</v>
      </c>
      <c r="T1256" s="16">
        <f t="shared" si="98"/>
        <v>40544.207638888889</v>
      </c>
      <c r="U1256" s="14">
        <f t="shared" si="99"/>
        <v>2010</v>
      </c>
      <c r="V1256" s="17"/>
    </row>
    <row r="1257" spans="1:22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7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96"/>
        <v>55.7</v>
      </c>
      <c r="Q1257" s="11" t="s">
        <v>8322</v>
      </c>
      <c r="R1257" t="s">
        <v>8323</v>
      </c>
      <c r="S1257" s="16">
        <f t="shared" si="97"/>
        <v>41579.845509259263</v>
      </c>
      <c r="T1257" s="16">
        <f t="shared" si="98"/>
        <v>41609.887175925927</v>
      </c>
      <c r="U1257" s="14">
        <f t="shared" si="99"/>
        <v>2013</v>
      </c>
      <c r="V1257" s="17"/>
    </row>
    <row r="1258" spans="1:22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7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96"/>
        <v>98.03</v>
      </c>
      <c r="Q1258" s="11" t="s">
        <v>8322</v>
      </c>
      <c r="R1258" t="s">
        <v>8323</v>
      </c>
      <c r="S1258" s="16">
        <f t="shared" si="97"/>
        <v>40921.919340277782</v>
      </c>
      <c r="T1258" s="16">
        <f t="shared" si="98"/>
        <v>40951.919340277782</v>
      </c>
      <c r="U1258" s="14">
        <f t="shared" si="99"/>
        <v>2012</v>
      </c>
      <c r="V1258" s="17"/>
    </row>
    <row r="1259" spans="1:22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7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96"/>
        <v>92.1</v>
      </c>
      <c r="Q1259" s="11" t="s">
        <v>8322</v>
      </c>
      <c r="R1259" t="s">
        <v>8323</v>
      </c>
      <c r="S1259" s="16">
        <f t="shared" si="97"/>
        <v>40587.085532407407</v>
      </c>
      <c r="T1259" s="16">
        <f t="shared" si="98"/>
        <v>40636.043865740743</v>
      </c>
      <c r="U1259" s="14">
        <f t="shared" si="99"/>
        <v>2011</v>
      </c>
      <c r="V1259" s="17"/>
    </row>
    <row r="1260" spans="1:22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7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96"/>
        <v>38.18</v>
      </c>
      <c r="Q1260" s="11" t="s">
        <v>8322</v>
      </c>
      <c r="R1260" t="s">
        <v>8323</v>
      </c>
      <c r="S1260" s="16">
        <f t="shared" si="97"/>
        <v>41487.611250000002</v>
      </c>
      <c r="T1260" s="16">
        <f t="shared" si="98"/>
        <v>41517.611250000002</v>
      </c>
      <c r="U1260" s="14">
        <f t="shared" si="99"/>
        <v>2013</v>
      </c>
      <c r="V1260" s="17"/>
    </row>
    <row r="1261" spans="1:22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7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96"/>
        <v>27.15</v>
      </c>
      <c r="Q1261" s="11" t="s">
        <v>8322</v>
      </c>
      <c r="R1261" t="s">
        <v>8323</v>
      </c>
      <c r="S1261" s="16">
        <f t="shared" si="97"/>
        <v>41766.970648148148</v>
      </c>
      <c r="T1261" s="16">
        <f t="shared" si="98"/>
        <v>41799.165972222225</v>
      </c>
      <c r="U1261" s="14">
        <f t="shared" si="99"/>
        <v>2014</v>
      </c>
      <c r="V1261" s="17"/>
    </row>
    <row r="1262" spans="1:22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7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96"/>
        <v>50.69</v>
      </c>
      <c r="Q1262" s="11" t="s">
        <v>8322</v>
      </c>
      <c r="R1262" t="s">
        <v>8323</v>
      </c>
      <c r="S1262" s="16">
        <f t="shared" si="97"/>
        <v>41666.842824074076</v>
      </c>
      <c r="T1262" s="16">
        <f t="shared" si="98"/>
        <v>41696.842824074076</v>
      </c>
      <c r="U1262" s="14">
        <f t="shared" si="99"/>
        <v>2014</v>
      </c>
      <c r="V1262" s="17"/>
    </row>
    <row r="1263" spans="1:22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7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96"/>
        <v>38.94</v>
      </c>
      <c r="Q1263" s="11" t="s">
        <v>8322</v>
      </c>
      <c r="R1263" t="s">
        <v>8323</v>
      </c>
      <c r="S1263" s="16">
        <f t="shared" si="97"/>
        <v>41638.342905092592</v>
      </c>
      <c r="T1263" s="16">
        <f t="shared" si="98"/>
        <v>41668.342905092592</v>
      </c>
      <c r="U1263" s="14">
        <f t="shared" si="99"/>
        <v>2013</v>
      </c>
      <c r="V1263" s="17"/>
    </row>
    <row r="1264" spans="1:22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7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96"/>
        <v>77.64</v>
      </c>
      <c r="Q1264" s="11" t="s">
        <v>8322</v>
      </c>
      <c r="R1264" t="s">
        <v>8323</v>
      </c>
      <c r="S1264" s="16">
        <f t="shared" si="97"/>
        <v>41656.762638888889</v>
      </c>
      <c r="T1264" s="16">
        <f t="shared" si="98"/>
        <v>41686.762638888889</v>
      </c>
      <c r="U1264" s="14">
        <f t="shared" si="99"/>
        <v>2014</v>
      </c>
      <c r="V1264" s="17"/>
    </row>
    <row r="1265" spans="1:22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7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96"/>
        <v>43.54</v>
      </c>
      <c r="Q1265" s="11" t="s">
        <v>8322</v>
      </c>
      <c r="R1265" t="s">
        <v>8323</v>
      </c>
      <c r="S1265" s="16">
        <f t="shared" si="97"/>
        <v>41692.084143518521</v>
      </c>
      <c r="T1265" s="16">
        <f t="shared" si="98"/>
        <v>41727.041666666664</v>
      </c>
      <c r="U1265" s="14">
        <f t="shared" si="99"/>
        <v>2014</v>
      </c>
      <c r="V1265" s="17"/>
    </row>
    <row r="1266" spans="1:22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7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96"/>
        <v>31.82</v>
      </c>
      <c r="Q1266" s="11" t="s">
        <v>8322</v>
      </c>
      <c r="R1266" t="s">
        <v>8323</v>
      </c>
      <c r="S1266" s="16">
        <f t="shared" si="97"/>
        <v>41547.662997685184</v>
      </c>
      <c r="T1266" s="16">
        <f t="shared" si="98"/>
        <v>41576.662997685184</v>
      </c>
      <c r="U1266" s="14">
        <f t="shared" si="99"/>
        <v>2013</v>
      </c>
      <c r="V1266" s="17"/>
    </row>
    <row r="1267" spans="1:22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7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96"/>
        <v>63.18</v>
      </c>
      <c r="Q1267" s="11" t="s">
        <v>8322</v>
      </c>
      <c r="R1267" t="s">
        <v>8323</v>
      </c>
      <c r="S1267" s="16">
        <f t="shared" si="97"/>
        <v>40465.655266203699</v>
      </c>
      <c r="T1267" s="16">
        <f t="shared" si="98"/>
        <v>40512.655266203699</v>
      </c>
      <c r="U1267" s="14">
        <f t="shared" si="99"/>
        <v>2010</v>
      </c>
      <c r="V1267" s="17"/>
    </row>
    <row r="1268" spans="1:22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7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96"/>
        <v>190.9</v>
      </c>
      <c r="Q1268" s="11" t="s">
        <v>8322</v>
      </c>
      <c r="R1268" t="s">
        <v>8323</v>
      </c>
      <c r="S1268" s="16">
        <f t="shared" si="97"/>
        <v>41620.87667824074</v>
      </c>
      <c r="T1268" s="16">
        <f t="shared" si="98"/>
        <v>41650.87667824074</v>
      </c>
      <c r="U1268" s="14">
        <f t="shared" si="99"/>
        <v>2013</v>
      </c>
      <c r="V1268" s="17"/>
    </row>
    <row r="1269" spans="1:22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7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96"/>
        <v>140.86000000000001</v>
      </c>
      <c r="Q1269" s="11" t="s">
        <v>8322</v>
      </c>
      <c r="R1269" t="s">
        <v>8323</v>
      </c>
      <c r="S1269" s="16">
        <f t="shared" si="97"/>
        <v>41449.585162037038</v>
      </c>
      <c r="T1269" s="16">
        <f t="shared" si="98"/>
        <v>41479.585162037038</v>
      </c>
      <c r="U1269" s="14">
        <f t="shared" si="99"/>
        <v>2013</v>
      </c>
      <c r="V1269" s="17"/>
    </row>
    <row r="1270" spans="1:22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7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96"/>
        <v>76.92</v>
      </c>
      <c r="Q1270" s="11" t="s">
        <v>8322</v>
      </c>
      <c r="R1270" t="s">
        <v>8323</v>
      </c>
      <c r="S1270" s="16">
        <f t="shared" si="97"/>
        <v>41507.845451388886</v>
      </c>
      <c r="T1270" s="16">
        <f t="shared" si="98"/>
        <v>41537.845451388886</v>
      </c>
      <c r="U1270" s="14">
        <f t="shared" si="99"/>
        <v>2013</v>
      </c>
      <c r="V1270" s="17"/>
    </row>
    <row r="1271" spans="1:22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7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96"/>
        <v>99.16</v>
      </c>
      <c r="Q1271" s="11" t="s">
        <v>8322</v>
      </c>
      <c r="R1271" t="s">
        <v>8323</v>
      </c>
      <c r="S1271" s="16">
        <f t="shared" si="97"/>
        <v>42445.823055555549</v>
      </c>
      <c r="T1271" s="16">
        <f t="shared" si="98"/>
        <v>42476</v>
      </c>
      <c r="U1271" s="14">
        <f t="shared" si="99"/>
        <v>2016</v>
      </c>
      <c r="V1271" s="17"/>
    </row>
    <row r="1272" spans="1:22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7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96"/>
        <v>67.88</v>
      </c>
      <c r="Q1272" s="11" t="s">
        <v>8322</v>
      </c>
      <c r="R1272" t="s">
        <v>8323</v>
      </c>
      <c r="S1272" s="16">
        <f t="shared" si="97"/>
        <v>40933.856967592597</v>
      </c>
      <c r="T1272" s="16">
        <f t="shared" si="98"/>
        <v>40993.815300925926</v>
      </c>
      <c r="U1272" s="14">
        <f t="shared" si="99"/>
        <v>2012</v>
      </c>
      <c r="V1272" s="17"/>
    </row>
    <row r="1273" spans="1:22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7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96"/>
        <v>246.29</v>
      </c>
      <c r="Q1273" s="11" t="s">
        <v>8322</v>
      </c>
      <c r="R1273" t="s">
        <v>8323</v>
      </c>
      <c r="S1273" s="16">
        <f t="shared" si="97"/>
        <v>41561.683553240742</v>
      </c>
      <c r="T1273" s="16">
        <f t="shared" si="98"/>
        <v>41591.725219907406</v>
      </c>
      <c r="U1273" s="14">
        <f t="shared" si="99"/>
        <v>2013</v>
      </c>
      <c r="V1273" s="17"/>
    </row>
    <row r="1274" spans="1:22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7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96"/>
        <v>189.29</v>
      </c>
      <c r="Q1274" s="11" t="s">
        <v>8322</v>
      </c>
      <c r="R1274" t="s">
        <v>8323</v>
      </c>
      <c r="S1274" s="16">
        <f t="shared" si="97"/>
        <v>40274.745127314818</v>
      </c>
      <c r="T1274" s="16">
        <f t="shared" si="98"/>
        <v>40344.166666666664</v>
      </c>
      <c r="U1274" s="14">
        <f t="shared" si="99"/>
        <v>2010</v>
      </c>
      <c r="V1274" s="17"/>
    </row>
    <row r="1275" spans="1:22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7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96"/>
        <v>76.67</v>
      </c>
      <c r="Q1275" s="11" t="s">
        <v>8322</v>
      </c>
      <c r="R1275" t="s">
        <v>8323</v>
      </c>
      <c r="S1275" s="16">
        <f t="shared" si="97"/>
        <v>41852.730219907404</v>
      </c>
      <c r="T1275" s="16">
        <f t="shared" si="98"/>
        <v>41882.730219907404</v>
      </c>
      <c r="U1275" s="14">
        <f t="shared" si="99"/>
        <v>2014</v>
      </c>
      <c r="V1275" s="17"/>
    </row>
    <row r="1276" spans="1:22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7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96"/>
        <v>82.96</v>
      </c>
      <c r="Q1276" s="11" t="s">
        <v>8322</v>
      </c>
      <c r="R1276" t="s">
        <v>8323</v>
      </c>
      <c r="S1276" s="16">
        <f t="shared" si="97"/>
        <v>41116.690104166664</v>
      </c>
      <c r="T1276" s="16">
        <f t="shared" si="98"/>
        <v>41151.690104166664</v>
      </c>
      <c r="U1276" s="14">
        <f t="shared" si="99"/>
        <v>2012</v>
      </c>
      <c r="V1276" s="17"/>
    </row>
    <row r="1277" spans="1:22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7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96"/>
        <v>62.52</v>
      </c>
      <c r="Q1277" s="11" t="s">
        <v>8322</v>
      </c>
      <c r="R1277" t="s">
        <v>8323</v>
      </c>
      <c r="S1277" s="16">
        <f t="shared" si="97"/>
        <v>41458.867905092593</v>
      </c>
      <c r="T1277" s="16">
        <f t="shared" si="98"/>
        <v>41493.867905092593</v>
      </c>
      <c r="U1277" s="14">
        <f t="shared" si="99"/>
        <v>2013</v>
      </c>
      <c r="V1277" s="17"/>
    </row>
    <row r="1278" spans="1:22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7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96"/>
        <v>46.07</v>
      </c>
      <c r="Q1278" s="11" t="s">
        <v>8322</v>
      </c>
      <c r="R1278" t="s">
        <v>8323</v>
      </c>
      <c r="S1278" s="16">
        <f t="shared" si="97"/>
        <v>40007.704247685186</v>
      </c>
      <c r="T1278" s="16">
        <f t="shared" si="98"/>
        <v>40057.166666666664</v>
      </c>
      <c r="U1278" s="14">
        <f t="shared" si="99"/>
        <v>2009</v>
      </c>
      <c r="V1278" s="17"/>
    </row>
    <row r="1279" spans="1:22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7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96"/>
        <v>38.54</v>
      </c>
      <c r="Q1279" s="11" t="s">
        <v>8322</v>
      </c>
      <c r="R1279" t="s">
        <v>8323</v>
      </c>
      <c r="S1279" s="16">
        <f t="shared" si="97"/>
        <v>41121.561886574076</v>
      </c>
      <c r="T1279" s="16">
        <f t="shared" si="98"/>
        <v>41156.561886574076</v>
      </c>
      <c r="U1279" s="14">
        <f t="shared" si="99"/>
        <v>2012</v>
      </c>
      <c r="V1279" s="17"/>
    </row>
    <row r="1280" spans="1:22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7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96"/>
        <v>53.01</v>
      </c>
      <c r="Q1280" s="11" t="s">
        <v>8322</v>
      </c>
      <c r="R1280" t="s">
        <v>8323</v>
      </c>
      <c r="S1280" s="16">
        <f t="shared" si="97"/>
        <v>41786.555162037039</v>
      </c>
      <c r="T1280" s="16">
        <f t="shared" si="98"/>
        <v>41815.083333333336</v>
      </c>
      <c r="U1280" s="14">
        <f t="shared" si="99"/>
        <v>2014</v>
      </c>
      <c r="V1280" s="17"/>
    </row>
    <row r="1281" spans="1:22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7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96"/>
        <v>73.36</v>
      </c>
      <c r="Q1281" s="11" t="s">
        <v>8322</v>
      </c>
      <c r="R1281" t="s">
        <v>8323</v>
      </c>
      <c r="S1281" s="16">
        <f t="shared" si="97"/>
        <v>41682.099189814813</v>
      </c>
      <c r="T1281" s="16">
        <f t="shared" si="98"/>
        <v>41722.057523148149</v>
      </c>
      <c r="U1281" s="14">
        <f t="shared" si="99"/>
        <v>2014</v>
      </c>
      <c r="V1281" s="17"/>
    </row>
    <row r="1282" spans="1:22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7">
        <f t="shared" ref="F1282:F1345" si="100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96"/>
        <v>127.98</v>
      </c>
      <c r="Q1282" s="11" t="s">
        <v>8322</v>
      </c>
      <c r="R1282" t="s">
        <v>8323</v>
      </c>
      <c r="S1282" s="16">
        <f t="shared" si="97"/>
        <v>40513.757569444446</v>
      </c>
      <c r="T1282" s="16">
        <f t="shared" si="98"/>
        <v>40603.757569444446</v>
      </c>
      <c r="U1282" s="14">
        <f t="shared" si="99"/>
        <v>2010</v>
      </c>
      <c r="V1282" s="17"/>
    </row>
    <row r="1283" spans="1:22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7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01">IFERROR(ROUND(E1283/M1283,2),0)</f>
        <v>104.73</v>
      </c>
      <c r="Q1283" s="11" t="s">
        <v>8322</v>
      </c>
      <c r="R1283" t="s">
        <v>8323</v>
      </c>
      <c r="S1283" s="16">
        <f t="shared" ref="S1283:S1346" si="102">(((K1283/60)/60)/24)+DATE(1970,1,1)</f>
        <v>41463.743472222224</v>
      </c>
      <c r="T1283" s="16">
        <f t="shared" ref="T1283:T1346" si="103">(((J1283/60)/60)/24)+DATE(1970,1,1)</f>
        <v>41483.743472222224</v>
      </c>
      <c r="U1283" s="14">
        <f t="shared" si="99"/>
        <v>2013</v>
      </c>
      <c r="V1283" s="17"/>
    </row>
    <row r="1284" spans="1:22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7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1"/>
        <v>67.67</v>
      </c>
      <c r="Q1284" s="11" t="s">
        <v>8322</v>
      </c>
      <c r="R1284" t="s">
        <v>8323</v>
      </c>
      <c r="S1284" s="16">
        <f t="shared" si="102"/>
        <v>41586.475173611114</v>
      </c>
      <c r="T1284" s="16">
        <f t="shared" si="103"/>
        <v>41617.207638888889</v>
      </c>
      <c r="U1284" s="14">
        <f t="shared" ref="U1284:U1347" si="104">YEAR(S1284)</f>
        <v>2013</v>
      </c>
      <c r="V1284" s="17"/>
    </row>
    <row r="1285" spans="1:22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7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1"/>
        <v>95.93</v>
      </c>
      <c r="Q1285" s="11" t="s">
        <v>8322</v>
      </c>
      <c r="R1285" t="s">
        <v>8323</v>
      </c>
      <c r="S1285" s="16">
        <f t="shared" si="102"/>
        <v>41320.717465277776</v>
      </c>
      <c r="T1285" s="16">
        <f t="shared" si="103"/>
        <v>41344.166666666664</v>
      </c>
      <c r="U1285" s="14">
        <f t="shared" si="104"/>
        <v>2013</v>
      </c>
      <c r="V1285" s="17"/>
    </row>
    <row r="1286" spans="1:22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7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01"/>
        <v>65.16</v>
      </c>
      <c r="Q1286" s="11" t="s">
        <v>8314</v>
      </c>
      <c r="R1286" t="s">
        <v>8315</v>
      </c>
      <c r="S1286" s="16">
        <f t="shared" si="102"/>
        <v>42712.23474537037</v>
      </c>
      <c r="T1286" s="16">
        <f t="shared" si="103"/>
        <v>42735.707638888889</v>
      </c>
      <c r="U1286" s="14">
        <f t="shared" si="104"/>
        <v>2016</v>
      </c>
      <c r="V1286" s="17"/>
    </row>
    <row r="1287" spans="1:22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7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01"/>
        <v>32.270000000000003</v>
      </c>
      <c r="Q1287" s="11" t="s">
        <v>8314</v>
      </c>
      <c r="R1287" t="s">
        <v>8315</v>
      </c>
      <c r="S1287" s="16">
        <f t="shared" si="102"/>
        <v>42160.583043981482</v>
      </c>
      <c r="T1287" s="16">
        <f t="shared" si="103"/>
        <v>42175.583043981482</v>
      </c>
      <c r="U1287" s="14">
        <f t="shared" si="104"/>
        <v>2015</v>
      </c>
      <c r="V1287" s="17"/>
    </row>
    <row r="1288" spans="1:22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7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01"/>
        <v>81.25</v>
      </c>
      <c r="Q1288" s="11" t="s">
        <v>8314</v>
      </c>
      <c r="R1288" t="s">
        <v>8315</v>
      </c>
      <c r="S1288" s="16">
        <f t="shared" si="102"/>
        <v>42039.384571759263</v>
      </c>
      <c r="T1288" s="16">
        <f t="shared" si="103"/>
        <v>42052.583333333328</v>
      </c>
      <c r="U1288" s="14">
        <f t="shared" si="104"/>
        <v>2015</v>
      </c>
      <c r="V1288" s="17"/>
    </row>
    <row r="1289" spans="1:22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7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01"/>
        <v>24.2</v>
      </c>
      <c r="Q1289" s="11" t="s">
        <v>8314</v>
      </c>
      <c r="R1289" t="s">
        <v>8315</v>
      </c>
      <c r="S1289" s="16">
        <f t="shared" si="102"/>
        <v>42107.621018518519</v>
      </c>
      <c r="T1289" s="16">
        <f t="shared" si="103"/>
        <v>42167.621018518519</v>
      </c>
      <c r="U1289" s="14">
        <f t="shared" si="104"/>
        <v>2015</v>
      </c>
      <c r="V1289" s="17"/>
    </row>
    <row r="1290" spans="1:22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7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01"/>
        <v>65.87</v>
      </c>
      <c r="Q1290" s="11" t="s">
        <v>8314</v>
      </c>
      <c r="R1290" t="s">
        <v>8315</v>
      </c>
      <c r="S1290" s="16">
        <f t="shared" si="102"/>
        <v>42561.154664351852</v>
      </c>
      <c r="T1290" s="16">
        <f t="shared" si="103"/>
        <v>42592.166666666672</v>
      </c>
      <c r="U1290" s="14">
        <f t="shared" si="104"/>
        <v>2016</v>
      </c>
      <c r="V1290" s="17"/>
    </row>
    <row r="1291" spans="1:22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7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01"/>
        <v>36.08</v>
      </c>
      <c r="Q1291" s="11" t="s">
        <v>8314</v>
      </c>
      <c r="R1291" t="s">
        <v>8315</v>
      </c>
      <c r="S1291" s="16">
        <f t="shared" si="102"/>
        <v>42709.134780092587</v>
      </c>
      <c r="T1291" s="16">
        <f t="shared" si="103"/>
        <v>42739.134780092587</v>
      </c>
      <c r="U1291" s="14">
        <f t="shared" si="104"/>
        <v>2016</v>
      </c>
      <c r="V1291" s="17"/>
    </row>
    <row r="1292" spans="1:22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7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01"/>
        <v>44.19</v>
      </c>
      <c r="Q1292" s="11" t="s">
        <v>8314</v>
      </c>
      <c r="R1292" t="s">
        <v>8315</v>
      </c>
      <c r="S1292" s="16">
        <f t="shared" si="102"/>
        <v>42086.614942129629</v>
      </c>
      <c r="T1292" s="16">
        <f t="shared" si="103"/>
        <v>42117.290972222225</v>
      </c>
      <c r="U1292" s="14">
        <f t="shared" si="104"/>
        <v>2015</v>
      </c>
      <c r="V1292" s="17"/>
    </row>
    <row r="1293" spans="1:22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7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01"/>
        <v>104.07</v>
      </c>
      <c r="Q1293" s="11" t="s">
        <v>8314</v>
      </c>
      <c r="R1293" t="s">
        <v>8315</v>
      </c>
      <c r="S1293" s="16">
        <f t="shared" si="102"/>
        <v>42064.652673611112</v>
      </c>
      <c r="T1293" s="16">
        <f t="shared" si="103"/>
        <v>42101.291666666672</v>
      </c>
      <c r="U1293" s="14">
        <f t="shared" si="104"/>
        <v>2015</v>
      </c>
      <c r="V1293" s="17"/>
    </row>
    <row r="1294" spans="1:22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7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01"/>
        <v>35.96</v>
      </c>
      <c r="Q1294" s="11" t="s">
        <v>8314</v>
      </c>
      <c r="R1294" t="s">
        <v>8315</v>
      </c>
      <c r="S1294" s="16">
        <f t="shared" si="102"/>
        <v>42256.764212962968</v>
      </c>
      <c r="T1294" s="16">
        <f t="shared" si="103"/>
        <v>42283.957638888889</v>
      </c>
      <c r="U1294" s="14">
        <f t="shared" si="104"/>
        <v>2015</v>
      </c>
      <c r="V1294" s="17"/>
    </row>
    <row r="1295" spans="1:22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7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01"/>
        <v>127.79</v>
      </c>
      <c r="Q1295" s="11" t="s">
        <v>8314</v>
      </c>
      <c r="R1295" t="s">
        <v>8315</v>
      </c>
      <c r="S1295" s="16">
        <f t="shared" si="102"/>
        <v>42292.701053240744</v>
      </c>
      <c r="T1295" s="16">
        <f t="shared" si="103"/>
        <v>42322.742719907401</v>
      </c>
      <c r="U1295" s="14">
        <f t="shared" si="104"/>
        <v>2015</v>
      </c>
      <c r="V1295" s="17"/>
    </row>
    <row r="1296" spans="1:22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7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01"/>
        <v>27.73</v>
      </c>
      <c r="Q1296" s="11" t="s">
        <v>8314</v>
      </c>
      <c r="R1296" t="s">
        <v>8315</v>
      </c>
      <c r="S1296" s="16">
        <f t="shared" si="102"/>
        <v>42278.453668981485</v>
      </c>
      <c r="T1296" s="16">
        <f t="shared" si="103"/>
        <v>42296.458333333328</v>
      </c>
      <c r="U1296" s="14">
        <f t="shared" si="104"/>
        <v>2015</v>
      </c>
      <c r="V1296" s="17"/>
    </row>
    <row r="1297" spans="1:22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7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01"/>
        <v>39.83</v>
      </c>
      <c r="Q1297" s="11" t="s">
        <v>8314</v>
      </c>
      <c r="R1297" t="s">
        <v>8315</v>
      </c>
      <c r="S1297" s="16">
        <f t="shared" si="102"/>
        <v>42184.572881944448</v>
      </c>
      <c r="T1297" s="16">
        <f t="shared" si="103"/>
        <v>42214.708333333328</v>
      </c>
      <c r="U1297" s="14">
        <f t="shared" si="104"/>
        <v>2015</v>
      </c>
      <c r="V1297" s="17"/>
    </row>
    <row r="1298" spans="1:22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7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01"/>
        <v>52.17</v>
      </c>
      <c r="Q1298" s="11" t="s">
        <v>8314</v>
      </c>
      <c r="R1298" t="s">
        <v>8315</v>
      </c>
      <c r="S1298" s="16">
        <f t="shared" si="102"/>
        <v>42423.050613425927</v>
      </c>
      <c r="T1298" s="16">
        <f t="shared" si="103"/>
        <v>42443.008946759262</v>
      </c>
      <c r="U1298" s="14">
        <f t="shared" si="104"/>
        <v>2016</v>
      </c>
      <c r="V1298" s="17"/>
    </row>
    <row r="1299" spans="1:22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7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01"/>
        <v>92.04</v>
      </c>
      <c r="Q1299" s="11" t="s">
        <v>8314</v>
      </c>
      <c r="R1299" t="s">
        <v>8315</v>
      </c>
      <c r="S1299" s="16">
        <f t="shared" si="102"/>
        <v>42461.747199074074</v>
      </c>
      <c r="T1299" s="16">
        <f t="shared" si="103"/>
        <v>42491.747199074074</v>
      </c>
      <c r="U1299" s="14">
        <f t="shared" si="104"/>
        <v>2016</v>
      </c>
      <c r="V1299" s="17"/>
    </row>
    <row r="1300" spans="1:22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7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01"/>
        <v>63.42</v>
      </c>
      <c r="Q1300" s="11" t="s">
        <v>8314</v>
      </c>
      <c r="R1300" t="s">
        <v>8315</v>
      </c>
      <c r="S1300" s="16">
        <f t="shared" si="102"/>
        <v>42458.680925925932</v>
      </c>
      <c r="T1300" s="16">
        <f t="shared" si="103"/>
        <v>42488.680925925932</v>
      </c>
      <c r="U1300" s="14">
        <f t="shared" si="104"/>
        <v>2016</v>
      </c>
      <c r="V1300" s="17"/>
    </row>
    <row r="1301" spans="1:22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7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01"/>
        <v>135.63</v>
      </c>
      <c r="Q1301" s="11" t="s">
        <v>8314</v>
      </c>
      <c r="R1301" t="s">
        <v>8315</v>
      </c>
      <c r="S1301" s="16">
        <f t="shared" si="102"/>
        <v>42169.814340277779</v>
      </c>
      <c r="T1301" s="16">
        <f t="shared" si="103"/>
        <v>42199.814340277779</v>
      </c>
      <c r="U1301" s="14">
        <f t="shared" si="104"/>
        <v>2015</v>
      </c>
      <c r="V1301" s="17"/>
    </row>
    <row r="1302" spans="1:22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7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01"/>
        <v>168.75</v>
      </c>
      <c r="Q1302" s="11" t="s">
        <v>8314</v>
      </c>
      <c r="R1302" t="s">
        <v>8315</v>
      </c>
      <c r="S1302" s="16">
        <f t="shared" si="102"/>
        <v>42483.675208333334</v>
      </c>
      <c r="T1302" s="16">
        <f t="shared" si="103"/>
        <v>42522.789583333331</v>
      </c>
      <c r="U1302" s="14">
        <f t="shared" si="104"/>
        <v>2016</v>
      </c>
      <c r="V1302" s="17"/>
    </row>
    <row r="1303" spans="1:22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7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01"/>
        <v>70.86</v>
      </c>
      <c r="Q1303" s="11" t="s">
        <v>8314</v>
      </c>
      <c r="R1303" t="s">
        <v>8315</v>
      </c>
      <c r="S1303" s="16">
        <f t="shared" si="102"/>
        <v>42195.749745370369</v>
      </c>
      <c r="T1303" s="16">
        <f t="shared" si="103"/>
        <v>42206.125</v>
      </c>
      <c r="U1303" s="14">
        <f t="shared" si="104"/>
        <v>2015</v>
      </c>
      <c r="V1303" s="17"/>
    </row>
    <row r="1304" spans="1:22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7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01"/>
        <v>50</v>
      </c>
      <c r="Q1304" s="11" t="s">
        <v>8314</v>
      </c>
      <c r="R1304" t="s">
        <v>8315</v>
      </c>
      <c r="S1304" s="16">
        <f t="shared" si="102"/>
        <v>42675.057997685188</v>
      </c>
      <c r="T1304" s="16">
        <f t="shared" si="103"/>
        <v>42705.099664351852</v>
      </c>
      <c r="U1304" s="14">
        <f t="shared" si="104"/>
        <v>2016</v>
      </c>
      <c r="V1304" s="17"/>
    </row>
    <row r="1305" spans="1:22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7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01"/>
        <v>42.21</v>
      </c>
      <c r="Q1305" s="11" t="s">
        <v>8314</v>
      </c>
      <c r="R1305" t="s">
        <v>8315</v>
      </c>
      <c r="S1305" s="16">
        <f t="shared" si="102"/>
        <v>42566.441203703704</v>
      </c>
      <c r="T1305" s="16">
        <f t="shared" si="103"/>
        <v>42582.458333333328</v>
      </c>
      <c r="U1305" s="14">
        <f t="shared" si="104"/>
        <v>2016</v>
      </c>
      <c r="V1305" s="17"/>
    </row>
    <row r="1306" spans="1:22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7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1"/>
        <v>152.41</v>
      </c>
      <c r="Q1306" s="11" t="s">
        <v>8316</v>
      </c>
      <c r="R1306" t="s">
        <v>8318</v>
      </c>
      <c r="S1306" s="16">
        <f t="shared" si="102"/>
        <v>42747.194502314815</v>
      </c>
      <c r="T1306" s="16">
        <f t="shared" si="103"/>
        <v>42807.152835648143</v>
      </c>
      <c r="U1306" s="14">
        <f t="shared" si="104"/>
        <v>2017</v>
      </c>
      <c r="V1306" s="17"/>
    </row>
    <row r="1307" spans="1:22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7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1"/>
        <v>90.62</v>
      </c>
      <c r="Q1307" s="11" t="s">
        <v>8316</v>
      </c>
      <c r="R1307" t="s">
        <v>8318</v>
      </c>
      <c r="S1307" s="16">
        <f t="shared" si="102"/>
        <v>42543.665601851855</v>
      </c>
      <c r="T1307" s="16">
        <f t="shared" si="103"/>
        <v>42572.729166666672</v>
      </c>
      <c r="U1307" s="14">
        <f t="shared" si="104"/>
        <v>2016</v>
      </c>
      <c r="V1307" s="17"/>
    </row>
    <row r="1308" spans="1:22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7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1"/>
        <v>201.6</v>
      </c>
      <c r="Q1308" s="11" t="s">
        <v>8316</v>
      </c>
      <c r="R1308" t="s">
        <v>8318</v>
      </c>
      <c r="S1308" s="16">
        <f t="shared" si="102"/>
        <v>41947.457569444443</v>
      </c>
      <c r="T1308" s="16">
        <f t="shared" si="103"/>
        <v>41977.457569444443</v>
      </c>
      <c r="U1308" s="14">
        <f t="shared" si="104"/>
        <v>2014</v>
      </c>
      <c r="V1308" s="17"/>
    </row>
    <row r="1309" spans="1:22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7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1"/>
        <v>127.93</v>
      </c>
      <c r="Q1309" s="11" t="s">
        <v>8316</v>
      </c>
      <c r="R1309" t="s">
        <v>8318</v>
      </c>
      <c r="S1309" s="16">
        <f t="shared" si="102"/>
        <v>42387.503229166665</v>
      </c>
      <c r="T1309" s="16">
        <f t="shared" si="103"/>
        <v>42417.503229166665</v>
      </c>
      <c r="U1309" s="14">
        <f t="shared" si="104"/>
        <v>2016</v>
      </c>
      <c r="V1309" s="17"/>
    </row>
    <row r="1310" spans="1:22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7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1"/>
        <v>29.89</v>
      </c>
      <c r="Q1310" s="11" t="s">
        <v>8316</v>
      </c>
      <c r="R1310" t="s">
        <v>8318</v>
      </c>
      <c r="S1310" s="16">
        <f t="shared" si="102"/>
        <v>42611.613564814819</v>
      </c>
      <c r="T1310" s="16">
        <f t="shared" si="103"/>
        <v>42651.613564814819</v>
      </c>
      <c r="U1310" s="14">
        <f t="shared" si="104"/>
        <v>2016</v>
      </c>
      <c r="V1310" s="17"/>
    </row>
    <row r="1311" spans="1:22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7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1"/>
        <v>367.97</v>
      </c>
      <c r="Q1311" s="11" t="s">
        <v>8316</v>
      </c>
      <c r="R1311" t="s">
        <v>8318</v>
      </c>
      <c r="S1311" s="16">
        <f t="shared" si="102"/>
        <v>42257.882731481484</v>
      </c>
      <c r="T1311" s="16">
        <f t="shared" si="103"/>
        <v>42292.882731481484</v>
      </c>
      <c r="U1311" s="14">
        <f t="shared" si="104"/>
        <v>2015</v>
      </c>
      <c r="V1311" s="17"/>
    </row>
    <row r="1312" spans="1:22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7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1"/>
        <v>129.16999999999999</v>
      </c>
      <c r="Q1312" s="11" t="s">
        <v>8316</v>
      </c>
      <c r="R1312" t="s">
        <v>8318</v>
      </c>
      <c r="S1312" s="16">
        <f t="shared" si="102"/>
        <v>42556.667245370365</v>
      </c>
      <c r="T1312" s="16">
        <f t="shared" si="103"/>
        <v>42601.667245370365</v>
      </c>
      <c r="U1312" s="14">
        <f t="shared" si="104"/>
        <v>2016</v>
      </c>
      <c r="V1312" s="17"/>
    </row>
    <row r="1313" spans="1:22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7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1"/>
        <v>800.7</v>
      </c>
      <c r="Q1313" s="11" t="s">
        <v>8316</v>
      </c>
      <c r="R1313" t="s">
        <v>8318</v>
      </c>
      <c r="S1313" s="16">
        <f t="shared" si="102"/>
        <v>42669.802303240736</v>
      </c>
      <c r="T1313" s="16">
        <f t="shared" si="103"/>
        <v>42704.843969907408</v>
      </c>
      <c r="U1313" s="14">
        <f t="shared" si="104"/>
        <v>2016</v>
      </c>
      <c r="V1313" s="17"/>
    </row>
    <row r="1314" spans="1:22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7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1"/>
        <v>28</v>
      </c>
      <c r="Q1314" s="11" t="s">
        <v>8316</v>
      </c>
      <c r="R1314" t="s">
        <v>8318</v>
      </c>
      <c r="S1314" s="16">
        <f t="shared" si="102"/>
        <v>42082.702800925923</v>
      </c>
      <c r="T1314" s="16">
        <f t="shared" si="103"/>
        <v>42112.702800925923</v>
      </c>
      <c r="U1314" s="14">
        <f t="shared" si="104"/>
        <v>2015</v>
      </c>
      <c r="V1314" s="17"/>
    </row>
    <row r="1315" spans="1:22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7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1"/>
        <v>102.02</v>
      </c>
      <c r="Q1315" s="11" t="s">
        <v>8316</v>
      </c>
      <c r="R1315" t="s">
        <v>8318</v>
      </c>
      <c r="S1315" s="16">
        <f t="shared" si="102"/>
        <v>42402.709652777776</v>
      </c>
      <c r="T1315" s="16">
        <f t="shared" si="103"/>
        <v>42432.709652777776</v>
      </c>
      <c r="U1315" s="14">
        <f t="shared" si="104"/>
        <v>2016</v>
      </c>
      <c r="V1315" s="17"/>
    </row>
    <row r="1316" spans="1:22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7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1"/>
        <v>184.36</v>
      </c>
      <c r="Q1316" s="11" t="s">
        <v>8316</v>
      </c>
      <c r="R1316" t="s">
        <v>8318</v>
      </c>
      <c r="S1316" s="16">
        <f t="shared" si="102"/>
        <v>42604.669675925921</v>
      </c>
      <c r="T1316" s="16">
        <f t="shared" si="103"/>
        <v>42664.669675925921</v>
      </c>
      <c r="U1316" s="14">
        <f t="shared" si="104"/>
        <v>2016</v>
      </c>
      <c r="V1316" s="17"/>
    </row>
    <row r="1317" spans="1:22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7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1"/>
        <v>162.91999999999999</v>
      </c>
      <c r="Q1317" s="11" t="s">
        <v>8316</v>
      </c>
      <c r="R1317" t="s">
        <v>8318</v>
      </c>
      <c r="S1317" s="16">
        <f t="shared" si="102"/>
        <v>42278.498240740737</v>
      </c>
      <c r="T1317" s="16">
        <f t="shared" si="103"/>
        <v>42314.041666666672</v>
      </c>
      <c r="U1317" s="14">
        <f t="shared" si="104"/>
        <v>2015</v>
      </c>
      <c r="V1317" s="17"/>
    </row>
    <row r="1318" spans="1:22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7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1"/>
        <v>1</v>
      </c>
      <c r="Q1318" s="11" t="s">
        <v>8316</v>
      </c>
      <c r="R1318" t="s">
        <v>8318</v>
      </c>
      <c r="S1318" s="16">
        <f t="shared" si="102"/>
        <v>42393.961909722217</v>
      </c>
      <c r="T1318" s="16">
        <f t="shared" si="103"/>
        <v>42428.961909722217</v>
      </c>
      <c r="U1318" s="14">
        <f t="shared" si="104"/>
        <v>2016</v>
      </c>
      <c r="V1318" s="17"/>
    </row>
    <row r="1319" spans="1:22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7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1"/>
        <v>603.53</v>
      </c>
      <c r="Q1319" s="11" t="s">
        <v>8316</v>
      </c>
      <c r="R1319" t="s">
        <v>8318</v>
      </c>
      <c r="S1319" s="16">
        <f t="shared" si="102"/>
        <v>42520.235486111109</v>
      </c>
      <c r="T1319" s="16">
        <f t="shared" si="103"/>
        <v>42572.583333333328</v>
      </c>
      <c r="U1319" s="14">
        <f t="shared" si="104"/>
        <v>2016</v>
      </c>
      <c r="V1319" s="17"/>
    </row>
    <row r="1320" spans="1:22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7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1"/>
        <v>45.41</v>
      </c>
      <c r="Q1320" s="11" t="s">
        <v>8316</v>
      </c>
      <c r="R1320" t="s">
        <v>8318</v>
      </c>
      <c r="S1320" s="16">
        <f t="shared" si="102"/>
        <v>41985.043657407412</v>
      </c>
      <c r="T1320" s="16">
        <f t="shared" si="103"/>
        <v>42015.043657407412</v>
      </c>
      <c r="U1320" s="14">
        <f t="shared" si="104"/>
        <v>2014</v>
      </c>
      <c r="V1320" s="17"/>
    </row>
    <row r="1321" spans="1:22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7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1"/>
        <v>97.33</v>
      </c>
      <c r="Q1321" s="11" t="s">
        <v>8316</v>
      </c>
      <c r="R1321" t="s">
        <v>8318</v>
      </c>
      <c r="S1321" s="16">
        <f t="shared" si="102"/>
        <v>41816.812094907407</v>
      </c>
      <c r="T1321" s="16">
        <f t="shared" si="103"/>
        <v>41831.666666666664</v>
      </c>
      <c r="U1321" s="14">
        <f t="shared" si="104"/>
        <v>2014</v>
      </c>
      <c r="V1321" s="17"/>
    </row>
    <row r="1322" spans="1:22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7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1"/>
        <v>167.67</v>
      </c>
      <c r="Q1322" s="11" t="s">
        <v>8316</v>
      </c>
      <c r="R1322" t="s">
        <v>8318</v>
      </c>
      <c r="S1322" s="16">
        <f t="shared" si="102"/>
        <v>42705.690347222218</v>
      </c>
      <c r="T1322" s="16">
        <f t="shared" si="103"/>
        <v>42734.958333333328</v>
      </c>
      <c r="U1322" s="14">
        <f t="shared" si="104"/>
        <v>2016</v>
      </c>
      <c r="V1322" s="17"/>
    </row>
    <row r="1323" spans="1:22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7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1"/>
        <v>859.86</v>
      </c>
      <c r="Q1323" s="11" t="s">
        <v>8316</v>
      </c>
      <c r="R1323" t="s">
        <v>8318</v>
      </c>
      <c r="S1323" s="16">
        <f t="shared" si="102"/>
        <v>42697.74927083333</v>
      </c>
      <c r="T1323" s="16">
        <f t="shared" si="103"/>
        <v>42727.74927083333</v>
      </c>
      <c r="U1323" s="14">
        <f t="shared" si="104"/>
        <v>2016</v>
      </c>
      <c r="V1323" s="17"/>
    </row>
    <row r="1324" spans="1:22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7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1"/>
        <v>26.5</v>
      </c>
      <c r="Q1324" s="11" t="s">
        <v>8316</v>
      </c>
      <c r="R1324" t="s">
        <v>8318</v>
      </c>
      <c r="S1324" s="16">
        <f t="shared" si="102"/>
        <v>42115.656539351854</v>
      </c>
      <c r="T1324" s="16">
        <f t="shared" si="103"/>
        <v>42145.656539351854</v>
      </c>
      <c r="U1324" s="14">
        <f t="shared" si="104"/>
        <v>2015</v>
      </c>
      <c r="V1324" s="17"/>
    </row>
    <row r="1325" spans="1:22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7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1"/>
        <v>30.27</v>
      </c>
      <c r="Q1325" s="11" t="s">
        <v>8316</v>
      </c>
      <c r="R1325" t="s">
        <v>8318</v>
      </c>
      <c r="S1325" s="16">
        <f t="shared" si="102"/>
        <v>42451.698449074072</v>
      </c>
      <c r="T1325" s="16">
        <f t="shared" si="103"/>
        <v>42486.288194444445</v>
      </c>
      <c r="U1325" s="14">
        <f t="shared" si="104"/>
        <v>2016</v>
      </c>
      <c r="V1325" s="17"/>
    </row>
    <row r="1326" spans="1:22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7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1"/>
        <v>54.67</v>
      </c>
      <c r="Q1326" s="11" t="s">
        <v>8316</v>
      </c>
      <c r="R1326" t="s">
        <v>8318</v>
      </c>
      <c r="S1326" s="16">
        <f t="shared" si="102"/>
        <v>42626.633703703701</v>
      </c>
      <c r="T1326" s="16">
        <f t="shared" si="103"/>
        <v>42656.633703703701</v>
      </c>
      <c r="U1326" s="14">
        <f t="shared" si="104"/>
        <v>2016</v>
      </c>
      <c r="V1326" s="17"/>
    </row>
    <row r="1327" spans="1:22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7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1"/>
        <v>60.75</v>
      </c>
      <c r="Q1327" s="11" t="s">
        <v>8316</v>
      </c>
      <c r="R1327" t="s">
        <v>8318</v>
      </c>
      <c r="S1327" s="16">
        <f t="shared" si="102"/>
        <v>42704.086053240739</v>
      </c>
      <c r="T1327" s="16">
        <f t="shared" si="103"/>
        <v>42734.086053240739</v>
      </c>
      <c r="U1327" s="14">
        <f t="shared" si="104"/>
        <v>2016</v>
      </c>
      <c r="V1327" s="17"/>
    </row>
    <row r="1328" spans="1:22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7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1"/>
        <v>102.73</v>
      </c>
      <c r="Q1328" s="11" t="s">
        <v>8316</v>
      </c>
      <c r="R1328" t="s">
        <v>8318</v>
      </c>
      <c r="S1328" s="16">
        <f t="shared" si="102"/>
        <v>41974.791990740734</v>
      </c>
      <c r="T1328" s="16">
        <f t="shared" si="103"/>
        <v>42019.791990740734</v>
      </c>
      <c r="U1328" s="14">
        <f t="shared" si="104"/>
        <v>2014</v>
      </c>
      <c r="V1328" s="17"/>
    </row>
    <row r="1329" spans="1:22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7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1"/>
        <v>41.59</v>
      </c>
      <c r="Q1329" s="11" t="s">
        <v>8316</v>
      </c>
      <c r="R1329" t="s">
        <v>8318</v>
      </c>
      <c r="S1329" s="16">
        <f t="shared" si="102"/>
        <v>42123.678645833337</v>
      </c>
      <c r="T1329" s="16">
        <f t="shared" si="103"/>
        <v>42153.678645833337</v>
      </c>
      <c r="U1329" s="14">
        <f t="shared" si="104"/>
        <v>2015</v>
      </c>
      <c r="V1329" s="17"/>
    </row>
    <row r="1330" spans="1:22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7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1"/>
        <v>116.53</v>
      </c>
      <c r="Q1330" s="11" t="s">
        <v>8316</v>
      </c>
      <c r="R1330" t="s">
        <v>8318</v>
      </c>
      <c r="S1330" s="16">
        <f t="shared" si="102"/>
        <v>42612.642754629633</v>
      </c>
      <c r="T1330" s="16">
        <f t="shared" si="103"/>
        <v>42657.642754629633</v>
      </c>
      <c r="U1330" s="14">
        <f t="shared" si="104"/>
        <v>2016</v>
      </c>
      <c r="V1330" s="17"/>
    </row>
    <row r="1331" spans="1:22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7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1"/>
        <v>45.33</v>
      </c>
      <c r="Q1331" s="11" t="s">
        <v>8316</v>
      </c>
      <c r="R1331" t="s">
        <v>8318</v>
      </c>
      <c r="S1331" s="16">
        <f t="shared" si="102"/>
        <v>41935.221585648149</v>
      </c>
      <c r="T1331" s="16">
        <f t="shared" si="103"/>
        <v>41975.263252314813</v>
      </c>
      <c r="U1331" s="14">
        <f t="shared" si="104"/>
        <v>2014</v>
      </c>
      <c r="V1331" s="17"/>
    </row>
    <row r="1332" spans="1:22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7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1"/>
        <v>157.46</v>
      </c>
      <c r="Q1332" s="11" t="s">
        <v>8316</v>
      </c>
      <c r="R1332" t="s">
        <v>8318</v>
      </c>
      <c r="S1332" s="16">
        <f t="shared" si="102"/>
        <v>42522.276724537034</v>
      </c>
      <c r="T1332" s="16">
        <f t="shared" si="103"/>
        <v>42553.166666666672</v>
      </c>
      <c r="U1332" s="14">
        <f t="shared" si="104"/>
        <v>2016</v>
      </c>
      <c r="V1332" s="17"/>
    </row>
    <row r="1333" spans="1:22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7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1"/>
        <v>100.5</v>
      </c>
      <c r="Q1333" s="11" t="s">
        <v>8316</v>
      </c>
      <c r="R1333" t="s">
        <v>8318</v>
      </c>
      <c r="S1333" s="16">
        <f t="shared" si="102"/>
        <v>42569.50409722222</v>
      </c>
      <c r="T1333" s="16">
        <f t="shared" si="103"/>
        <v>42599.50409722222</v>
      </c>
      <c r="U1333" s="14">
        <f t="shared" si="104"/>
        <v>2016</v>
      </c>
      <c r="V1333" s="17"/>
    </row>
    <row r="1334" spans="1:22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7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1"/>
        <v>0</v>
      </c>
      <c r="Q1334" s="11" t="s">
        <v>8316</v>
      </c>
      <c r="R1334" t="s">
        <v>8318</v>
      </c>
      <c r="S1334" s="16">
        <f t="shared" si="102"/>
        <v>42732.060277777782</v>
      </c>
      <c r="T1334" s="16">
        <f t="shared" si="103"/>
        <v>42762.060277777782</v>
      </c>
      <c r="U1334" s="14">
        <f t="shared" si="104"/>
        <v>2016</v>
      </c>
      <c r="V1334" s="17"/>
    </row>
    <row r="1335" spans="1:22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7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1"/>
        <v>0</v>
      </c>
      <c r="Q1335" s="11" t="s">
        <v>8316</v>
      </c>
      <c r="R1335" t="s">
        <v>8318</v>
      </c>
      <c r="S1335" s="16">
        <f t="shared" si="102"/>
        <v>41806.106770833336</v>
      </c>
      <c r="T1335" s="16">
        <f t="shared" si="103"/>
        <v>41836.106770833336</v>
      </c>
      <c r="U1335" s="14">
        <f t="shared" si="104"/>
        <v>2014</v>
      </c>
      <c r="V1335" s="17"/>
    </row>
    <row r="1336" spans="1:22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7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1"/>
        <v>51.82</v>
      </c>
      <c r="Q1336" s="11" t="s">
        <v>8316</v>
      </c>
      <c r="R1336" t="s">
        <v>8318</v>
      </c>
      <c r="S1336" s="16">
        <f t="shared" si="102"/>
        <v>42410.774155092593</v>
      </c>
      <c r="T1336" s="16">
        <f t="shared" si="103"/>
        <v>42440.774155092593</v>
      </c>
      <c r="U1336" s="14">
        <f t="shared" si="104"/>
        <v>2016</v>
      </c>
      <c r="V1336" s="17"/>
    </row>
    <row r="1337" spans="1:22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7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1"/>
        <v>308.75</v>
      </c>
      <c r="Q1337" s="11" t="s">
        <v>8316</v>
      </c>
      <c r="R1337" t="s">
        <v>8318</v>
      </c>
      <c r="S1337" s="16">
        <f t="shared" si="102"/>
        <v>42313.936365740738</v>
      </c>
      <c r="T1337" s="16">
        <f t="shared" si="103"/>
        <v>42343.936365740738</v>
      </c>
      <c r="U1337" s="14">
        <f t="shared" si="104"/>
        <v>2015</v>
      </c>
      <c r="V1337" s="17"/>
    </row>
    <row r="1338" spans="1:22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7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1"/>
        <v>379.23</v>
      </c>
      <c r="Q1338" s="11" t="s">
        <v>8316</v>
      </c>
      <c r="R1338" t="s">
        <v>8318</v>
      </c>
      <c r="S1338" s="16">
        <f t="shared" si="102"/>
        <v>41955.863750000004</v>
      </c>
      <c r="T1338" s="16">
        <f t="shared" si="103"/>
        <v>41990.863750000004</v>
      </c>
      <c r="U1338" s="14">
        <f t="shared" si="104"/>
        <v>2014</v>
      </c>
      <c r="V1338" s="17"/>
    </row>
    <row r="1339" spans="1:22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7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1"/>
        <v>176.36</v>
      </c>
      <c r="Q1339" s="11" t="s">
        <v>8316</v>
      </c>
      <c r="R1339" t="s">
        <v>8318</v>
      </c>
      <c r="S1339" s="16">
        <f t="shared" si="102"/>
        <v>42767.577303240745</v>
      </c>
      <c r="T1339" s="16">
        <f t="shared" si="103"/>
        <v>42797.577303240745</v>
      </c>
      <c r="U1339" s="14">
        <f t="shared" si="104"/>
        <v>2017</v>
      </c>
      <c r="V1339" s="17"/>
    </row>
    <row r="1340" spans="1:22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7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1"/>
        <v>66.069999999999993</v>
      </c>
      <c r="Q1340" s="11" t="s">
        <v>8316</v>
      </c>
      <c r="R1340" t="s">
        <v>8318</v>
      </c>
      <c r="S1340" s="16">
        <f t="shared" si="102"/>
        <v>42188.803622685184</v>
      </c>
      <c r="T1340" s="16">
        <f t="shared" si="103"/>
        <v>42218.803622685184</v>
      </c>
      <c r="U1340" s="14">
        <f t="shared" si="104"/>
        <v>2015</v>
      </c>
      <c r="V1340" s="17"/>
    </row>
    <row r="1341" spans="1:22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7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1"/>
        <v>89.65</v>
      </c>
      <c r="Q1341" s="11" t="s">
        <v>8316</v>
      </c>
      <c r="R1341" t="s">
        <v>8318</v>
      </c>
      <c r="S1341" s="16">
        <f t="shared" si="102"/>
        <v>41936.647164351853</v>
      </c>
      <c r="T1341" s="16">
        <f t="shared" si="103"/>
        <v>41981.688831018517</v>
      </c>
      <c r="U1341" s="14">
        <f t="shared" si="104"/>
        <v>2014</v>
      </c>
      <c r="V1341" s="17"/>
    </row>
    <row r="1342" spans="1:22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7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1"/>
        <v>0</v>
      </c>
      <c r="Q1342" s="11" t="s">
        <v>8316</v>
      </c>
      <c r="R1342" t="s">
        <v>8318</v>
      </c>
      <c r="S1342" s="16">
        <f t="shared" si="102"/>
        <v>41836.595520833333</v>
      </c>
      <c r="T1342" s="16">
        <f t="shared" si="103"/>
        <v>41866.595520833333</v>
      </c>
      <c r="U1342" s="14">
        <f t="shared" si="104"/>
        <v>2014</v>
      </c>
      <c r="V1342" s="17"/>
    </row>
    <row r="1343" spans="1:22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7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1"/>
        <v>382.39</v>
      </c>
      <c r="Q1343" s="11" t="s">
        <v>8316</v>
      </c>
      <c r="R1343" t="s">
        <v>8318</v>
      </c>
      <c r="S1343" s="16">
        <f t="shared" si="102"/>
        <v>42612.624039351853</v>
      </c>
      <c r="T1343" s="16">
        <f t="shared" si="103"/>
        <v>42644.624039351853</v>
      </c>
      <c r="U1343" s="14">
        <f t="shared" si="104"/>
        <v>2016</v>
      </c>
      <c r="V1343" s="17"/>
    </row>
    <row r="1344" spans="1:22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7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1"/>
        <v>100</v>
      </c>
      <c r="Q1344" s="11" t="s">
        <v>8316</v>
      </c>
      <c r="R1344" t="s">
        <v>8318</v>
      </c>
      <c r="S1344" s="16">
        <f t="shared" si="102"/>
        <v>42172.816423611104</v>
      </c>
      <c r="T1344" s="16">
        <f t="shared" si="103"/>
        <v>42202.816423611104</v>
      </c>
      <c r="U1344" s="14">
        <f t="shared" si="104"/>
        <v>2015</v>
      </c>
      <c r="V1344" s="17"/>
    </row>
    <row r="1345" spans="1:22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7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1"/>
        <v>158.36000000000001</v>
      </c>
      <c r="Q1345" s="11" t="s">
        <v>8316</v>
      </c>
      <c r="R1345" t="s">
        <v>8318</v>
      </c>
      <c r="S1345" s="16">
        <f t="shared" si="102"/>
        <v>42542.526423611111</v>
      </c>
      <c r="T1345" s="16">
        <f t="shared" si="103"/>
        <v>42601.165972222225</v>
      </c>
      <c r="U1345" s="14">
        <f t="shared" si="104"/>
        <v>2016</v>
      </c>
      <c r="V1345" s="17"/>
    </row>
    <row r="1346" spans="1:22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7">
        <f t="shared" ref="F1346:F1409" si="105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01"/>
        <v>40.76</v>
      </c>
      <c r="Q1346" s="11" t="s">
        <v>8319</v>
      </c>
      <c r="R1346" t="s">
        <v>8320</v>
      </c>
      <c r="S1346" s="16">
        <f t="shared" si="102"/>
        <v>42522.789803240739</v>
      </c>
      <c r="T1346" s="16">
        <f t="shared" si="103"/>
        <v>42551.789803240739</v>
      </c>
      <c r="U1346" s="14">
        <f t="shared" si="104"/>
        <v>2016</v>
      </c>
      <c r="V1346" s="17"/>
    </row>
    <row r="1347" spans="1:22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7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06">IFERROR(ROUND(E1347/M1347,2),0)</f>
        <v>53.57</v>
      </c>
      <c r="Q1347" s="11" t="s">
        <v>8319</v>
      </c>
      <c r="R1347" t="s">
        <v>8320</v>
      </c>
      <c r="S1347" s="16">
        <f t="shared" ref="S1347:S1410" si="107">(((K1347/60)/60)/24)+DATE(1970,1,1)</f>
        <v>41799.814340277779</v>
      </c>
      <c r="T1347" s="16">
        <f t="shared" ref="T1347:T1410" si="108">(((J1347/60)/60)/24)+DATE(1970,1,1)</f>
        <v>41834.814340277779</v>
      </c>
      <c r="U1347" s="14">
        <f t="shared" si="104"/>
        <v>2014</v>
      </c>
      <c r="V1347" s="17"/>
    </row>
    <row r="1348" spans="1:22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7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6"/>
        <v>48.45</v>
      </c>
      <c r="Q1348" s="11" t="s">
        <v>8319</v>
      </c>
      <c r="R1348" t="s">
        <v>8320</v>
      </c>
      <c r="S1348" s="16">
        <f t="shared" si="107"/>
        <v>41422.075821759259</v>
      </c>
      <c r="T1348" s="16">
        <f t="shared" si="108"/>
        <v>41452.075821759259</v>
      </c>
      <c r="U1348" s="14">
        <f t="shared" ref="U1348:U1411" si="109">YEAR(S1348)</f>
        <v>2013</v>
      </c>
      <c r="V1348" s="17"/>
    </row>
    <row r="1349" spans="1:22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7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6"/>
        <v>82.42</v>
      </c>
      <c r="Q1349" s="11" t="s">
        <v>8319</v>
      </c>
      <c r="R1349" t="s">
        <v>8320</v>
      </c>
      <c r="S1349" s="16">
        <f t="shared" si="107"/>
        <v>42040.638020833328</v>
      </c>
      <c r="T1349" s="16">
        <f t="shared" si="108"/>
        <v>42070.638020833328</v>
      </c>
      <c r="U1349" s="14">
        <f t="shared" si="109"/>
        <v>2015</v>
      </c>
      <c r="V1349" s="17"/>
    </row>
    <row r="1350" spans="1:22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7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6"/>
        <v>230.19</v>
      </c>
      <c r="Q1350" s="11" t="s">
        <v>8319</v>
      </c>
      <c r="R1350" t="s">
        <v>8320</v>
      </c>
      <c r="S1350" s="16">
        <f t="shared" si="107"/>
        <v>41963.506168981476</v>
      </c>
      <c r="T1350" s="16">
        <f t="shared" si="108"/>
        <v>41991.506168981476</v>
      </c>
      <c r="U1350" s="14">
        <f t="shared" si="109"/>
        <v>2014</v>
      </c>
      <c r="V1350" s="17"/>
    </row>
    <row r="1351" spans="1:22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7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6"/>
        <v>59.36</v>
      </c>
      <c r="Q1351" s="11" t="s">
        <v>8319</v>
      </c>
      <c r="R1351" t="s">
        <v>8320</v>
      </c>
      <c r="S1351" s="16">
        <f t="shared" si="107"/>
        <v>42317.33258101852</v>
      </c>
      <c r="T1351" s="16">
        <f t="shared" si="108"/>
        <v>42354.290972222225</v>
      </c>
      <c r="U1351" s="14">
        <f t="shared" si="109"/>
        <v>2015</v>
      </c>
      <c r="V1351" s="17"/>
    </row>
    <row r="1352" spans="1:22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7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6"/>
        <v>66.7</v>
      </c>
      <c r="Q1352" s="11" t="s">
        <v>8319</v>
      </c>
      <c r="R1352" t="s">
        <v>8320</v>
      </c>
      <c r="S1352" s="16">
        <f t="shared" si="107"/>
        <v>42334.013124999998</v>
      </c>
      <c r="T1352" s="16">
        <f t="shared" si="108"/>
        <v>42364.013124999998</v>
      </c>
      <c r="U1352" s="14">
        <f t="shared" si="109"/>
        <v>2015</v>
      </c>
      <c r="V1352" s="17"/>
    </row>
    <row r="1353" spans="1:22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7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6"/>
        <v>168.78</v>
      </c>
      <c r="Q1353" s="11" t="s">
        <v>8319</v>
      </c>
      <c r="R1353" t="s">
        <v>8320</v>
      </c>
      <c r="S1353" s="16">
        <f t="shared" si="107"/>
        <v>42382.74009259259</v>
      </c>
      <c r="T1353" s="16">
        <f t="shared" si="108"/>
        <v>42412.74009259259</v>
      </c>
      <c r="U1353" s="14">
        <f t="shared" si="109"/>
        <v>2016</v>
      </c>
      <c r="V1353" s="17"/>
    </row>
    <row r="1354" spans="1:22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7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06"/>
        <v>59.97</v>
      </c>
      <c r="Q1354" s="11" t="s">
        <v>8319</v>
      </c>
      <c r="R1354" t="s">
        <v>8320</v>
      </c>
      <c r="S1354" s="16">
        <f t="shared" si="107"/>
        <v>42200.578310185185</v>
      </c>
      <c r="T1354" s="16">
        <f t="shared" si="108"/>
        <v>42252.165972222225</v>
      </c>
      <c r="U1354" s="14">
        <f t="shared" si="109"/>
        <v>2015</v>
      </c>
      <c r="V1354" s="17"/>
    </row>
    <row r="1355" spans="1:22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7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06"/>
        <v>31.81</v>
      </c>
      <c r="Q1355" s="11" t="s">
        <v>8319</v>
      </c>
      <c r="R1355" t="s">
        <v>8320</v>
      </c>
      <c r="S1355" s="16">
        <f t="shared" si="107"/>
        <v>41309.11791666667</v>
      </c>
      <c r="T1355" s="16">
        <f t="shared" si="108"/>
        <v>41344</v>
      </c>
      <c r="U1355" s="14">
        <f t="shared" si="109"/>
        <v>2013</v>
      </c>
      <c r="V1355" s="17"/>
    </row>
    <row r="1356" spans="1:22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7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06"/>
        <v>24.42</v>
      </c>
      <c r="Q1356" s="11" t="s">
        <v>8319</v>
      </c>
      <c r="R1356" t="s">
        <v>8320</v>
      </c>
      <c r="S1356" s="16">
        <f t="shared" si="107"/>
        <v>42502.807627314818</v>
      </c>
      <c r="T1356" s="16">
        <f t="shared" si="108"/>
        <v>42532.807627314818</v>
      </c>
      <c r="U1356" s="14">
        <f t="shared" si="109"/>
        <v>2016</v>
      </c>
      <c r="V1356" s="17"/>
    </row>
    <row r="1357" spans="1:22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7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06"/>
        <v>25.35</v>
      </c>
      <c r="Q1357" s="11" t="s">
        <v>8319</v>
      </c>
      <c r="R1357" t="s">
        <v>8320</v>
      </c>
      <c r="S1357" s="16">
        <f t="shared" si="107"/>
        <v>41213.254687499997</v>
      </c>
      <c r="T1357" s="16">
        <f t="shared" si="108"/>
        <v>41243.416666666664</v>
      </c>
      <c r="U1357" s="14">
        <f t="shared" si="109"/>
        <v>2012</v>
      </c>
      <c r="V1357" s="17"/>
    </row>
    <row r="1358" spans="1:22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7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06"/>
        <v>71.44</v>
      </c>
      <c r="Q1358" s="11" t="s">
        <v>8319</v>
      </c>
      <c r="R1358" t="s">
        <v>8320</v>
      </c>
      <c r="S1358" s="16">
        <f t="shared" si="107"/>
        <v>41430.038888888892</v>
      </c>
      <c r="T1358" s="16">
        <f t="shared" si="108"/>
        <v>41460.038888888892</v>
      </c>
      <c r="U1358" s="14">
        <f t="shared" si="109"/>
        <v>2013</v>
      </c>
      <c r="V1358" s="17"/>
    </row>
    <row r="1359" spans="1:22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7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06"/>
        <v>38.549999999999997</v>
      </c>
      <c r="Q1359" s="11" t="s">
        <v>8319</v>
      </c>
      <c r="R1359" t="s">
        <v>8320</v>
      </c>
      <c r="S1359" s="16">
        <f t="shared" si="107"/>
        <v>41304.962233796294</v>
      </c>
      <c r="T1359" s="16">
        <f t="shared" si="108"/>
        <v>41334.249305555553</v>
      </c>
      <c r="U1359" s="14">
        <f t="shared" si="109"/>
        <v>2013</v>
      </c>
      <c r="V1359" s="17"/>
    </row>
    <row r="1360" spans="1:22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7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06"/>
        <v>68.37</v>
      </c>
      <c r="Q1360" s="11" t="s">
        <v>8319</v>
      </c>
      <c r="R1360" t="s">
        <v>8320</v>
      </c>
      <c r="S1360" s="16">
        <f t="shared" si="107"/>
        <v>40689.570868055554</v>
      </c>
      <c r="T1360" s="16">
        <f t="shared" si="108"/>
        <v>40719.570868055554</v>
      </c>
      <c r="U1360" s="14">
        <f t="shared" si="109"/>
        <v>2011</v>
      </c>
      <c r="V1360" s="17"/>
    </row>
    <row r="1361" spans="1:22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7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06"/>
        <v>40.21</v>
      </c>
      <c r="Q1361" s="11" t="s">
        <v>8319</v>
      </c>
      <c r="R1361" t="s">
        <v>8320</v>
      </c>
      <c r="S1361" s="16">
        <f t="shared" si="107"/>
        <v>40668.814699074072</v>
      </c>
      <c r="T1361" s="16">
        <f t="shared" si="108"/>
        <v>40730.814699074072</v>
      </c>
      <c r="U1361" s="14">
        <f t="shared" si="109"/>
        <v>2011</v>
      </c>
      <c r="V1361" s="17"/>
    </row>
    <row r="1362" spans="1:22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7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06"/>
        <v>32.07</v>
      </c>
      <c r="Q1362" s="11" t="s">
        <v>8319</v>
      </c>
      <c r="R1362" t="s">
        <v>8320</v>
      </c>
      <c r="S1362" s="16">
        <f t="shared" si="107"/>
        <v>41095.900694444441</v>
      </c>
      <c r="T1362" s="16">
        <f t="shared" si="108"/>
        <v>41123.900694444441</v>
      </c>
      <c r="U1362" s="14">
        <f t="shared" si="109"/>
        <v>2012</v>
      </c>
      <c r="V1362" s="17"/>
    </row>
    <row r="1363" spans="1:22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7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06"/>
        <v>28.63</v>
      </c>
      <c r="Q1363" s="11" t="s">
        <v>8319</v>
      </c>
      <c r="R1363" t="s">
        <v>8320</v>
      </c>
      <c r="S1363" s="16">
        <f t="shared" si="107"/>
        <v>41781.717268518521</v>
      </c>
      <c r="T1363" s="16">
        <f t="shared" si="108"/>
        <v>41811.717268518521</v>
      </c>
      <c r="U1363" s="14">
        <f t="shared" si="109"/>
        <v>2014</v>
      </c>
      <c r="V1363" s="17"/>
    </row>
    <row r="1364" spans="1:22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7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06"/>
        <v>43.64</v>
      </c>
      <c r="Q1364" s="11" t="s">
        <v>8319</v>
      </c>
      <c r="R1364" t="s">
        <v>8320</v>
      </c>
      <c r="S1364" s="16">
        <f t="shared" si="107"/>
        <v>41464.934386574074</v>
      </c>
      <c r="T1364" s="16">
        <f t="shared" si="108"/>
        <v>41524.934386574074</v>
      </c>
      <c r="U1364" s="14">
        <f t="shared" si="109"/>
        <v>2013</v>
      </c>
      <c r="V1364" s="17"/>
    </row>
    <row r="1365" spans="1:22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7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06"/>
        <v>40</v>
      </c>
      <c r="Q1365" s="11" t="s">
        <v>8319</v>
      </c>
      <c r="R1365" t="s">
        <v>8320</v>
      </c>
      <c r="S1365" s="16">
        <f t="shared" si="107"/>
        <v>42396.8440625</v>
      </c>
      <c r="T1365" s="16">
        <f t="shared" si="108"/>
        <v>42415.332638888889</v>
      </c>
      <c r="U1365" s="14">
        <f t="shared" si="109"/>
        <v>2016</v>
      </c>
      <c r="V1365" s="17"/>
    </row>
    <row r="1366" spans="1:22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7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06"/>
        <v>346.04</v>
      </c>
      <c r="Q1366" s="11" t="s">
        <v>8322</v>
      </c>
      <c r="R1366" t="s">
        <v>8323</v>
      </c>
      <c r="S1366" s="16">
        <f t="shared" si="107"/>
        <v>41951.695671296293</v>
      </c>
      <c r="T1366" s="16">
        <f t="shared" si="108"/>
        <v>42011.6956712963</v>
      </c>
      <c r="U1366" s="14">
        <f t="shared" si="109"/>
        <v>2014</v>
      </c>
      <c r="V1366" s="17"/>
    </row>
    <row r="1367" spans="1:22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7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06"/>
        <v>81.739999999999995</v>
      </c>
      <c r="Q1367" s="11" t="s">
        <v>8322</v>
      </c>
      <c r="R1367" t="s">
        <v>8323</v>
      </c>
      <c r="S1367" s="16">
        <f t="shared" si="107"/>
        <v>42049.733240740738</v>
      </c>
      <c r="T1367" s="16">
        <f t="shared" si="108"/>
        <v>42079.691574074073</v>
      </c>
      <c r="U1367" s="14">
        <f t="shared" si="109"/>
        <v>2015</v>
      </c>
      <c r="V1367" s="17"/>
    </row>
    <row r="1368" spans="1:22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7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06"/>
        <v>64.540000000000006</v>
      </c>
      <c r="Q1368" s="11" t="s">
        <v>8322</v>
      </c>
      <c r="R1368" t="s">
        <v>8323</v>
      </c>
      <c r="S1368" s="16">
        <f t="shared" si="107"/>
        <v>41924.996099537035</v>
      </c>
      <c r="T1368" s="16">
        <f t="shared" si="108"/>
        <v>41970.037766203706</v>
      </c>
      <c r="U1368" s="14">
        <f t="shared" si="109"/>
        <v>2014</v>
      </c>
      <c r="V1368" s="17"/>
    </row>
    <row r="1369" spans="1:22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7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06"/>
        <v>63.48</v>
      </c>
      <c r="Q1369" s="11" t="s">
        <v>8322</v>
      </c>
      <c r="R1369" t="s">
        <v>8323</v>
      </c>
      <c r="S1369" s="16">
        <f t="shared" si="107"/>
        <v>42292.002893518518</v>
      </c>
      <c r="T1369" s="16">
        <f t="shared" si="108"/>
        <v>42322.044560185182</v>
      </c>
      <c r="U1369" s="14">
        <f t="shared" si="109"/>
        <v>2015</v>
      </c>
      <c r="V1369" s="17"/>
    </row>
    <row r="1370" spans="1:22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7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06"/>
        <v>63.62</v>
      </c>
      <c r="Q1370" s="11" t="s">
        <v>8322</v>
      </c>
      <c r="R1370" t="s">
        <v>8323</v>
      </c>
      <c r="S1370" s="16">
        <f t="shared" si="107"/>
        <v>42146.190902777773</v>
      </c>
      <c r="T1370" s="16">
        <f t="shared" si="108"/>
        <v>42170.190902777773</v>
      </c>
      <c r="U1370" s="14">
        <f t="shared" si="109"/>
        <v>2015</v>
      </c>
      <c r="V1370" s="17"/>
    </row>
    <row r="1371" spans="1:22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7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06"/>
        <v>83.97</v>
      </c>
      <c r="Q1371" s="11" t="s">
        <v>8322</v>
      </c>
      <c r="R1371" t="s">
        <v>8323</v>
      </c>
      <c r="S1371" s="16">
        <f t="shared" si="107"/>
        <v>41710.594282407408</v>
      </c>
      <c r="T1371" s="16">
        <f t="shared" si="108"/>
        <v>41740.594282407408</v>
      </c>
      <c r="U1371" s="14">
        <f t="shared" si="109"/>
        <v>2014</v>
      </c>
      <c r="V1371" s="17"/>
    </row>
    <row r="1372" spans="1:22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7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06"/>
        <v>77.75</v>
      </c>
      <c r="Q1372" s="11" t="s">
        <v>8322</v>
      </c>
      <c r="R1372" t="s">
        <v>8323</v>
      </c>
      <c r="S1372" s="16">
        <f t="shared" si="107"/>
        <v>41548.00335648148</v>
      </c>
      <c r="T1372" s="16">
        <f t="shared" si="108"/>
        <v>41563.00335648148</v>
      </c>
      <c r="U1372" s="14">
        <f t="shared" si="109"/>
        <v>2013</v>
      </c>
      <c r="V1372" s="17"/>
    </row>
    <row r="1373" spans="1:22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7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06"/>
        <v>107.07</v>
      </c>
      <c r="Q1373" s="11" t="s">
        <v>8322</v>
      </c>
      <c r="R1373" t="s">
        <v>8323</v>
      </c>
      <c r="S1373" s="16">
        <f t="shared" si="107"/>
        <v>42101.758587962962</v>
      </c>
      <c r="T1373" s="16">
        <f t="shared" si="108"/>
        <v>42131.758587962962</v>
      </c>
      <c r="U1373" s="14">
        <f t="shared" si="109"/>
        <v>2015</v>
      </c>
      <c r="V1373" s="17"/>
    </row>
    <row r="1374" spans="1:22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7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06"/>
        <v>38.75</v>
      </c>
      <c r="Q1374" s="11" t="s">
        <v>8322</v>
      </c>
      <c r="R1374" t="s">
        <v>8323</v>
      </c>
      <c r="S1374" s="16">
        <f t="shared" si="107"/>
        <v>41072.739953703705</v>
      </c>
      <c r="T1374" s="16">
        <f t="shared" si="108"/>
        <v>41102.739953703705</v>
      </c>
      <c r="U1374" s="14">
        <f t="shared" si="109"/>
        <v>2012</v>
      </c>
      <c r="V1374" s="17"/>
    </row>
    <row r="1375" spans="1:22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7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06"/>
        <v>201.94</v>
      </c>
      <c r="Q1375" s="11" t="s">
        <v>8322</v>
      </c>
      <c r="R1375" t="s">
        <v>8323</v>
      </c>
      <c r="S1375" s="16">
        <f t="shared" si="107"/>
        <v>42704.95177083333</v>
      </c>
      <c r="T1375" s="16">
        <f t="shared" si="108"/>
        <v>42734.95177083333</v>
      </c>
      <c r="U1375" s="14">
        <f t="shared" si="109"/>
        <v>2016</v>
      </c>
      <c r="V1375" s="17"/>
    </row>
    <row r="1376" spans="1:22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7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06"/>
        <v>43.06</v>
      </c>
      <c r="Q1376" s="11" t="s">
        <v>8322</v>
      </c>
      <c r="R1376" t="s">
        <v>8323</v>
      </c>
      <c r="S1376" s="16">
        <f t="shared" si="107"/>
        <v>42424.161898148144</v>
      </c>
      <c r="T1376" s="16">
        <f t="shared" si="108"/>
        <v>42454.12023148148</v>
      </c>
      <c r="U1376" s="14">
        <f t="shared" si="109"/>
        <v>2016</v>
      </c>
      <c r="V1376" s="17"/>
    </row>
    <row r="1377" spans="1:22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7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06"/>
        <v>62.87</v>
      </c>
      <c r="Q1377" s="11" t="s">
        <v>8322</v>
      </c>
      <c r="R1377" t="s">
        <v>8323</v>
      </c>
      <c r="S1377" s="16">
        <f t="shared" si="107"/>
        <v>42720.066192129627</v>
      </c>
      <c r="T1377" s="16">
        <f t="shared" si="108"/>
        <v>42750.066192129627</v>
      </c>
      <c r="U1377" s="14">
        <f t="shared" si="109"/>
        <v>2016</v>
      </c>
      <c r="V1377" s="17"/>
    </row>
    <row r="1378" spans="1:22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7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06"/>
        <v>55.61</v>
      </c>
      <c r="Q1378" s="11" t="s">
        <v>8322</v>
      </c>
      <c r="R1378" t="s">
        <v>8323</v>
      </c>
      <c r="S1378" s="16">
        <f t="shared" si="107"/>
        <v>42677.669050925921</v>
      </c>
      <c r="T1378" s="16">
        <f t="shared" si="108"/>
        <v>42707.710717592592</v>
      </c>
      <c r="U1378" s="14">
        <f t="shared" si="109"/>
        <v>2016</v>
      </c>
      <c r="V1378" s="17"/>
    </row>
    <row r="1379" spans="1:22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7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06"/>
        <v>48.71</v>
      </c>
      <c r="Q1379" s="11" t="s">
        <v>8322</v>
      </c>
      <c r="R1379" t="s">
        <v>8323</v>
      </c>
      <c r="S1379" s="16">
        <f t="shared" si="107"/>
        <v>42747.219560185185</v>
      </c>
      <c r="T1379" s="16">
        <f t="shared" si="108"/>
        <v>42769.174305555556</v>
      </c>
      <c r="U1379" s="14">
        <f t="shared" si="109"/>
        <v>2017</v>
      </c>
      <c r="V1379" s="17"/>
    </row>
    <row r="1380" spans="1:22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7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06"/>
        <v>30.58</v>
      </c>
      <c r="Q1380" s="11" t="s">
        <v>8322</v>
      </c>
      <c r="R1380" t="s">
        <v>8323</v>
      </c>
      <c r="S1380" s="16">
        <f t="shared" si="107"/>
        <v>42568.759374999994</v>
      </c>
      <c r="T1380" s="16">
        <f t="shared" si="108"/>
        <v>42583.759374999994</v>
      </c>
      <c r="U1380" s="14">
        <f t="shared" si="109"/>
        <v>2016</v>
      </c>
      <c r="V1380" s="17"/>
    </row>
    <row r="1381" spans="1:22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7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06"/>
        <v>73.91</v>
      </c>
      <c r="Q1381" s="11" t="s">
        <v>8322</v>
      </c>
      <c r="R1381" t="s">
        <v>8323</v>
      </c>
      <c r="S1381" s="16">
        <f t="shared" si="107"/>
        <v>42130.491620370376</v>
      </c>
      <c r="T1381" s="16">
        <f t="shared" si="108"/>
        <v>42160.491620370376</v>
      </c>
      <c r="U1381" s="14">
        <f t="shared" si="109"/>
        <v>2015</v>
      </c>
      <c r="V1381" s="17"/>
    </row>
    <row r="1382" spans="1:22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7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06"/>
        <v>21.2</v>
      </c>
      <c r="Q1382" s="11" t="s">
        <v>8322</v>
      </c>
      <c r="R1382" t="s">
        <v>8323</v>
      </c>
      <c r="S1382" s="16">
        <f t="shared" si="107"/>
        <v>42141.762800925921</v>
      </c>
      <c r="T1382" s="16">
        <f t="shared" si="108"/>
        <v>42164.083333333328</v>
      </c>
      <c r="U1382" s="14">
        <f t="shared" si="109"/>
        <v>2015</v>
      </c>
      <c r="V1382" s="17"/>
    </row>
    <row r="1383" spans="1:22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7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06"/>
        <v>73.36</v>
      </c>
      <c r="Q1383" s="11" t="s">
        <v>8322</v>
      </c>
      <c r="R1383" t="s">
        <v>8323</v>
      </c>
      <c r="S1383" s="16">
        <f t="shared" si="107"/>
        <v>42703.214409722219</v>
      </c>
      <c r="T1383" s="16">
        <f t="shared" si="108"/>
        <v>42733.214409722219</v>
      </c>
      <c r="U1383" s="14">
        <f t="shared" si="109"/>
        <v>2016</v>
      </c>
      <c r="V1383" s="17"/>
    </row>
    <row r="1384" spans="1:22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7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06"/>
        <v>56.41</v>
      </c>
      <c r="Q1384" s="11" t="s">
        <v>8322</v>
      </c>
      <c r="R1384" t="s">
        <v>8323</v>
      </c>
      <c r="S1384" s="16">
        <f t="shared" si="107"/>
        <v>41370.800185185188</v>
      </c>
      <c r="T1384" s="16">
        <f t="shared" si="108"/>
        <v>41400.800185185188</v>
      </c>
      <c r="U1384" s="14">
        <f t="shared" si="109"/>
        <v>2013</v>
      </c>
      <c r="V1384" s="17"/>
    </row>
    <row r="1385" spans="1:22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7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06"/>
        <v>50.25</v>
      </c>
      <c r="Q1385" s="11" t="s">
        <v>8322</v>
      </c>
      <c r="R1385" t="s">
        <v>8323</v>
      </c>
      <c r="S1385" s="16">
        <f t="shared" si="107"/>
        <v>42707.074976851851</v>
      </c>
      <c r="T1385" s="16">
        <f t="shared" si="108"/>
        <v>42727.074976851851</v>
      </c>
      <c r="U1385" s="14">
        <f t="shared" si="109"/>
        <v>2016</v>
      </c>
      <c r="V1385" s="17"/>
    </row>
    <row r="1386" spans="1:22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7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06"/>
        <v>68.94</v>
      </c>
      <c r="Q1386" s="11" t="s">
        <v>8322</v>
      </c>
      <c r="R1386" t="s">
        <v>8323</v>
      </c>
      <c r="S1386" s="16">
        <f t="shared" si="107"/>
        <v>42160.735208333332</v>
      </c>
      <c r="T1386" s="16">
        <f t="shared" si="108"/>
        <v>42190.735208333332</v>
      </c>
      <c r="U1386" s="14">
        <f t="shared" si="109"/>
        <v>2015</v>
      </c>
      <c r="V1386" s="17"/>
    </row>
    <row r="1387" spans="1:22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7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06"/>
        <v>65.91</v>
      </c>
      <c r="Q1387" s="11" t="s">
        <v>8322</v>
      </c>
      <c r="R1387" t="s">
        <v>8323</v>
      </c>
      <c r="S1387" s="16">
        <f t="shared" si="107"/>
        <v>42433.688900462963</v>
      </c>
      <c r="T1387" s="16">
        <f t="shared" si="108"/>
        <v>42489.507638888885</v>
      </c>
      <c r="U1387" s="14">
        <f t="shared" si="109"/>
        <v>2016</v>
      </c>
      <c r="V1387" s="17"/>
    </row>
    <row r="1388" spans="1:22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7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06"/>
        <v>62.5</v>
      </c>
      <c r="Q1388" s="11" t="s">
        <v>8322</v>
      </c>
      <c r="R1388" t="s">
        <v>8323</v>
      </c>
      <c r="S1388" s="16">
        <f t="shared" si="107"/>
        <v>42184.646863425922</v>
      </c>
      <c r="T1388" s="16">
        <f t="shared" si="108"/>
        <v>42214.646863425922</v>
      </c>
      <c r="U1388" s="14">
        <f t="shared" si="109"/>
        <v>2015</v>
      </c>
      <c r="V1388" s="17"/>
    </row>
    <row r="1389" spans="1:22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7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06"/>
        <v>70.06</v>
      </c>
      <c r="Q1389" s="11" t="s">
        <v>8322</v>
      </c>
      <c r="R1389" t="s">
        <v>8323</v>
      </c>
      <c r="S1389" s="16">
        <f t="shared" si="107"/>
        <v>42126.92123842593</v>
      </c>
      <c r="T1389" s="16">
        <f t="shared" si="108"/>
        <v>42158.1875</v>
      </c>
      <c r="U1389" s="14">
        <f t="shared" si="109"/>
        <v>2015</v>
      </c>
      <c r="V1389" s="17"/>
    </row>
    <row r="1390" spans="1:22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7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06"/>
        <v>60.18</v>
      </c>
      <c r="Q1390" s="11" t="s">
        <v>8322</v>
      </c>
      <c r="R1390" t="s">
        <v>8323</v>
      </c>
      <c r="S1390" s="16">
        <f t="shared" si="107"/>
        <v>42634.614780092597</v>
      </c>
      <c r="T1390" s="16">
        <f t="shared" si="108"/>
        <v>42660.676388888889</v>
      </c>
      <c r="U1390" s="14">
        <f t="shared" si="109"/>
        <v>2016</v>
      </c>
      <c r="V1390" s="17"/>
    </row>
    <row r="1391" spans="1:22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7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06"/>
        <v>21.38</v>
      </c>
      <c r="Q1391" s="11" t="s">
        <v>8322</v>
      </c>
      <c r="R1391" t="s">
        <v>8323</v>
      </c>
      <c r="S1391" s="16">
        <f t="shared" si="107"/>
        <v>42565.480983796297</v>
      </c>
      <c r="T1391" s="16">
        <f t="shared" si="108"/>
        <v>42595.480983796297</v>
      </c>
      <c r="U1391" s="14">
        <f t="shared" si="109"/>
        <v>2016</v>
      </c>
      <c r="V1391" s="17"/>
    </row>
    <row r="1392" spans="1:22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7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06"/>
        <v>160.79</v>
      </c>
      <c r="Q1392" s="11" t="s">
        <v>8322</v>
      </c>
      <c r="R1392" t="s">
        <v>8323</v>
      </c>
      <c r="S1392" s="16">
        <f t="shared" si="107"/>
        <v>42087.803310185183</v>
      </c>
      <c r="T1392" s="16">
        <f t="shared" si="108"/>
        <v>42121.716666666667</v>
      </c>
      <c r="U1392" s="14">
        <f t="shared" si="109"/>
        <v>2015</v>
      </c>
      <c r="V1392" s="17"/>
    </row>
    <row r="1393" spans="1:22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7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06"/>
        <v>42.38</v>
      </c>
      <c r="Q1393" s="11" t="s">
        <v>8322</v>
      </c>
      <c r="R1393" t="s">
        <v>8323</v>
      </c>
      <c r="S1393" s="16">
        <f t="shared" si="107"/>
        <v>42193.650671296295</v>
      </c>
      <c r="T1393" s="16">
        <f t="shared" si="108"/>
        <v>42238.207638888889</v>
      </c>
      <c r="U1393" s="14">
        <f t="shared" si="109"/>
        <v>2015</v>
      </c>
      <c r="V1393" s="17"/>
    </row>
    <row r="1394" spans="1:22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7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06"/>
        <v>27.32</v>
      </c>
      <c r="Q1394" s="11" t="s">
        <v>8322</v>
      </c>
      <c r="R1394" t="s">
        <v>8323</v>
      </c>
      <c r="S1394" s="16">
        <f t="shared" si="107"/>
        <v>42401.154930555553</v>
      </c>
      <c r="T1394" s="16">
        <f t="shared" si="108"/>
        <v>42432.154930555553</v>
      </c>
      <c r="U1394" s="14">
        <f t="shared" si="109"/>
        <v>2016</v>
      </c>
      <c r="V1394" s="17"/>
    </row>
    <row r="1395" spans="1:22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7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06"/>
        <v>196.83</v>
      </c>
      <c r="Q1395" s="11" t="s">
        <v>8322</v>
      </c>
      <c r="R1395" t="s">
        <v>8323</v>
      </c>
      <c r="S1395" s="16">
        <f t="shared" si="107"/>
        <v>42553.681979166664</v>
      </c>
      <c r="T1395" s="16">
        <f t="shared" si="108"/>
        <v>42583.681979166664</v>
      </c>
      <c r="U1395" s="14">
        <f t="shared" si="109"/>
        <v>2016</v>
      </c>
      <c r="V1395" s="17"/>
    </row>
    <row r="1396" spans="1:22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7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06"/>
        <v>53.88</v>
      </c>
      <c r="Q1396" s="11" t="s">
        <v>8322</v>
      </c>
      <c r="R1396" t="s">
        <v>8323</v>
      </c>
      <c r="S1396" s="16">
        <f t="shared" si="107"/>
        <v>42752.144976851851</v>
      </c>
      <c r="T1396" s="16">
        <f t="shared" si="108"/>
        <v>42795.125</v>
      </c>
      <c r="U1396" s="14">
        <f t="shared" si="109"/>
        <v>2017</v>
      </c>
      <c r="V1396" s="17"/>
    </row>
    <row r="1397" spans="1:22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7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06"/>
        <v>47.76</v>
      </c>
      <c r="Q1397" s="11" t="s">
        <v>8322</v>
      </c>
      <c r="R1397" t="s">
        <v>8323</v>
      </c>
      <c r="S1397" s="16">
        <f t="shared" si="107"/>
        <v>42719.90834490741</v>
      </c>
      <c r="T1397" s="16">
        <f t="shared" si="108"/>
        <v>42749.90834490741</v>
      </c>
      <c r="U1397" s="14">
        <f t="shared" si="109"/>
        <v>2016</v>
      </c>
      <c r="V1397" s="17"/>
    </row>
    <row r="1398" spans="1:22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7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06"/>
        <v>88.19</v>
      </c>
      <c r="Q1398" s="11" t="s">
        <v>8322</v>
      </c>
      <c r="R1398" t="s">
        <v>8323</v>
      </c>
      <c r="S1398" s="16">
        <f t="shared" si="107"/>
        <v>42018.99863425926</v>
      </c>
      <c r="T1398" s="16">
        <f t="shared" si="108"/>
        <v>42048.99863425926</v>
      </c>
      <c r="U1398" s="14">
        <f t="shared" si="109"/>
        <v>2015</v>
      </c>
      <c r="V1398" s="17"/>
    </row>
    <row r="1399" spans="1:22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7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06"/>
        <v>72.06</v>
      </c>
      <c r="Q1399" s="11" t="s">
        <v>8322</v>
      </c>
      <c r="R1399" t="s">
        <v>8323</v>
      </c>
      <c r="S1399" s="16">
        <f t="shared" si="107"/>
        <v>42640.917939814812</v>
      </c>
      <c r="T1399" s="16">
        <f t="shared" si="108"/>
        <v>42670.888194444444</v>
      </c>
      <c r="U1399" s="14">
        <f t="shared" si="109"/>
        <v>2016</v>
      </c>
      <c r="V1399" s="17"/>
    </row>
    <row r="1400" spans="1:22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7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06"/>
        <v>74.25</v>
      </c>
      <c r="Q1400" s="11" t="s">
        <v>8322</v>
      </c>
      <c r="R1400" t="s">
        <v>8323</v>
      </c>
      <c r="S1400" s="16">
        <f t="shared" si="107"/>
        <v>42526.874236111107</v>
      </c>
      <c r="T1400" s="16">
        <f t="shared" si="108"/>
        <v>42556.874236111107</v>
      </c>
      <c r="U1400" s="14">
        <f t="shared" si="109"/>
        <v>2016</v>
      </c>
      <c r="V1400" s="17"/>
    </row>
    <row r="1401" spans="1:22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7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06"/>
        <v>61.7</v>
      </c>
      <c r="Q1401" s="11" t="s">
        <v>8322</v>
      </c>
      <c r="R1401" t="s">
        <v>8323</v>
      </c>
      <c r="S1401" s="16">
        <f t="shared" si="107"/>
        <v>41889.004317129627</v>
      </c>
      <c r="T1401" s="16">
        <f t="shared" si="108"/>
        <v>41919.004317129627</v>
      </c>
      <c r="U1401" s="14">
        <f t="shared" si="109"/>
        <v>2014</v>
      </c>
      <c r="V1401" s="17"/>
    </row>
    <row r="1402" spans="1:22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7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06"/>
        <v>17.239999999999998</v>
      </c>
      <c r="Q1402" s="11" t="s">
        <v>8322</v>
      </c>
      <c r="R1402" t="s">
        <v>8323</v>
      </c>
      <c r="S1402" s="16">
        <f t="shared" si="107"/>
        <v>42498.341122685189</v>
      </c>
      <c r="T1402" s="16">
        <f t="shared" si="108"/>
        <v>42533.229166666672</v>
      </c>
      <c r="U1402" s="14">
        <f t="shared" si="109"/>
        <v>2016</v>
      </c>
      <c r="V1402" s="17"/>
    </row>
    <row r="1403" spans="1:22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7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06"/>
        <v>51.72</v>
      </c>
      <c r="Q1403" s="11" t="s">
        <v>8322</v>
      </c>
      <c r="R1403" t="s">
        <v>8323</v>
      </c>
      <c r="S1403" s="16">
        <f t="shared" si="107"/>
        <v>41399.99622685185</v>
      </c>
      <c r="T1403" s="16">
        <f t="shared" si="108"/>
        <v>41420.99622685185</v>
      </c>
      <c r="U1403" s="14">
        <f t="shared" si="109"/>
        <v>2013</v>
      </c>
      <c r="V1403" s="17"/>
    </row>
    <row r="1404" spans="1:22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7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06"/>
        <v>24.15</v>
      </c>
      <c r="Q1404" s="11" t="s">
        <v>8322</v>
      </c>
      <c r="R1404" t="s">
        <v>8323</v>
      </c>
      <c r="S1404" s="16">
        <f t="shared" si="107"/>
        <v>42065.053368055553</v>
      </c>
      <c r="T1404" s="16">
        <f t="shared" si="108"/>
        <v>42125.011701388896</v>
      </c>
      <c r="U1404" s="14">
        <f t="shared" si="109"/>
        <v>2015</v>
      </c>
      <c r="V1404" s="17"/>
    </row>
    <row r="1405" spans="1:22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7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06"/>
        <v>62.17</v>
      </c>
      <c r="Q1405" s="11" t="s">
        <v>8322</v>
      </c>
      <c r="R1405" t="s">
        <v>8323</v>
      </c>
      <c r="S1405" s="16">
        <f t="shared" si="107"/>
        <v>41451.062905092593</v>
      </c>
      <c r="T1405" s="16">
        <f t="shared" si="108"/>
        <v>41481.062905092593</v>
      </c>
      <c r="U1405" s="14">
        <f t="shared" si="109"/>
        <v>2013</v>
      </c>
      <c r="V1405" s="17"/>
    </row>
    <row r="1406" spans="1:22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7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06"/>
        <v>48.2</v>
      </c>
      <c r="Q1406" s="11" t="s">
        <v>8319</v>
      </c>
      <c r="R1406" t="s">
        <v>8338</v>
      </c>
      <c r="S1406" s="16">
        <f t="shared" si="107"/>
        <v>42032.510243055556</v>
      </c>
      <c r="T1406" s="16">
        <f t="shared" si="108"/>
        <v>42057.510243055556</v>
      </c>
      <c r="U1406" s="14">
        <f t="shared" si="109"/>
        <v>2015</v>
      </c>
      <c r="V1406" s="17"/>
    </row>
    <row r="1407" spans="1:22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7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06"/>
        <v>6.18</v>
      </c>
      <c r="Q1407" s="11" t="s">
        <v>8319</v>
      </c>
      <c r="R1407" t="s">
        <v>8338</v>
      </c>
      <c r="S1407" s="16">
        <f t="shared" si="107"/>
        <v>41941.680567129632</v>
      </c>
      <c r="T1407" s="16">
        <f t="shared" si="108"/>
        <v>41971.722233796296</v>
      </c>
      <c r="U1407" s="14">
        <f t="shared" si="109"/>
        <v>2014</v>
      </c>
      <c r="V1407" s="17"/>
    </row>
    <row r="1408" spans="1:22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7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06"/>
        <v>5</v>
      </c>
      <c r="Q1408" s="11" t="s">
        <v>8319</v>
      </c>
      <c r="R1408" t="s">
        <v>8338</v>
      </c>
      <c r="S1408" s="16">
        <f t="shared" si="107"/>
        <v>42297.432951388888</v>
      </c>
      <c r="T1408" s="16">
        <f t="shared" si="108"/>
        <v>42350.416666666672</v>
      </c>
      <c r="U1408" s="14">
        <f t="shared" si="109"/>
        <v>2015</v>
      </c>
      <c r="V1408" s="17"/>
    </row>
    <row r="1409" spans="1:22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7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06"/>
        <v>7.5</v>
      </c>
      <c r="Q1409" s="11" t="s">
        <v>8319</v>
      </c>
      <c r="R1409" t="s">
        <v>8338</v>
      </c>
      <c r="S1409" s="16">
        <f t="shared" si="107"/>
        <v>41838.536782407406</v>
      </c>
      <c r="T1409" s="16">
        <f t="shared" si="108"/>
        <v>41863.536782407406</v>
      </c>
      <c r="U1409" s="14">
        <f t="shared" si="109"/>
        <v>2014</v>
      </c>
      <c r="V1409" s="17"/>
    </row>
    <row r="1410" spans="1:22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7">
        <f t="shared" ref="F1410:F1473" si="110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06"/>
        <v>12</v>
      </c>
      <c r="Q1410" s="11" t="s">
        <v>8319</v>
      </c>
      <c r="R1410" t="s">
        <v>8338</v>
      </c>
      <c r="S1410" s="16">
        <f t="shared" si="107"/>
        <v>42291.872175925921</v>
      </c>
      <c r="T1410" s="16">
        <f t="shared" si="108"/>
        <v>42321.913842592592</v>
      </c>
      <c r="U1410" s="14">
        <f t="shared" si="109"/>
        <v>2015</v>
      </c>
      <c r="V1410" s="17"/>
    </row>
    <row r="1411" spans="1:22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7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11">IFERROR(ROUND(E1411/M1411,2),0)</f>
        <v>0</v>
      </c>
      <c r="Q1411" s="11" t="s">
        <v>8319</v>
      </c>
      <c r="R1411" t="s">
        <v>8338</v>
      </c>
      <c r="S1411" s="16">
        <f t="shared" ref="S1411:S1474" si="112">(((K1411/60)/60)/24)+DATE(1970,1,1)</f>
        <v>41945.133506944447</v>
      </c>
      <c r="T1411" s="16">
        <f t="shared" ref="T1411:T1474" si="113">(((J1411/60)/60)/24)+DATE(1970,1,1)</f>
        <v>42005.175173611111</v>
      </c>
      <c r="U1411" s="14">
        <f t="shared" si="109"/>
        <v>2014</v>
      </c>
      <c r="V1411" s="17"/>
    </row>
    <row r="1412" spans="1:22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7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1"/>
        <v>1</v>
      </c>
      <c r="Q1412" s="11" t="s">
        <v>8319</v>
      </c>
      <c r="R1412" t="s">
        <v>8338</v>
      </c>
      <c r="S1412" s="16">
        <f t="shared" si="112"/>
        <v>42479.318518518514</v>
      </c>
      <c r="T1412" s="16">
        <f t="shared" si="113"/>
        <v>42524.318518518514</v>
      </c>
      <c r="U1412" s="14">
        <f t="shared" ref="U1412:U1475" si="114">YEAR(S1412)</f>
        <v>2016</v>
      </c>
      <c r="V1412" s="17"/>
    </row>
    <row r="1413" spans="1:22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7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1"/>
        <v>2.33</v>
      </c>
      <c r="Q1413" s="11" t="s">
        <v>8319</v>
      </c>
      <c r="R1413" t="s">
        <v>8338</v>
      </c>
      <c r="S1413" s="16">
        <f t="shared" si="112"/>
        <v>42013.059027777781</v>
      </c>
      <c r="T1413" s="16">
        <f t="shared" si="113"/>
        <v>42041.059027777781</v>
      </c>
      <c r="U1413" s="14">
        <f t="shared" si="114"/>
        <v>2015</v>
      </c>
      <c r="V1413" s="17"/>
    </row>
    <row r="1414" spans="1:22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7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1"/>
        <v>24.62</v>
      </c>
      <c r="Q1414" s="11" t="s">
        <v>8319</v>
      </c>
      <c r="R1414" t="s">
        <v>8338</v>
      </c>
      <c r="S1414" s="16">
        <f t="shared" si="112"/>
        <v>41947.063645833332</v>
      </c>
      <c r="T1414" s="16">
        <f t="shared" si="113"/>
        <v>41977.063645833332</v>
      </c>
      <c r="U1414" s="14">
        <f t="shared" si="114"/>
        <v>2014</v>
      </c>
      <c r="V1414" s="17"/>
    </row>
    <row r="1415" spans="1:22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7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1"/>
        <v>100</v>
      </c>
      <c r="Q1415" s="11" t="s">
        <v>8319</v>
      </c>
      <c r="R1415" t="s">
        <v>8338</v>
      </c>
      <c r="S1415" s="16">
        <f t="shared" si="112"/>
        <v>42360.437152777777</v>
      </c>
      <c r="T1415" s="16">
        <f t="shared" si="113"/>
        <v>42420.437152777777</v>
      </c>
      <c r="U1415" s="14">
        <f t="shared" si="114"/>
        <v>2015</v>
      </c>
      <c r="V1415" s="17"/>
    </row>
    <row r="1416" spans="1:22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7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1"/>
        <v>1</v>
      </c>
      <c r="Q1416" s="11" t="s">
        <v>8319</v>
      </c>
      <c r="R1416" t="s">
        <v>8338</v>
      </c>
      <c r="S1416" s="16">
        <f t="shared" si="112"/>
        <v>42708.25309027778</v>
      </c>
      <c r="T1416" s="16">
        <f t="shared" si="113"/>
        <v>42738.25309027778</v>
      </c>
      <c r="U1416" s="14">
        <f t="shared" si="114"/>
        <v>2016</v>
      </c>
      <c r="V1416" s="17"/>
    </row>
    <row r="1417" spans="1:22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7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1"/>
        <v>88.89</v>
      </c>
      <c r="Q1417" s="11" t="s">
        <v>8319</v>
      </c>
      <c r="R1417" t="s">
        <v>8338</v>
      </c>
      <c r="S1417" s="16">
        <f t="shared" si="112"/>
        <v>42192.675821759258</v>
      </c>
      <c r="T1417" s="16">
        <f t="shared" si="113"/>
        <v>42232.675821759258</v>
      </c>
      <c r="U1417" s="14">
        <f t="shared" si="114"/>
        <v>2015</v>
      </c>
      <c r="V1417" s="17"/>
    </row>
    <row r="1418" spans="1:22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7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11"/>
        <v>0</v>
      </c>
      <c r="Q1418" s="11" t="s">
        <v>8319</v>
      </c>
      <c r="R1418" t="s">
        <v>8338</v>
      </c>
      <c r="S1418" s="16">
        <f t="shared" si="112"/>
        <v>42299.926145833335</v>
      </c>
      <c r="T1418" s="16">
        <f t="shared" si="113"/>
        <v>42329.967812499999</v>
      </c>
      <c r="U1418" s="14">
        <f t="shared" si="114"/>
        <v>2015</v>
      </c>
      <c r="V1418" s="17"/>
    </row>
    <row r="1419" spans="1:22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7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1"/>
        <v>27.5</v>
      </c>
      <c r="Q1419" s="11" t="s">
        <v>8319</v>
      </c>
      <c r="R1419" t="s">
        <v>8338</v>
      </c>
      <c r="S1419" s="16">
        <f t="shared" si="112"/>
        <v>42232.15016203704</v>
      </c>
      <c r="T1419" s="16">
        <f t="shared" si="113"/>
        <v>42262.465972222228</v>
      </c>
      <c r="U1419" s="14">
        <f t="shared" si="114"/>
        <v>2015</v>
      </c>
      <c r="V1419" s="17"/>
    </row>
    <row r="1420" spans="1:22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7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1"/>
        <v>6</v>
      </c>
      <c r="Q1420" s="11" t="s">
        <v>8319</v>
      </c>
      <c r="R1420" t="s">
        <v>8338</v>
      </c>
      <c r="S1420" s="16">
        <f t="shared" si="112"/>
        <v>42395.456412037034</v>
      </c>
      <c r="T1420" s="16">
        <f t="shared" si="113"/>
        <v>42425.456412037034</v>
      </c>
      <c r="U1420" s="14">
        <f t="shared" si="114"/>
        <v>2016</v>
      </c>
      <c r="V1420" s="17"/>
    </row>
    <row r="1421" spans="1:22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7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1"/>
        <v>44.5</v>
      </c>
      <c r="Q1421" s="11" t="s">
        <v>8319</v>
      </c>
      <c r="R1421" t="s">
        <v>8338</v>
      </c>
      <c r="S1421" s="16">
        <f t="shared" si="112"/>
        <v>42622.456238425926</v>
      </c>
      <c r="T1421" s="16">
        <f t="shared" si="113"/>
        <v>42652.456238425926</v>
      </c>
      <c r="U1421" s="14">
        <f t="shared" si="114"/>
        <v>2016</v>
      </c>
      <c r="V1421" s="17"/>
    </row>
    <row r="1422" spans="1:22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7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1"/>
        <v>1</v>
      </c>
      <c r="Q1422" s="11" t="s">
        <v>8319</v>
      </c>
      <c r="R1422" t="s">
        <v>8338</v>
      </c>
      <c r="S1422" s="16">
        <f t="shared" si="112"/>
        <v>42524.667662037042</v>
      </c>
      <c r="T1422" s="16">
        <f t="shared" si="113"/>
        <v>42549.667662037042</v>
      </c>
      <c r="U1422" s="14">
        <f t="shared" si="114"/>
        <v>2016</v>
      </c>
      <c r="V1422" s="17"/>
    </row>
    <row r="1423" spans="1:22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7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1"/>
        <v>100</v>
      </c>
      <c r="Q1423" s="11" t="s">
        <v>8319</v>
      </c>
      <c r="R1423" t="s">
        <v>8338</v>
      </c>
      <c r="S1423" s="16">
        <f t="shared" si="112"/>
        <v>42013.915613425925</v>
      </c>
      <c r="T1423" s="16">
        <f t="shared" si="113"/>
        <v>42043.915613425925</v>
      </c>
      <c r="U1423" s="14">
        <f t="shared" si="114"/>
        <v>2015</v>
      </c>
      <c r="V1423" s="17"/>
    </row>
    <row r="1424" spans="1:22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7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1"/>
        <v>13</v>
      </c>
      <c r="Q1424" s="11" t="s">
        <v>8319</v>
      </c>
      <c r="R1424" t="s">
        <v>8338</v>
      </c>
      <c r="S1424" s="16">
        <f t="shared" si="112"/>
        <v>42604.239629629628</v>
      </c>
      <c r="T1424" s="16">
        <f t="shared" si="113"/>
        <v>42634.239629629628</v>
      </c>
      <c r="U1424" s="14">
        <f t="shared" si="114"/>
        <v>2016</v>
      </c>
      <c r="V1424" s="17"/>
    </row>
    <row r="1425" spans="1:22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7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1"/>
        <v>100</v>
      </c>
      <c r="Q1425" s="11" t="s">
        <v>8319</v>
      </c>
      <c r="R1425" t="s">
        <v>8338</v>
      </c>
      <c r="S1425" s="16">
        <f t="shared" si="112"/>
        <v>42340.360312500001</v>
      </c>
      <c r="T1425" s="16">
        <f t="shared" si="113"/>
        <v>42370.360312500001</v>
      </c>
      <c r="U1425" s="14">
        <f t="shared" si="114"/>
        <v>2015</v>
      </c>
      <c r="V1425" s="17"/>
    </row>
    <row r="1426" spans="1:22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7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1"/>
        <v>109.07</v>
      </c>
      <c r="Q1426" s="11" t="s">
        <v>8319</v>
      </c>
      <c r="R1426" t="s">
        <v>8338</v>
      </c>
      <c r="S1426" s="16">
        <f t="shared" si="112"/>
        <v>42676.717615740738</v>
      </c>
      <c r="T1426" s="16">
        <f t="shared" si="113"/>
        <v>42689.759282407409</v>
      </c>
      <c r="U1426" s="14">
        <f t="shared" si="114"/>
        <v>2016</v>
      </c>
      <c r="V1426" s="17"/>
    </row>
    <row r="1427" spans="1:22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7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1"/>
        <v>0</v>
      </c>
      <c r="Q1427" s="11" t="s">
        <v>8319</v>
      </c>
      <c r="R1427" t="s">
        <v>8338</v>
      </c>
      <c r="S1427" s="16">
        <f t="shared" si="112"/>
        <v>42093.131469907406</v>
      </c>
      <c r="T1427" s="16">
        <f t="shared" si="113"/>
        <v>42123.131469907406</v>
      </c>
      <c r="U1427" s="14">
        <f t="shared" si="114"/>
        <v>2015</v>
      </c>
      <c r="V1427" s="17"/>
    </row>
    <row r="1428" spans="1:22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7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1"/>
        <v>0</v>
      </c>
      <c r="Q1428" s="11" t="s">
        <v>8319</v>
      </c>
      <c r="R1428" t="s">
        <v>8338</v>
      </c>
      <c r="S1428" s="16">
        <f t="shared" si="112"/>
        <v>42180.390277777777</v>
      </c>
      <c r="T1428" s="16">
        <f t="shared" si="113"/>
        <v>42240.390277777777</v>
      </c>
      <c r="U1428" s="14">
        <f t="shared" si="114"/>
        <v>2015</v>
      </c>
      <c r="V1428" s="17"/>
    </row>
    <row r="1429" spans="1:22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7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1"/>
        <v>104.75</v>
      </c>
      <c r="Q1429" s="11" t="s">
        <v>8319</v>
      </c>
      <c r="R1429" t="s">
        <v>8338</v>
      </c>
      <c r="S1429" s="16">
        <f t="shared" si="112"/>
        <v>42601.851678240739</v>
      </c>
      <c r="T1429" s="16">
        <f t="shared" si="113"/>
        <v>42631.851678240739</v>
      </c>
      <c r="U1429" s="14">
        <f t="shared" si="114"/>
        <v>2016</v>
      </c>
      <c r="V1429" s="17"/>
    </row>
    <row r="1430" spans="1:22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7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1"/>
        <v>15</v>
      </c>
      <c r="Q1430" s="11" t="s">
        <v>8319</v>
      </c>
      <c r="R1430" t="s">
        <v>8338</v>
      </c>
      <c r="S1430" s="16">
        <f t="shared" si="112"/>
        <v>42432.379826388889</v>
      </c>
      <c r="T1430" s="16">
        <f t="shared" si="113"/>
        <v>42462.338159722218</v>
      </c>
      <c r="U1430" s="14">
        <f t="shared" si="114"/>
        <v>2016</v>
      </c>
      <c r="V1430" s="17"/>
    </row>
    <row r="1431" spans="1:22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7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1"/>
        <v>0</v>
      </c>
      <c r="Q1431" s="11" t="s">
        <v>8319</v>
      </c>
      <c r="R1431" t="s">
        <v>8338</v>
      </c>
      <c r="S1431" s="16">
        <f t="shared" si="112"/>
        <v>42074.060671296291</v>
      </c>
      <c r="T1431" s="16">
        <f t="shared" si="113"/>
        <v>42104.060671296291</v>
      </c>
      <c r="U1431" s="14">
        <f t="shared" si="114"/>
        <v>2015</v>
      </c>
      <c r="V1431" s="17"/>
    </row>
    <row r="1432" spans="1:22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7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1"/>
        <v>80.599999999999994</v>
      </c>
      <c r="Q1432" s="11" t="s">
        <v>8319</v>
      </c>
      <c r="R1432" t="s">
        <v>8338</v>
      </c>
      <c r="S1432" s="16">
        <f t="shared" si="112"/>
        <v>41961.813518518517</v>
      </c>
      <c r="T1432" s="16">
        <f t="shared" si="113"/>
        <v>41992.813518518517</v>
      </c>
      <c r="U1432" s="14">
        <f t="shared" si="114"/>
        <v>2014</v>
      </c>
      <c r="V1432" s="17"/>
    </row>
    <row r="1433" spans="1:22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7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1"/>
        <v>115.55</v>
      </c>
      <c r="Q1433" s="11" t="s">
        <v>8319</v>
      </c>
      <c r="R1433" t="s">
        <v>8338</v>
      </c>
      <c r="S1433" s="16">
        <f t="shared" si="112"/>
        <v>42304.210833333331</v>
      </c>
      <c r="T1433" s="16">
        <f t="shared" si="113"/>
        <v>42334.252500000002</v>
      </c>
      <c r="U1433" s="14">
        <f t="shared" si="114"/>
        <v>2015</v>
      </c>
      <c r="V1433" s="17"/>
    </row>
    <row r="1434" spans="1:22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7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1"/>
        <v>0</v>
      </c>
      <c r="Q1434" s="11" t="s">
        <v>8319</v>
      </c>
      <c r="R1434" t="s">
        <v>8338</v>
      </c>
      <c r="S1434" s="16">
        <f t="shared" si="112"/>
        <v>42175.780416666668</v>
      </c>
      <c r="T1434" s="16">
        <f t="shared" si="113"/>
        <v>42205.780416666668</v>
      </c>
      <c r="U1434" s="14">
        <f t="shared" si="114"/>
        <v>2015</v>
      </c>
      <c r="V1434" s="17"/>
    </row>
    <row r="1435" spans="1:22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7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1"/>
        <v>80.5</v>
      </c>
      <c r="Q1435" s="11" t="s">
        <v>8319</v>
      </c>
      <c r="R1435" t="s">
        <v>8338</v>
      </c>
      <c r="S1435" s="16">
        <f t="shared" si="112"/>
        <v>42673.625868055555</v>
      </c>
      <c r="T1435" s="16">
        <f t="shared" si="113"/>
        <v>42714.458333333328</v>
      </c>
      <c r="U1435" s="14">
        <f t="shared" si="114"/>
        <v>2016</v>
      </c>
      <c r="V1435" s="17"/>
    </row>
    <row r="1436" spans="1:22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7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1"/>
        <v>744.55</v>
      </c>
      <c r="Q1436" s="11" t="s">
        <v>8319</v>
      </c>
      <c r="R1436" t="s">
        <v>8338</v>
      </c>
      <c r="S1436" s="16">
        <f t="shared" si="112"/>
        <v>42142.767106481479</v>
      </c>
      <c r="T1436" s="16">
        <f t="shared" si="113"/>
        <v>42163.625</v>
      </c>
      <c r="U1436" s="14">
        <f t="shared" si="114"/>
        <v>2015</v>
      </c>
      <c r="V1436" s="17"/>
    </row>
    <row r="1437" spans="1:22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7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1"/>
        <v>7.5</v>
      </c>
      <c r="Q1437" s="11" t="s">
        <v>8319</v>
      </c>
      <c r="R1437" t="s">
        <v>8338</v>
      </c>
      <c r="S1437" s="16">
        <f t="shared" si="112"/>
        <v>42258.780324074076</v>
      </c>
      <c r="T1437" s="16">
        <f t="shared" si="113"/>
        <v>42288.780324074076</v>
      </c>
      <c r="U1437" s="14">
        <f t="shared" si="114"/>
        <v>2015</v>
      </c>
      <c r="V1437" s="17"/>
    </row>
    <row r="1438" spans="1:22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7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1"/>
        <v>38.5</v>
      </c>
      <c r="Q1438" s="11" t="s">
        <v>8319</v>
      </c>
      <c r="R1438" t="s">
        <v>8338</v>
      </c>
      <c r="S1438" s="16">
        <f t="shared" si="112"/>
        <v>42391.35019675926</v>
      </c>
      <c r="T1438" s="16">
        <f t="shared" si="113"/>
        <v>42421.35019675926</v>
      </c>
      <c r="U1438" s="14">
        <f t="shared" si="114"/>
        <v>2016</v>
      </c>
      <c r="V1438" s="17"/>
    </row>
    <row r="1439" spans="1:22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7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1"/>
        <v>36.68</v>
      </c>
      <c r="Q1439" s="11" t="s">
        <v>8319</v>
      </c>
      <c r="R1439" t="s">
        <v>8338</v>
      </c>
      <c r="S1439" s="16">
        <f t="shared" si="112"/>
        <v>41796.531701388885</v>
      </c>
      <c r="T1439" s="16">
        <f t="shared" si="113"/>
        <v>41833.207638888889</v>
      </c>
      <c r="U1439" s="14">
        <f t="shared" si="114"/>
        <v>2014</v>
      </c>
      <c r="V1439" s="17"/>
    </row>
    <row r="1440" spans="1:22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7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1"/>
        <v>75</v>
      </c>
      <c r="Q1440" s="11" t="s">
        <v>8319</v>
      </c>
      <c r="R1440" t="s">
        <v>8338</v>
      </c>
      <c r="S1440" s="16">
        <f t="shared" si="112"/>
        <v>42457.871516203704</v>
      </c>
      <c r="T1440" s="16">
        <f t="shared" si="113"/>
        <v>42487.579861111109</v>
      </c>
      <c r="U1440" s="14">
        <f t="shared" si="114"/>
        <v>2016</v>
      </c>
      <c r="V1440" s="17"/>
    </row>
    <row r="1441" spans="1:22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7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1"/>
        <v>30</v>
      </c>
      <c r="Q1441" s="11" t="s">
        <v>8319</v>
      </c>
      <c r="R1441" t="s">
        <v>8338</v>
      </c>
      <c r="S1441" s="16">
        <f t="shared" si="112"/>
        <v>42040.829872685179</v>
      </c>
      <c r="T1441" s="16">
        <f t="shared" si="113"/>
        <v>42070.829872685179</v>
      </c>
      <c r="U1441" s="14">
        <f t="shared" si="114"/>
        <v>2015</v>
      </c>
      <c r="V1441" s="17"/>
    </row>
    <row r="1442" spans="1:22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7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1"/>
        <v>1</v>
      </c>
      <c r="Q1442" s="11" t="s">
        <v>8319</v>
      </c>
      <c r="R1442" t="s">
        <v>8338</v>
      </c>
      <c r="S1442" s="16">
        <f t="shared" si="112"/>
        <v>42486.748414351852</v>
      </c>
      <c r="T1442" s="16">
        <f t="shared" si="113"/>
        <v>42516.748414351852</v>
      </c>
      <c r="U1442" s="14">
        <f t="shared" si="114"/>
        <v>2016</v>
      </c>
      <c r="V1442" s="17"/>
    </row>
    <row r="1443" spans="1:22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7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1"/>
        <v>673.33</v>
      </c>
      <c r="Q1443" s="11" t="s">
        <v>8319</v>
      </c>
      <c r="R1443" t="s">
        <v>8338</v>
      </c>
      <c r="S1443" s="16">
        <f t="shared" si="112"/>
        <v>42198.765844907408</v>
      </c>
      <c r="T1443" s="16">
        <f t="shared" si="113"/>
        <v>42258.765844907408</v>
      </c>
      <c r="U1443" s="14">
        <f t="shared" si="114"/>
        <v>2015</v>
      </c>
      <c r="V1443" s="17"/>
    </row>
    <row r="1444" spans="1:22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7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1"/>
        <v>0</v>
      </c>
      <c r="Q1444" s="11" t="s">
        <v>8319</v>
      </c>
      <c r="R1444" t="s">
        <v>8338</v>
      </c>
      <c r="S1444" s="16">
        <f t="shared" si="112"/>
        <v>42485.64534722222</v>
      </c>
      <c r="T1444" s="16">
        <f t="shared" si="113"/>
        <v>42515.64534722222</v>
      </c>
      <c r="U1444" s="14">
        <f t="shared" si="114"/>
        <v>2016</v>
      </c>
      <c r="V1444" s="17"/>
    </row>
    <row r="1445" spans="1:22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7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1"/>
        <v>0</v>
      </c>
      <c r="Q1445" s="11" t="s">
        <v>8319</v>
      </c>
      <c r="R1445" t="s">
        <v>8338</v>
      </c>
      <c r="S1445" s="16">
        <f t="shared" si="112"/>
        <v>42707.926030092596</v>
      </c>
      <c r="T1445" s="16">
        <f t="shared" si="113"/>
        <v>42737.926030092596</v>
      </c>
      <c r="U1445" s="14">
        <f t="shared" si="114"/>
        <v>2016</v>
      </c>
      <c r="V1445" s="17"/>
    </row>
    <row r="1446" spans="1:22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7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1"/>
        <v>0</v>
      </c>
      <c r="Q1446" s="11" t="s">
        <v>8319</v>
      </c>
      <c r="R1446" t="s">
        <v>8338</v>
      </c>
      <c r="S1446" s="16">
        <f t="shared" si="112"/>
        <v>42199.873402777783</v>
      </c>
      <c r="T1446" s="16">
        <f t="shared" si="113"/>
        <v>42259.873402777783</v>
      </c>
      <c r="U1446" s="14">
        <f t="shared" si="114"/>
        <v>2015</v>
      </c>
      <c r="V1446" s="17"/>
    </row>
    <row r="1447" spans="1:22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7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1"/>
        <v>0</v>
      </c>
      <c r="Q1447" s="11" t="s">
        <v>8319</v>
      </c>
      <c r="R1447" t="s">
        <v>8338</v>
      </c>
      <c r="S1447" s="16">
        <f t="shared" si="112"/>
        <v>42139.542303240742</v>
      </c>
      <c r="T1447" s="16">
        <f t="shared" si="113"/>
        <v>42169.542303240742</v>
      </c>
      <c r="U1447" s="14">
        <f t="shared" si="114"/>
        <v>2015</v>
      </c>
      <c r="V1447" s="17"/>
    </row>
    <row r="1448" spans="1:22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7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1"/>
        <v>0</v>
      </c>
      <c r="Q1448" s="11" t="s">
        <v>8319</v>
      </c>
      <c r="R1448" t="s">
        <v>8338</v>
      </c>
      <c r="S1448" s="16">
        <f t="shared" si="112"/>
        <v>42461.447662037041</v>
      </c>
      <c r="T1448" s="16">
        <f t="shared" si="113"/>
        <v>42481.447662037041</v>
      </c>
      <c r="U1448" s="14">
        <f t="shared" si="114"/>
        <v>2016</v>
      </c>
      <c r="V1448" s="17"/>
    </row>
    <row r="1449" spans="1:22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7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1"/>
        <v>25</v>
      </c>
      <c r="Q1449" s="11" t="s">
        <v>8319</v>
      </c>
      <c r="R1449" t="s">
        <v>8338</v>
      </c>
      <c r="S1449" s="16">
        <f t="shared" si="112"/>
        <v>42529.730717592596</v>
      </c>
      <c r="T1449" s="16">
        <f t="shared" si="113"/>
        <v>42559.730717592596</v>
      </c>
      <c r="U1449" s="14">
        <f t="shared" si="114"/>
        <v>2016</v>
      </c>
      <c r="V1449" s="17"/>
    </row>
    <row r="1450" spans="1:22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7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1"/>
        <v>0</v>
      </c>
      <c r="Q1450" s="11" t="s">
        <v>8319</v>
      </c>
      <c r="R1450" t="s">
        <v>8338</v>
      </c>
      <c r="S1450" s="16">
        <f t="shared" si="112"/>
        <v>42115.936550925922</v>
      </c>
      <c r="T1450" s="16">
        <f t="shared" si="113"/>
        <v>42146.225694444445</v>
      </c>
      <c r="U1450" s="14">
        <f t="shared" si="114"/>
        <v>2015</v>
      </c>
      <c r="V1450" s="17"/>
    </row>
    <row r="1451" spans="1:22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7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1"/>
        <v>0</v>
      </c>
      <c r="Q1451" s="11" t="s">
        <v>8319</v>
      </c>
      <c r="R1451" t="s">
        <v>8338</v>
      </c>
      <c r="S1451" s="16">
        <f t="shared" si="112"/>
        <v>42086.811400462961</v>
      </c>
      <c r="T1451" s="16">
        <f t="shared" si="113"/>
        <v>42134.811400462961</v>
      </c>
      <c r="U1451" s="14">
        <f t="shared" si="114"/>
        <v>2015</v>
      </c>
      <c r="V1451" s="17"/>
    </row>
    <row r="1452" spans="1:22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7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1"/>
        <v>1</v>
      </c>
      <c r="Q1452" s="11" t="s">
        <v>8319</v>
      </c>
      <c r="R1452" t="s">
        <v>8338</v>
      </c>
      <c r="S1452" s="16">
        <f t="shared" si="112"/>
        <v>42390.171261574069</v>
      </c>
      <c r="T1452" s="16">
        <f t="shared" si="113"/>
        <v>42420.171261574069</v>
      </c>
      <c r="U1452" s="14">
        <f t="shared" si="114"/>
        <v>2016</v>
      </c>
      <c r="V1452" s="17"/>
    </row>
    <row r="1453" spans="1:22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7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1"/>
        <v>1</v>
      </c>
      <c r="Q1453" s="11" t="s">
        <v>8319</v>
      </c>
      <c r="R1453" t="s">
        <v>8338</v>
      </c>
      <c r="S1453" s="16">
        <f t="shared" si="112"/>
        <v>41931.959016203706</v>
      </c>
      <c r="T1453" s="16">
        <f t="shared" si="113"/>
        <v>41962.00068287037</v>
      </c>
      <c r="U1453" s="14">
        <f t="shared" si="114"/>
        <v>2014</v>
      </c>
      <c r="V1453" s="17"/>
    </row>
    <row r="1454" spans="1:22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7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1"/>
        <v>0</v>
      </c>
      <c r="Q1454" s="11" t="s">
        <v>8319</v>
      </c>
      <c r="R1454" t="s">
        <v>8338</v>
      </c>
      <c r="S1454" s="16">
        <f t="shared" si="112"/>
        <v>41818.703275462962</v>
      </c>
      <c r="T1454" s="16">
        <f t="shared" si="113"/>
        <v>41848.703275462962</v>
      </c>
      <c r="U1454" s="14">
        <f t="shared" si="114"/>
        <v>2014</v>
      </c>
      <c r="V1454" s="17"/>
    </row>
    <row r="1455" spans="1:22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7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1"/>
        <v>0</v>
      </c>
      <c r="Q1455" s="11" t="s">
        <v>8319</v>
      </c>
      <c r="R1455" t="s">
        <v>8338</v>
      </c>
      <c r="S1455" s="16">
        <f t="shared" si="112"/>
        <v>42795.696145833332</v>
      </c>
      <c r="T1455" s="16">
        <f t="shared" si="113"/>
        <v>42840.654479166667</v>
      </c>
      <c r="U1455" s="14">
        <f t="shared" si="114"/>
        <v>2017</v>
      </c>
      <c r="V1455" s="17"/>
    </row>
    <row r="1456" spans="1:22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7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1"/>
        <v>15</v>
      </c>
      <c r="Q1456" s="11" t="s">
        <v>8319</v>
      </c>
      <c r="R1456" t="s">
        <v>8338</v>
      </c>
      <c r="S1456" s="16">
        <f t="shared" si="112"/>
        <v>42463.866666666669</v>
      </c>
      <c r="T1456" s="16">
        <f t="shared" si="113"/>
        <v>42484.915972222225</v>
      </c>
      <c r="U1456" s="14">
        <f t="shared" si="114"/>
        <v>2016</v>
      </c>
      <c r="V1456" s="17"/>
    </row>
    <row r="1457" spans="1:22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7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1"/>
        <v>225</v>
      </c>
      <c r="Q1457" s="11" t="s">
        <v>8319</v>
      </c>
      <c r="R1457" t="s">
        <v>8338</v>
      </c>
      <c r="S1457" s="16">
        <f t="shared" si="112"/>
        <v>41832.672685185185</v>
      </c>
      <c r="T1457" s="16">
        <f t="shared" si="113"/>
        <v>41887.568749999999</v>
      </c>
      <c r="U1457" s="14">
        <f t="shared" si="114"/>
        <v>2014</v>
      </c>
      <c r="V1457" s="17"/>
    </row>
    <row r="1458" spans="1:22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7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1"/>
        <v>48.33</v>
      </c>
      <c r="Q1458" s="11" t="s">
        <v>8319</v>
      </c>
      <c r="R1458" t="s">
        <v>8338</v>
      </c>
      <c r="S1458" s="16">
        <f t="shared" si="112"/>
        <v>42708.668576388889</v>
      </c>
      <c r="T1458" s="16">
        <f t="shared" si="113"/>
        <v>42738.668576388889</v>
      </c>
      <c r="U1458" s="14">
        <f t="shared" si="114"/>
        <v>2016</v>
      </c>
      <c r="V1458" s="17"/>
    </row>
    <row r="1459" spans="1:22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7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1"/>
        <v>0</v>
      </c>
      <c r="Q1459" s="11" t="s">
        <v>8319</v>
      </c>
      <c r="R1459" t="s">
        <v>8338</v>
      </c>
      <c r="S1459" s="16">
        <f t="shared" si="112"/>
        <v>42289.89634259259</v>
      </c>
      <c r="T1459" s="16">
        <f t="shared" si="113"/>
        <v>42319.938009259262</v>
      </c>
      <c r="U1459" s="14">
        <f t="shared" si="114"/>
        <v>2015</v>
      </c>
      <c r="V1459" s="17"/>
    </row>
    <row r="1460" spans="1:22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7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1"/>
        <v>0</v>
      </c>
      <c r="Q1460" s="11" t="s">
        <v>8319</v>
      </c>
      <c r="R1460" t="s">
        <v>8338</v>
      </c>
      <c r="S1460" s="16">
        <f t="shared" si="112"/>
        <v>41831.705555555556</v>
      </c>
      <c r="T1460" s="16">
        <f t="shared" si="113"/>
        <v>41862.166666666664</v>
      </c>
      <c r="U1460" s="14">
        <f t="shared" si="114"/>
        <v>2014</v>
      </c>
      <c r="V1460" s="17"/>
    </row>
    <row r="1461" spans="1:22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7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1"/>
        <v>0</v>
      </c>
      <c r="Q1461" s="11" t="s">
        <v>8319</v>
      </c>
      <c r="R1461" t="s">
        <v>8338</v>
      </c>
      <c r="S1461" s="16">
        <f t="shared" si="112"/>
        <v>42312.204814814817</v>
      </c>
      <c r="T1461" s="16">
        <f t="shared" si="113"/>
        <v>42340.725694444445</v>
      </c>
      <c r="U1461" s="14">
        <f t="shared" si="114"/>
        <v>2015</v>
      </c>
      <c r="V1461" s="17"/>
    </row>
    <row r="1462" spans="1:22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7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1"/>
        <v>0</v>
      </c>
      <c r="Q1462" s="11" t="s">
        <v>8319</v>
      </c>
      <c r="R1462" t="s">
        <v>8338</v>
      </c>
      <c r="S1462" s="16">
        <f t="shared" si="112"/>
        <v>41915.896967592591</v>
      </c>
      <c r="T1462" s="16">
        <f t="shared" si="113"/>
        <v>41973.989583333328</v>
      </c>
      <c r="U1462" s="14">
        <f t="shared" si="114"/>
        <v>2014</v>
      </c>
      <c r="V1462" s="17"/>
    </row>
    <row r="1463" spans="1:22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7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1"/>
        <v>44.67</v>
      </c>
      <c r="Q1463" s="11" t="s">
        <v>8319</v>
      </c>
      <c r="R1463" t="s">
        <v>8339</v>
      </c>
      <c r="S1463" s="16">
        <f t="shared" si="112"/>
        <v>41899.645300925928</v>
      </c>
      <c r="T1463" s="16">
        <f t="shared" si="113"/>
        <v>41933</v>
      </c>
      <c r="U1463" s="14">
        <f t="shared" si="114"/>
        <v>2014</v>
      </c>
      <c r="V1463" s="17"/>
    </row>
    <row r="1464" spans="1:22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7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1"/>
        <v>28.94</v>
      </c>
      <c r="Q1464" s="11" t="s">
        <v>8319</v>
      </c>
      <c r="R1464" t="s">
        <v>8339</v>
      </c>
      <c r="S1464" s="16">
        <f t="shared" si="112"/>
        <v>41344.662858796299</v>
      </c>
      <c r="T1464" s="16">
        <f t="shared" si="113"/>
        <v>41374.662858796299</v>
      </c>
      <c r="U1464" s="14">
        <f t="shared" si="114"/>
        <v>2013</v>
      </c>
      <c r="V1464" s="17"/>
    </row>
    <row r="1465" spans="1:22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7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1"/>
        <v>35.44</v>
      </c>
      <c r="Q1465" s="11" t="s">
        <v>8319</v>
      </c>
      <c r="R1465" t="s">
        <v>8339</v>
      </c>
      <c r="S1465" s="16">
        <f t="shared" si="112"/>
        <v>41326.911319444444</v>
      </c>
      <c r="T1465" s="16">
        <f t="shared" si="113"/>
        <v>41371.869652777779</v>
      </c>
      <c r="U1465" s="14">
        <f t="shared" si="114"/>
        <v>2013</v>
      </c>
      <c r="V1465" s="17"/>
    </row>
    <row r="1466" spans="1:22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7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1"/>
        <v>34.869999999999997</v>
      </c>
      <c r="Q1466" s="11" t="s">
        <v>8319</v>
      </c>
      <c r="R1466" t="s">
        <v>8339</v>
      </c>
      <c r="S1466" s="16">
        <f t="shared" si="112"/>
        <v>41291.661550925928</v>
      </c>
      <c r="T1466" s="16">
        <f t="shared" si="113"/>
        <v>41321.661550925928</v>
      </c>
      <c r="U1466" s="14">
        <f t="shared" si="114"/>
        <v>2013</v>
      </c>
      <c r="V1466" s="17"/>
    </row>
    <row r="1467" spans="1:22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7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1"/>
        <v>52.62</v>
      </c>
      <c r="Q1467" s="11" t="s">
        <v>8319</v>
      </c>
      <c r="R1467" t="s">
        <v>8339</v>
      </c>
      <c r="S1467" s="16">
        <f t="shared" si="112"/>
        <v>40959.734398148146</v>
      </c>
      <c r="T1467" s="16">
        <f t="shared" si="113"/>
        <v>40990.125</v>
      </c>
      <c r="U1467" s="14">
        <f t="shared" si="114"/>
        <v>2012</v>
      </c>
      <c r="V1467" s="17"/>
    </row>
    <row r="1468" spans="1:22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7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1"/>
        <v>69.599999999999994</v>
      </c>
      <c r="Q1468" s="11" t="s">
        <v>8319</v>
      </c>
      <c r="R1468" t="s">
        <v>8339</v>
      </c>
      <c r="S1468" s="16">
        <f t="shared" si="112"/>
        <v>42340.172060185185</v>
      </c>
      <c r="T1468" s="16">
        <f t="shared" si="113"/>
        <v>42381.208333333328</v>
      </c>
      <c r="U1468" s="14">
        <f t="shared" si="114"/>
        <v>2015</v>
      </c>
      <c r="V1468" s="17"/>
    </row>
    <row r="1469" spans="1:22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7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1"/>
        <v>76.72</v>
      </c>
      <c r="Q1469" s="11" t="s">
        <v>8319</v>
      </c>
      <c r="R1469" t="s">
        <v>8339</v>
      </c>
      <c r="S1469" s="16">
        <f t="shared" si="112"/>
        <v>40933.80190972222</v>
      </c>
      <c r="T1469" s="16">
        <f t="shared" si="113"/>
        <v>40993.760243055556</v>
      </c>
      <c r="U1469" s="14">
        <f t="shared" si="114"/>
        <v>2012</v>
      </c>
      <c r="V1469" s="17"/>
    </row>
    <row r="1470" spans="1:22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7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1"/>
        <v>33.19</v>
      </c>
      <c r="Q1470" s="11" t="s">
        <v>8319</v>
      </c>
      <c r="R1470" t="s">
        <v>8339</v>
      </c>
      <c r="S1470" s="16">
        <f t="shared" si="112"/>
        <v>40646.014456018522</v>
      </c>
      <c r="T1470" s="16">
        <f t="shared" si="113"/>
        <v>40706.014456018522</v>
      </c>
      <c r="U1470" s="14">
        <f t="shared" si="114"/>
        <v>2011</v>
      </c>
      <c r="V1470" s="17"/>
    </row>
    <row r="1471" spans="1:22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7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1"/>
        <v>149.46</v>
      </c>
      <c r="Q1471" s="11" t="s">
        <v>8319</v>
      </c>
      <c r="R1471" t="s">
        <v>8339</v>
      </c>
      <c r="S1471" s="16">
        <f t="shared" si="112"/>
        <v>41290.598483796297</v>
      </c>
      <c r="T1471" s="16">
        <f t="shared" si="113"/>
        <v>41320.598483796297</v>
      </c>
      <c r="U1471" s="14">
        <f t="shared" si="114"/>
        <v>2013</v>
      </c>
      <c r="V1471" s="17"/>
    </row>
    <row r="1472" spans="1:22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7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1"/>
        <v>23.17</v>
      </c>
      <c r="Q1472" s="11" t="s">
        <v>8319</v>
      </c>
      <c r="R1472" t="s">
        <v>8339</v>
      </c>
      <c r="S1472" s="16">
        <f t="shared" si="112"/>
        <v>41250.827118055553</v>
      </c>
      <c r="T1472" s="16">
        <f t="shared" si="113"/>
        <v>41271.827118055553</v>
      </c>
      <c r="U1472" s="14">
        <f t="shared" si="114"/>
        <v>2012</v>
      </c>
      <c r="V1472" s="17"/>
    </row>
    <row r="1473" spans="1:22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7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1"/>
        <v>96.88</v>
      </c>
      <c r="Q1473" s="11" t="s">
        <v>8319</v>
      </c>
      <c r="R1473" t="s">
        <v>8339</v>
      </c>
      <c r="S1473" s="16">
        <f t="shared" si="112"/>
        <v>42073.957569444443</v>
      </c>
      <c r="T1473" s="16">
        <f t="shared" si="113"/>
        <v>42103.957569444443</v>
      </c>
      <c r="U1473" s="14">
        <f t="shared" si="114"/>
        <v>2015</v>
      </c>
      <c r="V1473" s="17"/>
    </row>
    <row r="1474" spans="1:22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7">
        <f t="shared" ref="F1474:F1537" si="115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11"/>
        <v>103.2</v>
      </c>
      <c r="Q1474" s="11" t="s">
        <v>8319</v>
      </c>
      <c r="R1474" t="s">
        <v>8339</v>
      </c>
      <c r="S1474" s="16">
        <f t="shared" si="112"/>
        <v>41533.542858796296</v>
      </c>
      <c r="T1474" s="16">
        <f t="shared" si="113"/>
        <v>41563.542858796296</v>
      </c>
      <c r="U1474" s="14">
        <f t="shared" si="114"/>
        <v>2013</v>
      </c>
      <c r="V1474" s="17"/>
    </row>
    <row r="1475" spans="1:22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7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16">IFERROR(ROUND(E1475/M1475,2),0)</f>
        <v>38.46</v>
      </c>
      <c r="Q1475" s="11" t="s">
        <v>8319</v>
      </c>
      <c r="R1475" t="s">
        <v>8339</v>
      </c>
      <c r="S1475" s="16">
        <f t="shared" ref="S1475:S1538" si="117">(((K1475/60)/60)/24)+DATE(1970,1,1)</f>
        <v>40939.979618055557</v>
      </c>
      <c r="T1475" s="16">
        <f t="shared" ref="T1475:T1538" si="118">(((J1475/60)/60)/24)+DATE(1970,1,1)</f>
        <v>40969.979618055557</v>
      </c>
      <c r="U1475" s="14">
        <f t="shared" si="114"/>
        <v>2012</v>
      </c>
      <c r="V1475" s="17"/>
    </row>
    <row r="1476" spans="1:22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7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6"/>
        <v>44.32</v>
      </c>
      <c r="Q1476" s="11" t="s">
        <v>8319</v>
      </c>
      <c r="R1476" t="s">
        <v>8339</v>
      </c>
      <c r="S1476" s="16">
        <f t="shared" si="117"/>
        <v>41500.727916666663</v>
      </c>
      <c r="T1476" s="16">
        <f t="shared" si="118"/>
        <v>41530.727916666663</v>
      </c>
      <c r="U1476" s="14">
        <f t="shared" ref="U1476:U1539" si="119">YEAR(S1476)</f>
        <v>2013</v>
      </c>
      <c r="V1476" s="17"/>
    </row>
    <row r="1477" spans="1:22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7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6"/>
        <v>64.17</v>
      </c>
      <c r="Q1477" s="11" t="s">
        <v>8319</v>
      </c>
      <c r="R1477" t="s">
        <v>8339</v>
      </c>
      <c r="S1477" s="16">
        <f t="shared" si="117"/>
        <v>41960.722951388889</v>
      </c>
      <c r="T1477" s="16">
        <f t="shared" si="118"/>
        <v>41993.207638888889</v>
      </c>
      <c r="U1477" s="14">
        <f t="shared" si="119"/>
        <v>2014</v>
      </c>
      <c r="V1477" s="17"/>
    </row>
    <row r="1478" spans="1:22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7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6"/>
        <v>43.33</v>
      </c>
      <c r="Q1478" s="11" t="s">
        <v>8319</v>
      </c>
      <c r="R1478" t="s">
        <v>8339</v>
      </c>
      <c r="S1478" s="16">
        <f t="shared" si="117"/>
        <v>40766.041921296295</v>
      </c>
      <c r="T1478" s="16">
        <f t="shared" si="118"/>
        <v>40796.041921296295</v>
      </c>
      <c r="U1478" s="14">
        <f t="shared" si="119"/>
        <v>2011</v>
      </c>
      <c r="V1478" s="17"/>
    </row>
    <row r="1479" spans="1:22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7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6"/>
        <v>90.5</v>
      </c>
      <c r="Q1479" s="11" t="s">
        <v>8319</v>
      </c>
      <c r="R1479" t="s">
        <v>8339</v>
      </c>
      <c r="S1479" s="16">
        <f t="shared" si="117"/>
        <v>40840.615787037037</v>
      </c>
      <c r="T1479" s="16">
        <f t="shared" si="118"/>
        <v>40900.125</v>
      </c>
      <c r="U1479" s="14">
        <f t="shared" si="119"/>
        <v>2011</v>
      </c>
      <c r="V1479" s="17"/>
    </row>
    <row r="1480" spans="1:22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7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6"/>
        <v>29.19</v>
      </c>
      <c r="Q1480" s="11" t="s">
        <v>8319</v>
      </c>
      <c r="R1480" t="s">
        <v>8339</v>
      </c>
      <c r="S1480" s="16">
        <f t="shared" si="117"/>
        <v>41394.871678240743</v>
      </c>
      <c r="T1480" s="16">
        <f t="shared" si="118"/>
        <v>41408.871678240743</v>
      </c>
      <c r="U1480" s="14">
        <f t="shared" si="119"/>
        <v>2013</v>
      </c>
      <c r="V1480" s="17"/>
    </row>
    <row r="1481" spans="1:22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7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6"/>
        <v>30.96</v>
      </c>
      <c r="Q1481" s="11" t="s">
        <v>8319</v>
      </c>
      <c r="R1481" t="s">
        <v>8339</v>
      </c>
      <c r="S1481" s="16">
        <f t="shared" si="117"/>
        <v>41754.745243055557</v>
      </c>
      <c r="T1481" s="16">
        <f t="shared" si="118"/>
        <v>41769.165972222225</v>
      </c>
      <c r="U1481" s="14">
        <f t="shared" si="119"/>
        <v>2014</v>
      </c>
      <c r="V1481" s="17"/>
    </row>
    <row r="1482" spans="1:22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7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16"/>
        <v>92.16</v>
      </c>
      <c r="Q1482" s="11" t="s">
        <v>8319</v>
      </c>
      <c r="R1482" t="s">
        <v>8339</v>
      </c>
      <c r="S1482" s="16">
        <f t="shared" si="117"/>
        <v>41464.934016203704</v>
      </c>
      <c r="T1482" s="16">
        <f t="shared" si="118"/>
        <v>41481.708333333336</v>
      </c>
      <c r="U1482" s="14">
        <f t="shared" si="119"/>
        <v>2013</v>
      </c>
      <c r="V1482" s="17"/>
    </row>
    <row r="1483" spans="1:22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7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16"/>
        <v>17.5</v>
      </c>
      <c r="Q1483" s="11" t="s">
        <v>8319</v>
      </c>
      <c r="R1483" t="s">
        <v>8321</v>
      </c>
      <c r="S1483" s="16">
        <f t="shared" si="117"/>
        <v>41550.922974537039</v>
      </c>
      <c r="T1483" s="16">
        <f t="shared" si="118"/>
        <v>41580.922974537039</v>
      </c>
      <c r="U1483" s="14">
        <f t="shared" si="119"/>
        <v>2013</v>
      </c>
      <c r="V1483" s="17"/>
    </row>
    <row r="1484" spans="1:22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7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16"/>
        <v>5</v>
      </c>
      <c r="Q1484" s="11" t="s">
        <v>8319</v>
      </c>
      <c r="R1484" t="s">
        <v>8321</v>
      </c>
      <c r="S1484" s="16">
        <f t="shared" si="117"/>
        <v>41136.85805555556</v>
      </c>
      <c r="T1484" s="16">
        <f t="shared" si="118"/>
        <v>41159.32708333333</v>
      </c>
      <c r="U1484" s="14">
        <f t="shared" si="119"/>
        <v>2012</v>
      </c>
      <c r="V1484" s="17"/>
    </row>
    <row r="1485" spans="1:22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7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16"/>
        <v>25</v>
      </c>
      <c r="Q1485" s="11" t="s">
        <v>8319</v>
      </c>
      <c r="R1485" t="s">
        <v>8321</v>
      </c>
      <c r="S1485" s="16">
        <f t="shared" si="117"/>
        <v>42548.192997685182</v>
      </c>
      <c r="T1485" s="16">
        <f t="shared" si="118"/>
        <v>42573.192997685182</v>
      </c>
      <c r="U1485" s="14">
        <f t="shared" si="119"/>
        <v>2016</v>
      </c>
      <c r="V1485" s="17"/>
    </row>
    <row r="1486" spans="1:22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7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16"/>
        <v>0</v>
      </c>
      <c r="Q1486" s="11" t="s">
        <v>8319</v>
      </c>
      <c r="R1486" t="s">
        <v>8321</v>
      </c>
      <c r="S1486" s="16">
        <f t="shared" si="117"/>
        <v>41053.200960648144</v>
      </c>
      <c r="T1486" s="16">
        <f t="shared" si="118"/>
        <v>41111.618750000001</v>
      </c>
      <c r="U1486" s="14">
        <f t="shared" si="119"/>
        <v>2012</v>
      </c>
      <c r="V1486" s="17"/>
    </row>
    <row r="1487" spans="1:22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7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16"/>
        <v>50</v>
      </c>
      <c r="Q1487" s="11" t="s">
        <v>8319</v>
      </c>
      <c r="R1487" t="s">
        <v>8321</v>
      </c>
      <c r="S1487" s="16">
        <f t="shared" si="117"/>
        <v>42130.795983796299</v>
      </c>
      <c r="T1487" s="16">
        <f t="shared" si="118"/>
        <v>42175.795983796299</v>
      </c>
      <c r="U1487" s="14">
        <f t="shared" si="119"/>
        <v>2015</v>
      </c>
      <c r="V1487" s="17"/>
    </row>
    <row r="1488" spans="1:22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7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16"/>
        <v>16</v>
      </c>
      <c r="Q1488" s="11" t="s">
        <v>8319</v>
      </c>
      <c r="R1488" t="s">
        <v>8321</v>
      </c>
      <c r="S1488" s="16">
        <f t="shared" si="117"/>
        <v>42032.168530092589</v>
      </c>
      <c r="T1488" s="16">
        <f t="shared" si="118"/>
        <v>42062.168530092589</v>
      </c>
      <c r="U1488" s="14">
        <f t="shared" si="119"/>
        <v>2015</v>
      </c>
      <c r="V1488" s="17"/>
    </row>
    <row r="1489" spans="1:22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7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16"/>
        <v>0</v>
      </c>
      <c r="Q1489" s="11" t="s">
        <v>8319</v>
      </c>
      <c r="R1489" t="s">
        <v>8321</v>
      </c>
      <c r="S1489" s="16">
        <f t="shared" si="117"/>
        <v>42554.917488425926</v>
      </c>
      <c r="T1489" s="16">
        <f t="shared" si="118"/>
        <v>42584.917488425926</v>
      </c>
      <c r="U1489" s="14">
        <f t="shared" si="119"/>
        <v>2016</v>
      </c>
      <c r="V1489" s="17"/>
    </row>
    <row r="1490" spans="1:22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7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16"/>
        <v>60</v>
      </c>
      <c r="Q1490" s="11" t="s">
        <v>8319</v>
      </c>
      <c r="R1490" t="s">
        <v>8321</v>
      </c>
      <c r="S1490" s="16">
        <f t="shared" si="117"/>
        <v>41614.563194444447</v>
      </c>
      <c r="T1490" s="16">
        <f t="shared" si="118"/>
        <v>41644.563194444447</v>
      </c>
      <c r="U1490" s="14">
        <f t="shared" si="119"/>
        <v>2013</v>
      </c>
      <c r="V1490" s="17"/>
    </row>
    <row r="1491" spans="1:22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7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16"/>
        <v>0</v>
      </c>
      <c r="Q1491" s="11" t="s">
        <v>8319</v>
      </c>
      <c r="R1491" t="s">
        <v>8321</v>
      </c>
      <c r="S1491" s="16">
        <f t="shared" si="117"/>
        <v>41198.611712962964</v>
      </c>
      <c r="T1491" s="16">
        <f t="shared" si="118"/>
        <v>41228.653379629628</v>
      </c>
      <c r="U1491" s="14">
        <f t="shared" si="119"/>
        <v>2012</v>
      </c>
      <c r="V1491" s="17"/>
    </row>
    <row r="1492" spans="1:22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7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16"/>
        <v>47.11</v>
      </c>
      <c r="Q1492" s="11" t="s">
        <v>8319</v>
      </c>
      <c r="R1492" t="s">
        <v>8321</v>
      </c>
      <c r="S1492" s="16">
        <f t="shared" si="117"/>
        <v>41520.561041666668</v>
      </c>
      <c r="T1492" s="16">
        <f t="shared" si="118"/>
        <v>41549.561041666668</v>
      </c>
      <c r="U1492" s="14">
        <f t="shared" si="119"/>
        <v>2013</v>
      </c>
      <c r="V1492" s="17"/>
    </row>
    <row r="1493" spans="1:22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7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16"/>
        <v>100</v>
      </c>
      <c r="Q1493" s="11" t="s">
        <v>8319</v>
      </c>
      <c r="R1493" t="s">
        <v>8321</v>
      </c>
      <c r="S1493" s="16">
        <f t="shared" si="117"/>
        <v>41991.713460648149</v>
      </c>
      <c r="T1493" s="16">
        <f t="shared" si="118"/>
        <v>42050.651388888888</v>
      </c>
      <c r="U1493" s="14">
        <f t="shared" si="119"/>
        <v>2014</v>
      </c>
      <c r="V1493" s="17"/>
    </row>
    <row r="1494" spans="1:22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7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16"/>
        <v>15</v>
      </c>
      <c r="Q1494" s="11" t="s">
        <v>8319</v>
      </c>
      <c r="R1494" t="s">
        <v>8321</v>
      </c>
      <c r="S1494" s="16">
        <f t="shared" si="117"/>
        <v>40682.884791666671</v>
      </c>
      <c r="T1494" s="16">
        <f t="shared" si="118"/>
        <v>40712.884791666671</v>
      </c>
      <c r="U1494" s="14">
        <f t="shared" si="119"/>
        <v>2011</v>
      </c>
      <c r="V1494" s="17"/>
    </row>
    <row r="1495" spans="1:22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7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16"/>
        <v>0</v>
      </c>
      <c r="Q1495" s="11" t="s">
        <v>8319</v>
      </c>
      <c r="R1495" t="s">
        <v>8321</v>
      </c>
      <c r="S1495" s="16">
        <f t="shared" si="117"/>
        <v>41411.866608796299</v>
      </c>
      <c r="T1495" s="16">
        <f t="shared" si="118"/>
        <v>41441.866608796299</v>
      </c>
      <c r="U1495" s="14">
        <f t="shared" si="119"/>
        <v>2013</v>
      </c>
      <c r="V1495" s="17"/>
    </row>
    <row r="1496" spans="1:22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7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16"/>
        <v>40.450000000000003</v>
      </c>
      <c r="Q1496" s="11" t="s">
        <v>8319</v>
      </c>
      <c r="R1496" t="s">
        <v>8321</v>
      </c>
      <c r="S1496" s="16">
        <f t="shared" si="117"/>
        <v>42067.722372685181</v>
      </c>
      <c r="T1496" s="16">
        <f t="shared" si="118"/>
        <v>42097.651388888888</v>
      </c>
      <c r="U1496" s="14">
        <f t="shared" si="119"/>
        <v>2015</v>
      </c>
      <c r="V1496" s="17"/>
    </row>
    <row r="1497" spans="1:22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7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16"/>
        <v>0</v>
      </c>
      <c r="Q1497" s="11" t="s">
        <v>8319</v>
      </c>
      <c r="R1497" t="s">
        <v>8321</v>
      </c>
      <c r="S1497" s="16">
        <f t="shared" si="117"/>
        <v>40752.789710648147</v>
      </c>
      <c r="T1497" s="16">
        <f t="shared" si="118"/>
        <v>40782.789710648147</v>
      </c>
      <c r="U1497" s="14">
        <f t="shared" si="119"/>
        <v>2011</v>
      </c>
      <c r="V1497" s="17"/>
    </row>
    <row r="1498" spans="1:22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7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16"/>
        <v>0</v>
      </c>
      <c r="Q1498" s="11" t="s">
        <v>8319</v>
      </c>
      <c r="R1498" t="s">
        <v>8321</v>
      </c>
      <c r="S1498" s="16">
        <f t="shared" si="117"/>
        <v>41838.475219907406</v>
      </c>
      <c r="T1498" s="16">
        <f t="shared" si="118"/>
        <v>41898.475219907406</v>
      </c>
      <c r="U1498" s="14">
        <f t="shared" si="119"/>
        <v>2014</v>
      </c>
      <c r="V1498" s="17"/>
    </row>
    <row r="1499" spans="1:22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7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16"/>
        <v>1</v>
      </c>
      <c r="Q1499" s="11" t="s">
        <v>8319</v>
      </c>
      <c r="R1499" t="s">
        <v>8321</v>
      </c>
      <c r="S1499" s="16">
        <f t="shared" si="117"/>
        <v>41444.64261574074</v>
      </c>
      <c r="T1499" s="16">
        <f t="shared" si="118"/>
        <v>41486.821527777778</v>
      </c>
      <c r="U1499" s="14">
        <f t="shared" si="119"/>
        <v>2013</v>
      </c>
      <c r="V1499" s="17"/>
    </row>
    <row r="1500" spans="1:22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7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16"/>
        <v>19</v>
      </c>
      <c r="Q1500" s="11" t="s">
        <v>8319</v>
      </c>
      <c r="R1500" t="s">
        <v>8321</v>
      </c>
      <c r="S1500" s="16">
        <f t="shared" si="117"/>
        <v>41840.983541666668</v>
      </c>
      <c r="T1500" s="16">
        <f t="shared" si="118"/>
        <v>41885.983541666668</v>
      </c>
      <c r="U1500" s="14">
        <f t="shared" si="119"/>
        <v>2014</v>
      </c>
      <c r="V1500" s="17"/>
    </row>
    <row r="1501" spans="1:22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7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16"/>
        <v>5</v>
      </c>
      <c r="Q1501" s="11" t="s">
        <v>8319</v>
      </c>
      <c r="R1501" t="s">
        <v>8321</v>
      </c>
      <c r="S1501" s="16">
        <f t="shared" si="117"/>
        <v>42527.007326388892</v>
      </c>
      <c r="T1501" s="16">
        <f t="shared" si="118"/>
        <v>42587.007326388892</v>
      </c>
      <c r="U1501" s="14">
        <f t="shared" si="119"/>
        <v>2016</v>
      </c>
      <c r="V1501" s="17"/>
    </row>
    <row r="1502" spans="1:22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7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16"/>
        <v>46.73</v>
      </c>
      <c r="Q1502" s="11" t="s">
        <v>8319</v>
      </c>
      <c r="R1502" t="s">
        <v>8321</v>
      </c>
      <c r="S1502" s="16">
        <f t="shared" si="117"/>
        <v>41365.904594907406</v>
      </c>
      <c r="T1502" s="16">
        <f t="shared" si="118"/>
        <v>41395.904594907406</v>
      </c>
      <c r="U1502" s="14">
        <f t="shared" si="119"/>
        <v>2013</v>
      </c>
      <c r="V1502" s="17"/>
    </row>
    <row r="1503" spans="1:22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7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16"/>
        <v>97.73</v>
      </c>
      <c r="Q1503" s="11" t="s">
        <v>8335</v>
      </c>
      <c r="R1503" t="s">
        <v>8336</v>
      </c>
      <c r="S1503" s="16">
        <f t="shared" si="117"/>
        <v>42163.583599537036</v>
      </c>
      <c r="T1503" s="16">
        <f t="shared" si="118"/>
        <v>42193.583599537036</v>
      </c>
      <c r="U1503" s="14">
        <f t="shared" si="119"/>
        <v>2015</v>
      </c>
      <c r="V1503" s="17"/>
    </row>
    <row r="1504" spans="1:22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7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16"/>
        <v>67.84</v>
      </c>
      <c r="Q1504" s="11" t="s">
        <v>8335</v>
      </c>
      <c r="R1504" t="s">
        <v>8336</v>
      </c>
      <c r="S1504" s="16">
        <f t="shared" si="117"/>
        <v>42426.542592592596</v>
      </c>
      <c r="T1504" s="16">
        <f t="shared" si="118"/>
        <v>42454.916666666672</v>
      </c>
      <c r="U1504" s="14">
        <f t="shared" si="119"/>
        <v>2016</v>
      </c>
      <c r="V1504" s="17"/>
    </row>
    <row r="1505" spans="1:22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7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16"/>
        <v>56.98</v>
      </c>
      <c r="Q1505" s="11" t="s">
        <v>8335</v>
      </c>
      <c r="R1505" t="s">
        <v>8336</v>
      </c>
      <c r="S1505" s="16">
        <f t="shared" si="117"/>
        <v>42606.347233796296</v>
      </c>
      <c r="T1505" s="16">
        <f t="shared" si="118"/>
        <v>42666.347233796296</v>
      </c>
      <c r="U1505" s="14">
        <f t="shared" si="119"/>
        <v>2016</v>
      </c>
      <c r="V1505" s="17"/>
    </row>
    <row r="1506" spans="1:22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7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16"/>
        <v>67.16</v>
      </c>
      <c r="Q1506" s="11" t="s">
        <v>8335</v>
      </c>
      <c r="R1506" t="s">
        <v>8336</v>
      </c>
      <c r="S1506" s="16">
        <f t="shared" si="117"/>
        <v>41772.657685185186</v>
      </c>
      <c r="T1506" s="16">
        <f t="shared" si="118"/>
        <v>41800.356249999997</v>
      </c>
      <c r="U1506" s="14">
        <f t="shared" si="119"/>
        <v>2014</v>
      </c>
      <c r="V1506" s="17"/>
    </row>
    <row r="1507" spans="1:22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7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16"/>
        <v>48.04</v>
      </c>
      <c r="Q1507" s="11" t="s">
        <v>8335</v>
      </c>
      <c r="R1507" t="s">
        <v>8336</v>
      </c>
      <c r="S1507" s="16">
        <f t="shared" si="117"/>
        <v>42414.44332175926</v>
      </c>
      <c r="T1507" s="16">
        <f t="shared" si="118"/>
        <v>42451.834027777775</v>
      </c>
      <c r="U1507" s="14">
        <f t="shared" si="119"/>
        <v>2016</v>
      </c>
      <c r="V1507" s="17"/>
    </row>
    <row r="1508" spans="1:22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7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16"/>
        <v>38.86</v>
      </c>
      <c r="Q1508" s="11" t="s">
        <v>8335</v>
      </c>
      <c r="R1508" t="s">
        <v>8336</v>
      </c>
      <c r="S1508" s="16">
        <f t="shared" si="117"/>
        <v>41814.785925925928</v>
      </c>
      <c r="T1508" s="16">
        <f t="shared" si="118"/>
        <v>41844.785925925928</v>
      </c>
      <c r="U1508" s="14">
        <f t="shared" si="119"/>
        <v>2014</v>
      </c>
      <c r="V1508" s="17"/>
    </row>
    <row r="1509" spans="1:22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7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16"/>
        <v>78.180000000000007</v>
      </c>
      <c r="Q1509" s="11" t="s">
        <v>8335</v>
      </c>
      <c r="R1509" t="s">
        <v>8336</v>
      </c>
      <c r="S1509" s="16">
        <f t="shared" si="117"/>
        <v>40254.450335648151</v>
      </c>
      <c r="T1509" s="16">
        <f t="shared" si="118"/>
        <v>40313.340277777781</v>
      </c>
      <c r="U1509" s="14">
        <f t="shared" si="119"/>
        <v>2010</v>
      </c>
      <c r="V1509" s="17"/>
    </row>
    <row r="1510" spans="1:22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7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16"/>
        <v>97.11</v>
      </c>
      <c r="Q1510" s="11" t="s">
        <v>8335</v>
      </c>
      <c r="R1510" t="s">
        <v>8336</v>
      </c>
      <c r="S1510" s="16">
        <f t="shared" si="117"/>
        <v>41786.614363425928</v>
      </c>
      <c r="T1510" s="16">
        <f t="shared" si="118"/>
        <v>41817.614363425928</v>
      </c>
      <c r="U1510" s="14">
        <f t="shared" si="119"/>
        <v>2014</v>
      </c>
      <c r="V1510" s="17"/>
    </row>
    <row r="1511" spans="1:22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7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16"/>
        <v>110.39</v>
      </c>
      <c r="Q1511" s="11" t="s">
        <v>8335</v>
      </c>
      <c r="R1511" t="s">
        <v>8336</v>
      </c>
      <c r="S1511" s="16">
        <f t="shared" si="117"/>
        <v>42751.533391203702</v>
      </c>
      <c r="T1511" s="16">
        <f t="shared" si="118"/>
        <v>42780.957638888889</v>
      </c>
      <c r="U1511" s="14">
        <f t="shared" si="119"/>
        <v>2017</v>
      </c>
      <c r="V1511" s="17"/>
    </row>
    <row r="1512" spans="1:22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7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16"/>
        <v>39.92</v>
      </c>
      <c r="Q1512" s="11" t="s">
        <v>8335</v>
      </c>
      <c r="R1512" t="s">
        <v>8336</v>
      </c>
      <c r="S1512" s="16">
        <f t="shared" si="117"/>
        <v>41809.385162037033</v>
      </c>
      <c r="T1512" s="16">
        <f t="shared" si="118"/>
        <v>41839.385162037033</v>
      </c>
      <c r="U1512" s="14">
        <f t="shared" si="119"/>
        <v>2014</v>
      </c>
      <c r="V1512" s="17"/>
    </row>
    <row r="1513" spans="1:22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7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16"/>
        <v>75.98</v>
      </c>
      <c r="Q1513" s="11" t="s">
        <v>8335</v>
      </c>
      <c r="R1513" t="s">
        <v>8336</v>
      </c>
      <c r="S1513" s="16">
        <f t="shared" si="117"/>
        <v>42296.583379629628</v>
      </c>
      <c r="T1513" s="16">
        <f t="shared" si="118"/>
        <v>42326.625046296293</v>
      </c>
      <c r="U1513" s="14">
        <f t="shared" si="119"/>
        <v>2015</v>
      </c>
      <c r="V1513" s="17"/>
    </row>
    <row r="1514" spans="1:22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7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16"/>
        <v>58.38</v>
      </c>
      <c r="Q1514" s="11" t="s">
        <v>8335</v>
      </c>
      <c r="R1514" t="s">
        <v>8336</v>
      </c>
      <c r="S1514" s="16">
        <f t="shared" si="117"/>
        <v>42741.684479166666</v>
      </c>
      <c r="T1514" s="16">
        <f t="shared" si="118"/>
        <v>42771.684479166666</v>
      </c>
      <c r="U1514" s="14">
        <f t="shared" si="119"/>
        <v>2017</v>
      </c>
      <c r="V1514" s="17"/>
    </row>
    <row r="1515" spans="1:22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7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16"/>
        <v>55.82</v>
      </c>
      <c r="Q1515" s="11" t="s">
        <v>8335</v>
      </c>
      <c r="R1515" t="s">
        <v>8336</v>
      </c>
      <c r="S1515" s="16">
        <f t="shared" si="117"/>
        <v>41806.637337962966</v>
      </c>
      <c r="T1515" s="16">
        <f t="shared" si="118"/>
        <v>41836.637337962966</v>
      </c>
      <c r="U1515" s="14">
        <f t="shared" si="119"/>
        <v>2014</v>
      </c>
      <c r="V1515" s="17"/>
    </row>
    <row r="1516" spans="1:22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7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16"/>
        <v>151.24</v>
      </c>
      <c r="Q1516" s="11" t="s">
        <v>8335</v>
      </c>
      <c r="R1516" t="s">
        <v>8336</v>
      </c>
      <c r="S1516" s="16">
        <f t="shared" si="117"/>
        <v>42234.597685185188</v>
      </c>
      <c r="T1516" s="16">
        <f t="shared" si="118"/>
        <v>42274.597685185188</v>
      </c>
      <c r="U1516" s="14">
        <f t="shared" si="119"/>
        <v>2015</v>
      </c>
      <c r="V1516" s="17"/>
    </row>
    <row r="1517" spans="1:22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7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16"/>
        <v>849.67</v>
      </c>
      <c r="Q1517" s="11" t="s">
        <v>8335</v>
      </c>
      <c r="R1517" t="s">
        <v>8336</v>
      </c>
      <c r="S1517" s="16">
        <f t="shared" si="117"/>
        <v>42415.253437499996</v>
      </c>
      <c r="T1517" s="16">
        <f t="shared" si="118"/>
        <v>42445.211770833332</v>
      </c>
      <c r="U1517" s="14">
        <f t="shared" si="119"/>
        <v>2016</v>
      </c>
      <c r="V1517" s="17"/>
    </row>
    <row r="1518" spans="1:22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7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16"/>
        <v>159.24</v>
      </c>
      <c r="Q1518" s="11" t="s">
        <v>8335</v>
      </c>
      <c r="R1518" t="s">
        <v>8336</v>
      </c>
      <c r="S1518" s="16">
        <f t="shared" si="117"/>
        <v>42619.466342592597</v>
      </c>
      <c r="T1518" s="16">
        <f t="shared" si="118"/>
        <v>42649.583333333328</v>
      </c>
      <c r="U1518" s="14">
        <f t="shared" si="119"/>
        <v>2016</v>
      </c>
      <c r="V1518" s="17"/>
    </row>
    <row r="1519" spans="1:22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7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16"/>
        <v>39.51</v>
      </c>
      <c r="Q1519" s="11" t="s">
        <v>8335</v>
      </c>
      <c r="R1519" t="s">
        <v>8336</v>
      </c>
      <c r="S1519" s="16">
        <f t="shared" si="117"/>
        <v>41948.56658564815</v>
      </c>
      <c r="T1519" s="16">
        <f t="shared" si="118"/>
        <v>41979.25</v>
      </c>
      <c r="U1519" s="14">
        <f t="shared" si="119"/>
        <v>2014</v>
      </c>
      <c r="V1519" s="17"/>
    </row>
    <row r="1520" spans="1:22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7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16"/>
        <v>130.53</v>
      </c>
      <c r="Q1520" s="11" t="s">
        <v>8335</v>
      </c>
      <c r="R1520" t="s">
        <v>8336</v>
      </c>
      <c r="S1520" s="16">
        <f t="shared" si="117"/>
        <v>41760.8200462963</v>
      </c>
      <c r="T1520" s="16">
        <f t="shared" si="118"/>
        <v>41790.8200462963</v>
      </c>
      <c r="U1520" s="14">
        <f t="shared" si="119"/>
        <v>2014</v>
      </c>
      <c r="V1520" s="17"/>
    </row>
    <row r="1521" spans="1:22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7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16"/>
        <v>64.16</v>
      </c>
      <c r="Q1521" s="11" t="s">
        <v>8335</v>
      </c>
      <c r="R1521" t="s">
        <v>8336</v>
      </c>
      <c r="S1521" s="16">
        <f t="shared" si="117"/>
        <v>41782.741701388892</v>
      </c>
      <c r="T1521" s="16">
        <f t="shared" si="118"/>
        <v>41810.915972222225</v>
      </c>
      <c r="U1521" s="14">
        <f t="shared" si="119"/>
        <v>2014</v>
      </c>
      <c r="V1521" s="17"/>
    </row>
    <row r="1522" spans="1:22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7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16"/>
        <v>111.53</v>
      </c>
      <c r="Q1522" s="11" t="s">
        <v>8335</v>
      </c>
      <c r="R1522" t="s">
        <v>8336</v>
      </c>
      <c r="S1522" s="16">
        <f t="shared" si="117"/>
        <v>41955.857789351852</v>
      </c>
      <c r="T1522" s="16">
        <f t="shared" si="118"/>
        <v>41992.166666666672</v>
      </c>
      <c r="U1522" s="14">
        <f t="shared" si="119"/>
        <v>2014</v>
      </c>
      <c r="V1522" s="17"/>
    </row>
    <row r="1523" spans="1:22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7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16"/>
        <v>170.45</v>
      </c>
      <c r="Q1523" s="11" t="s">
        <v>8335</v>
      </c>
      <c r="R1523" t="s">
        <v>8336</v>
      </c>
      <c r="S1523" s="16">
        <f t="shared" si="117"/>
        <v>42493.167719907404</v>
      </c>
      <c r="T1523" s="16">
        <f t="shared" si="118"/>
        <v>42528.167719907404</v>
      </c>
      <c r="U1523" s="14">
        <f t="shared" si="119"/>
        <v>2016</v>
      </c>
      <c r="V1523" s="17"/>
    </row>
    <row r="1524" spans="1:22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7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16"/>
        <v>133.74</v>
      </c>
      <c r="Q1524" s="11" t="s">
        <v>8335</v>
      </c>
      <c r="R1524" t="s">
        <v>8336</v>
      </c>
      <c r="S1524" s="16">
        <f t="shared" si="117"/>
        <v>41899.830312500002</v>
      </c>
      <c r="T1524" s="16">
        <f t="shared" si="118"/>
        <v>41929.830312500002</v>
      </c>
      <c r="U1524" s="14">
        <f t="shared" si="119"/>
        <v>2014</v>
      </c>
      <c r="V1524" s="17"/>
    </row>
    <row r="1525" spans="1:22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7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16"/>
        <v>95.83</v>
      </c>
      <c r="Q1525" s="11" t="s">
        <v>8335</v>
      </c>
      <c r="R1525" t="s">
        <v>8336</v>
      </c>
      <c r="S1525" s="16">
        <f t="shared" si="117"/>
        <v>41964.751342592594</v>
      </c>
      <c r="T1525" s="16">
        <f t="shared" si="118"/>
        <v>41996</v>
      </c>
      <c r="U1525" s="14">
        <f t="shared" si="119"/>
        <v>2014</v>
      </c>
      <c r="V1525" s="17"/>
    </row>
    <row r="1526" spans="1:22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7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16"/>
        <v>221.79</v>
      </c>
      <c r="Q1526" s="11" t="s">
        <v>8335</v>
      </c>
      <c r="R1526" t="s">
        <v>8336</v>
      </c>
      <c r="S1526" s="16">
        <f t="shared" si="117"/>
        <v>42756.501041666663</v>
      </c>
      <c r="T1526" s="16">
        <f t="shared" si="118"/>
        <v>42786.501041666663</v>
      </c>
      <c r="U1526" s="14">
        <f t="shared" si="119"/>
        <v>2017</v>
      </c>
      <c r="V1526" s="17"/>
    </row>
    <row r="1527" spans="1:22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7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16"/>
        <v>32.32</v>
      </c>
      <c r="Q1527" s="11" t="s">
        <v>8335</v>
      </c>
      <c r="R1527" t="s">
        <v>8336</v>
      </c>
      <c r="S1527" s="16">
        <f t="shared" si="117"/>
        <v>42570.702986111108</v>
      </c>
      <c r="T1527" s="16">
        <f t="shared" si="118"/>
        <v>42600.702986111108</v>
      </c>
      <c r="U1527" s="14">
        <f t="shared" si="119"/>
        <v>2016</v>
      </c>
      <c r="V1527" s="17"/>
    </row>
    <row r="1528" spans="1:22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7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16"/>
        <v>98.84</v>
      </c>
      <c r="Q1528" s="11" t="s">
        <v>8335</v>
      </c>
      <c r="R1528" t="s">
        <v>8336</v>
      </c>
      <c r="S1528" s="16">
        <f t="shared" si="117"/>
        <v>42339.276006944448</v>
      </c>
      <c r="T1528" s="16">
        <f t="shared" si="118"/>
        <v>42388.276006944448</v>
      </c>
      <c r="U1528" s="14">
        <f t="shared" si="119"/>
        <v>2015</v>
      </c>
      <c r="V1528" s="17"/>
    </row>
    <row r="1529" spans="1:22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7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16"/>
        <v>55.22</v>
      </c>
      <c r="Q1529" s="11" t="s">
        <v>8335</v>
      </c>
      <c r="R1529" t="s">
        <v>8336</v>
      </c>
      <c r="S1529" s="16">
        <f t="shared" si="117"/>
        <v>42780.600532407407</v>
      </c>
      <c r="T1529" s="16">
        <f t="shared" si="118"/>
        <v>42808.558865740735</v>
      </c>
      <c r="U1529" s="14">
        <f t="shared" si="119"/>
        <v>2017</v>
      </c>
      <c r="V1529" s="17"/>
    </row>
    <row r="1530" spans="1:22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7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16"/>
        <v>52.79</v>
      </c>
      <c r="Q1530" s="11" t="s">
        <v>8335</v>
      </c>
      <c r="R1530" t="s">
        <v>8336</v>
      </c>
      <c r="S1530" s="16">
        <f t="shared" si="117"/>
        <v>42736.732893518521</v>
      </c>
      <c r="T1530" s="16">
        <f t="shared" si="118"/>
        <v>42767</v>
      </c>
      <c r="U1530" s="14">
        <f t="shared" si="119"/>
        <v>2017</v>
      </c>
      <c r="V1530" s="17"/>
    </row>
    <row r="1531" spans="1:22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7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16"/>
        <v>135.66999999999999</v>
      </c>
      <c r="Q1531" s="11" t="s">
        <v>8335</v>
      </c>
      <c r="R1531" t="s">
        <v>8336</v>
      </c>
      <c r="S1531" s="16">
        <f t="shared" si="117"/>
        <v>42052.628703703704</v>
      </c>
      <c r="T1531" s="16">
        <f t="shared" si="118"/>
        <v>42082.587037037039</v>
      </c>
      <c r="U1531" s="14">
        <f t="shared" si="119"/>
        <v>2015</v>
      </c>
      <c r="V1531" s="17"/>
    </row>
    <row r="1532" spans="1:22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7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16"/>
        <v>53.99</v>
      </c>
      <c r="Q1532" s="11" t="s">
        <v>8335</v>
      </c>
      <c r="R1532" t="s">
        <v>8336</v>
      </c>
      <c r="S1532" s="16">
        <f t="shared" si="117"/>
        <v>42275.767303240747</v>
      </c>
      <c r="T1532" s="16">
        <f t="shared" si="118"/>
        <v>42300.767303240747</v>
      </c>
      <c r="U1532" s="14">
        <f t="shared" si="119"/>
        <v>2015</v>
      </c>
      <c r="V1532" s="17"/>
    </row>
    <row r="1533" spans="1:22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7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16"/>
        <v>56.64</v>
      </c>
      <c r="Q1533" s="11" t="s">
        <v>8335</v>
      </c>
      <c r="R1533" t="s">
        <v>8336</v>
      </c>
      <c r="S1533" s="16">
        <f t="shared" si="117"/>
        <v>41941.802384259259</v>
      </c>
      <c r="T1533" s="16">
        <f t="shared" si="118"/>
        <v>41974.125</v>
      </c>
      <c r="U1533" s="14">
        <f t="shared" si="119"/>
        <v>2014</v>
      </c>
      <c r="V1533" s="17"/>
    </row>
    <row r="1534" spans="1:22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7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16"/>
        <v>82.32</v>
      </c>
      <c r="Q1534" s="11" t="s">
        <v>8335</v>
      </c>
      <c r="R1534" t="s">
        <v>8336</v>
      </c>
      <c r="S1534" s="16">
        <f t="shared" si="117"/>
        <v>42391.475289351853</v>
      </c>
      <c r="T1534" s="16">
        <f t="shared" si="118"/>
        <v>42415.625</v>
      </c>
      <c r="U1534" s="14">
        <f t="shared" si="119"/>
        <v>2016</v>
      </c>
      <c r="V1534" s="17"/>
    </row>
    <row r="1535" spans="1:22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7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16"/>
        <v>88.26</v>
      </c>
      <c r="Q1535" s="11" t="s">
        <v>8335</v>
      </c>
      <c r="R1535" t="s">
        <v>8336</v>
      </c>
      <c r="S1535" s="16">
        <f t="shared" si="117"/>
        <v>42443.00204861111</v>
      </c>
      <c r="T1535" s="16">
        <f t="shared" si="118"/>
        <v>42492.165972222225</v>
      </c>
      <c r="U1535" s="14">
        <f t="shared" si="119"/>
        <v>2016</v>
      </c>
      <c r="V1535" s="17"/>
    </row>
    <row r="1536" spans="1:22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7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16"/>
        <v>84.91</v>
      </c>
      <c r="Q1536" s="11" t="s">
        <v>8335</v>
      </c>
      <c r="R1536" t="s">
        <v>8336</v>
      </c>
      <c r="S1536" s="16">
        <f t="shared" si="117"/>
        <v>42221.67432870371</v>
      </c>
      <c r="T1536" s="16">
        <f t="shared" si="118"/>
        <v>42251.67432870371</v>
      </c>
      <c r="U1536" s="14">
        <f t="shared" si="119"/>
        <v>2015</v>
      </c>
      <c r="V1536" s="17"/>
    </row>
    <row r="1537" spans="1:22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7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16"/>
        <v>48.15</v>
      </c>
      <c r="Q1537" s="11" t="s">
        <v>8335</v>
      </c>
      <c r="R1537" t="s">
        <v>8336</v>
      </c>
      <c r="S1537" s="16">
        <f t="shared" si="117"/>
        <v>42484.829062500001</v>
      </c>
      <c r="T1537" s="16">
        <f t="shared" si="118"/>
        <v>42513.916666666672</v>
      </c>
      <c r="U1537" s="14">
        <f t="shared" si="119"/>
        <v>2016</v>
      </c>
      <c r="V1537" s="17"/>
    </row>
    <row r="1538" spans="1:22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7">
        <f t="shared" ref="F1538:F1601" si="120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16"/>
        <v>66.02</v>
      </c>
      <c r="Q1538" s="11" t="s">
        <v>8335</v>
      </c>
      <c r="R1538" t="s">
        <v>8336</v>
      </c>
      <c r="S1538" s="16">
        <f t="shared" si="117"/>
        <v>42213.802199074074</v>
      </c>
      <c r="T1538" s="16">
        <f t="shared" si="118"/>
        <v>42243.802199074074</v>
      </c>
      <c r="U1538" s="14">
        <f t="shared" si="119"/>
        <v>2015</v>
      </c>
      <c r="V1538" s="17"/>
    </row>
    <row r="1539" spans="1:22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7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21">IFERROR(ROUND(E1539/M1539,2),0)</f>
        <v>96.38</v>
      </c>
      <c r="Q1539" s="11" t="s">
        <v>8335</v>
      </c>
      <c r="R1539" t="s">
        <v>8336</v>
      </c>
      <c r="S1539" s="16">
        <f t="shared" ref="S1539:S1602" si="122">(((K1539/60)/60)/24)+DATE(1970,1,1)</f>
        <v>42552.315127314811</v>
      </c>
      <c r="T1539" s="16">
        <f t="shared" ref="T1539:T1602" si="123">(((J1539/60)/60)/24)+DATE(1970,1,1)</f>
        <v>42588.75</v>
      </c>
      <c r="U1539" s="14">
        <f t="shared" si="119"/>
        <v>2016</v>
      </c>
      <c r="V1539" s="17"/>
    </row>
    <row r="1540" spans="1:22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7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1"/>
        <v>156.16999999999999</v>
      </c>
      <c r="Q1540" s="11" t="s">
        <v>8335</v>
      </c>
      <c r="R1540" t="s">
        <v>8336</v>
      </c>
      <c r="S1540" s="16">
        <f t="shared" si="122"/>
        <v>41981.782060185185</v>
      </c>
      <c r="T1540" s="16">
        <f t="shared" si="123"/>
        <v>42026.782060185185</v>
      </c>
      <c r="U1540" s="14">
        <f t="shared" ref="U1540:U1603" si="124">YEAR(S1540)</f>
        <v>2014</v>
      </c>
      <c r="V1540" s="17"/>
    </row>
    <row r="1541" spans="1:22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7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1"/>
        <v>95.76</v>
      </c>
      <c r="Q1541" s="11" t="s">
        <v>8335</v>
      </c>
      <c r="R1541" t="s">
        <v>8336</v>
      </c>
      <c r="S1541" s="16">
        <f t="shared" si="122"/>
        <v>42705.919201388882</v>
      </c>
      <c r="T1541" s="16">
        <f t="shared" si="123"/>
        <v>42738.919201388882</v>
      </c>
      <c r="U1541" s="14">
        <f t="shared" si="124"/>
        <v>2016</v>
      </c>
      <c r="V1541" s="17"/>
    </row>
    <row r="1542" spans="1:22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7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1"/>
        <v>180.41</v>
      </c>
      <c r="Q1542" s="11" t="s">
        <v>8335</v>
      </c>
      <c r="R1542" t="s">
        <v>8336</v>
      </c>
      <c r="S1542" s="16">
        <f t="shared" si="122"/>
        <v>41939.00712962963</v>
      </c>
      <c r="T1542" s="16">
        <f t="shared" si="123"/>
        <v>41969.052083333328</v>
      </c>
      <c r="U1542" s="14">
        <f t="shared" si="124"/>
        <v>2014</v>
      </c>
      <c r="V1542" s="17"/>
    </row>
    <row r="1543" spans="1:22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7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1"/>
        <v>3</v>
      </c>
      <c r="Q1543" s="11" t="s">
        <v>8335</v>
      </c>
      <c r="R1543" t="s">
        <v>8340</v>
      </c>
      <c r="S1543" s="16">
        <f t="shared" si="122"/>
        <v>41974.712245370371</v>
      </c>
      <c r="T1543" s="16">
        <f t="shared" si="123"/>
        <v>42004.712245370371</v>
      </c>
      <c r="U1543" s="14">
        <f t="shared" si="124"/>
        <v>2014</v>
      </c>
      <c r="V1543" s="17"/>
    </row>
    <row r="1544" spans="1:22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7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1"/>
        <v>20</v>
      </c>
      <c r="Q1544" s="11" t="s">
        <v>8335</v>
      </c>
      <c r="R1544" t="s">
        <v>8340</v>
      </c>
      <c r="S1544" s="16">
        <f t="shared" si="122"/>
        <v>42170.996527777781</v>
      </c>
      <c r="T1544" s="16">
        <f t="shared" si="123"/>
        <v>42185.996527777781</v>
      </c>
      <c r="U1544" s="14">
        <f t="shared" si="124"/>
        <v>2015</v>
      </c>
      <c r="V1544" s="17"/>
    </row>
    <row r="1545" spans="1:22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7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1"/>
        <v>10</v>
      </c>
      <c r="Q1545" s="11" t="s">
        <v>8335</v>
      </c>
      <c r="R1545" t="s">
        <v>8340</v>
      </c>
      <c r="S1545" s="16">
        <f t="shared" si="122"/>
        <v>41935.509652777779</v>
      </c>
      <c r="T1545" s="16">
        <f t="shared" si="123"/>
        <v>41965.551319444443</v>
      </c>
      <c r="U1545" s="14">
        <f t="shared" si="124"/>
        <v>2014</v>
      </c>
      <c r="V1545" s="17"/>
    </row>
    <row r="1546" spans="1:22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7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21"/>
        <v>0</v>
      </c>
      <c r="Q1546" s="11" t="s">
        <v>8335</v>
      </c>
      <c r="R1546" t="s">
        <v>8340</v>
      </c>
      <c r="S1546" s="16">
        <f t="shared" si="122"/>
        <v>42053.051203703704</v>
      </c>
      <c r="T1546" s="16">
        <f t="shared" si="123"/>
        <v>42095.012499999997</v>
      </c>
      <c r="U1546" s="14">
        <f t="shared" si="124"/>
        <v>2015</v>
      </c>
      <c r="V1546" s="17"/>
    </row>
    <row r="1547" spans="1:22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7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1"/>
        <v>1</v>
      </c>
      <c r="Q1547" s="11" t="s">
        <v>8335</v>
      </c>
      <c r="R1547" t="s">
        <v>8340</v>
      </c>
      <c r="S1547" s="16">
        <f t="shared" si="122"/>
        <v>42031.884652777779</v>
      </c>
      <c r="T1547" s="16">
        <f t="shared" si="123"/>
        <v>42065.886111111111</v>
      </c>
      <c r="U1547" s="14">
        <f t="shared" si="124"/>
        <v>2015</v>
      </c>
      <c r="V1547" s="17"/>
    </row>
    <row r="1548" spans="1:22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7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1"/>
        <v>26.27</v>
      </c>
      <c r="Q1548" s="11" t="s">
        <v>8335</v>
      </c>
      <c r="R1548" t="s">
        <v>8340</v>
      </c>
      <c r="S1548" s="16">
        <f t="shared" si="122"/>
        <v>41839.212951388887</v>
      </c>
      <c r="T1548" s="16">
        <f t="shared" si="123"/>
        <v>41899.212951388887</v>
      </c>
      <c r="U1548" s="14">
        <f t="shared" si="124"/>
        <v>2014</v>
      </c>
      <c r="V1548" s="17"/>
    </row>
    <row r="1549" spans="1:22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7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1"/>
        <v>0</v>
      </c>
      <c r="Q1549" s="11" t="s">
        <v>8335</v>
      </c>
      <c r="R1549" t="s">
        <v>8340</v>
      </c>
      <c r="S1549" s="16">
        <f t="shared" si="122"/>
        <v>42782.426875000005</v>
      </c>
      <c r="T1549" s="16">
        <f t="shared" si="123"/>
        <v>42789.426875000005</v>
      </c>
      <c r="U1549" s="14">
        <f t="shared" si="124"/>
        <v>2017</v>
      </c>
      <c r="V1549" s="17"/>
    </row>
    <row r="1550" spans="1:22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7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1"/>
        <v>60</v>
      </c>
      <c r="Q1550" s="11" t="s">
        <v>8335</v>
      </c>
      <c r="R1550" t="s">
        <v>8340</v>
      </c>
      <c r="S1550" s="16">
        <f t="shared" si="122"/>
        <v>42286.88217592593</v>
      </c>
      <c r="T1550" s="16">
        <f t="shared" si="123"/>
        <v>42316.923842592587</v>
      </c>
      <c r="U1550" s="14">
        <f t="shared" si="124"/>
        <v>2015</v>
      </c>
      <c r="V1550" s="17"/>
    </row>
    <row r="1551" spans="1:22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7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1"/>
        <v>28.33</v>
      </c>
      <c r="Q1551" s="11" t="s">
        <v>8335</v>
      </c>
      <c r="R1551" t="s">
        <v>8340</v>
      </c>
      <c r="S1551" s="16">
        <f t="shared" si="122"/>
        <v>42281.136099537034</v>
      </c>
      <c r="T1551" s="16">
        <f t="shared" si="123"/>
        <v>42311.177766203706</v>
      </c>
      <c r="U1551" s="14">
        <f t="shared" si="124"/>
        <v>2015</v>
      </c>
      <c r="V1551" s="17"/>
    </row>
    <row r="1552" spans="1:22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7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1"/>
        <v>14.43</v>
      </c>
      <c r="Q1552" s="11" t="s">
        <v>8335</v>
      </c>
      <c r="R1552" t="s">
        <v>8340</v>
      </c>
      <c r="S1552" s="16">
        <f t="shared" si="122"/>
        <v>42472.449467592596</v>
      </c>
      <c r="T1552" s="16">
        <f t="shared" si="123"/>
        <v>42502.449467592596</v>
      </c>
      <c r="U1552" s="14">
        <f t="shared" si="124"/>
        <v>2016</v>
      </c>
      <c r="V1552" s="17"/>
    </row>
    <row r="1553" spans="1:22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7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1"/>
        <v>0</v>
      </c>
      <c r="Q1553" s="11" t="s">
        <v>8335</v>
      </c>
      <c r="R1553" t="s">
        <v>8340</v>
      </c>
      <c r="S1553" s="16">
        <f t="shared" si="122"/>
        <v>42121.824525462958</v>
      </c>
      <c r="T1553" s="16">
        <f t="shared" si="123"/>
        <v>42151.824525462958</v>
      </c>
      <c r="U1553" s="14">
        <f t="shared" si="124"/>
        <v>2015</v>
      </c>
      <c r="V1553" s="17"/>
    </row>
    <row r="1554" spans="1:22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7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1"/>
        <v>132.19</v>
      </c>
      <c r="Q1554" s="11" t="s">
        <v>8335</v>
      </c>
      <c r="R1554" t="s">
        <v>8340</v>
      </c>
      <c r="S1554" s="16">
        <f t="shared" si="122"/>
        <v>41892.688750000001</v>
      </c>
      <c r="T1554" s="16">
        <f t="shared" si="123"/>
        <v>41913.165972222225</v>
      </c>
      <c r="U1554" s="14">
        <f t="shared" si="124"/>
        <v>2014</v>
      </c>
      <c r="V1554" s="17"/>
    </row>
    <row r="1555" spans="1:22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7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1"/>
        <v>0</v>
      </c>
      <c r="Q1555" s="11" t="s">
        <v>8335</v>
      </c>
      <c r="R1555" t="s">
        <v>8340</v>
      </c>
      <c r="S1555" s="16">
        <f t="shared" si="122"/>
        <v>42219.282951388886</v>
      </c>
      <c r="T1555" s="16">
        <f t="shared" si="123"/>
        <v>42249.282951388886</v>
      </c>
      <c r="U1555" s="14">
        <f t="shared" si="124"/>
        <v>2015</v>
      </c>
      <c r="V1555" s="17"/>
    </row>
    <row r="1556" spans="1:22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7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1"/>
        <v>0</v>
      </c>
      <c r="Q1556" s="11" t="s">
        <v>8335</v>
      </c>
      <c r="R1556" t="s">
        <v>8340</v>
      </c>
      <c r="S1556" s="16">
        <f t="shared" si="122"/>
        <v>42188.252199074079</v>
      </c>
      <c r="T1556" s="16">
        <f t="shared" si="123"/>
        <v>42218.252199074079</v>
      </c>
      <c r="U1556" s="14">
        <f t="shared" si="124"/>
        <v>2015</v>
      </c>
      <c r="V1556" s="17"/>
    </row>
    <row r="1557" spans="1:22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7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1"/>
        <v>0</v>
      </c>
      <c r="Q1557" s="11" t="s">
        <v>8335</v>
      </c>
      <c r="R1557" t="s">
        <v>8340</v>
      </c>
      <c r="S1557" s="16">
        <f t="shared" si="122"/>
        <v>42241.613796296297</v>
      </c>
      <c r="T1557" s="16">
        <f t="shared" si="123"/>
        <v>42264.708333333328</v>
      </c>
      <c r="U1557" s="14">
        <f t="shared" si="124"/>
        <v>2015</v>
      </c>
      <c r="V1557" s="17"/>
    </row>
    <row r="1558" spans="1:22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7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1"/>
        <v>56.42</v>
      </c>
      <c r="Q1558" s="11" t="s">
        <v>8335</v>
      </c>
      <c r="R1558" t="s">
        <v>8340</v>
      </c>
      <c r="S1558" s="16">
        <f t="shared" si="122"/>
        <v>42525.153055555551</v>
      </c>
      <c r="T1558" s="16">
        <f t="shared" si="123"/>
        <v>42555.153055555551</v>
      </c>
      <c r="U1558" s="14">
        <f t="shared" si="124"/>
        <v>2016</v>
      </c>
      <c r="V1558" s="17"/>
    </row>
    <row r="1559" spans="1:22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7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1"/>
        <v>100</v>
      </c>
      <c r="Q1559" s="11" t="s">
        <v>8335</v>
      </c>
      <c r="R1559" t="s">
        <v>8340</v>
      </c>
      <c r="S1559" s="16">
        <f t="shared" si="122"/>
        <v>41871.65315972222</v>
      </c>
      <c r="T1559" s="16">
        <f t="shared" si="123"/>
        <v>41902.65315972222</v>
      </c>
      <c r="U1559" s="14">
        <f t="shared" si="124"/>
        <v>2014</v>
      </c>
      <c r="V1559" s="17"/>
    </row>
    <row r="1560" spans="1:22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7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1"/>
        <v>11.67</v>
      </c>
      <c r="Q1560" s="11" t="s">
        <v>8335</v>
      </c>
      <c r="R1560" t="s">
        <v>8340</v>
      </c>
      <c r="S1560" s="16">
        <f t="shared" si="122"/>
        <v>42185.397673611107</v>
      </c>
      <c r="T1560" s="16">
        <f t="shared" si="123"/>
        <v>42244.508333333331</v>
      </c>
      <c r="U1560" s="14">
        <f t="shared" si="124"/>
        <v>2015</v>
      </c>
      <c r="V1560" s="17"/>
    </row>
    <row r="1561" spans="1:22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7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1"/>
        <v>50</v>
      </c>
      <c r="Q1561" s="11" t="s">
        <v>8335</v>
      </c>
      <c r="R1561" t="s">
        <v>8340</v>
      </c>
      <c r="S1561" s="16">
        <f t="shared" si="122"/>
        <v>42108.05322916666</v>
      </c>
      <c r="T1561" s="16">
        <f t="shared" si="123"/>
        <v>42123.05322916666</v>
      </c>
      <c r="U1561" s="14">
        <f t="shared" si="124"/>
        <v>2015</v>
      </c>
      <c r="V1561" s="17"/>
    </row>
    <row r="1562" spans="1:22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7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1"/>
        <v>23.5</v>
      </c>
      <c r="Q1562" s="11" t="s">
        <v>8335</v>
      </c>
      <c r="R1562" t="s">
        <v>8340</v>
      </c>
      <c r="S1562" s="16">
        <f t="shared" si="122"/>
        <v>41936.020752314813</v>
      </c>
      <c r="T1562" s="16">
        <f t="shared" si="123"/>
        <v>41956.062418981484</v>
      </c>
      <c r="U1562" s="14">
        <f t="shared" si="124"/>
        <v>2014</v>
      </c>
      <c r="V1562" s="17"/>
    </row>
    <row r="1563" spans="1:22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7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1"/>
        <v>67</v>
      </c>
      <c r="Q1563" s="11" t="s">
        <v>8319</v>
      </c>
      <c r="R1563" t="s">
        <v>8341</v>
      </c>
      <c r="S1563" s="16">
        <f t="shared" si="122"/>
        <v>41555.041701388887</v>
      </c>
      <c r="T1563" s="16">
        <f t="shared" si="123"/>
        <v>41585.083368055559</v>
      </c>
      <c r="U1563" s="14">
        <f t="shared" si="124"/>
        <v>2013</v>
      </c>
      <c r="V1563" s="17"/>
    </row>
    <row r="1564" spans="1:22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7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1"/>
        <v>0</v>
      </c>
      <c r="Q1564" s="11" t="s">
        <v>8319</v>
      </c>
      <c r="R1564" t="s">
        <v>8341</v>
      </c>
      <c r="S1564" s="16">
        <f t="shared" si="122"/>
        <v>40079.566157407404</v>
      </c>
      <c r="T1564" s="16">
        <f t="shared" si="123"/>
        <v>40149.034722222219</v>
      </c>
      <c r="U1564" s="14">
        <f t="shared" si="124"/>
        <v>2009</v>
      </c>
      <c r="V1564" s="17"/>
    </row>
    <row r="1565" spans="1:22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7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1"/>
        <v>42.5</v>
      </c>
      <c r="Q1565" s="11" t="s">
        <v>8319</v>
      </c>
      <c r="R1565" t="s">
        <v>8341</v>
      </c>
      <c r="S1565" s="16">
        <f t="shared" si="122"/>
        <v>41652.742488425924</v>
      </c>
      <c r="T1565" s="16">
        <f t="shared" si="123"/>
        <v>41712.700821759259</v>
      </c>
      <c r="U1565" s="14">
        <f t="shared" si="124"/>
        <v>2014</v>
      </c>
      <c r="V1565" s="17"/>
    </row>
    <row r="1566" spans="1:22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7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1"/>
        <v>10</v>
      </c>
      <c r="Q1566" s="11" t="s">
        <v>8319</v>
      </c>
      <c r="R1566" t="s">
        <v>8341</v>
      </c>
      <c r="S1566" s="16">
        <f t="shared" si="122"/>
        <v>42121.367002314815</v>
      </c>
      <c r="T1566" s="16">
        <f t="shared" si="123"/>
        <v>42152.836805555555</v>
      </c>
      <c r="U1566" s="14">
        <f t="shared" si="124"/>
        <v>2015</v>
      </c>
      <c r="V1566" s="17"/>
    </row>
    <row r="1567" spans="1:22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7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1"/>
        <v>100</v>
      </c>
      <c r="Q1567" s="11" t="s">
        <v>8319</v>
      </c>
      <c r="R1567" t="s">
        <v>8341</v>
      </c>
      <c r="S1567" s="16">
        <f t="shared" si="122"/>
        <v>40672.729872685188</v>
      </c>
      <c r="T1567" s="16">
        <f t="shared" si="123"/>
        <v>40702.729872685188</v>
      </c>
      <c r="U1567" s="14">
        <f t="shared" si="124"/>
        <v>2011</v>
      </c>
      <c r="V1567" s="17"/>
    </row>
    <row r="1568" spans="1:22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7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1"/>
        <v>108.05</v>
      </c>
      <c r="Q1568" s="11" t="s">
        <v>8319</v>
      </c>
      <c r="R1568" t="s">
        <v>8341</v>
      </c>
      <c r="S1568" s="16">
        <f t="shared" si="122"/>
        <v>42549.916712962964</v>
      </c>
      <c r="T1568" s="16">
        <f t="shared" si="123"/>
        <v>42578.916666666672</v>
      </c>
      <c r="U1568" s="14">
        <f t="shared" si="124"/>
        <v>2016</v>
      </c>
      <c r="V1568" s="17"/>
    </row>
    <row r="1569" spans="1:22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7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1"/>
        <v>26.92</v>
      </c>
      <c r="Q1569" s="11" t="s">
        <v>8319</v>
      </c>
      <c r="R1569" t="s">
        <v>8341</v>
      </c>
      <c r="S1569" s="16">
        <f t="shared" si="122"/>
        <v>41671.936863425923</v>
      </c>
      <c r="T1569" s="16">
        <f t="shared" si="123"/>
        <v>41687</v>
      </c>
      <c r="U1569" s="14">
        <f t="shared" si="124"/>
        <v>2014</v>
      </c>
      <c r="V1569" s="17"/>
    </row>
    <row r="1570" spans="1:22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7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1"/>
        <v>155</v>
      </c>
      <c r="Q1570" s="11" t="s">
        <v>8319</v>
      </c>
      <c r="R1570" t="s">
        <v>8341</v>
      </c>
      <c r="S1570" s="16">
        <f t="shared" si="122"/>
        <v>41962.062326388885</v>
      </c>
      <c r="T1570" s="16">
        <f t="shared" si="123"/>
        <v>41997.062326388885</v>
      </c>
      <c r="U1570" s="14">
        <f t="shared" si="124"/>
        <v>2014</v>
      </c>
      <c r="V1570" s="17"/>
    </row>
    <row r="1571" spans="1:22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7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1"/>
        <v>0</v>
      </c>
      <c r="Q1571" s="11" t="s">
        <v>8319</v>
      </c>
      <c r="R1571" t="s">
        <v>8341</v>
      </c>
      <c r="S1571" s="16">
        <f t="shared" si="122"/>
        <v>41389.679560185185</v>
      </c>
      <c r="T1571" s="16">
        <f t="shared" si="123"/>
        <v>41419.679560185185</v>
      </c>
      <c r="U1571" s="14">
        <f t="shared" si="124"/>
        <v>2013</v>
      </c>
      <c r="V1571" s="17"/>
    </row>
    <row r="1572" spans="1:22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7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1"/>
        <v>47.77</v>
      </c>
      <c r="Q1572" s="11" t="s">
        <v>8319</v>
      </c>
      <c r="R1572" t="s">
        <v>8341</v>
      </c>
      <c r="S1572" s="16">
        <f t="shared" si="122"/>
        <v>42438.813449074078</v>
      </c>
      <c r="T1572" s="16">
        <f t="shared" si="123"/>
        <v>42468.771782407406</v>
      </c>
      <c r="U1572" s="14">
        <f t="shared" si="124"/>
        <v>2016</v>
      </c>
      <c r="V1572" s="17"/>
    </row>
    <row r="1573" spans="1:22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7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1"/>
        <v>20</v>
      </c>
      <c r="Q1573" s="11" t="s">
        <v>8319</v>
      </c>
      <c r="R1573" t="s">
        <v>8341</v>
      </c>
      <c r="S1573" s="16">
        <f t="shared" si="122"/>
        <v>42144.769479166673</v>
      </c>
      <c r="T1573" s="16">
        <f t="shared" si="123"/>
        <v>42174.769479166673</v>
      </c>
      <c r="U1573" s="14">
        <f t="shared" si="124"/>
        <v>2015</v>
      </c>
      <c r="V1573" s="17"/>
    </row>
    <row r="1574" spans="1:22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7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1"/>
        <v>41.67</v>
      </c>
      <c r="Q1574" s="11" t="s">
        <v>8319</v>
      </c>
      <c r="R1574" t="s">
        <v>8341</v>
      </c>
      <c r="S1574" s="16">
        <f t="shared" si="122"/>
        <v>42404.033090277779</v>
      </c>
      <c r="T1574" s="16">
        <f t="shared" si="123"/>
        <v>42428.999305555553</v>
      </c>
      <c r="U1574" s="14">
        <f t="shared" si="124"/>
        <v>2016</v>
      </c>
      <c r="V1574" s="17"/>
    </row>
    <row r="1575" spans="1:22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7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1"/>
        <v>74.33</v>
      </c>
      <c r="Q1575" s="11" t="s">
        <v>8319</v>
      </c>
      <c r="R1575" t="s">
        <v>8341</v>
      </c>
      <c r="S1575" s="16">
        <f t="shared" si="122"/>
        <v>42786.000023148154</v>
      </c>
      <c r="T1575" s="16">
        <f t="shared" si="123"/>
        <v>42826.165972222225</v>
      </c>
      <c r="U1575" s="14">
        <f t="shared" si="124"/>
        <v>2017</v>
      </c>
      <c r="V1575" s="17"/>
    </row>
    <row r="1576" spans="1:22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7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1"/>
        <v>84.33</v>
      </c>
      <c r="Q1576" s="11" t="s">
        <v>8319</v>
      </c>
      <c r="R1576" t="s">
        <v>8341</v>
      </c>
      <c r="S1576" s="16">
        <f t="shared" si="122"/>
        <v>42017.927418981482</v>
      </c>
      <c r="T1576" s="16">
        <f t="shared" si="123"/>
        <v>42052.927418981482</v>
      </c>
      <c r="U1576" s="14">
        <f t="shared" si="124"/>
        <v>2015</v>
      </c>
      <c r="V1576" s="17"/>
    </row>
    <row r="1577" spans="1:22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7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1"/>
        <v>65.459999999999994</v>
      </c>
      <c r="Q1577" s="11" t="s">
        <v>8319</v>
      </c>
      <c r="R1577" t="s">
        <v>8341</v>
      </c>
      <c r="S1577" s="16">
        <f t="shared" si="122"/>
        <v>41799.524259259262</v>
      </c>
      <c r="T1577" s="16">
        <f t="shared" si="123"/>
        <v>41829.524259259262</v>
      </c>
      <c r="U1577" s="14">
        <f t="shared" si="124"/>
        <v>2014</v>
      </c>
      <c r="V1577" s="17"/>
    </row>
    <row r="1578" spans="1:22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7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1"/>
        <v>65</v>
      </c>
      <c r="Q1578" s="11" t="s">
        <v>8319</v>
      </c>
      <c r="R1578" t="s">
        <v>8341</v>
      </c>
      <c r="S1578" s="16">
        <f t="shared" si="122"/>
        <v>42140.879259259258</v>
      </c>
      <c r="T1578" s="16">
        <f t="shared" si="123"/>
        <v>42185.879259259258</v>
      </c>
      <c r="U1578" s="14">
        <f t="shared" si="124"/>
        <v>2015</v>
      </c>
      <c r="V1578" s="17"/>
    </row>
    <row r="1579" spans="1:22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7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1"/>
        <v>27.5</v>
      </c>
      <c r="Q1579" s="11" t="s">
        <v>8319</v>
      </c>
      <c r="R1579" t="s">
        <v>8341</v>
      </c>
      <c r="S1579" s="16">
        <f t="shared" si="122"/>
        <v>41054.847777777781</v>
      </c>
      <c r="T1579" s="16">
        <f t="shared" si="123"/>
        <v>41114.847777777781</v>
      </c>
      <c r="U1579" s="14">
        <f t="shared" si="124"/>
        <v>2012</v>
      </c>
      <c r="V1579" s="17"/>
    </row>
    <row r="1580" spans="1:22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7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1"/>
        <v>51.25</v>
      </c>
      <c r="Q1580" s="11" t="s">
        <v>8319</v>
      </c>
      <c r="R1580" t="s">
        <v>8341</v>
      </c>
      <c r="S1580" s="16">
        <f t="shared" si="122"/>
        <v>40399.065868055557</v>
      </c>
      <c r="T1580" s="16">
        <f t="shared" si="123"/>
        <v>40423.083333333336</v>
      </c>
      <c r="U1580" s="14">
        <f t="shared" si="124"/>
        <v>2010</v>
      </c>
      <c r="V1580" s="17"/>
    </row>
    <row r="1581" spans="1:22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7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1"/>
        <v>14</v>
      </c>
      <c r="Q1581" s="11" t="s">
        <v>8319</v>
      </c>
      <c r="R1581" t="s">
        <v>8341</v>
      </c>
      <c r="S1581" s="16">
        <f t="shared" si="122"/>
        <v>41481.996423611112</v>
      </c>
      <c r="T1581" s="16">
        <f t="shared" si="123"/>
        <v>41514.996423611112</v>
      </c>
      <c r="U1581" s="14">
        <f t="shared" si="124"/>
        <v>2013</v>
      </c>
      <c r="V1581" s="17"/>
    </row>
    <row r="1582" spans="1:22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7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1"/>
        <v>0</v>
      </c>
      <c r="Q1582" s="11" t="s">
        <v>8319</v>
      </c>
      <c r="R1582" t="s">
        <v>8341</v>
      </c>
      <c r="S1582" s="16">
        <f t="shared" si="122"/>
        <v>40990.050069444449</v>
      </c>
      <c r="T1582" s="16">
        <f t="shared" si="123"/>
        <v>41050.050069444449</v>
      </c>
      <c r="U1582" s="14">
        <f t="shared" si="124"/>
        <v>2012</v>
      </c>
      <c r="V1582" s="17"/>
    </row>
    <row r="1583" spans="1:22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7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1"/>
        <v>5</v>
      </c>
      <c r="Q1583" s="11" t="s">
        <v>8335</v>
      </c>
      <c r="R1583" t="s">
        <v>8342</v>
      </c>
      <c r="S1583" s="16">
        <f t="shared" si="122"/>
        <v>42325.448958333334</v>
      </c>
      <c r="T1583" s="16">
        <f t="shared" si="123"/>
        <v>42357.448958333334</v>
      </c>
      <c r="U1583" s="14">
        <f t="shared" si="124"/>
        <v>2015</v>
      </c>
      <c r="V1583" s="17"/>
    </row>
    <row r="1584" spans="1:22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7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1"/>
        <v>31</v>
      </c>
      <c r="Q1584" s="11" t="s">
        <v>8335</v>
      </c>
      <c r="R1584" t="s">
        <v>8342</v>
      </c>
      <c r="S1584" s="16">
        <f t="shared" si="122"/>
        <v>42246.789965277778</v>
      </c>
      <c r="T1584" s="16">
        <f t="shared" si="123"/>
        <v>42303.888888888891</v>
      </c>
      <c r="U1584" s="14">
        <f t="shared" si="124"/>
        <v>2015</v>
      </c>
      <c r="V1584" s="17"/>
    </row>
    <row r="1585" spans="1:22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7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1"/>
        <v>15</v>
      </c>
      <c r="Q1585" s="11" t="s">
        <v>8335</v>
      </c>
      <c r="R1585" t="s">
        <v>8342</v>
      </c>
      <c r="S1585" s="16">
        <f t="shared" si="122"/>
        <v>41877.904988425929</v>
      </c>
      <c r="T1585" s="16">
        <f t="shared" si="123"/>
        <v>41907.904988425929</v>
      </c>
      <c r="U1585" s="14">
        <f t="shared" si="124"/>
        <v>2014</v>
      </c>
      <c r="V1585" s="17"/>
    </row>
    <row r="1586" spans="1:22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7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1"/>
        <v>0</v>
      </c>
      <c r="Q1586" s="11" t="s">
        <v>8335</v>
      </c>
      <c r="R1586" t="s">
        <v>8342</v>
      </c>
      <c r="S1586" s="16">
        <f t="shared" si="122"/>
        <v>41779.649317129632</v>
      </c>
      <c r="T1586" s="16">
        <f t="shared" si="123"/>
        <v>41789.649317129632</v>
      </c>
      <c r="U1586" s="14">
        <f t="shared" si="124"/>
        <v>2014</v>
      </c>
      <c r="V1586" s="17"/>
    </row>
    <row r="1587" spans="1:22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7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1"/>
        <v>131.66999999999999</v>
      </c>
      <c r="Q1587" s="11" t="s">
        <v>8335</v>
      </c>
      <c r="R1587" t="s">
        <v>8342</v>
      </c>
      <c r="S1587" s="16">
        <f t="shared" si="122"/>
        <v>42707.895462962959</v>
      </c>
      <c r="T1587" s="16">
        <f t="shared" si="123"/>
        <v>42729.458333333328</v>
      </c>
      <c r="U1587" s="14">
        <f t="shared" si="124"/>
        <v>2016</v>
      </c>
      <c r="V1587" s="17"/>
    </row>
    <row r="1588" spans="1:22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7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1"/>
        <v>0</v>
      </c>
      <c r="Q1588" s="11" t="s">
        <v>8335</v>
      </c>
      <c r="R1588" t="s">
        <v>8342</v>
      </c>
      <c r="S1588" s="16">
        <f t="shared" si="122"/>
        <v>42069.104421296302</v>
      </c>
      <c r="T1588" s="16">
        <f t="shared" si="123"/>
        <v>42099.062754629631</v>
      </c>
      <c r="U1588" s="14">
        <f t="shared" si="124"/>
        <v>2015</v>
      </c>
      <c r="V1588" s="17"/>
    </row>
    <row r="1589" spans="1:22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7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1"/>
        <v>1</v>
      </c>
      <c r="Q1589" s="11" t="s">
        <v>8335</v>
      </c>
      <c r="R1589" t="s">
        <v>8342</v>
      </c>
      <c r="S1589" s="16">
        <f t="shared" si="122"/>
        <v>41956.950983796298</v>
      </c>
      <c r="T1589" s="16">
        <f t="shared" si="123"/>
        <v>41986.950983796298</v>
      </c>
      <c r="U1589" s="14">
        <f t="shared" si="124"/>
        <v>2014</v>
      </c>
      <c r="V1589" s="17"/>
    </row>
    <row r="1590" spans="1:22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7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1"/>
        <v>0</v>
      </c>
      <c r="Q1590" s="11" t="s">
        <v>8335</v>
      </c>
      <c r="R1590" t="s">
        <v>8342</v>
      </c>
      <c r="S1590" s="16">
        <f t="shared" si="122"/>
        <v>42005.24998842593</v>
      </c>
      <c r="T1590" s="16">
        <f t="shared" si="123"/>
        <v>42035.841666666667</v>
      </c>
      <c r="U1590" s="14">
        <f t="shared" si="124"/>
        <v>2015</v>
      </c>
      <c r="V1590" s="17"/>
    </row>
    <row r="1591" spans="1:22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7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1"/>
        <v>0</v>
      </c>
      <c r="Q1591" s="11" t="s">
        <v>8335</v>
      </c>
      <c r="R1591" t="s">
        <v>8342</v>
      </c>
      <c r="S1591" s="16">
        <f t="shared" si="122"/>
        <v>42256.984791666662</v>
      </c>
      <c r="T1591" s="16">
        <f t="shared" si="123"/>
        <v>42286.984791666662</v>
      </c>
      <c r="U1591" s="14">
        <f t="shared" si="124"/>
        <v>2015</v>
      </c>
      <c r="V1591" s="17"/>
    </row>
    <row r="1592" spans="1:22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7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1"/>
        <v>510</v>
      </c>
      <c r="Q1592" s="11" t="s">
        <v>8335</v>
      </c>
      <c r="R1592" t="s">
        <v>8342</v>
      </c>
      <c r="S1592" s="16">
        <f t="shared" si="122"/>
        <v>42240.857222222221</v>
      </c>
      <c r="T1592" s="16">
        <f t="shared" si="123"/>
        <v>42270.857222222221</v>
      </c>
      <c r="U1592" s="14">
        <f t="shared" si="124"/>
        <v>2015</v>
      </c>
      <c r="V1592" s="17"/>
    </row>
    <row r="1593" spans="1:22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7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1"/>
        <v>44.48</v>
      </c>
      <c r="Q1593" s="11" t="s">
        <v>8335</v>
      </c>
      <c r="R1593" t="s">
        <v>8342</v>
      </c>
      <c r="S1593" s="16">
        <f t="shared" si="122"/>
        <v>42433.726168981477</v>
      </c>
      <c r="T1593" s="16">
        <f t="shared" si="123"/>
        <v>42463.68450231482</v>
      </c>
      <c r="U1593" s="14">
        <f t="shared" si="124"/>
        <v>2016</v>
      </c>
      <c r="V1593" s="17"/>
    </row>
    <row r="1594" spans="1:22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7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1"/>
        <v>0</v>
      </c>
      <c r="Q1594" s="11" t="s">
        <v>8335</v>
      </c>
      <c r="R1594" t="s">
        <v>8342</v>
      </c>
      <c r="S1594" s="16">
        <f t="shared" si="122"/>
        <v>42046.072743055556</v>
      </c>
      <c r="T1594" s="16">
        <f t="shared" si="123"/>
        <v>42091.031076388885</v>
      </c>
      <c r="U1594" s="14">
        <f t="shared" si="124"/>
        <v>2015</v>
      </c>
      <c r="V1594" s="17"/>
    </row>
    <row r="1595" spans="1:22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7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1"/>
        <v>1</v>
      </c>
      <c r="Q1595" s="11" t="s">
        <v>8335</v>
      </c>
      <c r="R1595" t="s">
        <v>8342</v>
      </c>
      <c r="S1595" s="16">
        <f t="shared" si="122"/>
        <v>42033.845543981486</v>
      </c>
      <c r="T1595" s="16">
        <f t="shared" si="123"/>
        <v>42063.845543981486</v>
      </c>
      <c r="U1595" s="14">
        <f t="shared" si="124"/>
        <v>2015</v>
      </c>
      <c r="V1595" s="17"/>
    </row>
    <row r="1596" spans="1:22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7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1"/>
        <v>20.5</v>
      </c>
      <c r="Q1596" s="11" t="s">
        <v>8335</v>
      </c>
      <c r="R1596" t="s">
        <v>8342</v>
      </c>
      <c r="S1596" s="16">
        <f t="shared" si="122"/>
        <v>42445.712754629625</v>
      </c>
      <c r="T1596" s="16">
        <f t="shared" si="123"/>
        <v>42505.681249999994</v>
      </c>
      <c r="U1596" s="14">
        <f t="shared" si="124"/>
        <v>2016</v>
      </c>
      <c r="V1596" s="17"/>
    </row>
    <row r="1597" spans="1:22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7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1"/>
        <v>40</v>
      </c>
      <c r="Q1597" s="11" t="s">
        <v>8335</v>
      </c>
      <c r="R1597" t="s">
        <v>8342</v>
      </c>
      <c r="S1597" s="16">
        <f t="shared" si="122"/>
        <v>41780.050092592595</v>
      </c>
      <c r="T1597" s="16">
        <f t="shared" si="123"/>
        <v>41808.842361111114</v>
      </c>
      <c r="U1597" s="14">
        <f t="shared" si="124"/>
        <v>2014</v>
      </c>
      <c r="V1597" s="17"/>
    </row>
    <row r="1598" spans="1:22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7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1"/>
        <v>25</v>
      </c>
      <c r="Q1598" s="11" t="s">
        <v>8335</v>
      </c>
      <c r="R1598" t="s">
        <v>8342</v>
      </c>
      <c r="S1598" s="16">
        <f t="shared" si="122"/>
        <v>41941.430196759262</v>
      </c>
      <c r="T1598" s="16">
        <f t="shared" si="123"/>
        <v>41986.471863425926</v>
      </c>
      <c r="U1598" s="14">
        <f t="shared" si="124"/>
        <v>2014</v>
      </c>
      <c r="V1598" s="17"/>
    </row>
    <row r="1599" spans="1:22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7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1"/>
        <v>0</v>
      </c>
      <c r="Q1599" s="11" t="s">
        <v>8335</v>
      </c>
      <c r="R1599" t="s">
        <v>8342</v>
      </c>
      <c r="S1599" s="16">
        <f t="shared" si="122"/>
        <v>42603.354131944448</v>
      </c>
      <c r="T1599" s="16">
        <f t="shared" si="123"/>
        <v>42633.354131944448</v>
      </c>
      <c r="U1599" s="14">
        <f t="shared" si="124"/>
        <v>2016</v>
      </c>
      <c r="V1599" s="17"/>
    </row>
    <row r="1600" spans="1:22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7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1"/>
        <v>1</v>
      </c>
      <c r="Q1600" s="11" t="s">
        <v>8335</v>
      </c>
      <c r="R1600" t="s">
        <v>8342</v>
      </c>
      <c r="S1600" s="16">
        <f t="shared" si="122"/>
        <v>42151.667337962965</v>
      </c>
      <c r="T1600" s="16">
        <f t="shared" si="123"/>
        <v>42211.667337962965</v>
      </c>
      <c r="U1600" s="14">
        <f t="shared" si="124"/>
        <v>2015</v>
      </c>
      <c r="V1600" s="17"/>
    </row>
    <row r="1601" spans="1:22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7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1"/>
        <v>0</v>
      </c>
      <c r="Q1601" s="11" t="s">
        <v>8335</v>
      </c>
      <c r="R1601" t="s">
        <v>8342</v>
      </c>
      <c r="S1601" s="16">
        <f t="shared" si="122"/>
        <v>42438.53907407407</v>
      </c>
      <c r="T1601" s="16">
        <f t="shared" si="123"/>
        <v>42468.497407407413</v>
      </c>
      <c r="U1601" s="14">
        <f t="shared" si="124"/>
        <v>2016</v>
      </c>
      <c r="V1601" s="17"/>
    </row>
    <row r="1602" spans="1:22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7">
        <f t="shared" ref="F1602:F1665" si="125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21"/>
        <v>40.78</v>
      </c>
      <c r="Q1602" s="11" t="s">
        <v>8335</v>
      </c>
      <c r="R1602" t="s">
        <v>8342</v>
      </c>
      <c r="S1602" s="16">
        <f t="shared" si="122"/>
        <v>41791.057314814818</v>
      </c>
      <c r="T1602" s="16">
        <f t="shared" si="123"/>
        <v>41835.21597222222</v>
      </c>
      <c r="U1602" s="14">
        <f t="shared" si="124"/>
        <v>2014</v>
      </c>
      <c r="V1602" s="17"/>
    </row>
    <row r="1603" spans="1:22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7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26">IFERROR(ROUND(E1603/M1603,2),0)</f>
        <v>48.33</v>
      </c>
      <c r="Q1603" s="11" t="s">
        <v>8322</v>
      </c>
      <c r="R1603" t="s">
        <v>8323</v>
      </c>
      <c r="S1603" s="16">
        <f t="shared" ref="S1603:S1666" si="127">(((K1603/60)/60)/24)+DATE(1970,1,1)</f>
        <v>40638.092974537038</v>
      </c>
      <c r="T1603" s="16">
        <f t="shared" ref="T1603:T1666" si="128">(((J1603/60)/60)/24)+DATE(1970,1,1)</f>
        <v>40668.092974537038</v>
      </c>
      <c r="U1603" s="14">
        <f t="shared" si="124"/>
        <v>2011</v>
      </c>
      <c r="V1603" s="17"/>
    </row>
    <row r="1604" spans="1:22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7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6"/>
        <v>46.95</v>
      </c>
      <c r="Q1604" s="11" t="s">
        <v>8322</v>
      </c>
      <c r="R1604" t="s">
        <v>8323</v>
      </c>
      <c r="S1604" s="16">
        <f t="shared" si="127"/>
        <v>40788.297650462962</v>
      </c>
      <c r="T1604" s="16">
        <f t="shared" si="128"/>
        <v>40830.958333333336</v>
      </c>
      <c r="U1604" s="14">
        <f t="shared" ref="U1604:U1667" si="129">YEAR(S1604)</f>
        <v>2011</v>
      </c>
      <c r="V1604" s="17"/>
    </row>
    <row r="1605" spans="1:22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7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6"/>
        <v>66.69</v>
      </c>
      <c r="Q1605" s="11" t="s">
        <v>8322</v>
      </c>
      <c r="R1605" t="s">
        <v>8323</v>
      </c>
      <c r="S1605" s="16">
        <f t="shared" si="127"/>
        <v>40876.169664351852</v>
      </c>
      <c r="T1605" s="16">
        <f t="shared" si="128"/>
        <v>40936.169664351852</v>
      </c>
      <c r="U1605" s="14">
        <f t="shared" si="129"/>
        <v>2011</v>
      </c>
      <c r="V1605" s="17"/>
    </row>
    <row r="1606" spans="1:22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7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6"/>
        <v>48.84</v>
      </c>
      <c r="Q1606" s="11" t="s">
        <v>8322</v>
      </c>
      <c r="R1606" t="s">
        <v>8323</v>
      </c>
      <c r="S1606" s="16">
        <f t="shared" si="127"/>
        <v>40945.845312500001</v>
      </c>
      <c r="T1606" s="16">
        <f t="shared" si="128"/>
        <v>40985.80364583333</v>
      </c>
      <c r="U1606" s="14">
        <f t="shared" si="129"/>
        <v>2012</v>
      </c>
      <c r="V1606" s="17"/>
    </row>
    <row r="1607" spans="1:22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7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6"/>
        <v>137.31</v>
      </c>
      <c r="Q1607" s="11" t="s">
        <v>8322</v>
      </c>
      <c r="R1607" t="s">
        <v>8323</v>
      </c>
      <c r="S1607" s="16">
        <f t="shared" si="127"/>
        <v>40747.012881944444</v>
      </c>
      <c r="T1607" s="16">
        <f t="shared" si="128"/>
        <v>40756.291666666664</v>
      </c>
      <c r="U1607" s="14">
        <f t="shared" si="129"/>
        <v>2011</v>
      </c>
      <c r="V1607" s="17"/>
    </row>
    <row r="1608" spans="1:22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7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6"/>
        <v>87.83</v>
      </c>
      <c r="Q1608" s="11" t="s">
        <v>8322</v>
      </c>
      <c r="R1608" t="s">
        <v>8323</v>
      </c>
      <c r="S1608" s="16">
        <f t="shared" si="127"/>
        <v>40536.111550925925</v>
      </c>
      <c r="T1608" s="16">
        <f t="shared" si="128"/>
        <v>40626.069884259261</v>
      </c>
      <c r="U1608" s="14">
        <f t="shared" si="129"/>
        <v>2010</v>
      </c>
      <c r="V1608" s="17"/>
    </row>
    <row r="1609" spans="1:22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7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6"/>
        <v>70.790000000000006</v>
      </c>
      <c r="Q1609" s="11" t="s">
        <v>8322</v>
      </c>
      <c r="R1609" t="s">
        <v>8323</v>
      </c>
      <c r="S1609" s="16">
        <f t="shared" si="127"/>
        <v>41053.80846064815</v>
      </c>
      <c r="T1609" s="16">
        <f t="shared" si="128"/>
        <v>41074.80846064815</v>
      </c>
      <c r="U1609" s="14">
        <f t="shared" si="129"/>
        <v>2012</v>
      </c>
      <c r="V1609" s="17"/>
    </row>
    <row r="1610" spans="1:22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7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6"/>
        <v>52.83</v>
      </c>
      <c r="Q1610" s="11" t="s">
        <v>8322</v>
      </c>
      <c r="R1610" t="s">
        <v>8323</v>
      </c>
      <c r="S1610" s="16">
        <f t="shared" si="127"/>
        <v>41607.83085648148</v>
      </c>
      <c r="T1610" s="16">
        <f t="shared" si="128"/>
        <v>41640.226388888892</v>
      </c>
      <c r="U1610" s="14">
        <f t="shared" si="129"/>
        <v>2013</v>
      </c>
      <c r="V1610" s="17"/>
    </row>
    <row r="1611" spans="1:22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7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26"/>
        <v>443.75</v>
      </c>
      <c r="Q1611" s="11" t="s">
        <v>8322</v>
      </c>
      <c r="R1611" t="s">
        <v>8323</v>
      </c>
      <c r="S1611" s="16">
        <f t="shared" si="127"/>
        <v>40796.001261574071</v>
      </c>
      <c r="T1611" s="16">
        <f t="shared" si="128"/>
        <v>40849.333333333336</v>
      </c>
      <c r="U1611" s="14">
        <f t="shared" si="129"/>
        <v>2011</v>
      </c>
      <c r="V1611" s="17"/>
    </row>
    <row r="1612" spans="1:22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7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26"/>
        <v>48.54</v>
      </c>
      <c r="Q1612" s="11" t="s">
        <v>8322</v>
      </c>
      <c r="R1612" t="s">
        <v>8323</v>
      </c>
      <c r="S1612" s="16">
        <f t="shared" si="127"/>
        <v>41228.924884259257</v>
      </c>
      <c r="T1612" s="16">
        <f t="shared" si="128"/>
        <v>41258.924884259257</v>
      </c>
      <c r="U1612" s="14">
        <f t="shared" si="129"/>
        <v>2012</v>
      </c>
      <c r="V1612" s="17"/>
    </row>
    <row r="1613" spans="1:22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7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26"/>
        <v>37.07</v>
      </c>
      <c r="Q1613" s="11" t="s">
        <v>8322</v>
      </c>
      <c r="R1613" t="s">
        <v>8323</v>
      </c>
      <c r="S1613" s="16">
        <f t="shared" si="127"/>
        <v>41409.00037037037</v>
      </c>
      <c r="T1613" s="16">
        <f t="shared" si="128"/>
        <v>41430.00037037037</v>
      </c>
      <c r="U1613" s="14">
        <f t="shared" si="129"/>
        <v>2013</v>
      </c>
      <c r="V1613" s="17"/>
    </row>
    <row r="1614" spans="1:22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7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26"/>
        <v>50</v>
      </c>
      <c r="Q1614" s="11" t="s">
        <v>8322</v>
      </c>
      <c r="R1614" t="s">
        <v>8323</v>
      </c>
      <c r="S1614" s="16">
        <f t="shared" si="127"/>
        <v>41246.874814814815</v>
      </c>
      <c r="T1614" s="16">
        <f t="shared" si="128"/>
        <v>41276.874814814815</v>
      </c>
      <c r="U1614" s="14">
        <f t="shared" si="129"/>
        <v>2012</v>
      </c>
      <c r="V1614" s="17"/>
    </row>
    <row r="1615" spans="1:22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7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26"/>
        <v>39.04</v>
      </c>
      <c r="Q1615" s="11" t="s">
        <v>8322</v>
      </c>
      <c r="R1615" t="s">
        <v>8323</v>
      </c>
      <c r="S1615" s="16">
        <f t="shared" si="127"/>
        <v>41082.069467592592</v>
      </c>
      <c r="T1615" s="16">
        <f t="shared" si="128"/>
        <v>41112.069467592592</v>
      </c>
      <c r="U1615" s="14">
        <f t="shared" si="129"/>
        <v>2012</v>
      </c>
      <c r="V1615" s="17"/>
    </row>
    <row r="1616" spans="1:22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7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26"/>
        <v>66.69</v>
      </c>
      <c r="Q1616" s="11" t="s">
        <v>8322</v>
      </c>
      <c r="R1616" t="s">
        <v>8323</v>
      </c>
      <c r="S1616" s="16">
        <f t="shared" si="127"/>
        <v>41794.981122685182</v>
      </c>
      <c r="T1616" s="16">
        <f t="shared" si="128"/>
        <v>41854.708333333336</v>
      </c>
      <c r="U1616" s="14">
        <f t="shared" si="129"/>
        <v>2014</v>
      </c>
      <c r="V1616" s="17"/>
    </row>
    <row r="1617" spans="1:22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7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26"/>
        <v>67.13</v>
      </c>
      <c r="Q1617" s="11" t="s">
        <v>8322</v>
      </c>
      <c r="R1617" t="s">
        <v>8323</v>
      </c>
      <c r="S1617" s="16">
        <f t="shared" si="127"/>
        <v>40845.050879629627</v>
      </c>
      <c r="T1617" s="16">
        <f t="shared" si="128"/>
        <v>40890.092546296299</v>
      </c>
      <c r="U1617" s="14">
        <f t="shared" si="129"/>
        <v>2011</v>
      </c>
      <c r="V1617" s="17"/>
    </row>
    <row r="1618" spans="1:22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7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26"/>
        <v>66.37</v>
      </c>
      <c r="Q1618" s="11" t="s">
        <v>8322</v>
      </c>
      <c r="R1618" t="s">
        <v>8323</v>
      </c>
      <c r="S1618" s="16">
        <f t="shared" si="127"/>
        <v>41194.715520833335</v>
      </c>
      <c r="T1618" s="16">
        <f t="shared" si="128"/>
        <v>41235.916666666664</v>
      </c>
      <c r="U1618" s="14">
        <f t="shared" si="129"/>
        <v>2012</v>
      </c>
      <c r="V1618" s="17"/>
    </row>
    <row r="1619" spans="1:22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7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26"/>
        <v>64.62</v>
      </c>
      <c r="Q1619" s="11" t="s">
        <v>8322</v>
      </c>
      <c r="R1619" t="s">
        <v>8323</v>
      </c>
      <c r="S1619" s="16">
        <f t="shared" si="127"/>
        <v>41546.664212962962</v>
      </c>
      <c r="T1619" s="16">
        <f t="shared" si="128"/>
        <v>41579.791666666664</v>
      </c>
      <c r="U1619" s="14">
        <f t="shared" si="129"/>
        <v>2013</v>
      </c>
      <c r="V1619" s="17"/>
    </row>
    <row r="1620" spans="1:22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7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26"/>
        <v>58.37</v>
      </c>
      <c r="Q1620" s="11" t="s">
        <v>8322</v>
      </c>
      <c r="R1620" t="s">
        <v>8323</v>
      </c>
      <c r="S1620" s="16">
        <f t="shared" si="127"/>
        <v>41301.654340277775</v>
      </c>
      <c r="T1620" s="16">
        <f t="shared" si="128"/>
        <v>41341.654340277775</v>
      </c>
      <c r="U1620" s="14">
        <f t="shared" si="129"/>
        <v>2013</v>
      </c>
      <c r="V1620" s="17"/>
    </row>
    <row r="1621" spans="1:22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7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26"/>
        <v>86.96</v>
      </c>
      <c r="Q1621" s="11" t="s">
        <v>8322</v>
      </c>
      <c r="R1621" t="s">
        <v>8323</v>
      </c>
      <c r="S1621" s="16">
        <f t="shared" si="127"/>
        <v>41876.18618055556</v>
      </c>
      <c r="T1621" s="16">
        <f t="shared" si="128"/>
        <v>41897.18618055556</v>
      </c>
      <c r="U1621" s="14">
        <f t="shared" si="129"/>
        <v>2014</v>
      </c>
      <c r="V1621" s="17"/>
    </row>
    <row r="1622" spans="1:22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7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26"/>
        <v>66.47</v>
      </c>
      <c r="Q1622" s="11" t="s">
        <v>8322</v>
      </c>
      <c r="R1622" t="s">
        <v>8323</v>
      </c>
      <c r="S1622" s="16">
        <f t="shared" si="127"/>
        <v>41321.339583333334</v>
      </c>
      <c r="T1622" s="16">
        <f t="shared" si="128"/>
        <v>41328.339583333334</v>
      </c>
      <c r="U1622" s="14">
        <f t="shared" si="129"/>
        <v>2013</v>
      </c>
      <c r="V1622" s="17"/>
    </row>
    <row r="1623" spans="1:22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7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26"/>
        <v>163.78</v>
      </c>
      <c r="Q1623" s="11" t="s">
        <v>8322</v>
      </c>
      <c r="R1623" t="s">
        <v>8323</v>
      </c>
      <c r="S1623" s="16">
        <f t="shared" si="127"/>
        <v>41003.60665509259</v>
      </c>
      <c r="T1623" s="16">
        <f t="shared" si="128"/>
        <v>41057.165972222225</v>
      </c>
      <c r="U1623" s="14">
        <f t="shared" si="129"/>
        <v>2012</v>
      </c>
      <c r="V1623" s="17"/>
    </row>
    <row r="1624" spans="1:22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7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26"/>
        <v>107.98</v>
      </c>
      <c r="Q1624" s="11" t="s">
        <v>8322</v>
      </c>
      <c r="R1624" t="s">
        <v>8323</v>
      </c>
      <c r="S1624" s="16">
        <f t="shared" si="127"/>
        <v>41950.29483796296</v>
      </c>
      <c r="T1624" s="16">
        <f t="shared" si="128"/>
        <v>41990.332638888889</v>
      </c>
      <c r="U1624" s="14">
        <f t="shared" si="129"/>
        <v>2014</v>
      </c>
      <c r="V1624" s="17"/>
    </row>
    <row r="1625" spans="1:22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7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26"/>
        <v>42.11</v>
      </c>
      <c r="Q1625" s="11" t="s">
        <v>8322</v>
      </c>
      <c r="R1625" t="s">
        <v>8323</v>
      </c>
      <c r="S1625" s="16">
        <f t="shared" si="127"/>
        <v>41453.688530092593</v>
      </c>
      <c r="T1625" s="16">
        <f t="shared" si="128"/>
        <v>41513.688530092593</v>
      </c>
      <c r="U1625" s="14">
        <f t="shared" si="129"/>
        <v>2013</v>
      </c>
      <c r="V1625" s="17"/>
    </row>
    <row r="1626" spans="1:22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7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26"/>
        <v>47.2</v>
      </c>
      <c r="Q1626" s="11" t="s">
        <v>8322</v>
      </c>
      <c r="R1626" t="s">
        <v>8323</v>
      </c>
      <c r="S1626" s="16">
        <f t="shared" si="127"/>
        <v>41243.367303240739</v>
      </c>
      <c r="T1626" s="16">
        <f t="shared" si="128"/>
        <v>41283.367303240739</v>
      </c>
      <c r="U1626" s="14">
        <f t="shared" si="129"/>
        <v>2012</v>
      </c>
      <c r="V1626" s="17"/>
    </row>
    <row r="1627" spans="1:22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7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26"/>
        <v>112.02</v>
      </c>
      <c r="Q1627" s="11" t="s">
        <v>8322</v>
      </c>
      <c r="R1627" t="s">
        <v>8323</v>
      </c>
      <c r="S1627" s="16">
        <f t="shared" si="127"/>
        <v>41135.699687500004</v>
      </c>
      <c r="T1627" s="16">
        <f t="shared" si="128"/>
        <v>41163.699687500004</v>
      </c>
      <c r="U1627" s="14">
        <f t="shared" si="129"/>
        <v>2012</v>
      </c>
      <c r="V1627" s="17"/>
    </row>
    <row r="1628" spans="1:22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7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26"/>
        <v>74.95</v>
      </c>
      <c r="Q1628" s="11" t="s">
        <v>8322</v>
      </c>
      <c r="R1628" t="s">
        <v>8323</v>
      </c>
      <c r="S1628" s="16">
        <f t="shared" si="127"/>
        <v>41579.847997685189</v>
      </c>
      <c r="T1628" s="16">
        <f t="shared" si="128"/>
        <v>41609.889664351853</v>
      </c>
      <c r="U1628" s="14">
        <f t="shared" si="129"/>
        <v>2013</v>
      </c>
      <c r="V1628" s="17"/>
    </row>
    <row r="1629" spans="1:22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7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26"/>
        <v>61.58</v>
      </c>
      <c r="Q1629" s="11" t="s">
        <v>8322</v>
      </c>
      <c r="R1629" t="s">
        <v>8323</v>
      </c>
      <c r="S1629" s="16">
        <f t="shared" si="127"/>
        <v>41205.707048611112</v>
      </c>
      <c r="T1629" s="16">
        <f t="shared" si="128"/>
        <v>41239.207638888889</v>
      </c>
      <c r="U1629" s="14">
        <f t="shared" si="129"/>
        <v>2012</v>
      </c>
      <c r="V1629" s="17"/>
    </row>
    <row r="1630" spans="1:22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7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26"/>
        <v>45.88</v>
      </c>
      <c r="Q1630" s="11" t="s">
        <v>8322</v>
      </c>
      <c r="R1630" t="s">
        <v>8323</v>
      </c>
      <c r="S1630" s="16">
        <f t="shared" si="127"/>
        <v>41774.737060185187</v>
      </c>
      <c r="T1630" s="16">
        <f t="shared" si="128"/>
        <v>41807.737060185187</v>
      </c>
      <c r="U1630" s="14">
        <f t="shared" si="129"/>
        <v>2014</v>
      </c>
      <c r="V1630" s="17"/>
    </row>
    <row r="1631" spans="1:22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7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26"/>
        <v>75.849999999999994</v>
      </c>
      <c r="Q1631" s="11" t="s">
        <v>8322</v>
      </c>
      <c r="R1631" t="s">
        <v>8323</v>
      </c>
      <c r="S1631" s="16">
        <f t="shared" si="127"/>
        <v>41645.867280092592</v>
      </c>
      <c r="T1631" s="16">
        <f t="shared" si="128"/>
        <v>41690.867280092592</v>
      </c>
      <c r="U1631" s="14">
        <f t="shared" si="129"/>
        <v>2014</v>
      </c>
      <c r="V1631" s="17"/>
    </row>
    <row r="1632" spans="1:22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7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26"/>
        <v>84.21</v>
      </c>
      <c r="Q1632" s="11" t="s">
        <v>8322</v>
      </c>
      <c r="R1632" t="s">
        <v>8323</v>
      </c>
      <c r="S1632" s="16">
        <f t="shared" si="127"/>
        <v>40939.837673611109</v>
      </c>
      <c r="T1632" s="16">
        <f t="shared" si="128"/>
        <v>40970.290972222225</v>
      </c>
      <c r="U1632" s="14">
        <f t="shared" si="129"/>
        <v>2012</v>
      </c>
      <c r="V1632" s="17"/>
    </row>
    <row r="1633" spans="1:22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7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26"/>
        <v>117.23</v>
      </c>
      <c r="Q1633" s="11" t="s">
        <v>8322</v>
      </c>
      <c r="R1633" t="s">
        <v>8323</v>
      </c>
      <c r="S1633" s="16">
        <f t="shared" si="127"/>
        <v>41164.859502314815</v>
      </c>
      <c r="T1633" s="16">
        <f t="shared" si="128"/>
        <v>41194.859502314815</v>
      </c>
      <c r="U1633" s="14">
        <f t="shared" si="129"/>
        <v>2012</v>
      </c>
      <c r="V1633" s="17"/>
    </row>
    <row r="1634" spans="1:22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7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26"/>
        <v>86.49</v>
      </c>
      <c r="Q1634" s="11" t="s">
        <v>8322</v>
      </c>
      <c r="R1634" t="s">
        <v>8323</v>
      </c>
      <c r="S1634" s="16">
        <f t="shared" si="127"/>
        <v>40750.340902777774</v>
      </c>
      <c r="T1634" s="16">
        <f t="shared" si="128"/>
        <v>40810.340902777774</v>
      </c>
      <c r="U1634" s="14">
        <f t="shared" si="129"/>
        <v>2011</v>
      </c>
      <c r="V1634" s="17"/>
    </row>
    <row r="1635" spans="1:22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7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26"/>
        <v>172.41</v>
      </c>
      <c r="Q1635" s="11" t="s">
        <v>8322</v>
      </c>
      <c r="R1635" t="s">
        <v>8323</v>
      </c>
      <c r="S1635" s="16">
        <f t="shared" si="127"/>
        <v>40896.883750000001</v>
      </c>
      <c r="T1635" s="16">
        <f t="shared" si="128"/>
        <v>40924.208333333336</v>
      </c>
      <c r="U1635" s="14">
        <f t="shared" si="129"/>
        <v>2011</v>
      </c>
      <c r="V1635" s="17"/>
    </row>
    <row r="1636" spans="1:22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7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26"/>
        <v>62.81</v>
      </c>
      <c r="Q1636" s="11" t="s">
        <v>8322</v>
      </c>
      <c r="R1636" t="s">
        <v>8323</v>
      </c>
      <c r="S1636" s="16">
        <f t="shared" si="127"/>
        <v>40658.189826388887</v>
      </c>
      <c r="T1636" s="16">
        <f t="shared" si="128"/>
        <v>40696.249305555553</v>
      </c>
      <c r="U1636" s="14">
        <f t="shared" si="129"/>
        <v>2011</v>
      </c>
      <c r="V1636" s="17"/>
    </row>
    <row r="1637" spans="1:22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7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26"/>
        <v>67.73</v>
      </c>
      <c r="Q1637" s="11" t="s">
        <v>8322</v>
      </c>
      <c r="R1637" t="s">
        <v>8323</v>
      </c>
      <c r="S1637" s="16">
        <f t="shared" si="127"/>
        <v>42502.868761574078</v>
      </c>
      <c r="T1637" s="16">
        <f t="shared" si="128"/>
        <v>42562.868761574078</v>
      </c>
      <c r="U1637" s="14">
        <f t="shared" si="129"/>
        <v>2016</v>
      </c>
      <c r="V1637" s="17"/>
    </row>
    <row r="1638" spans="1:22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7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26"/>
        <v>53.56</v>
      </c>
      <c r="Q1638" s="11" t="s">
        <v>8322</v>
      </c>
      <c r="R1638" t="s">
        <v>8323</v>
      </c>
      <c r="S1638" s="16">
        <f t="shared" si="127"/>
        <v>40663.08666666667</v>
      </c>
      <c r="T1638" s="16">
        <f t="shared" si="128"/>
        <v>40706.166666666664</v>
      </c>
      <c r="U1638" s="14">
        <f t="shared" si="129"/>
        <v>2011</v>
      </c>
      <c r="V1638" s="17"/>
    </row>
    <row r="1639" spans="1:22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7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26"/>
        <v>34.6</v>
      </c>
      <c r="Q1639" s="11" t="s">
        <v>8322</v>
      </c>
      <c r="R1639" t="s">
        <v>8323</v>
      </c>
      <c r="S1639" s="16">
        <f t="shared" si="127"/>
        <v>40122.751620370371</v>
      </c>
      <c r="T1639" s="16">
        <f t="shared" si="128"/>
        <v>40178.98541666667</v>
      </c>
      <c r="U1639" s="14">
        <f t="shared" si="129"/>
        <v>2009</v>
      </c>
      <c r="V1639" s="17"/>
    </row>
    <row r="1640" spans="1:22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7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26"/>
        <v>38.89</v>
      </c>
      <c r="Q1640" s="11" t="s">
        <v>8322</v>
      </c>
      <c r="R1640" t="s">
        <v>8323</v>
      </c>
      <c r="S1640" s="16">
        <f t="shared" si="127"/>
        <v>41288.68712962963</v>
      </c>
      <c r="T1640" s="16">
        <f t="shared" si="128"/>
        <v>41333.892361111109</v>
      </c>
      <c r="U1640" s="14">
        <f t="shared" si="129"/>
        <v>2013</v>
      </c>
      <c r="V1640" s="17"/>
    </row>
    <row r="1641" spans="1:22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7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26"/>
        <v>94.74</v>
      </c>
      <c r="Q1641" s="11" t="s">
        <v>8322</v>
      </c>
      <c r="R1641" t="s">
        <v>8323</v>
      </c>
      <c r="S1641" s="16">
        <f t="shared" si="127"/>
        <v>40941.652372685188</v>
      </c>
      <c r="T1641" s="16">
        <f t="shared" si="128"/>
        <v>40971.652372685188</v>
      </c>
      <c r="U1641" s="14">
        <f t="shared" si="129"/>
        <v>2012</v>
      </c>
      <c r="V1641" s="17"/>
    </row>
    <row r="1642" spans="1:22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7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26"/>
        <v>39.97</v>
      </c>
      <c r="Q1642" s="11" t="s">
        <v>8322</v>
      </c>
      <c r="R1642" t="s">
        <v>8323</v>
      </c>
      <c r="S1642" s="16">
        <f t="shared" si="127"/>
        <v>40379.23096064815</v>
      </c>
      <c r="T1642" s="16">
        <f t="shared" si="128"/>
        <v>40393.082638888889</v>
      </c>
      <c r="U1642" s="14">
        <f t="shared" si="129"/>
        <v>2010</v>
      </c>
      <c r="V1642" s="17"/>
    </row>
    <row r="1643" spans="1:22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7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26"/>
        <v>97.5</v>
      </c>
      <c r="Q1643" s="11" t="s">
        <v>8322</v>
      </c>
      <c r="R1643" t="s">
        <v>8343</v>
      </c>
      <c r="S1643" s="16">
        <f t="shared" si="127"/>
        <v>41962.596574074079</v>
      </c>
      <c r="T1643" s="16">
        <f t="shared" si="128"/>
        <v>41992.596574074079</v>
      </c>
      <c r="U1643" s="14">
        <f t="shared" si="129"/>
        <v>2014</v>
      </c>
      <c r="V1643" s="17"/>
    </row>
    <row r="1644" spans="1:22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7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26"/>
        <v>42.86</v>
      </c>
      <c r="Q1644" s="11" t="s">
        <v>8322</v>
      </c>
      <c r="R1644" t="s">
        <v>8343</v>
      </c>
      <c r="S1644" s="16">
        <f t="shared" si="127"/>
        <v>40688.024618055555</v>
      </c>
      <c r="T1644" s="16">
        <f t="shared" si="128"/>
        <v>40708.024618055555</v>
      </c>
      <c r="U1644" s="14">
        <f t="shared" si="129"/>
        <v>2011</v>
      </c>
      <c r="V1644" s="17"/>
    </row>
    <row r="1645" spans="1:22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7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26"/>
        <v>168.51</v>
      </c>
      <c r="Q1645" s="11" t="s">
        <v>8322</v>
      </c>
      <c r="R1645" t="s">
        <v>8343</v>
      </c>
      <c r="S1645" s="16">
        <f t="shared" si="127"/>
        <v>41146.824212962965</v>
      </c>
      <c r="T1645" s="16">
        <f t="shared" si="128"/>
        <v>41176.824212962965</v>
      </c>
      <c r="U1645" s="14">
        <f t="shared" si="129"/>
        <v>2012</v>
      </c>
      <c r="V1645" s="17"/>
    </row>
    <row r="1646" spans="1:22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7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26"/>
        <v>85.55</v>
      </c>
      <c r="Q1646" s="11" t="s">
        <v>8322</v>
      </c>
      <c r="R1646" t="s">
        <v>8343</v>
      </c>
      <c r="S1646" s="16">
        <f t="shared" si="127"/>
        <v>41175.05972222222</v>
      </c>
      <c r="T1646" s="16">
        <f t="shared" si="128"/>
        <v>41235.101388888892</v>
      </c>
      <c r="U1646" s="14">
        <f t="shared" si="129"/>
        <v>2012</v>
      </c>
      <c r="V1646" s="17"/>
    </row>
    <row r="1647" spans="1:22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7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26"/>
        <v>554</v>
      </c>
      <c r="Q1647" s="11" t="s">
        <v>8322</v>
      </c>
      <c r="R1647" t="s">
        <v>8343</v>
      </c>
      <c r="S1647" s="16">
        <f t="shared" si="127"/>
        <v>41521.617361111108</v>
      </c>
      <c r="T1647" s="16">
        <f t="shared" si="128"/>
        <v>41535.617361111108</v>
      </c>
      <c r="U1647" s="14">
        <f t="shared" si="129"/>
        <v>2013</v>
      </c>
      <c r="V1647" s="17"/>
    </row>
    <row r="1648" spans="1:22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7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26"/>
        <v>26.55</v>
      </c>
      <c r="Q1648" s="11" t="s">
        <v>8322</v>
      </c>
      <c r="R1648" t="s">
        <v>8343</v>
      </c>
      <c r="S1648" s="16">
        <f t="shared" si="127"/>
        <v>41833.450266203705</v>
      </c>
      <c r="T1648" s="16">
        <f t="shared" si="128"/>
        <v>41865.757638888892</v>
      </c>
      <c r="U1648" s="14">
        <f t="shared" si="129"/>
        <v>2014</v>
      </c>
      <c r="V1648" s="17"/>
    </row>
    <row r="1649" spans="1:22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7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26"/>
        <v>113.83</v>
      </c>
      <c r="Q1649" s="11" t="s">
        <v>8322</v>
      </c>
      <c r="R1649" t="s">
        <v>8343</v>
      </c>
      <c r="S1649" s="16">
        <f t="shared" si="127"/>
        <v>41039.409456018519</v>
      </c>
      <c r="T1649" s="16">
        <f t="shared" si="128"/>
        <v>41069.409456018519</v>
      </c>
      <c r="U1649" s="14">
        <f t="shared" si="129"/>
        <v>2012</v>
      </c>
      <c r="V1649" s="17"/>
    </row>
    <row r="1650" spans="1:22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7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26"/>
        <v>32.01</v>
      </c>
      <c r="Q1650" s="11" t="s">
        <v>8322</v>
      </c>
      <c r="R1650" t="s">
        <v>8343</v>
      </c>
      <c r="S1650" s="16">
        <f t="shared" si="127"/>
        <v>40592.704652777778</v>
      </c>
      <c r="T1650" s="16">
        <f t="shared" si="128"/>
        <v>40622.662986111114</v>
      </c>
      <c r="U1650" s="14">
        <f t="shared" si="129"/>
        <v>2011</v>
      </c>
      <c r="V1650" s="17"/>
    </row>
    <row r="1651" spans="1:22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7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26"/>
        <v>47.19</v>
      </c>
      <c r="Q1651" s="11" t="s">
        <v>8322</v>
      </c>
      <c r="R1651" t="s">
        <v>8343</v>
      </c>
      <c r="S1651" s="16">
        <f t="shared" si="127"/>
        <v>41737.684664351851</v>
      </c>
      <c r="T1651" s="16">
        <f t="shared" si="128"/>
        <v>41782.684664351851</v>
      </c>
      <c r="U1651" s="14">
        <f t="shared" si="129"/>
        <v>2014</v>
      </c>
      <c r="V1651" s="17"/>
    </row>
    <row r="1652" spans="1:22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7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26"/>
        <v>88.47</v>
      </c>
      <c r="Q1652" s="11" t="s">
        <v>8322</v>
      </c>
      <c r="R1652" t="s">
        <v>8343</v>
      </c>
      <c r="S1652" s="16">
        <f t="shared" si="127"/>
        <v>41526.435613425929</v>
      </c>
      <c r="T1652" s="16">
        <f t="shared" si="128"/>
        <v>41556.435613425929</v>
      </c>
      <c r="U1652" s="14">
        <f t="shared" si="129"/>
        <v>2013</v>
      </c>
      <c r="V1652" s="17"/>
    </row>
    <row r="1653" spans="1:22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7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26"/>
        <v>100.75</v>
      </c>
      <c r="Q1653" s="11" t="s">
        <v>8322</v>
      </c>
      <c r="R1653" t="s">
        <v>8343</v>
      </c>
      <c r="S1653" s="16">
        <f t="shared" si="127"/>
        <v>40625.900694444441</v>
      </c>
      <c r="T1653" s="16">
        <f t="shared" si="128"/>
        <v>40659.290972222225</v>
      </c>
      <c r="U1653" s="14">
        <f t="shared" si="129"/>
        <v>2011</v>
      </c>
      <c r="V1653" s="17"/>
    </row>
    <row r="1654" spans="1:22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7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26"/>
        <v>64.709999999999994</v>
      </c>
      <c r="Q1654" s="11" t="s">
        <v>8322</v>
      </c>
      <c r="R1654" t="s">
        <v>8343</v>
      </c>
      <c r="S1654" s="16">
        <f t="shared" si="127"/>
        <v>41572.492974537039</v>
      </c>
      <c r="T1654" s="16">
        <f t="shared" si="128"/>
        <v>41602.534641203703</v>
      </c>
      <c r="U1654" s="14">
        <f t="shared" si="129"/>
        <v>2013</v>
      </c>
      <c r="V1654" s="17"/>
    </row>
    <row r="1655" spans="1:22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7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26"/>
        <v>51.85</v>
      </c>
      <c r="Q1655" s="11" t="s">
        <v>8322</v>
      </c>
      <c r="R1655" t="s">
        <v>8343</v>
      </c>
      <c r="S1655" s="16">
        <f t="shared" si="127"/>
        <v>40626.834444444445</v>
      </c>
      <c r="T1655" s="16">
        <f t="shared" si="128"/>
        <v>40657.834444444445</v>
      </c>
      <c r="U1655" s="14">
        <f t="shared" si="129"/>
        <v>2011</v>
      </c>
      <c r="V1655" s="17"/>
    </row>
    <row r="1656" spans="1:22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7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26"/>
        <v>38.79</v>
      </c>
      <c r="Q1656" s="11" t="s">
        <v>8322</v>
      </c>
      <c r="R1656" t="s">
        <v>8343</v>
      </c>
      <c r="S1656" s="16">
        <f t="shared" si="127"/>
        <v>40987.890740740739</v>
      </c>
      <c r="T1656" s="16">
        <f t="shared" si="128"/>
        <v>41017.890740740739</v>
      </c>
      <c r="U1656" s="14">
        <f t="shared" si="129"/>
        <v>2012</v>
      </c>
      <c r="V1656" s="17"/>
    </row>
    <row r="1657" spans="1:22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7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26"/>
        <v>44.65</v>
      </c>
      <c r="Q1657" s="11" t="s">
        <v>8322</v>
      </c>
      <c r="R1657" t="s">
        <v>8343</v>
      </c>
      <c r="S1657" s="16">
        <f t="shared" si="127"/>
        <v>40974.791898148149</v>
      </c>
      <c r="T1657" s="16">
        <f t="shared" si="128"/>
        <v>41004.750231481477</v>
      </c>
      <c r="U1657" s="14">
        <f t="shared" si="129"/>
        <v>2012</v>
      </c>
      <c r="V1657" s="17"/>
    </row>
    <row r="1658" spans="1:22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7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26"/>
        <v>156.77000000000001</v>
      </c>
      <c r="Q1658" s="11" t="s">
        <v>8322</v>
      </c>
      <c r="R1658" t="s">
        <v>8343</v>
      </c>
      <c r="S1658" s="16">
        <f t="shared" si="127"/>
        <v>41226.928842592592</v>
      </c>
      <c r="T1658" s="16">
        <f t="shared" si="128"/>
        <v>41256.928842592592</v>
      </c>
      <c r="U1658" s="14">
        <f t="shared" si="129"/>
        <v>2012</v>
      </c>
      <c r="V1658" s="17"/>
    </row>
    <row r="1659" spans="1:22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7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26"/>
        <v>118.7</v>
      </c>
      <c r="Q1659" s="11" t="s">
        <v>8322</v>
      </c>
      <c r="R1659" t="s">
        <v>8343</v>
      </c>
      <c r="S1659" s="16">
        <f t="shared" si="127"/>
        <v>41023.782037037039</v>
      </c>
      <c r="T1659" s="16">
        <f t="shared" si="128"/>
        <v>41053.782037037039</v>
      </c>
      <c r="U1659" s="14">
        <f t="shared" si="129"/>
        <v>2012</v>
      </c>
      <c r="V1659" s="17"/>
    </row>
    <row r="1660" spans="1:22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7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26"/>
        <v>74.150000000000006</v>
      </c>
      <c r="Q1660" s="11" t="s">
        <v>8322</v>
      </c>
      <c r="R1660" t="s">
        <v>8343</v>
      </c>
      <c r="S1660" s="16">
        <f t="shared" si="127"/>
        <v>41223.22184027778</v>
      </c>
      <c r="T1660" s="16">
        <f t="shared" si="128"/>
        <v>41261.597222222219</v>
      </c>
      <c r="U1660" s="14">
        <f t="shared" si="129"/>
        <v>2012</v>
      </c>
      <c r="V1660" s="17"/>
    </row>
    <row r="1661" spans="1:22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7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26"/>
        <v>12.53</v>
      </c>
      <c r="Q1661" s="11" t="s">
        <v>8322</v>
      </c>
      <c r="R1661" t="s">
        <v>8343</v>
      </c>
      <c r="S1661" s="16">
        <f t="shared" si="127"/>
        <v>41596.913437499999</v>
      </c>
      <c r="T1661" s="16">
        <f t="shared" si="128"/>
        <v>41625.5</v>
      </c>
      <c r="U1661" s="14">
        <f t="shared" si="129"/>
        <v>2013</v>
      </c>
      <c r="V1661" s="17"/>
    </row>
    <row r="1662" spans="1:22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7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26"/>
        <v>27.86</v>
      </c>
      <c r="Q1662" s="11" t="s">
        <v>8322</v>
      </c>
      <c r="R1662" t="s">
        <v>8343</v>
      </c>
      <c r="S1662" s="16">
        <f t="shared" si="127"/>
        <v>42459.693865740745</v>
      </c>
      <c r="T1662" s="16">
        <f t="shared" si="128"/>
        <v>42490.915972222225</v>
      </c>
      <c r="U1662" s="14">
        <f t="shared" si="129"/>
        <v>2016</v>
      </c>
      <c r="V1662" s="17"/>
    </row>
    <row r="1663" spans="1:22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7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26"/>
        <v>80.180000000000007</v>
      </c>
      <c r="Q1663" s="11" t="s">
        <v>8322</v>
      </c>
      <c r="R1663" t="s">
        <v>8343</v>
      </c>
      <c r="S1663" s="16">
        <f t="shared" si="127"/>
        <v>42343.998043981483</v>
      </c>
      <c r="T1663" s="16">
        <f t="shared" si="128"/>
        <v>42386.875</v>
      </c>
      <c r="U1663" s="14">
        <f t="shared" si="129"/>
        <v>2015</v>
      </c>
      <c r="V1663" s="17"/>
    </row>
    <row r="1664" spans="1:22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7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26"/>
        <v>132.44</v>
      </c>
      <c r="Q1664" s="11" t="s">
        <v>8322</v>
      </c>
      <c r="R1664" t="s">
        <v>8343</v>
      </c>
      <c r="S1664" s="16">
        <f t="shared" si="127"/>
        <v>40848.198333333334</v>
      </c>
      <c r="T1664" s="16">
        <f t="shared" si="128"/>
        <v>40908.239999999998</v>
      </c>
      <c r="U1664" s="14">
        <f t="shared" si="129"/>
        <v>2011</v>
      </c>
      <c r="V1664" s="17"/>
    </row>
    <row r="1665" spans="1:22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7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26"/>
        <v>33.75</v>
      </c>
      <c r="Q1665" s="11" t="s">
        <v>8322</v>
      </c>
      <c r="R1665" t="s">
        <v>8343</v>
      </c>
      <c r="S1665" s="16">
        <f t="shared" si="127"/>
        <v>42006.02207175926</v>
      </c>
      <c r="T1665" s="16">
        <f t="shared" si="128"/>
        <v>42036.02207175926</v>
      </c>
      <c r="U1665" s="14">
        <f t="shared" si="129"/>
        <v>2015</v>
      </c>
      <c r="V1665" s="17"/>
    </row>
    <row r="1666" spans="1:22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7">
        <f t="shared" ref="F1666:F1729" si="130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26"/>
        <v>34.380000000000003</v>
      </c>
      <c r="Q1666" s="11" t="s">
        <v>8322</v>
      </c>
      <c r="R1666" t="s">
        <v>8343</v>
      </c>
      <c r="S1666" s="16">
        <f t="shared" si="127"/>
        <v>40939.761782407404</v>
      </c>
      <c r="T1666" s="16">
        <f t="shared" si="128"/>
        <v>40984.165972222225</v>
      </c>
      <c r="U1666" s="14">
        <f t="shared" si="129"/>
        <v>2012</v>
      </c>
      <c r="V1666" s="17"/>
    </row>
    <row r="1667" spans="1:22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7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31">IFERROR(ROUND(E1667/M1667,2),0)</f>
        <v>44.96</v>
      </c>
      <c r="Q1667" s="11" t="s">
        <v>8322</v>
      </c>
      <c r="R1667" t="s">
        <v>8343</v>
      </c>
      <c r="S1667" s="16">
        <f t="shared" ref="S1667:S1730" si="132">(((K1667/60)/60)/24)+DATE(1970,1,1)</f>
        <v>40564.649456018517</v>
      </c>
      <c r="T1667" s="16">
        <f t="shared" ref="T1667:T1730" si="133">(((J1667/60)/60)/24)+DATE(1970,1,1)</f>
        <v>40596.125</v>
      </c>
      <c r="U1667" s="14">
        <f t="shared" si="129"/>
        <v>2011</v>
      </c>
      <c r="V1667" s="17"/>
    </row>
    <row r="1668" spans="1:22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7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1"/>
        <v>41.04</v>
      </c>
      <c r="Q1668" s="11" t="s">
        <v>8322</v>
      </c>
      <c r="R1668" t="s">
        <v>8343</v>
      </c>
      <c r="S1668" s="16">
        <f t="shared" si="132"/>
        <v>41331.253159722226</v>
      </c>
      <c r="T1668" s="16">
        <f t="shared" si="133"/>
        <v>41361.211493055554</v>
      </c>
      <c r="U1668" s="14">
        <f t="shared" ref="U1668:U1731" si="134">YEAR(S1668)</f>
        <v>2013</v>
      </c>
      <c r="V1668" s="17"/>
    </row>
    <row r="1669" spans="1:22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7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1"/>
        <v>52.6</v>
      </c>
      <c r="Q1669" s="11" t="s">
        <v>8322</v>
      </c>
      <c r="R1669" t="s">
        <v>8343</v>
      </c>
      <c r="S1669" s="16">
        <f t="shared" si="132"/>
        <v>41682.0705787037</v>
      </c>
      <c r="T1669" s="16">
        <f t="shared" si="133"/>
        <v>41709.290972222225</v>
      </c>
      <c r="U1669" s="14">
        <f t="shared" si="134"/>
        <v>2014</v>
      </c>
      <c r="V1669" s="17"/>
    </row>
    <row r="1670" spans="1:22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7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1"/>
        <v>70.78</v>
      </c>
      <c r="Q1670" s="11" t="s">
        <v>8322</v>
      </c>
      <c r="R1670" t="s">
        <v>8343</v>
      </c>
      <c r="S1670" s="16">
        <f t="shared" si="132"/>
        <v>40845.14975694444</v>
      </c>
      <c r="T1670" s="16">
        <f t="shared" si="133"/>
        <v>40875.191423611112</v>
      </c>
      <c r="U1670" s="14">
        <f t="shared" si="134"/>
        <v>2011</v>
      </c>
      <c r="V1670" s="17"/>
    </row>
    <row r="1671" spans="1:22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7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1"/>
        <v>53.75</v>
      </c>
      <c r="Q1671" s="11" t="s">
        <v>8322</v>
      </c>
      <c r="R1671" t="s">
        <v>8343</v>
      </c>
      <c r="S1671" s="16">
        <f t="shared" si="132"/>
        <v>42461.885138888887</v>
      </c>
      <c r="T1671" s="16">
        <f t="shared" si="133"/>
        <v>42521.885138888887</v>
      </c>
      <c r="U1671" s="14">
        <f t="shared" si="134"/>
        <v>2016</v>
      </c>
      <c r="V1671" s="17"/>
    </row>
    <row r="1672" spans="1:22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7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1"/>
        <v>44.61</v>
      </c>
      <c r="Q1672" s="11" t="s">
        <v>8322</v>
      </c>
      <c r="R1672" t="s">
        <v>8343</v>
      </c>
      <c r="S1672" s="16">
        <f t="shared" si="132"/>
        <v>40313.930543981485</v>
      </c>
      <c r="T1672" s="16">
        <f t="shared" si="133"/>
        <v>40364.166666666664</v>
      </c>
      <c r="U1672" s="14">
        <f t="shared" si="134"/>
        <v>2010</v>
      </c>
      <c r="V1672" s="17"/>
    </row>
    <row r="1673" spans="1:22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7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1"/>
        <v>26.15</v>
      </c>
      <c r="Q1673" s="11" t="s">
        <v>8322</v>
      </c>
      <c r="R1673" t="s">
        <v>8343</v>
      </c>
      <c r="S1673" s="16">
        <f t="shared" si="132"/>
        <v>42553.54414351852</v>
      </c>
      <c r="T1673" s="16">
        <f t="shared" si="133"/>
        <v>42583.54414351852</v>
      </c>
      <c r="U1673" s="14">
        <f t="shared" si="134"/>
        <v>2016</v>
      </c>
      <c r="V1673" s="17"/>
    </row>
    <row r="1674" spans="1:22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7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31"/>
        <v>39.18</v>
      </c>
      <c r="Q1674" s="11" t="s">
        <v>8322</v>
      </c>
      <c r="R1674" t="s">
        <v>8343</v>
      </c>
      <c r="S1674" s="16">
        <f t="shared" si="132"/>
        <v>41034.656597222223</v>
      </c>
      <c r="T1674" s="16">
        <f t="shared" si="133"/>
        <v>41064.656597222223</v>
      </c>
      <c r="U1674" s="14">
        <f t="shared" si="134"/>
        <v>2012</v>
      </c>
      <c r="V1674" s="17"/>
    </row>
    <row r="1675" spans="1:22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7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1"/>
        <v>45.59</v>
      </c>
      <c r="Q1675" s="11" t="s">
        <v>8322</v>
      </c>
      <c r="R1675" t="s">
        <v>8343</v>
      </c>
      <c r="S1675" s="16">
        <f t="shared" si="132"/>
        <v>42039.878379629634</v>
      </c>
      <c r="T1675" s="16">
        <f t="shared" si="133"/>
        <v>42069.878379629634</v>
      </c>
      <c r="U1675" s="14">
        <f t="shared" si="134"/>
        <v>2015</v>
      </c>
      <c r="V1675" s="17"/>
    </row>
    <row r="1676" spans="1:22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7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1"/>
        <v>89.25</v>
      </c>
      <c r="Q1676" s="11" t="s">
        <v>8322</v>
      </c>
      <c r="R1676" t="s">
        <v>8343</v>
      </c>
      <c r="S1676" s="16">
        <f t="shared" si="132"/>
        <v>42569.605393518519</v>
      </c>
      <c r="T1676" s="16">
        <f t="shared" si="133"/>
        <v>42600.290972222225</v>
      </c>
      <c r="U1676" s="14">
        <f t="shared" si="134"/>
        <v>2016</v>
      </c>
      <c r="V1676" s="17"/>
    </row>
    <row r="1677" spans="1:22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7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1"/>
        <v>40.42</v>
      </c>
      <c r="Q1677" s="11" t="s">
        <v>8322</v>
      </c>
      <c r="R1677" t="s">
        <v>8343</v>
      </c>
      <c r="S1677" s="16">
        <f t="shared" si="132"/>
        <v>40802.733101851853</v>
      </c>
      <c r="T1677" s="16">
        <f t="shared" si="133"/>
        <v>40832.918749999997</v>
      </c>
      <c r="U1677" s="14">
        <f t="shared" si="134"/>
        <v>2011</v>
      </c>
      <c r="V1677" s="17"/>
    </row>
    <row r="1678" spans="1:22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7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1"/>
        <v>82.38</v>
      </c>
      <c r="Q1678" s="11" t="s">
        <v>8322</v>
      </c>
      <c r="R1678" t="s">
        <v>8343</v>
      </c>
      <c r="S1678" s="16">
        <f t="shared" si="132"/>
        <v>40973.72623842593</v>
      </c>
      <c r="T1678" s="16">
        <f t="shared" si="133"/>
        <v>41020.165972222225</v>
      </c>
      <c r="U1678" s="14">
        <f t="shared" si="134"/>
        <v>2012</v>
      </c>
      <c r="V1678" s="17"/>
    </row>
    <row r="1679" spans="1:22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7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1"/>
        <v>159.52000000000001</v>
      </c>
      <c r="Q1679" s="11" t="s">
        <v>8322</v>
      </c>
      <c r="R1679" t="s">
        <v>8343</v>
      </c>
      <c r="S1679" s="16">
        <f t="shared" si="132"/>
        <v>42416.407129629632</v>
      </c>
      <c r="T1679" s="16">
        <f t="shared" si="133"/>
        <v>42476.249305555553</v>
      </c>
      <c r="U1679" s="14">
        <f t="shared" si="134"/>
        <v>2016</v>
      </c>
      <c r="V1679" s="17"/>
    </row>
    <row r="1680" spans="1:22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7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1"/>
        <v>36.24</v>
      </c>
      <c r="Q1680" s="11" t="s">
        <v>8322</v>
      </c>
      <c r="R1680" t="s">
        <v>8343</v>
      </c>
      <c r="S1680" s="16">
        <f t="shared" si="132"/>
        <v>41662.854988425926</v>
      </c>
      <c r="T1680" s="16">
        <f t="shared" si="133"/>
        <v>41676.854988425926</v>
      </c>
      <c r="U1680" s="14">
        <f t="shared" si="134"/>
        <v>2014</v>
      </c>
      <c r="V1680" s="17"/>
    </row>
    <row r="1681" spans="1:22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7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1"/>
        <v>62.5</v>
      </c>
      <c r="Q1681" s="11" t="s">
        <v>8322</v>
      </c>
      <c r="R1681" t="s">
        <v>8343</v>
      </c>
      <c r="S1681" s="16">
        <f t="shared" si="132"/>
        <v>40723.068807870368</v>
      </c>
      <c r="T1681" s="16">
        <f t="shared" si="133"/>
        <v>40746.068807870368</v>
      </c>
      <c r="U1681" s="14">
        <f t="shared" si="134"/>
        <v>2011</v>
      </c>
      <c r="V1681" s="17"/>
    </row>
    <row r="1682" spans="1:22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7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1"/>
        <v>47</v>
      </c>
      <c r="Q1682" s="11" t="s">
        <v>8322</v>
      </c>
      <c r="R1682" t="s">
        <v>8343</v>
      </c>
      <c r="S1682" s="16">
        <f t="shared" si="132"/>
        <v>41802.757719907408</v>
      </c>
      <c r="T1682" s="16">
        <f t="shared" si="133"/>
        <v>41832.757719907408</v>
      </c>
      <c r="U1682" s="14">
        <f t="shared" si="134"/>
        <v>2014</v>
      </c>
      <c r="V1682" s="17"/>
    </row>
    <row r="1683" spans="1:22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7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1"/>
        <v>74.58</v>
      </c>
      <c r="Q1683" s="11" t="s">
        <v>8322</v>
      </c>
      <c r="R1683" t="s">
        <v>8344</v>
      </c>
      <c r="S1683" s="16">
        <f t="shared" si="132"/>
        <v>42774.121342592596</v>
      </c>
      <c r="T1683" s="16">
        <f t="shared" si="133"/>
        <v>42823.083333333328</v>
      </c>
      <c r="U1683" s="14">
        <f t="shared" si="134"/>
        <v>2017</v>
      </c>
      <c r="V1683" s="17"/>
    </row>
    <row r="1684" spans="1:22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7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1"/>
        <v>0</v>
      </c>
      <c r="Q1684" s="11" t="s">
        <v>8322</v>
      </c>
      <c r="R1684" t="s">
        <v>8344</v>
      </c>
      <c r="S1684" s="16">
        <f t="shared" si="132"/>
        <v>42779.21365740741</v>
      </c>
      <c r="T1684" s="16">
        <f t="shared" si="133"/>
        <v>42839.171990740739</v>
      </c>
      <c r="U1684" s="14">
        <f t="shared" si="134"/>
        <v>2017</v>
      </c>
      <c r="V1684" s="17"/>
    </row>
    <row r="1685" spans="1:22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7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1"/>
        <v>76</v>
      </c>
      <c r="Q1685" s="11" t="s">
        <v>8322</v>
      </c>
      <c r="R1685" t="s">
        <v>8344</v>
      </c>
      <c r="S1685" s="16">
        <f t="shared" si="132"/>
        <v>42808.781689814816</v>
      </c>
      <c r="T1685" s="16">
        <f t="shared" si="133"/>
        <v>42832.781689814816</v>
      </c>
      <c r="U1685" s="14">
        <f t="shared" si="134"/>
        <v>2017</v>
      </c>
      <c r="V1685" s="17"/>
    </row>
    <row r="1686" spans="1:22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7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1"/>
        <v>86.44</v>
      </c>
      <c r="Q1686" s="11" t="s">
        <v>8322</v>
      </c>
      <c r="R1686" t="s">
        <v>8344</v>
      </c>
      <c r="S1686" s="16">
        <f t="shared" si="132"/>
        <v>42783.815289351856</v>
      </c>
      <c r="T1686" s="16">
        <f t="shared" si="133"/>
        <v>42811.773622685185</v>
      </c>
      <c r="U1686" s="14">
        <f t="shared" si="134"/>
        <v>2017</v>
      </c>
      <c r="V1686" s="17"/>
    </row>
    <row r="1687" spans="1:22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7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1"/>
        <v>24</v>
      </c>
      <c r="Q1687" s="11" t="s">
        <v>8322</v>
      </c>
      <c r="R1687" t="s">
        <v>8344</v>
      </c>
      <c r="S1687" s="16">
        <f t="shared" si="132"/>
        <v>42788.2502662037</v>
      </c>
      <c r="T1687" s="16">
        <f t="shared" si="133"/>
        <v>42818.208599537036</v>
      </c>
      <c r="U1687" s="14">
        <f t="shared" si="134"/>
        <v>2017</v>
      </c>
      <c r="V1687" s="17"/>
    </row>
    <row r="1688" spans="1:22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7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1"/>
        <v>18</v>
      </c>
      <c r="Q1688" s="11" t="s">
        <v>8322</v>
      </c>
      <c r="R1688" t="s">
        <v>8344</v>
      </c>
      <c r="S1688" s="16">
        <f t="shared" si="132"/>
        <v>42792.843969907408</v>
      </c>
      <c r="T1688" s="16">
        <f t="shared" si="133"/>
        <v>42852.802303240736</v>
      </c>
      <c r="U1688" s="14">
        <f t="shared" si="134"/>
        <v>2017</v>
      </c>
      <c r="V1688" s="17"/>
    </row>
    <row r="1689" spans="1:22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7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1"/>
        <v>80.13</v>
      </c>
      <c r="Q1689" s="11" t="s">
        <v>8322</v>
      </c>
      <c r="R1689" t="s">
        <v>8344</v>
      </c>
      <c r="S1689" s="16">
        <f t="shared" si="132"/>
        <v>42802.046817129631</v>
      </c>
      <c r="T1689" s="16">
        <f t="shared" si="133"/>
        <v>42835.84375</v>
      </c>
      <c r="U1689" s="14">
        <f t="shared" si="134"/>
        <v>2017</v>
      </c>
      <c r="V1689" s="17"/>
    </row>
    <row r="1690" spans="1:22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7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1"/>
        <v>253.14</v>
      </c>
      <c r="Q1690" s="11" t="s">
        <v>8322</v>
      </c>
      <c r="R1690" t="s">
        <v>8344</v>
      </c>
      <c r="S1690" s="16">
        <f t="shared" si="132"/>
        <v>42804.534652777773</v>
      </c>
      <c r="T1690" s="16">
        <f t="shared" si="133"/>
        <v>42834.492986111116</v>
      </c>
      <c r="U1690" s="14">
        <f t="shared" si="134"/>
        <v>2017</v>
      </c>
      <c r="V1690" s="17"/>
    </row>
    <row r="1691" spans="1:22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7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1"/>
        <v>171.43</v>
      </c>
      <c r="Q1691" s="11" t="s">
        <v>8322</v>
      </c>
      <c r="R1691" t="s">
        <v>8344</v>
      </c>
      <c r="S1691" s="16">
        <f t="shared" si="132"/>
        <v>42780.942476851851</v>
      </c>
      <c r="T1691" s="16">
        <f t="shared" si="133"/>
        <v>42810.900810185187</v>
      </c>
      <c r="U1691" s="14">
        <f t="shared" si="134"/>
        <v>2017</v>
      </c>
      <c r="V1691" s="17"/>
    </row>
    <row r="1692" spans="1:22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7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1"/>
        <v>57.73</v>
      </c>
      <c r="Q1692" s="11" t="s">
        <v>8322</v>
      </c>
      <c r="R1692" t="s">
        <v>8344</v>
      </c>
      <c r="S1692" s="16">
        <f t="shared" si="132"/>
        <v>42801.43104166667</v>
      </c>
      <c r="T1692" s="16">
        <f t="shared" si="133"/>
        <v>42831.389374999999</v>
      </c>
      <c r="U1692" s="14">
        <f t="shared" si="134"/>
        <v>2017</v>
      </c>
      <c r="V1692" s="17"/>
    </row>
    <row r="1693" spans="1:22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7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1"/>
        <v>264.26</v>
      </c>
      <c r="Q1693" s="11" t="s">
        <v>8322</v>
      </c>
      <c r="R1693" t="s">
        <v>8344</v>
      </c>
      <c r="S1693" s="16">
        <f t="shared" si="132"/>
        <v>42795.701481481476</v>
      </c>
      <c r="T1693" s="16">
        <f t="shared" si="133"/>
        <v>42828.041666666672</v>
      </c>
      <c r="U1693" s="14">
        <f t="shared" si="134"/>
        <v>2017</v>
      </c>
      <c r="V1693" s="17"/>
    </row>
    <row r="1694" spans="1:22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7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1"/>
        <v>159.33000000000001</v>
      </c>
      <c r="Q1694" s="11" t="s">
        <v>8322</v>
      </c>
      <c r="R1694" t="s">
        <v>8344</v>
      </c>
      <c r="S1694" s="16">
        <f t="shared" si="132"/>
        <v>42788.151238425926</v>
      </c>
      <c r="T1694" s="16">
        <f t="shared" si="133"/>
        <v>42820.999305555553</v>
      </c>
      <c r="U1694" s="14">
        <f t="shared" si="134"/>
        <v>2017</v>
      </c>
      <c r="V1694" s="17"/>
    </row>
    <row r="1695" spans="1:22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7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1"/>
        <v>35</v>
      </c>
      <c r="Q1695" s="11" t="s">
        <v>8322</v>
      </c>
      <c r="R1695" t="s">
        <v>8344</v>
      </c>
      <c r="S1695" s="16">
        <f t="shared" si="132"/>
        <v>42803.920277777783</v>
      </c>
      <c r="T1695" s="16">
        <f t="shared" si="133"/>
        <v>42834.833333333328</v>
      </c>
      <c r="U1695" s="14">
        <f t="shared" si="134"/>
        <v>2017</v>
      </c>
      <c r="V1695" s="17"/>
    </row>
    <row r="1696" spans="1:22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7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1"/>
        <v>5</v>
      </c>
      <c r="Q1696" s="11" t="s">
        <v>8322</v>
      </c>
      <c r="R1696" t="s">
        <v>8344</v>
      </c>
      <c r="S1696" s="16">
        <f t="shared" si="132"/>
        <v>42791.669837962967</v>
      </c>
      <c r="T1696" s="16">
        <f t="shared" si="133"/>
        <v>42821.191666666666</v>
      </c>
      <c r="U1696" s="14">
        <f t="shared" si="134"/>
        <v>2017</v>
      </c>
      <c r="V1696" s="17"/>
    </row>
    <row r="1697" spans="1:22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7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1"/>
        <v>61.09</v>
      </c>
      <c r="Q1697" s="11" t="s">
        <v>8322</v>
      </c>
      <c r="R1697" t="s">
        <v>8344</v>
      </c>
      <c r="S1697" s="16">
        <f t="shared" si="132"/>
        <v>42801.031412037039</v>
      </c>
      <c r="T1697" s="16">
        <f t="shared" si="133"/>
        <v>42835.041666666672</v>
      </c>
      <c r="U1697" s="14">
        <f t="shared" si="134"/>
        <v>2017</v>
      </c>
      <c r="V1697" s="17"/>
    </row>
    <row r="1698" spans="1:22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7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1"/>
        <v>0</v>
      </c>
      <c r="Q1698" s="11" t="s">
        <v>8322</v>
      </c>
      <c r="R1698" t="s">
        <v>8344</v>
      </c>
      <c r="S1698" s="16">
        <f t="shared" si="132"/>
        <v>42796.069571759261</v>
      </c>
      <c r="T1698" s="16">
        <f t="shared" si="133"/>
        <v>42826.027905092589</v>
      </c>
      <c r="U1698" s="14">
        <f t="shared" si="134"/>
        <v>2017</v>
      </c>
      <c r="V1698" s="17"/>
    </row>
    <row r="1699" spans="1:22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7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1"/>
        <v>114.82</v>
      </c>
      <c r="Q1699" s="11" t="s">
        <v>8322</v>
      </c>
      <c r="R1699" t="s">
        <v>8344</v>
      </c>
      <c r="S1699" s="16">
        <f t="shared" si="132"/>
        <v>42805.032962962956</v>
      </c>
      <c r="T1699" s="16">
        <f t="shared" si="133"/>
        <v>42834.991296296299</v>
      </c>
      <c r="U1699" s="14">
        <f t="shared" si="134"/>
        <v>2017</v>
      </c>
      <c r="V1699" s="17"/>
    </row>
    <row r="1700" spans="1:22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7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1"/>
        <v>0</v>
      </c>
      <c r="Q1700" s="11" t="s">
        <v>8322</v>
      </c>
      <c r="R1700" t="s">
        <v>8344</v>
      </c>
      <c r="S1700" s="16">
        <f t="shared" si="132"/>
        <v>42796.207870370374</v>
      </c>
      <c r="T1700" s="16">
        <f t="shared" si="133"/>
        <v>42820.147916666669</v>
      </c>
      <c r="U1700" s="14">
        <f t="shared" si="134"/>
        <v>2017</v>
      </c>
      <c r="V1700" s="17"/>
    </row>
    <row r="1701" spans="1:22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7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1"/>
        <v>54</v>
      </c>
      <c r="Q1701" s="11" t="s">
        <v>8322</v>
      </c>
      <c r="R1701" t="s">
        <v>8344</v>
      </c>
      <c r="S1701" s="16">
        <f t="shared" si="132"/>
        <v>42806.863946759258</v>
      </c>
      <c r="T1701" s="16">
        <f t="shared" si="133"/>
        <v>42836.863946759258</v>
      </c>
      <c r="U1701" s="14">
        <f t="shared" si="134"/>
        <v>2017</v>
      </c>
      <c r="V1701" s="17"/>
    </row>
    <row r="1702" spans="1:22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7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1"/>
        <v>65.97</v>
      </c>
      <c r="Q1702" s="11" t="s">
        <v>8322</v>
      </c>
      <c r="R1702" t="s">
        <v>8344</v>
      </c>
      <c r="S1702" s="16">
        <f t="shared" si="132"/>
        <v>42796.071643518517</v>
      </c>
      <c r="T1702" s="16">
        <f t="shared" si="133"/>
        <v>42826.166666666672</v>
      </c>
      <c r="U1702" s="14">
        <f t="shared" si="134"/>
        <v>2017</v>
      </c>
      <c r="V1702" s="17"/>
    </row>
    <row r="1703" spans="1:22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7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1"/>
        <v>5</v>
      </c>
      <c r="Q1703" s="11" t="s">
        <v>8322</v>
      </c>
      <c r="R1703" t="s">
        <v>8344</v>
      </c>
      <c r="S1703" s="16">
        <f t="shared" si="132"/>
        <v>41989.664409722223</v>
      </c>
      <c r="T1703" s="16">
        <f t="shared" si="133"/>
        <v>42019.664409722223</v>
      </c>
      <c r="U1703" s="14">
        <f t="shared" si="134"/>
        <v>2014</v>
      </c>
      <c r="V1703" s="17"/>
    </row>
    <row r="1704" spans="1:22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7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1"/>
        <v>1</v>
      </c>
      <c r="Q1704" s="11" t="s">
        <v>8322</v>
      </c>
      <c r="R1704" t="s">
        <v>8344</v>
      </c>
      <c r="S1704" s="16">
        <f t="shared" si="132"/>
        <v>42063.869791666672</v>
      </c>
      <c r="T1704" s="16">
        <f t="shared" si="133"/>
        <v>42093.828125</v>
      </c>
      <c r="U1704" s="14">
        <f t="shared" si="134"/>
        <v>2015</v>
      </c>
      <c r="V1704" s="17"/>
    </row>
    <row r="1705" spans="1:22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7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1"/>
        <v>25.5</v>
      </c>
      <c r="Q1705" s="11" t="s">
        <v>8322</v>
      </c>
      <c r="R1705" t="s">
        <v>8344</v>
      </c>
      <c r="S1705" s="16">
        <f t="shared" si="132"/>
        <v>42187.281678240746</v>
      </c>
      <c r="T1705" s="16">
        <f t="shared" si="133"/>
        <v>42247.281678240746</v>
      </c>
      <c r="U1705" s="14">
        <f t="shared" si="134"/>
        <v>2015</v>
      </c>
      <c r="V1705" s="17"/>
    </row>
    <row r="1706" spans="1:22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7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1"/>
        <v>118.36</v>
      </c>
      <c r="Q1706" s="11" t="s">
        <v>8322</v>
      </c>
      <c r="R1706" t="s">
        <v>8344</v>
      </c>
      <c r="S1706" s="16">
        <f t="shared" si="132"/>
        <v>42021.139733796299</v>
      </c>
      <c r="T1706" s="16">
        <f t="shared" si="133"/>
        <v>42051.139733796299</v>
      </c>
      <c r="U1706" s="14">
        <f t="shared" si="134"/>
        <v>2015</v>
      </c>
      <c r="V1706" s="17"/>
    </row>
    <row r="1707" spans="1:22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7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1"/>
        <v>0</v>
      </c>
      <c r="Q1707" s="11" t="s">
        <v>8322</v>
      </c>
      <c r="R1707" t="s">
        <v>8344</v>
      </c>
      <c r="S1707" s="16">
        <f t="shared" si="132"/>
        <v>42245.016736111109</v>
      </c>
      <c r="T1707" s="16">
        <f t="shared" si="133"/>
        <v>42256.666666666672</v>
      </c>
      <c r="U1707" s="14">
        <f t="shared" si="134"/>
        <v>2015</v>
      </c>
      <c r="V1707" s="17"/>
    </row>
    <row r="1708" spans="1:22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7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1"/>
        <v>0</v>
      </c>
      <c r="Q1708" s="11" t="s">
        <v>8322</v>
      </c>
      <c r="R1708" t="s">
        <v>8344</v>
      </c>
      <c r="S1708" s="16">
        <f t="shared" si="132"/>
        <v>42179.306388888886</v>
      </c>
      <c r="T1708" s="16">
        <f t="shared" si="133"/>
        <v>42239.306388888886</v>
      </c>
      <c r="U1708" s="14">
        <f t="shared" si="134"/>
        <v>2015</v>
      </c>
      <c r="V1708" s="17"/>
    </row>
    <row r="1709" spans="1:22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7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1"/>
        <v>54.11</v>
      </c>
      <c r="Q1709" s="11" t="s">
        <v>8322</v>
      </c>
      <c r="R1709" t="s">
        <v>8344</v>
      </c>
      <c r="S1709" s="16">
        <f t="shared" si="132"/>
        <v>42427.721006944441</v>
      </c>
      <c r="T1709" s="16">
        <f t="shared" si="133"/>
        <v>42457.679340277777</v>
      </c>
      <c r="U1709" s="14">
        <f t="shared" si="134"/>
        <v>2016</v>
      </c>
      <c r="V1709" s="17"/>
    </row>
    <row r="1710" spans="1:22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7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1"/>
        <v>0</v>
      </c>
      <c r="Q1710" s="11" t="s">
        <v>8322</v>
      </c>
      <c r="R1710" t="s">
        <v>8344</v>
      </c>
      <c r="S1710" s="16">
        <f t="shared" si="132"/>
        <v>42451.866967592592</v>
      </c>
      <c r="T1710" s="16">
        <f t="shared" si="133"/>
        <v>42491.866967592592</v>
      </c>
      <c r="U1710" s="14">
        <f t="shared" si="134"/>
        <v>2016</v>
      </c>
      <c r="V1710" s="17"/>
    </row>
    <row r="1711" spans="1:22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7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1"/>
        <v>21.25</v>
      </c>
      <c r="Q1711" s="11" t="s">
        <v>8322</v>
      </c>
      <c r="R1711" t="s">
        <v>8344</v>
      </c>
      <c r="S1711" s="16">
        <f t="shared" si="132"/>
        <v>41841.56381944444</v>
      </c>
      <c r="T1711" s="16">
        <f t="shared" si="133"/>
        <v>41882.818749999999</v>
      </c>
      <c r="U1711" s="14">
        <f t="shared" si="134"/>
        <v>2014</v>
      </c>
      <c r="V1711" s="17"/>
    </row>
    <row r="1712" spans="1:22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7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1"/>
        <v>34</v>
      </c>
      <c r="Q1712" s="11" t="s">
        <v>8322</v>
      </c>
      <c r="R1712" t="s">
        <v>8344</v>
      </c>
      <c r="S1712" s="16">
        <f t="shared" si="132"/>
        <v>42341.59129629629</v>
      </c>
      <c r="T1712" s="16">
        <f t="shared" si="133"/>
        <v>42387.541666666672</v>
      </c>
      <c r="U1712" s="14">
        <f t="shared" si="134"/>
        <v>2015</v>
      </c>
      <c r="V1712" s="17"/>
    </row>
    <row r="1713" spans="1:22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7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1"/>
        <v>525</v>
      </c>
      <c r="Q1713" s="11" t="s">
        <v>8322</v>
      </c>
      <c r="R1713" t="s">
        <v>8344</v>
      </c>
      <c r="S1713" s="16">
        <f t="shared" si="132"/>
        <v>41852.646226851852</v>
      </c>
      <c r="T1713" s="16">
        <f t="shared" si="133"/>
        <v>41883.646226851852</v>
      </c>
      <c r="U1713" s="14">
        <f t="shared" si="134"/>
        <v>2014</v>
      </c>
      <c r="V1713" s="17"/>
    </row>
    <row r="1714" spans="1:22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7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1"/>
        <v>0</v>
      </c>
      <c r="Q1714" s="11" t="s">
        <v>8322</v>
      </c>
      <c r="R1714" t="s">
        <v>8344</v>
      </c>
      <c r="S1714" s="16">
        <f t="shared" si="132"/>
        <v>42125.913807870369</v>
      </c>
      <c r="T1714" s="16">
        <f t="shared" si="133"/>
        <v>42185.913807870369</v>
      </c>
      <c r="U1714" s="14">
        <f t="shared" si="134"/>
        <v>2015</v>
      </c>
      <c r="V1714" s="17"/>
    </row>
    <row r="1715" spans="1:22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7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1"/>
        <v>50</v>
      </c>
      <c r="Q1715" s="11" t="s">
        <v>8322</v>
      </c>
      <c r="R1715" t="s">
        <v>8344</v>
      </c>
      <c r="S1715" s="16">
        <f t="shared" si="132"/>
        <v>41887.801064814819</v>
      </c>
      <c r="T1715" s="16">
        <f t="shared" si="133"/>
        <v>41917.801064814819</v>
      </c>
      <c r="U1715" s="14">
        <f t="shared" si="134"/>
        <v>2014</v>
      </c>
      <c r="V1715" s="17"/>
    </row>
    <row r="1716" spans="1:22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7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1"/>
        <v>115.71</v>
      </c>
      <c r="Q1716" s="11" t="s">
        <v>8322</v>
      </c>
      <c r="R1716" t="s">
        <v>8344</v>
      </c>
      <c r="S1716" s="16">
        <f t="shared" si="132"/>
        <v>42095.918530092589</v>
      </c>
      <c r="T1716" s="16">
        <f t="shared" si="133"/>
        <v>42125.918530092589</v>
      </c>
      <c r="U1716" s="14">
        <f t="shared" si="134"/>
        <v>2015</v>
      </c>
      <c r="V1716" s="17"/>
    </row>
    <row r="1717" spans="1:22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7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1"/>
        <v>5.5</v>
      </c>
      <c r="Q1717" s="11" t="s">
        <v>8322</v>
      </c>
      <c r="R1717" t="s">
        <v>8344</v>
      </c>
      <c r="S1717" s="16">
        <f t="shared" si="132"/>
        <v>42064.217418981483</v>
      </c>
      <c r="T1717" s="16">
        <f t="shared" si="133"/>
        <v>42094.140277777777</v>
      </c>
      <c r="U1717" s="14">
        <f t="shared" si="134"/>
        <v>2015</v>
      </c>
      <c r="V1717" s="17"/>
    </row>
    <row r="1718" spans="1:22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7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1"/>
        <v>50</v>
      </c>
      <c r="Q1718" s="11" t="s">
        <v>8322</v>
      </c>
      <c r="R1718" t="s">
        <v>8344</v>
      </c>
      <c r="S1718" s="16">
        <f t="shared" si="132"/>
        <v>42673.577534722222</v>
      </c>
      <c r="T1718" s="16">
        <f t="shared" si="133"/>
        <v>42713.619201388887</v>
      </c>
      <c r="U1718" s="14">
        <f t="shared" si="134"/>
        <v>2016</v>
      </c>
      <c r="V1718" s="17"/>
    </row>
    <row r="1719" spans="1:22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7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1"/>
        <v>34.020000000000003</v>
      </c>
      <c r="Q1719" s="11" t="s">
        <v>8322</v>
      </c>
      <c r="R1719" t="s">
        <v>8344</v>
      </c>
      <c r="S1719" s="16">
        <f t="shared" si="132"/>
        <v>42460.98192129629</v>
      </c>
      <c r="T1719" s="16">
        <f t="shared" si="133"/>
        <v>42481.166666666672</v>
      </c>
      <c r="U1719" s="14">
        <f t="shared" si="134"/>
        <v>2016</v>
      </c>
      <c r="V1719" s="17"/>
    </row>
    <row r="1720" spans="1:22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7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1"/>
        <v>37.5</v>
      </c>
      <c r="Q1720" s="11" t="s">
        <v>8322</v>
      </c>
      <c r="R1720" t="s">
        <v>8344</v>
      </c>
      <c r="S1720" s="16">
        <f t="shared" si="132"/>
        <v>42460.610520833332</v>
      </c>
      <c r="T1720" s="16">
        <f t="shared" si="133"/>
        <v>42504.207638888889</v>
      </c>
      <c r="U1720" s="14">
        <f t="shared" si="134"/>
        <v>2016</v>
      </c>
      <c r="V1720" s="17"/>
    </row>
    <row r="1721" spans="1:22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7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1"/>
        <v>11.67</v>
      </c>
      <c r="Q1721" s="11" t="s">
        <v>8322</v>
      </c>
      <c r="R1721" t="s">
        <v>8344</v>
      </c>
      <c r="S1721" s="16">
        <f t="shared" si="132"/>
        <v>41869.534618055557</v>
      </c>
      <c r="T1721" s="16">
        <f t="shared" si="133"/>
        <v>41899.534618055557</v>
      </c>
      <c r="U1721" s="14">
        <f t="shared" si="134"/>
        <v>2014</v>
      </c>
      <c r="V1721" s="17"/>
    </row>
    <row r="1722" spans="1:22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7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1"/>
        <v>28.13</v>
      </c>
      <c r="Q1722" s="11" t="s">
        <v>8322</v>
      </c>
      <c r="R1722" t="s">
        <v>8344</v>
      </c>
      <c r="S1722" s="16">
        <f t="shared" si="132"/>
        <v>41922.783229166671</v>
      </c>
      <c r="T1722" s="16">
        <f t="shared" si="133"/>
        <v>41952.824895833335</v>
      </c>
      <c r="U1722" s="14">
        <f t="shared" si="134"/>
        <v>2014</v>
      </c>
      <c r="V1722" s="17"/>
    </row>
    <row r="1723" spans="1:22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7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1"/>
        <v>0</v>
      </c>
      <c r="Q1723" s="11" t="s">
        <v>8322</v>
      </c>
      <c r="R1723" t="s">
        <v>8344</v>
      </c>
      <c r="S1723" s="16">
        <f t="shared" si="132"/>
        <v>42319.461377314816</v>
      </c>
      <c r="T1723" s="16">
        <f t="shared" si="133"/>
        <v>42349.461377314816</v>
      </c>
      <c r="U1723" s="14">
        <f t="shared" si="134"/>
        <v>2015</v>
      </c>
      <c r="V1723" s="17"/>
    </row>
    <row r="1724" spans="1:22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7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1"/>
        <v>1</v>
      </c>
      <c r="Q1724" s="11" t="s">
        <v>8322</v>
      </c>
      <c r="R1724" t="s">
        <v>8344</v>
      </c>
      <c r="S1724" s="16">
        <f t="shared" si="132"/>
        <v>42425.960983796293</v>
      </c>
      <c r="T1724" s="16">
        <f t="shared" si="133"/>
        <v>42463.006944444445</v>
      </c>
      <c r="U1724" s="14">
        <f t="shared" si="134"/>
        <v>2016</v>
      </c>
      <c r="V1724" s="17"/>
    </row>
    <row r="1725" spans="1:22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7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1"/>
        <v>216.67</v>
      </c>
      <c r="Q1725" s="11" t="s">
        <v>8322</v>
      </c>
      <c r="R1725" t="s">
        <v>8344</v>
      </c>
      <c r="S1725" s="16">
        <f t="shared" si="132"/>
        <v>42129.82540509259</v>
      </c>
      <c r="T1725" s="16">
        <f t="shared" si="133"/>
        <v>42186.25</v>
      </c>
      <c r="U1725" s="14">
        <f t="shared" si="134"/>
        <v>2015</v>
      </c>
      <c r="V1725" s="17"/>
    </row>
    <row r="1726" spans="1:22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7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1"/>
        <v>8.75</v>
      </c>
      <c r="Q1726" s="11" t="s">
        <v>8322</v>
      </c>
      <c r="R1726" t="s">
        <v>8344</v>
      </c>
      <c r="S1726" s="16">
        <f t="shared" si="132"/>
        <v>41912.932430555556</v>
      </c>
      <c r="T1726" s="16">
        <f t="shared" si="133"/>
        <v>41942.932430555556</v>
      </c>
      <c r="U1726" s="14">
        <f t="shared" si="134"/>
        <v>2014</v>
      </c>
      <c r="V1726" s="17"/>
    </row>
    <row r="1727" spans="1:22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7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1"/>
        <v>62.22</v>
      </c>
      <c r="Q1727" s="11" t="s">
        <v>8322</v>
      </c>
      <c r="R1727" t="s">
        <v>8344</v>
      </c>
      <c r="S1727" s="16">
        <f t="shared" si="132"/>
        <v>41845.968159722222</v>
      </c>
      <c r="T1727" s="16">
        <f t="shared" si="133"/>
        <v>41875.968159722222</v>
      </c>
      <c r="U1727" s="14">
        <f t="shared" si="134"/>
        <v>2014</v>
      </c>
      <c r="V1727" s="17"/>
    </row>
    <row r="1728" spans="1:22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7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1"/>
        <v>137.25</v>
      </c>
      <c r="Q1728" s="11" t="s">
        <v>8322</v>
      </c>
      <c r="R1728" t="s">
        <v>8344</v>
      </c>
      <c r="S1728" s="16">
        <f t="shared" si="132"/>
        <v>41788.919722222221</v>
      </c>
      <c r="T1728" s="16">
        <f t="shared" si="133"/>
        <v>41817.919722222221</v>
      </c>
      <c r="U1728" s="14">
        <f t="shared" si="134"/>
        <v>2014</v>
      </c>
      <c r="V1728" s="17"/>
    </row>
    <row r="1729" spans="1:22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7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1"/>
        <v>1</v>
      </c>
      <c r="Q1729" s="11" t="s">
        <v>8322</v>
      </c>
      <c r="R1729" t="s">
        <v>8344</v>
      </c>
      <c r="S1729" s="16">
        <f t="shared" si="132"/>
        <v>42044.927974537044</v>
      </c>
      <c r="T1729" s="16">
        <f t="shared" si="133"/>
        <v>42099.458333333328</v>
      </c>
      <c r="U1729" s="14">
        <f t="shared" si="134"/>
        <v>2015</v>
      </c>
      <c r="V1729" s="17"/>
    </row>
    <row r="1730" spans="1:22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7">
        <f t="shared" ref="F1730:F1793" si="135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31"/>
        <v>122.14</v>
      </c>
      <c r="Q1730" s="11" t="s">
        <v>8322</v>
      </c>
      <c r="R1730" t="s">
        <v>8344</v>
      </c>
      <c r="S1730" s="16">
        <f t="shared" si="132"/>
        <v>42268.625856481478</v>
      </c>
      <c r="T1730" s="16">
        <f t="shared" si="133"/>
        <v>42298.625856481478</v>
      </c>
      <c r="U1730" s="14">
        <f t="shared" si="134"/>
        <v>2015</v>
      </c>
      <c r="V1730" s="17"/>
    </row>
    <row r="1731" spans="1:22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7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36">IFERROR(ROUND(E1731/M1731,2),0)</f>
        <v>0</v>
      </c>
      <c r="Q1731" s="11" t="s">
        <v>8322</v>
      </c>
      <c r="R1731" t="s">
        <v>8344</v>
      </c>
      <c r="S1731" s="16">
        <f t="shared" ref="S1731:S1794" si="137">(((K1731/60)/60)/24)+DATE(1970,1,1)</f>
        <v>42471.052152777775</v>
      </c>
      <c r="T1731" s="16">
        <f t="shared" ref="T1731:T1794" si="138">(((J1731/60)/60)/24)+DATE(1970,1,1)</f>
        <v>42531.052152777775</v>
      </c>
      <c r="U1731" s="14">
        <f t="shared" si="134"/>
        <v>2016</v>
      </c>
      <c r="V1731" s="17"/>
    </row>
    <row r="1732" spans="1:22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7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6"/>
        <v>0</v>
      </c>
      <c r="Q1732" s="11" t="s">
        <v>8322</v>
      </c>
      <c r="R1732" t="s">
        <v>8344</v>
      </c>
      <c r="S1732" s="16">
        <f t="shared" si="137"/>
        <v>42272.087766203709</v>
      </c>
      <c r="T1732" s="16">
        <f t="shared" si="138"/>
        <v>42302.087766203709</v>
      </c>
      <c r="U1732" s="14">
        <f t="shared" ref="U1732:U1795" si="139">YEAR(S1732)</f>
        <v>2015</v>
      </c>
      <c r="V1732" s="17"/>
    </row>
    <row r="1733" spans="1:22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7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6"/>
        <v>0</v>
      </c>
      <c r="Q1733" s="11" t="s">
        <v>8322</v>
      </c>
      <c r="R1733" t="s">
        <v>8344</v>
      </c>
      <c r="S1733" s="16">
        <f t="shared" si="137"/>
        <v>42152.906851851847</v>
      </c>
      <c r="T1733" s="16">
        <f t="shared" si="138"/>
        <v>42166.625</v>
      </c>
      <c r="U1733" s="14">
        <f t="shared" si="139"/>
        <v>2015</v>
      </c>
      <c r="V1733" s="17"/>
    </row>
    <row r="1734" spans="1:22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7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6"/>
        <v>0</v>
      </c>
      <c r="Q1734" s="11" t="s">
        <v>8322</v>
      </c>
      <c r="R1734" t="s">
        <v>8344</v>
      </c>
      <c r="S1734" s="16">
        <f t="shared" si="137"/>
        <v>42325.683807870373</v>
      </c>
      <c r="T1734" s="16">
        <f t="shared" si="138"/>
        <v>42385.208333333328</v>
      </c>
      <c r="U1734" s="14">
        <f t="shared" si="139"/>
        <v>2015</v>
      </c>
      <c r="V1734" s="17"/>
    </row>
    <row r="1735" spans="1:22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7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6"/>
        <v>0</v>
      </c>
      <c r="Q1735" s="11" t="s">
        <v>8322</v>
      </c>
      <c r="R1735" t="s">
        <v>8344</v>
      </c>
      <c r="S1735" s="16">
        <f t="shared" si="137"/>
        <v>42614.675625000003</v>
      </c>
      <c r="T1735" s="16">
        <f t="shared" si="138"/>
        <v>42626.895833333328</v>
      </c>
      <c r="U1735" s="14">
        <f t="shared" si="139"/>
        <v>2016</v>
      </c>
      <c r="V1735" s="17"/>
    </row>
    <row r="1736" spans="1:22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7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6"/>
        <v>1</v>
      </c>
      <c r="Q1736" s="11" t="s">
        <v>8322</v>
      </c>
      <c r="R1736" t="s">
        <v>8344</v>
      </c>
      <c r="S1736" s="16">
        <f t="shared" si="137"/>
        <v>42102.036527777775</v>
      </c>
      <c r="T1736" s="16">
        <f t="shared" si="138"/>
        <v>42132.036527777775</v>
      </c>
      <c r="U1736" s="14">
        <f t="shared" si="139"/>
        <v>2015</v>
      </c>
      <c r="V1736" s="17"/>
    </row>
    <row r="1737" spans="1:22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7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6"/>
        <v>55</v>
      </c>
      <c r="Q1737" s="11" t="s">
        <v>8322</v>
      </c>
      <c r="R1737" t="s">
        <v>8344</v>
      </c>
      <c r="S1737" s="16">
        <f t="shared" si="137"/>
        <v>42559.814178240747</v>
      </c>
      <c r="T1737" s="16">
        <f t="shared" si="138"/>
        <v>42589.814178240747</v>
      </c>
      <c r="U1737" s="14">
        <f t="shared" si="139"/>
        <v>2016</v>
      </c>
      <c r="V1737" s="17"/>
    </row>
    <row r="1738" spans="1:22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7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36"/>
        <v>22</v>
      </c>
      <c r="Q1738" s="11" t="s">
        <v>8322</v>
      </c>
      <c r="R1738" t="s">
        <v>8344</v>
      </c>
      <c r="S1738" s="16">
        <f t="shared" si="137"/>
        <v>42286.861493055556</v>
      </c>
      <c r="T1738" s="16">
        <f t="shared" si="138"/>
        <v>42316.90315972222</v>
      </c>
      <c r="U1738" s="14">
        <f t="shared" si="139"/>
        <v>2015</v>
      </c>
      <c r="V1738" s="17"/>
    </row>
    <row r="1739" spans="1:22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7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36"/>
        <v>56.67</v>
      </c>
      <c r="Q1739" s="11" t="s">
        <v>8322</v>
      </c>
      <c r="R1739" t="s">
        <v>8344</v>
      </c>
      <c r="S1739" s="16">
        <f t="shared" si="137"/>
        <v>42175.948981481488</v>
      </c>
      <c r="T1739" s="16">
        <f t="shared" si="138"/>
        <v>42205.948981481488</v>
      </c>
      <c r="U1739" s="14">
        <f t="shared" si="139"/>
        <v>2015</v>
      </c>
      <c r="V1739" s="17"/>
    </row>
    <row r="1740" spans="1:22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7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36"/>
        <v>20</v>
      </c>
      <c r="Q1740" s="11" t="s">
        <v>8322</v>
      </c>
      <c r="R1740" t="s">
        <v>8344</v>
      </c>
      <c r="S1740" s="16">
        <f t="shared" si="137"/>
        <v>41884.874328703707</v>
      </c>
      <c r="T1740" s="16">
        <f t="shared" si="138"/>
        <v>41914.874328703707</v>
      </c>
      <c r="U1740" s="14">
        <f t="shared" si="139"/>
        <v>2014</v>
      </c>
      <c r="V1740" s="17"/>
    </row>
    <row r="1741" spans="1:22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7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36"/>
        <v>1</v>
      </c>
      <c r="Q1741" s="11" t="s">
        <v>8322</v>
      </c>
      <c r="R1741" t="s">
        <v>8344</v>
      </c>
      <c r="S1741" s="16">
        <f t="shared" si="137"/>
        <v>42435.874212962968</v>
      </c>
      <c r="T1741" s="16">
        <f t="shared" si="138"/>
        <v>42494.832546296297</v>
      </c>
      <c r="U1741" s="14">
        <f t="shared" si="139"/>
        <v>2016</v>
      </c>
      <c r="V1741" s="17"/>
    </row>
    <row r="1742" spans="1:22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7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36"/>
        <v>0</v>
      </c>
      <c r="Q1742" s="11" t="s">
        <v>8322</v>
      </c>
      <c r="R1742" t="s">
        <v>8344</v>
      </c>
      <c r="S1742" s="16">
        <f t="shared" si="137"/>
        <v>42171.817384259266</v>
      </c>
      <c r="T1742" s="16">
        <f t="shared" si="138"/>
        <v>42201.817384259266</v>
      </c>
      <c r="U1742" s="14">
        <f t="shared" si="139"/>
        <v>2015</v>
      </c>
      <c r="V1742" s="17"/>
    </row>
    <row r="1743" spans="1:22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7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36"/>
        <v>25.58</v>
      </c>
      <c r="Q1743" s="11" t="s">
        <v>8335</v>
      </c>
      <c r="R1743" t="s">
        <v>8336</v>
      </c>
      <c r="S1743" s="16">
        <f t="shared" si="137"/>
        <v>42120.628136574072</v>
      </c>
      <c r="T1743" s="16">
        <f t="shared" si="138"/>
        <v>42165.628136574072</v>
      </c>
      <c r="U1743" s="14">
        <f t="shared" si="139"/>
        <v>2015</v>
      </c>
      <c r="V1743" s="17"/>
    </row>
    <row r="1744" spans="1:22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7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36"/>
        <v>63.97</v>
      </c>
      <c r="Q1744" s="11" t="s">
        <v>8335</v>
      </c>
      <c r="R1744" t="s">
        <v>8336</v>
      </c>
      <c r="S1744" s="16">
        <f t="shared" si="137"/>
        <v>42710.876967592587</v>
      </c>
      <c r="T1744" s="16">
        <f t="shared" si="138"/>
        <v>42742.875</v>
      </c>
      <c r="U1744" s="14">
        <f t="shared" si="139"/>
        <v>2016</v>
      </c>
      <c r="V1744" s="17"/>
    </row>
    <row r="1745" spans="1:22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7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36"/>
        <v>89.93</v>
      </c>
      <c r="Q1745" s="11" t="s">
        <v>8335</v>
      </c>
      <c r="R1745" t="s">
        <v>8336</v>
      </c>
      <c r="S1745" s="16">
        <f t="shared" si="137"/>
        <v>42586.925636574073</v>
      </c>
      <c r="T1745" s="16">
        <f t="shared" si="138"/>
        <v>42609.165972222225</v>
      </c>
      <c r="U1745" s="14">
        <f t="shared" si="139"/>
        <v>2016</v>
      </c>
      <c r="V1745" s="17"/>
    </row>
    <row r="1746" spans="1:22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7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36"/>
        <v>93.07</v>
      </c>
      <c r="Q1746" s="11" t="s">
        <v>8335</v>
      </c>
      <c r="R1746" t="s">
        <v>8336</v>
      </c>
      <c r="S1746" s="16">
        <f t="shared" si="137"/>
        <v>42026.605057870373</v>
      </c>
      <c r="T1746" s="16">
        <f t="shared" si="138"/>
        <v>42071.563391203701</v>
      </c>
      <c r="U1746" s="14">
        <f t="shared" si="139"/>
        <v>2015</v>
      </c>
      <c r="V1746" s="17"/>
    </row>
    <row r="1747" spans="1:22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7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36"/>
        <v>89.67</v>
      </c>
      <c r="Q1747" s="11" t="s">
        <v>8335</v>
      </c>
      <c r="R1747" t="s">
        <v>8336</v>
      </c>
      <c r="S1747" s="16">
        <f t="shared" si="137"/>
        <v>42690.259699074071</v>
      </c>
      <c r="T1747" s="16">
        <f t="shared" si="138"/>
        <v>42726.083333333328</v>
      </c>
      <c r="U1747" s="14">
        <f t="shared" si="139"/>
        <v>2016</v>
      </c>
      <c r="V1747" s="17"/>
    </row>
    <row r="1748" spans="1:22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7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36"/>
        <v>207.62</v>
      </c>
      <c r="Q1748" s="11" t="s">
        <v>8335</v>
      </c>
      <c r="R1748" t="s">
        <v>8336</v>
      </c>
      <c r="S1748" s="16">
        <f t="shared" si="137"/>
        <v>42668.176701388889</v>
      </c>
      <c r="T1748" s="16">
        <f t="shared" si="138"/>
        <v>42698.083333333328</v>
      </c>
      <c r="U1748" s="14">
        <f t="shared" si="139"/>
        <v>2016</v>
      </c>
      <c r="V1748" s="17"/>
    </row>
    <row r="1749" spans="1:22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7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36"/>
        <v>59.41</v>
      </c>
      <c r="Q1749" s="11" t="s">
        <v>8335</v>
      </c>
      <c r="R1749" t="s">
        <v>8336</v>
      </c>
      <c r="S1749" s="16">
        <f t="shared" si="137"/>
        <v>42292.435532407413</v>
      </c>
      <c r="T1749" s="16">
        <f t="shared" si="138"/>
        <v>42321.625</v>
      </c>
      <c r="U1749" s="14">
        <f t="shared" si="139"/>
        <v>2015</v>
      </c>
      <c r="V1749" s="17"/>
    </row>
    <row r="1750" spans="1:22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7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36"/>
        <v>358.97</v>
      </c>
      <c r="Q1750" s="11" t="s">
        <v>8335</v>
      </c>
      <c r="R1750" t="s">
        <v>8336</v>
      </c>
      <c r="S1750" s="16">
        <f t="shared" si="137"/>
        <v>42219.950729166667</v>
      </c>
      <c r="T1750" s="16">
        <f t="shared" si="138"/>
        <v>42249.950729166667</v>
      </c>
      <c r="U1750" s="14">
        <f t="shared" si="139"/>
        <v>2015</v>
      </c>
      <c r="V1750" s="17"/>
    </row>
    <row r="1751" spans="1:22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7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36"/>
        <v>94.74</v>
      </c>
      <c r="Q1751" s="11" t="s">
        <v>8335</v>
      </c>
      <c r="R1751" t="s">
        <v>8336</v>
      </c>
      <c r="S1751" s="16">
        <f t="shared" si="137"/>
        <v>42758.975937499999</v>
      </c>
      <c r="T1751" s="16">
        <f t="shared" si="138"/>
        <v>42795.791666666672</v>
      </c>
      <c r="U1751" s="14">
        <f t="shared" si="139"/>
        <v>2017</v>
      </c>
      <c r="V1751" s="17"/>
    </row>
    <row r="1752" spans="1:22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7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36"/>
        <v>80.650000000000006</v>
      </c>
      <c r="Q1752" s="11" t="s">
        <v>8335</v>
      </c>
      <c r="R1752" t="s">
        <v>8336</v>
      </c>
      <c r="S1752" s="16">
        <f t="shared" si="137"/>
        <v>42454.836851851855</v>
      </c>
      <c r="T1752" s="16">
        <f t="shared" si="138"/>
        <v>42479.836851851855</v>
      </c>
      <c r="U1752" s="14">
        <f t="shared" si="139"/>
        <v>2016</v>
      </c>
      <c r="V1752" s="17"/>
    </row>
    <row r="1753" spans="1:22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7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36"/>
        <v>168.69</v>
      </c>
      <c r="Q1753" s="11" t="s">
        <v>8335</v>
      </c>
      <c r="R1753" t="s">
        <v>8336</v>
      </c>
      <c r="S1753" s="16">
        <f t="shared" si="137"/>
        <v>42052.7815162037</v>
      </c>
      <c r="T1753" s="16">
        <f t="shared" si="138"/>
        <v>42082.739849537036</v>
      </c>
      <c r="U1753" s="14">
        <f t="shared" si="139"/>
        <v>2015</v>
      </c>
      <c r="V1753" s="17"/>
    </row>
    <row r="1754" spans="1:22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7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36"/>
        <v>34.69</v>
      </c>
      <c r="Q1754" s="11" t="s">
        <v>8335</v>
      </c>
      <c r="R1754" t="s">
        <v>8336</v>
      </c>
      <c r="S1754" s="16">
        <f t="shared" si="137"/>
        <v>42627.253263888888</v>
      </c>
      <c r="T1754" s="16">
        <f t="shared" si="138"/>
        <v>42657.253263888888</v>
      </c>
      <c r="U1754" s="14">
        <f t="shared" si="139"/>
        <v>2016</v>
      </c>
      <c r="V1754" s="17"/>
    </row>
    <row r="1755" spans="1:22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7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36"/>
        <v>462.86</v>
      </c>
      <c r="Q1755" s="11" t="s">
        <v>8335</v>
      </c>
      <c r="R1755" t="s">
        <v>8336</v>
      </c>
      <c r="S1755" s="16">
        <f t="shared" si="137"/>
        <v>42420.74962962963</v>
      </c>
      <c r="T1755" s="16">
        <f t="shared" si="138"/>
        <v>42450.707962962959</v>
      </c>
      <c r="U1755" s="14">
        <f t="shared" si="139"/>
        <v>2016</v>
      </c>
      <c r="V1755" s="17"/>
    </row>
    <row r="1756" spans="1:22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7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36"/>
        <v>104.39</v>
      </c>
      <c r="Q1756" s="11" t="s">
        <v>8335</v>
      </c>
      <c r="R1756" t="s">
        <v>8336</v>
      </c>
      <c r="S1756" s="16">
        <f t="shared" si="137"/>
        <v>42067.876770833333</v>
      </c>
      <c r="T1756" s="16">
        <f t="shared" si="138"/>
        <v>42097.835104166668</v>
      </c>
      <c r="U1756" s="14">
        <f t="shared" si="139"/>
        <v>2015</v>
      </c>
      <c r="V1756" s="17"/>
    </row>
    <row r="1757" spans="1:22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7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36"/>
        <v>7.5</v>
      </c>
      <c r="Q1757" s="11" t="s">
        <v>8335</v>
      </c>
      <c r="R1757" t="s">
        <v>8336</v>
      </c>
      <c r="S1757" s="16">
        <f t="shared" si="137"/>
        <v>42252.788900462961</v>
      </c>
      <c r="T1757" s="16">
        <f t="shared" si="138"/>
        <v>42282.788900462961</v>
      </c>
      <c r="U1757" s="14">
        <f t="shared" si="139"/>
        <v>2015</v>
      </c>
      <c r="V1757" s="17"/>
    </row>
    <row r="1758" spans="1:22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7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36"/>
        <v>47.13</v>
      </c>
      <c r="Q1758" s="11" t="s">
        <v>8335</v>
      </c>
      <c r="R1758" t="s">
        <v>8336</v>
      </c>
      <c r="S1758" s="16">
        <f t="shared" si="137"/>
        <v>42571.167465277773</v>
      </c>
      <c r="T1758" s="16">
        <f t="shared" si="138"/>
        <v>42611.167465277773</v>
      </c>
      <c r="U1758" s="14">
        <f t="shared" si="139"/>
        <v>2016</v>
      </c>
      <c r="V1758" s="17"/>
    </row>
    <row r="1759" spans="1:22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7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36"/>
        <v>414.29</v>
      </c>
      <c r="Q1759" s="11" t="s">
        <v>8335</v>
      </c>
      <c r="R1759" t="s">
        <v>8336</v>
      </c>
      <c r="S1759" s="16">
        <f t="shared" si="137"/>
        <v>42733.827349537038</v>
      </c>
      <c r="T1759" s="16">
        <f t="shared" si="138"/>
        <v>42763.811805555553</v>
      </c>
      <c r="U1759" s="14">
        <f t="shared" si="139"/>
        <v>2016</v>
      </c>
      <c r="V1759" s="17"/>
    </row>
    <row r="1760" spans="1:22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7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36"/>
        <v>42.48</v>
      </c>
      <c r="Q1760" s="11" t="s">
        <v>8335</v>
      </c>
      <c r="R1760" t="s">
        <v>8336</v>
      </c>
      <c r="S1760" s="16">
        <f t="shared" si="137"/>
        <v>42505.955925925926</v>
      </c>
      <c r="T1760" s="16">
        <f t="shared" si="138"/>
        <v>42565.955925925926</v>
      </c>
      <c r="U1760" s="14">
        <f t="shared" si="139"/>
        <v>2016</v>
      </c>
      <c r="V1760" s="17"/>
    </row>
    <row r="1761" spans="1:22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7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36"/>
        <v>108.78</v>
      </c>
      <c r="Q1761" s="11" t="s">
        <v>8335</v>
      </c>
      <c r="R1761" t="s">
        <v>8336</v>
      </c>
      <c r="S1761" s="16">
        <f t="shared" si="137"/>
        <v>42068.829039351855</v>
      </c>
      <c r="T1761" s="16">
        <f t="shared" si="138"/>
        <v>42088.787372685183</v>
      </c>
      <c r="U1761" s="14">
        <f t="shared" si="139"/>
        <v>2015</v>
      </c>
      <c r="V1761" s="17"/>
    </row>
    <row r="1762" spans="1:22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7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36"/>
        <v>81.099999999999994</v>
      </c>
      <c r="Q1762" s="11" t="s">
        <v>8335</v>
      </c>
      <c r="R1762" t="s">
        <v>8336</v>
      </c>
      <c r="S1762" s="16">
        <f t="shared" si="137"/>
        <v>42405.67260416667</v>
      </c>
      <c r="T1762" s="16">
        <f t="shared" si="138"/>
        <v>42425.67260416667</v>
      </c>
      <c r="U1762" s="14">
        <f t="shared" si="139"/>
        <v>2016</v>
      </c>
      <c r="V1762" s="17"/>
    </row>
    <row r="1763" spans="1:22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7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36"/>
        <v>51.67</v>
      </c>
      <c r="Q1763" s="11" t="s">
        <v>8335</v>
      </c>
      <c r="R1763" t="s">
        <v>8336</v>
      </c>
      <c r="S1763" s="16">
        <f t="shared" si="137"/>
        <v>42209.567824074074</v>
      </c>
      <c r="T1763" s="16">
        <f t="shared" si="138"/>
        <v>42259.567824074074</v>
      </c>
      <c r="U1763" s="14">
        <f t="shared" si="139"/>
        <v>2015</v>
      </c>
      <c r="V1763" s="17"/>
    </row>
    <row r="1764" spans="1:22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7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36"/>
        <v>35.4</v>
      </c>
      <c r="Q1764" s="11" t="s">
        <v>8335</v>
      </c>
      <c r="R1764" t="s">
        <v>8336</v>
      </c>
      <c r="S1764" s="16">
        <f t="shared" si="137"/>
        <v>42410.982002314813</v>
      </c>
      <c r="T1764" s="16">
        <f t="shared" si="138"/>
        <v>42440.982002314813</v>
      </c>
      <c r="U1764" s="14">
        <f t="shared" si="139"/>
        <v>2016</v>
      </c>
      <c r="V1764" s="17"/>
    </row>
    <row r="1765" spans="1:22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7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36"/>
        <v>103.64</v>
      </c>
      <c r="Q1765" s="11" t="s">
        <v>8335</v>
      </c>
      <c r="R1765" t="s">
        <v>8336</v>
      </c>
      <c r="S1765" s="16">
        <f t="shared" si="137"/>
        <v>42636.868518518517</v>
      </c>
      <c r="T1765" s="16">
        <f t="shared" si="138"/>
        <v>42666.868518518517</v>
      </c>
      <c r="U1765" s="14">
        <f t="shared" si="139"/>
        <v>2016</v>
      </c>
      <c r="V1765" s="17"/>
    </row>
    <row r="1766" spans="1:22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7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36"/>
        <v>55.28</v>
      </c>
      <c r="Q1766" s="11" t="s">
        <v>8335</v>
      </c>
      <c r="R1766" t="s">
        <v>8336</v>
      </c>
      <c r="S1766" s="16">
        <f t="shared" si="137"/>
        <v>41825.485868055555</v>
      </c>
      <c r="T1766" s="16">
        <f t="shared" si="138"/>
        <v>41854.485868055555</v>
      </c>
      <c r="U1766" s="14">
        <f t="shared" si="139"/>
        <v>2014</v>
      </c>
      <c r="V1766" s="17"/>
    </row>
    <row r="1767" spans="1:22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7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36"/>
        <v>72.17</v>
      </c>
      <c r="Q1767" s="11" t="s">
        <v>8335</v>
      </c>
      <c r="R1767" t="s">
        <v>8336</v>
      </c>
      <c r="S1767" s="16">
        <f t="shared" si="137"/>
        <v>41834.980462962965</v>
      </c>
      <c r="T1767" s="16">
        <f t="shared" si="138"/>
        <v>41864.980462962965</v>
      </c>
      <c r="U1767" s="14">
        <f t="shared" si="139"/>
        <v>2014</v>
      </c>
      <c r="V1767" s="17"/>
    </row>
    <row r="1768" spans="1:22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7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36"/>
        <v>0</v>
      </c>
      <c r="Q1768" s="11" t="s">
        <v>8335</v>
      </c>
      <c r="R1768" t="s">
        <v>8336</v>
      </c>
      <c r="S1768" s="16">
        <f t="shared" si="137"/>
        <v>41855.859814814816</v>
      </c>
      <c r="T1768" s="16">
        <f t="shared" si="138"/>
        <v>41876.859814814816</v>
      </c>
      <c r="U1768" s="14">
        <f t="shared" si="139"/>
        <v>2014</v>
      </c>
      <c r="V1768" s="17"/>
    </row>
    <row r="1769" spans="1:22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7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36"/>
        <v>58.62</v>
      </c>
      <c r="Q1769" s="11" t="s">
        <v>8335</v>
      </c>
      <c r="R1769" t="s">
        <v>8336</v>
      </c>
      <c r="S1769" s="16">
        <f t="shared" si="137"/>
        <v>41824.658379629633</v>
      </c>
      <c r="T1769" s="16">
        <f t="shared" si="138"/>
        <v>41854.658379629633</v>
      </c>
      <c r="U1769" s="14">
        <f t="shared" si="139"/>
        <v>2014</v>
      </c>
      <c r="V1769" s="17"/>
    </row>
    <row r="1770" spans="1:22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7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36"/>
        <v>12.47</v>
      </c>
      <c r="Q1770" s="11" t="s">
        <v>8335</v>
      </c>
      <c r="R1770" t="s">
        <v>8336</v>
      </c>
      <c r="S1770" s="16">
        <f t="shared" si="137"/>
        <v>41849.560694444444</v>
      </c>
      <c r="T1770" s="16">
        <f t="shared" si="138"/>
        <v>41909.560694444444</v>
      </c>
      <c r="U1770" s="14">
        <f t="shared" si="139"/>
        <v>2014</v>
      </c>
      <c r="V1770" s="17"/>
    </row>
    <row r="1771" spans="1:22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7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36"/>
        <v>49.14</v>
      </c>
      <c r="Q1771" s="11" t="s">
        <v>8335</v>
      </c>
      <c r="R1771" t="s">
        <v>8336</v>
      </c>
      <c r="S1771" s="16">
        <f t="shared" si="137"/>
        <v>41987.818969907406</v>
      </c>
      <c r="T1771" s="16">
        <f t="shared" si="138"/>
        <v>42017.818969907406</v>
      </c>
      <c r="U1771" s="14">
        <f t="shared" si="139"/>
        <v>2014</v>
      </c>
      <c r="V1771" s="17"/>
    </row>
    <row r="1772" spans="1:22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7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36"/>
        <v>150.5</v>
      </c>
      <c r="Q1772" s="11" t="s">
        <v>8335</v>
      </c>
      <c r="R1772" t="s">
        <v>8336</v>
      </c>
      <c r="S1772" s="16">
        <f t="shared" si="137"/>
        <v>41891.780023148152</v>
      </c>
      <c r="T1772" s="16">
        <f t="shared" si="138"/>
        <v>41926.780023148152</v>
      </c>
      <c r="U1772" s="14">
        <f t="shared" si="139"/>
        <v>2014</v>
      </c>
      <c r="V1772" s="17"/>
    </row>
    <row r="1773" spans="1:22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7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36"/>
        <v>35.799999999999997</v>
      </c>
      <c r="Q1773" s="11" t="s">
        <v>8335</v>
      </c>
      <c r="R1773" t="s">
        <v>8336</v>
      </c>
      <c r="S1773" s="16">
        <f t="shared" si="137"/>
        <v>41905.979629629634</v>
      </c>
      <c r="T1773" s="16">
        <f t="shared" si="138"/>
        <v>41935.979629629634</v>
      </c>
      <c r="U1773" s="14">
        <f t="shared" si="139"/>
        <v>2014</v>
      </c>
      <c r="V1773" s="17"/>
    </row>
    <row r="1774" spans="1:22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7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36"/>
        <v>45.16</v>
      </c>
      <c r="Q1774" s="11" t="s">
        <v>8335</v>
      </c>
      <c r="R1774" t="s">
        <v>8336</v>
      </c>
      <c r="S1774" s="16">
        <f t="shared" si="137"/>
        <v>41766.718009259261</v>
      </c>
      <c r="T1774" s="16">
        <f t="shared" si="138"/>
        <v>41826.718009259261</v>
      </c>
      <c r="U1774" s="14">
        <f t="shared" si="139"/>
        <v>2014</v>
      </c>
      <c r="V1774" s="17"/>
    </row>
    <row r="1775" spans="1:22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7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36"/>
        <v>98.79</v>
      </c>
      <c r="Q1775" s="11" t="s">
        <v>8335</v>
      </c>
      <c r="R1775" t="s">
        <v>8336</v>
      </c>
      <c r="S1775" s="16">
        <f t="shared" si="137"/>
        <v>41978.760393518518</v>
      </c>
      <c r="T1775" s="16">
        <f t="shared" si="138"/>
        <v>42023.760393518518</v>
      </c>
      <c r="U1775" s="14">
        <f t="shared" si="139"/>
        <v>2014</v>
      </c>
      <c r="V1775" s="17"/>
    </row>
    <row r="1776" spans="1:22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7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36"/>
        <v>88.31</v>
      </c>
      <c r="Q1776" s="11" t="s">
        <v>8335</v>
      </c>
      <c r="R1776" t="s">
        <v>8336</v>
      </c>
      <c r="S1776" s="16">
        <f t="shared" si="137"/>
        <v>41930.218657407408</v>
      </c>
      <c r="T1776" s="16">
        <f t="shared" si="138"/>
        <v>41972.624305555553</v>
      </c>
      <c r="U1776" s="14">
        <f t="shared" si="139"/>
        <v>2014</v>
      </c>
      <c r="V1776" s="17"/>
    </row>
    <row r="1777" spans="1:22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7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36"/>
        <v>170.63</v>
      </c>
      <c r="Q1777" s="11" t="s">
        <v>8335</v>
      </c>
      <c r="R1777" t="s">
        <v>8336</v>
      </c>
      <c r="S1777" s="16">
        <f t="shared" si="137"/>
        <v>41891.976388888892</v>
      </c>
      <c r="T1777" s="16">
        <f t="shared" si="138"/>
        <v>41936.976388888892</v>
      </c>
      <c r="U1777" s="14">
        <f t="shared" si="139"/>
        <v>2014</v>
      </c>
      <c r="V1777" s="17"/>
    </row>
    <row r="1778" spans="1:22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7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36"/>
        <v>83.75</v>
      </c>
      <c r="Q1778" s="11" t="s">
        <v>8335</v>
      </c>
      <c r="R1778" t="s">
        <v>8336</v>
      </c>
      <c r="S1778" s="16">
        <f t="shared" si="137"/>
        <v>41905.95684027778</v>
      </c>
      <c r="T1778" s="16">
        <f t="shared" si="138"/>
        <v>41941.95684027778</v>
      </c>
      <c r="U1778" s="14">
        <f t="shared" si="139"/>
        <v>2014</v>
      </c>
      <c r="V1778" s="17"/>
    </row>
    <row r="1779" spans="1:22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7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36"/>
        <v>65.099999999999994</v>
      </c>
      <c r="Q1779" s="11" t="s">
        <v>8335</v>
      </c>
      <c r="R1779" t="s">
        <v>8336</v>
      </c>
      <c r="S1779" s="16">
        <f t="shared" si="137"/>
        <v>42025.357094907406</v>
      </c>
      <c r="T1779" s="16">
        <f t="shared" si="138"/>
        <v>42055.357094907406</v>
      </c>
      <c r="U1779" s="14">
        <f t="shared" si="139"/>
        <v>2015</v>
      </c>
      <c r="V1779" s="17"/>
    </row>
    <row r="1780" spans="1:22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7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36"/>
        <v>66.33</v>
      </c>
      <c r="Q1780" s="11" t="s">
        <v>8335</v>
      </c>
      <c r="R1780" t="s">
        <v>8336</v>
      </c>
      <c r="S1780" s="16">
        <f t="shared" si="137"/>
        <v>42045.86336805555</v>
      </c>
      <c r="T1780" s="16">
        <f t="shared" si="138"/>
        <v>42090.821701388893</v>
      </c>
      <c r="U1780" s="14">
        <f t="shared" si="139"/>
        <v>2015</v>
      </c>
      <c r="V1780" s="17"/>
    </row>
    <row r="1781" spans="1:22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7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36"/>
        <v>104.89</v>
      </c>
      <c r="Q1781" s="11" t="s">
        <v>8335</v>
      </c>
      <c r="R1781" t="s">
        <v>8336</v>
      </c>
      <c r="S1781" s="16">
        <f t="shared" si="137"/>
        <v>42585.691898148143</v>
      </c>
      <c r="T1781" s="16">
        <f t="shared" si="138"/>
        <v>42615.691898148143</v>
      </c>
      <c r="U1781" s="14">
        <f t="shared" si="139"/>
        <v>2016</v>
      </c>
      <c r="V1781" s="17"/>
    </row>
    <row r="1782" spans="1:22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7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36"/>
        <v>78.44</v>
      </c>
      <c r="Q1782" s="11" t="s">
        <v>8335</v>
      </c>
      <c r="R1782" t="s">
        <v>8336</v>
      </c>
      <c r="S1782" s="16">
        <f t="shared" si="137"/>
        <v>42493.600810185191</v>
      </c>
      <c r="T1782" s="16">
        <f t="shared" si="138"/>
        <v>42553.600810185191</v>
      </c>
      <c r="U1782" s="14">
        <f t="shared" si="139"/>
        <v>2016</v>
      </c>
      <c r="V1782" s="17"/>
    </row>
    <row r="1783" spans="1:22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7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36"/>
        <v>59.04</v>
      </c>
      <c r="Q1783" s="11" t="s">
        <v>8335</v>
      </c>
      <c r="R1783" t="s">
        <v>8336</v>
      </c>
      <c r="S1783" s="16">
        <f t="shared" si="137"/>
        <v>42597.617418981477</v>
      </c>
      <c r="T1783" s="16">
        <f t="shared" si="138"/>
        <v>42628.617418981477</v>
      </c>
      <c r="U1783" s="14">
        <f t="shared" si="139"/>
        <v>2016</v>
      </c>
      <c r="V1783" s="17"/>
    </row>
    <row r="1784" spans="1:22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7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6"/>
        <v>71.34</v>
      </c>
      <c r="Q1784" s="11" t="s">
        <v>8335</v>
      </c>
      <c r="R1784" t="s">
        <v>8336</v>
      </c>
      <c r="S1784" s="16">
        <f t="shared" si="137"/>
        <v>42388.575104166666</v>
      </c>
      <c r="T1784" s="16">
        <f t="shared" si="138"/>
        <v>42421.575104166666</v>
      </c>
      <c r="U1784" s="14">
        <f t="shared" si="139"/>
        <v>2016</v>
      </c>
      <c r="V1784" s="17"/>
    </row>
    <row r="1785" spans="1:22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7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36"/>
        <v>51.23</v>
      </c>
      <c r="Q1785" s="11" t="s">
        <v>8335</v>
      </c>
      <c r="R1785" t="s">
        <v>8336</v>
      </c>
      <c r="S1785" s="16">
        <f t="shared" si="137"/>
        <v>42115.949976851851</v>
      </c>
      <c r="T1785" s="16">
        <f t="shared" si="138"/>
        <v>42145.949976851851</v>
      </c>
      <c r="U1785" s="14">
        <f t="shared" si="139"/>
        <v>2015</v>
      </c>
      <c r="V1785" s="17"/>
    </row>
    <row r="1786" spans="1:22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7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36"/>
        <v>60.24</v>
      </c>
      <c r="Q1786" s="11" t="s">
        <v>8335</v>
      </c>
      <c r="R1786" t="s">
        <v>8336</v>
      </c>
      <c r="S1786" s="16">
        <f t="shared" si="137"/>
        <v>42003.655555555553</v>
      </c>
      <c r="T1786" s="16">
        <f t="shared" si="138"/>
        <v>42035.142361111109</v>
      </c>
      <c r="U1786" s="14">
        <f t="shared" si="139"/>
        <v>2014</v>
      </c>
      <c r="V1786" s="17"/>
    </row>
    <row r="1787" spans="1:22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7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36"/>
        <v>44.94</v>
      </c>
      <c r="Q1787" s="11" t="s">
        <v>8335</v>
      </c>
      <c r="R1787" t="s">
        <v>8336</v>
      </c>
      <c r="S1787" s="16">
        <f t="shared" si="137"/>
        <v>41897.134895833333</v>
      </c>
      <c r="T1787" s="16">
        <f t="shared" si="138"/>
        <v>41928</v>
      </c>
      <c r="U1787" s="14">
        <f t="shared" si="139"/>
        <v>2014</v>
      </c>
      <c r="V1787" s="17"/>
    </row>
    <row r="1788" spans="1:22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7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36"/>
        <v>31.21</v>
      </c>
      <c r="Q1788" s="11" t="s">
        <v>8335</v>
      </c>
      <c r="R1788" t="s">
        <v>8336</v>
      </c>
      <c r="S1788" s="16">
        <f t="shared" si="137"/>
        <v>41958.550659722227</v>
      </c>
      <c r="T1788" s="16">
        <f t="shared" si="138"/>
        <v>41988.550659722227</v>
      </c>
      <c r="U1788" s="14">
        <f t="shared" si="139"/>
        <v>2014</v>
      </c>
      <c r="V1788" s="17"/>
    </row>
    <row r="1789" spans="1:22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7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36"/>
        <v>63.88</v>
      </c>
      <c r="Q1789" s="11" t="s">
        <v>8335</v>
      </c>
      <c r="R1789" t="s">
        <v>8336</v>
      </c>
      <c r="S1789" s="16">
        <f t="shared" si="137"/>
        <v>42068.65552083333</v>
      </c>
      <c r="T1789" s="16">
        <f t="shared" si="138"/>
        <v>42098.613854166666</v>
      </c>
      <c r="U1789" s="14">
        <f t="shared" si="139"/>
        <v>2015</v>
      </c>
      <c r="V1789" s="17"/>
    </row>
    <row r="1790" spans="1:22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7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36"/>
        <v>19</v>
      </c>
      <c r="Q1790" s="11" t="s">
        <v>8335</v>
      </c>
      <c r="R1790" t="s">
        <v>8336</v>
      </c>
      <c r="S1790" s="16">
        <f t="shared" si="137"/>
        <v>41913.94840277778</v>
      </c>
      <c r="T1790" s="16">
        <f t="shared" si="138"/>
        <v>41943.94840277778</v>
      </c>
      <c r="U1790" s="14">
        <f t="shared" si="139"/>
        <v>2014</v>
      </c>
      <c r="V1790" s="17"/>
    </row>
    <row r="1791" spans="1:22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7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36"/>
        <v>10</v>
      </c>
      <c r="Q1791" s="11" t="s">
        <v>8335</v>
      </c>
      <c r="R1791" t="s">
        <v>8336</v>
      </c>
      <c r="S1791" s="16">
        <f t="shared" si="137"/>
        <v>41956.250034722223</v>
      </c>
      <c r="T1791" s="16">
        <f t="shared" si="138"/>
        <v>42016.250034722223</v>
      </c>
      <c r="U1791" s="14">
        <f t="shared" si="139"/>
        <v>2014</v>
      </c>
      <c r="V1791" s="17"/>
    </row>
    <row r="1792" spans="1:22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7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36"/>
        <v>109.07</v>
      </c>
      <c r="Q1792" s="11" t="s">
        <v>8335</v>
      </c>
      <c r="R1792" t="s">
        <v>8336</v>
      </c>
      <c r="S1792" s="16">
        <f t="shared" si="137"/>
        <v>42010.674513888895</v>
      </c>
      <c r="T1792" s="16">
        <f t="shared" si="138"/>
        <v>42040.674513888895</v>
      </c>
      <c r="U1792" s="14">
        <f t="shared" si="139"/>
        <v>2015</v>
      </c>
      <c r="V1792" s="17"/>
    </row>
    <row r="1793" spans="1:22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7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36"/>
        <v>26.75</v>
      </c>
      <c r="Q1793" s="11" t="s">
        <v>8335</v>
      </c>
      <c r="R1793" t="s">
        <v>8336</v>
      </c>
      <c r="S1793" s="16">
        <f t="shared" si="137"/>
        <v>41973.740335648152</v>
      </c>
      <c r="T1793" s="16">
        <f t="shared" si="138"/>
        <v>42033.740335648152</v>
      </c>
      <c r="U1793" s="14">
        <f t="shared" si="139"/>
        <v>2014</v>
      </c>
      <c r="V1793" s="17"/>
    </row>
    <row r="1794" spans="1:22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7">
        <f t="shared" ref="F1794:F1857" si="140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36"/>
        <v>109.94</v>
      </c>
      <c r="Q1794" s="11" t="s">
        <v>8335</v>
      </c>
      <c r="R1794" t="s">
        <v>8336</v>
      </c>
      <c r="S1794" s="16">
        <f t="shared" si="137"/>
        <v>42189.031041666662</v>
      </c>
      <c r="T1794" s="16">
        <f t="shared" si="138"/>
        <v>42226.290972222225</v>
      </c>
      <c r="U1794" s="14">
        <f t="shared" si="139"/>
        <v>2015</v>
      </c>
      <c r="V1794" s="17"/>
    </row>
    <row r="1795" spans="1:22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7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41">IFERROR(ROUND(E1795/M1795,2),0)</f>
        <v>20</v>
      </c>
      <c r="Q1795" s="11" t="s">
        <v>8335</v>
      </c>
      <c r="R1795" t="s">
        <v>8336</v>
      </c>
      <c r="S1795" s="16">
        <f t="shared" ref="S1795:S1858" si="142">(((K1795/60)/60)/24)+DATE(1970,1,1)</f>
        <v>41940.89166666667</v>
      </c>
      <c r="T1795" s="16">
        <f t="shared" ref="T1795:T1858" si="143">(((J1795/60)/60)/24)+DATE(1970,1,1)</f>
        <v>41970.933333333334</v>
      </c>
      <c r="U1795" s="14">
        <f t="shared" si="139"/>
        <v>2014</v>
      </c>
      <c r="V1795" s="17"/>
    </row>
    <row r="1796" spans="1:22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7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1"/>
        <v>55.39</v>
      </c>
      <c r="Q1796" s="11" t="s">
        <v>8335</v>
      </c>
      <c r="R1796" t="s">
        <v>8336</v>
      </c>
      <c r="S1796" s="16">
        <f t="shared" si="142"/>
        <v>42011.551180555558</v>
      </c>
      <c r="T1796" s="16">
        <f t="shared" si="143"/>
        <v>42046.551180555558</v>
      </c>
      <c r="U1796" s="14">
        <f t="shared" ref="U1796:U1859" si="144">YEAR(S1796)</f>
        <v>2015</v>
      </c>
      <c r="V1796" s="17"/>
    </row>
    <row r="1797" spans="1:22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7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1"/>
        <v>133.9</v>
      </c>
      <c r="Q1797" s="11" t="s">
        <v>8335</v>
      </c>
      <c r="R1797" t="s">
        <v>8336</v>
      </c>
      <c r="S1797" s="16">
        <f t="shared" si="142"/>
        <v>42628.288668981477</v>
      </c>
      <c r="T1797" s="16">
        <f t="shared" si="143"/>
        <v>42657.666666666672</v>
      </c>
      <c r="U1797" s="14">
        <f t="shared" si="144"/>
        <v>2016</v>
      </c>
      <c r="V1797" s="17"/>
    </row>
    <row r="1798" spans="1:22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7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1"/>
        <v>48.72</v>
      </c>
      <c r="Q1798" s="11" t="s">
        <v>8335</v>
      </c>
      <c r="R1798" t="s">
        <v>8336</v>
      </c>
      <c r="S1798" s="16">
        <f t="shared" si="142"/>
        <v>42515.439421296294</v>
      </c>
      <c r="T1798" s="16">
        <f t="shared" si="143"/>
        <v>42575.439421296294</v>
      </c>
      <c r="U1798" s="14">
        <f t="shared" si="144"/>
        <v>2016</v>
      </c>
      <c r="V1798" s="17"/>
    </row>
    <row r="1799" spans="1:22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7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1"/>
        <v>48.25</v>
      </c>
      <c r="Q1799" s="11" t="s">
        <v>8335</v>
      </c>
      <c r="R1799" t="s">
        <v>8336</v>
      </c>
      <c r="S1799" s="16">
        <f t="shared" si="142"/>
        <v>42689.56931712963</v>
      </c>
      <c r="T1799" s="16">
        <f t="shared" si="143"/>
        <v>42719.56931712963</v>
      </c>
      <c r="U1799" s="14">
        <f t="shared" si="144"/>
        <v>2016</v>
      </c>
      <c r="V1799" s="17"/>
    </row>
    <row r="1800" spans="1:22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7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1"/>
        <v>58.97</v>
      </c>
      <c r="Q1800" s="11" t="s">
        <v>8335</v>
      </c>
      <c r="R1800" t="s">
        <v>8336</v>
      </c>
      <c r="S1800" s="16">
        <f t="shared" si="142"/>
        <v>42344.32677083333</v>
      </c>
      <c r="T1800" s="16">
        <f t="shared" si="143"/>
        <v>42404.32677083333</v>
      </c>
      <c r="U1800" s="14">
        <f t="shared" si="144"/>
        <v>2015</v>
      </c>
      <c r="V1800" s="17"/>
    </row>
    <row r="1801" spans="1:22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7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1"/>
        <v>11.64</v>
      </c>
      <c r="Q1801" s="11" t="s">
        <v>8335</v>
      </c>
      <c r="R1801" t="s">
        <v>8336</v>
      </c>
      <c r="S1801" s="16">
        <f t="shared" si="142"/>
        <v>41934.842685185184</v>
      </c>
      <c r="T1801" s="16">
        <f t="shared" si="143"/>
        <v>41954.884351851855</v>
      </c>
      <c r="U1801" s="14">
        <f t="shared" si="144"/>
        <v>2014</v>
      </c>
      <c r="V1801" s="17"/>
    </row>
    <row r="1802" spans="1:22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7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41"/>
        <v>83.72</v>
      </c>
      <c r="Q1802" s="11" t="s">
        <v>8335</v>
      </c>
      <c r="R1802" t="s">
        <v>8336</v>
      </c>
      <c r="S1802" s="16">
        <f t="shared" si="142"/>
        <v>42623.606134259258</v>
      </c>
      <c r="T1802" s="16">
        <f t="shared" si="143"/>
        <v>42653.606134259258</v>
      </c>
      <c r="U1802" s="14">
        <f t="shared" si="144"/>
        <v>2016</v>
      </c>
      <c r="V1802" s="17"/>
    </row>
    <row r="1803" spans="1:22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7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1"/>
        <v>63.65</v>
      </c>
      <c r="Q1803" s="11" t="s">
        <v>8335</v>
      </c>
      <c r="R1803" t="s">
        <v>8336</v>
      </c>
      <c r="S1803" s="16">
        <f t="shared" si="142"/>
        <v>42321.660509259258</v>
      </c>
      <c r="T1803" s="16">
        <f t="shared" si="143"/>
        <v>42353.506944444445</v>
      </c>
      <c r="U1803" s="14">
        <f t="shared" si="144"/>
        <v>2015</v>
      </c>
      <c r="V1803" s="17"/>
    </row>
    <row r="1804" spans="1:22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7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1"/>
        <v>94.28</v>
      </c>
      <c r="Q1804" s="11" t="s">
        <v>8335</v>
      </c>
      <c r="R1804" t="s">
        <v>8336</v>
      </c>
      <c r="S1804" s="16">
        <f t="shared" si="142"/>
        <v>42159.47256944445</v>
      </c>
      <c r="T1804" s="16">
        <f t="shared" si="143"/>
        <v>42182.915972222225</v>
      </c>
      <c r="U1804" s="14">
        <f t="shared" si="144"/>
        <v>2015</v>
      </c>
      <c r="V1804" s="17"/>
    </row>
    <row r="1805" spans="1:22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7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1"/>
        <v>71.87</v>
      </c>
      <c r="Q1805" s="11" t="s">
        <v>8335</v>
      </c>
      <c r="R1805" t="s">
        <v>8336</v>
      </c>
      <c r="S1805" s="16">
        <f t="shared" si="142"/>
        <v>42018.071550925932</v>
      </c>
      <c r="T1805" s="16">
        <f t="shared" si="143"/>
        <v>42049.071550925932</v>
      </c>
      <c r="U1805" s="14">
        <f t="shared" si="144"/>
        <v>2015</v>
      </c>
      <c r="V1805" s="17"/>
    </row>
    <row r="1806" spans="1:22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7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1"/>
        <v>104.85</v>
      </c>
      <c r="Q1806" s="11" t="s">
        <v>8335</v>
      </c>
      <c r="R1806" t="s">
        <v>8336</v>
      </c>
      <c r="S1806" s="16">
        <f t="shared" si="142"/>
        <v>42282.678287037037</v>
      </c>
      <c r="T1806" s="16">
        <f t="shared" si="143"/>
        <v>42322.719953703709</v>
      </c>
      <c r="U1806" s="14">
        <f t="shared" si="144"/>
        <v>2015</v>
      </c>
      <c r="V1806" s="17"/>
    </row>
    <row r="1807" spans="1:22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7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1"/>
        <v>67.14</v>
      </c>
      <c r="Q1807" s="11" t="s">
        <v>8335</v>
      </c>
      <c r="R1807" t="s">
        <v>8336</v>
      </c>
      <c r="S1807" s="16">
        <f t="shared" si="142"/>
        <v>42247.803912037038</v>
      </c>
      <c r="T1807" s="16">
        <f t="shared" si="143"/>
        <v>42279.75</v>
      </c>
      <c r="U1807" s="14">
        <f t="shared" si="144"/>
        <v>2015</v>
      </c>
      <c r="V1807" s="17"/>
    </row>
    <row r="1808" spans="1:22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7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1"/>
        <v>73.88</v>
      </c>
      <c r="Q1808" s="11" t="s">
        <v>8335</v>
      </c>
      <c r="R1808" t="s">
        <v>8336</v>
      </c>
      <c r="S1808" s="16">
        <f t="shared" si="142"/>
        <v>41877.638298611113</v>
      </c>
      <c r="T1808" s="16">
        <f t="shared" si="143"/>
        <v>41912.638298611113</v>
      </c>
      <c r="U1808" s="14">
        <f t="shared" si="144"/>
        <v>2014</v>
      </c>
      <c r="V1808" s="17"/>
    </row>
    <row r="1809" spans="1:22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7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1"/>
        <v>69.13</v>
      </c>
      <c r="Q1809" s="11" t="s">
        <v>8335</v>
      </c>
      <c r="R1809" t="s">
        <v>8336</v>
      </c>
      <c r="S1809" s="16">
        <f t="shared" si="142"/>
        <v>41880.068437499998</v>
      </c>
      <c r="T1809" s="16">
        <f t="shared" si="143"/>
        <v>41910.068437499998</v>
      </c>
      <c r="U1809" s="14">
        <f t="shared" si="144"/>
        <v>2014</v>
      </c>
      <c r="V1809" s="17"/>
    </row>
    <row r="1810" spans="1:22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7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1"/>
        <v>120.77</v>
      </c>
      <c r="Q1810" s="11" t="s">
        <v>8335</v>
      </c>
      <c r="R1810" t="s">
        <v>8336</v>
      </c>
      <c r="S1810" s="16">
        <f t="shared" si="142"/>
        <v>42742.680902777778</v>
      </c>
      <c r="T1810" s="16">
        <f t="shared" si="143"/>
        <v>42777.680902777778</v>
      </c>
      <c r="U1810" s="14">
        <f t="shared" si="144"/>
        <v>2017</v>
      </c>
      <c r="V1810" s="17"/>
    </row>
    <row r="1811" spans="1:22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7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1"/>
        <v>42.22</v>
      </c>
      <c r="Q1811" s="11" t="s">
        <v>8335</v>
      </c>
      <c r="R1811" t="s">
        <v>8336</v>
      </c>
      <c r="S1811" s="16">
        <f t="shared" si="142"/>
        <v>42029.907858796301</v>
      </c>
      <c r="T1811" s="16">
        <f t="shared" si="143"/>
        <v>42064.907858796301</v>
      </c>
      <c r="U1811" s="14">
        <f t="shared" si="144"/>
        <v>2015</v>
      </c>
      <c r="V1811" s="17"/>
    </row>
    <row r="1812" spans="1:22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7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1"/>
        <v>7.5</v>
      </c>
      <c r="Q1812" s="11" t="s">
        <v>8335</v>
      </c>
      <c r="R1812" t="s">
        <v>8336</v>
      </c>
      <c r="S1812" s="16">
        <f t="shared" si="142"/>
        <v>41860.91002314815</v>
      </c>
      <c r="T1812" s="16">
        <f t="shared" si="143"/>
        <v>41872.91002314815</v>
      </c>
      <c r="U1812" s="14">
        <f t="shared" si="144"/>
        <v>2014</v>
      </c>
      <c r="V1812" s="17"/>
    </row>
    <row r="1813" spans="1:22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7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1"/>
        <v>1.54</v>
      </c>
      <c r="Q1813" s="11" t="s">
        <v>8335</v>
      </c>
      <c r="R1813" t="s">
        <v>8336</v>
      </c>
      <c r="S1813" s="16">
        <f t="shared" si="142"/>
        <v>41876.433680555558</v>
      </c>
      <c r="T1813" s="16">
        <f t="shared" si="143"/>
        <v>41936.166666666664</v>
      </c>
      <c r="U1813" s="14">
        <f t="shared" si="144"/>
        <v>2014</v>
      </c>
      <c r="V1813" s="17"/>
    </row>
    <row r="1814" spans="1:22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7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1"/>
        <v>37.61</v>
      </c>
      <c r="Q1814" s="11" t="s">
        <v>8335</v>
      </c>
      <c r="R1814" t="s">
        <v>8336</v>
      </c>
      <c r="S1814" s="16">
        <f t="shared" si="142"/>
        <v>42524.318703703699</v>
      </c>
      <c r="T1814" s="16">
        <f t="shared" si="143"/>
        <v>42554.318703703699</v>
      </c>
      <c r="U1814" s="14">
        <f t="shared" si="144"/>
        <v>2016</v>
      </c>
      <c r="V1814" s="17"/>
    </row>
    <row r="1815" spans="1:22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7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1"/>
        <v>0</v>
      </c>
      <c r="Q1815" s="11" t="s">
        <v>8335</v>
      </c>
      <c r="R1815" t="s">
        <v>8336</v>
      </c>
      <c r="S1815" s="16">
        <f t="shared" si="142"/>
        <v>41829.889027777775</v>
      </c>
      <c r="T1815" s="16">
        <f t="shared" si="143"/>
        <v>41859.889027777775</v>
      </c>
      <c r="U1815" s="14">
        <f t="shared" si="144"/>
        <v>2014</v>
      </c>
      <c r="V1815" s="17"/>
    </row>
    <row r="1816" spans="1:22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7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1"/>
        <v>42.16</v>
      </c>
      <c r="Q1816" s="11" t="s">
        <v>8335</v>
      </c>
      <c r="R1816" t="s">
        <v>8336</v>
      </c>
      <c r="S1816" s="16">
        <f t="shared" si="142"/>
        <v>42033.314074074078</v>
      </c>
      <c r="T1816" s="16">
        <f t="shared" si="143"/>
        <v>42063.314074074078</v>
      </c>
      <c r="U1816" s="14">
        <f t="shared" si="144"/>
        <v>2015</v>
      </c>
      <c r="V1816" s="17"/>
    </row>
    <row r="1817" spans="1:22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7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1"/>
        <v>0</v>
      </c>
      <c r="Q1817" s="11" t="s">
        <v>8335</v>
      </c>
      <c r="R1817" t="s">
        <v>8336</v>
      </c>
      <c r="S1817" s="16">
        <f t="shared" si="142"/>
        <v>42172.906678240746</v>
      </c>
      <c r="T1817" s="16">
        <f t="shared" si="143"/>
        <v>42186.906678240746</v>
      </c>
      <c r="U1817" s="14">
        <f t="shared" si="144"/>
        <v>2015</v>
      </c>
      <c r="V1817" s="17"/>
    </row>
    <row r="1818" spans="1:22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7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1"/>
        <v>84.83</v>
      </c>
      <c r="Q1818" s="11" t="s">
        <v>8335</v>
      </c>
      <c r="R1818" t="s">
        <v>8336</v>
      </c>
      <c r="S1818" s="16">
        <f t="shared" si="142"/>
        <v>42548.876192129625</v>
      </c>
      <c r="T1818" s="16">
        <f t="shared" si="143"/>
        <v>42576.791666666672</v>
      </c>
      <c r="U1818" s="14">
        <f t="shared" si="144"/>
        <v>2016</v>
      </c>
      <c r="V1818" s="17"/>
    </row>
    <row r="1819" spans="1:22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7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1"/>
        <v>94.19</v>
      </c>
      <c r="Q1819" s="11" t="s">
        <v>8335</v>
      </c>
      <c r="R1819" t="s">
        <v>8336</v>
      </c>
      <c r="S1819" s="16">
        <f t="shared" si="142"/>
        <v>42705.662118055552</v>
      </c>
      <c r="T1819" s="16">
        <f t="shared" si="143"/>
        <v>42765.290972222225</v>
      </c>
      <c r="U1819" s="14">
        <f t="shared" si="144"/>
        <v>2016</v>
      </c>
      <c r="V1819" s="17"/>
    </row>
    <row r="1820" spans="1:22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7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1"/>
        <v>0</v>
      </c>
      <c r="Q1820" s="11" t="s">
        <v>8335</v>
      </c>
      <c r="R1820" t="s">
        <v>8336</v>
      </c>
      <c r="S1820" s="16">
        <f t="shared" si="142"/>
        <v>42067.234375</v>
      </c>
      <c r="T1820" s="16">
        <f t="shared" si="143"/>
        <v>42097.192708333328</v>
      </c>
      <c r="U1820" s="14">
        <f t="shared" si="144"/>
        <v>2015</v>
      </c>
      <c r="V1820" s="17"/>
    </row>
    <row r="1821" spans="1:22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7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1"/>
        <v>6.25</v>
      </c>
      <c r="Q1821" s="11" t="s">
        <v>8335</v>
      </c>
      <c r="R1821" t="s">
        <v>8336</v>
      </c>
      <c r="S1821" s="16">
        <f t="shared" si="142"/>
        <v>41820.752268518518</v>
      </c>
      <c r="T1821" s="16">
        <f t="shared" si="143"/>
        <v>41850.752268518518</v>
      </c>
      <c r="U1821" s="14">
        <f t="shared" si="144"/>
        <v>2014</v>
      </c>
      <c r="V1821" s="17"/>
    </row>
    <row r="1822" spans="1:22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7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1"/>
        <v>213.38</v>
      </c>
      <c r="Q1822" s="11" t="s">
        <v>8335</v>
      </c>
      <c r="R1822" t="s">
        <v>8336</v>
      </c>
      <c r="S1822" s="16">
        <f t="shared" si="142"/>
        <v>42065.084375000006</v>
      </c>
      <c r="T1822" s="16">
        <f t="shared" si="143"/>
        <v>42095.042708333334</v>
      </c>
      <c r="U1822" s="14">
        <f t="shared" si="144"/>
        <v>2015</v>
      </c>
      <c r="V1822" s="17"/>
    </row>
    <row r="1823" spans="1:22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7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1"/>
        <v>59.16</v>
      </c>
      <c r="Q1823" s="11" t="s">
        <v>8322</v>
      </c>
      <c r="R1823" t="s">
        <v>8323</v>
      </c>
      <c r="S1823" s="16">
        <f t="shared" si="142"/>
        <v>40926.319062499999</v>
      </c>
      <c r="T1823" s="16">
        <f t="shared" si="143"/>
        <v>40971.319062499999</v>
      </c>
      <c r="U1823" s="14">
        <f t="shared" si="144"/>
        <v>2012</v>
      </c>
      <c r="V1823" s="17"/>
    </row>
    <row r="1824" spans="1:22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7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1"/>
        <v>27.27</v>
      </c>
      <c r="Q1824" s="11" t="s">
        <v>8322</v>
      </c>
      <c r="R1824" t="s">
        <v>8323</v>
      </c>
      <c r="S1824" s="16">
        <f t="shared" si="142"/>
        <v>41634.797013888885</v>
      </c>
      <c r="T1824" s="16">
        <f t="shared" si="143"/>
        <v>41670.792361111111</v>
      </c>
      <c r="U1824" s="14">
        <f t="shared" si="144"/>
        <v>2013</v>
      </c>
      <c r="V1824" s="17"/>
    </row>
    <row r="1825" spans="1:22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7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1"/>
        <v>24.58</v>
      </c>
      <c r="Q1825" s="11" t="s">
        <v>8322</v>
      </c>
      <c r="R1825" t="s">
        <v>8323</v>
      </c>
      <c r="S1825" s="16">
        <f t="shared" si="142"/>
        <v>41176.684907407405</v>
      </c>
      <c r="T1825" s="16">
        <f t="shared" si="143"/>
        <v>41206.684907407405</v>
      </c>
      <c r="U1825" s="14">
        <f t="shared" si="144"/>
        <v>2012</v>
      </c>
      <c r="V1825" s="17"/>
    </row>
    <row r="1826" spans="1:22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7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1"/>
        <v>75.05</v>
      </c>
      <c r="Q1826" s="11" t="s">
        <v>8322</v>
      </c>
      <c r="R1826" t="s">
        <v>8323</v>
      </c>
      <c r="S1826" s="16">
        <f t="shared" si="142"/>
        <v>41626.916284722225</v>
      </c>
      <c r="T1826" s="16">
        <f t="shared" si="143"/>
        <v>41647.088888888888</v>
      </c>
      <c r="U1826" s="14">
        <f t="shared" si="144"/>
        <v>2013</v>
      </c>
      <c r="V1826" s="17"/>
    </row>
    <row r="1827" spans="1:22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7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1"/>
        <v>42.02</v>
      </c>
      <c r="Q1827" s="11" t="s">
        <v>8322</v>
      </c>
      <c r="R1827" t="s">
        <v>8323</v>
      </c>
      <c r="S1827" s="16">
        <f t="shared" si="142"/>
        <v>41443.83452546296</v>
      </c>
      <c r="T1827" s="16">
        <f t="shared" si="143"/>
        <v>41466.83452546296</v>
      </c>
      <c r="U1827" s="14">
        <f t="shared" si="144"/>
        <v>2013</v>
      </c>
      <c r="V1827" s="17"/>
    </row>
    <row r="1828" spans="1:22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7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1"/>
        <v>53.16</v>
      </c>
      <c r="Q1828" s="11" t="s">
        <v>8322</v>
      </c>
      <c r="R1828" t="s">
        <v>8323</v>
      </c>
      <c r="S1828" s="16">
        <f t="shared" si="142"/>
        <v>41657.923807870371</v>
      </c>
      <c r="T1828" s="16">
        <f t="shared" si="143"/>
        <v>41687.923807870371</v>
      </c>
      <c r="U1828" s="14">
        <f t="shared" si="144"/>
        <v>2014</v>
      </c>
      <c r="V1828" s="17"/>
    </row>
    <row r="1829" spans="1:22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7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1"/>
        <v>83.89</v>
      </c>
      <c r="Q1829" s="11" t="s">
        <v>8322</v>
      </c>
      <c r="R1829" t="s">
        <v>8323</v>
      </c>
      <c r="S1829" s="16">
        <f t="shared" si="142"/>
        <v>40555.325937499998</v>
      </c>
      <c r="T1829" s="16">
        <f t="shared" si="143"/>
        <v>40605.325937499998</v>
      </c>
      <c r="U1829" s="14">
        <f t="shared" si="144"/>
        <v>2011</v>
      </c>
      <c r="V1829" s="17"/>
    </row>
    <row r="1830" spans="1:22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7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1"/>
        <v>417.33</v>
      </c>
      <c r="Q1830" s="11" t="s">
        <v>8322</v>
      </c>
      <c r="R1830" t="s">
        <v>8323</v>
      </c>
      <c r="S1830" s="16">
        <f t="shared" si="142"/>
        <v>41736.899652777778</v>
      </c>
      <c r="T1830" s="16">
        <f t="shared" si="143"/>
        <v>41768.916666666664</v>
      </c>
      <c r="U1830" s="14">
        <f t="shared" si="144"/>
        <v>2014</v>
      </c>
      <c r="V1830" s="17"/>
    </row>
    <row r="1831" spans="1:22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7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1"/>
        <v>75.77</v>
      </c>
      <c r="Q1831" s="11" t="s">
        <v>8322</v>
      </c>
      <c r="R1831" t="s">
        <v>8323</v>
      </c>
      <c r="S1831" s="16">
        <f t="shared" si="142"/>
        <v>40516.087627314817</v>
      </c>
      <c r="T1831" s="16">
        <f t="shared" si="143"/>
        <v>40564.916666666664</v>
      </c>
      <c r="U1831" s="14">
        <f t="shared" si="144"/>
        <v>2010</v>
      </c>
      <c r="V1831" s="17"/>
    </row>
    <row r="1832" spans="1:22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7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1"/>
        <v>67.39</v>
      </c>
      <c r="Q1832" s="11" t="s">
        <v>8322</v>
      </c>
      <c r="R1832" t="s">
        <v>8323</v>
      </c>
      <c r="S1832" s="16">
        <f t="shared" si="142"/>
        <v>41664.684108796297</v>
      </c>
      <c r="T1832" s="16">
        <f t="shared" si="143"/>
        <v>41694.684108796297</v>
      </c>
      <c r="U1832" s="14">
        <f t="shared" si="144"/>
        <v>2014</v>
      </c>
      <c r="V1832" s="17"/>
    </row>
    <row r="1833" spans="1:22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7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1"/>
        <v>73.569999999999993</v>
      </c>
      <c r="Q1833" s="11" t="s">
        <v>8322</v>
      </c>
      <c r="R1833" t="s">
        <v>8323</v>
      </c>
      <c r="S1833" s="16">
        <f t="shared" si="142"/>
        <v>41026.996099537035</v>
      </c>
      <c r="T1833" s="16">
        <f t="shared" si="143"/>
        <v>41041.996099537035</v>
      </c>
      <c r="U1833" s="14">
        <f t="shared" si="144"/>
        <v>2012</v>
      </c>
      <c r="V1833" s="17"/>
    </row>
    <row r="1834" spans="1:22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7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1"/>
        <v>25</v>
      </c>
      <c r="Q1834" s="11" t="s">
        <v>8322</v>
      </c>
      <c r="R1834" t="s">
        <v>8323</v>
      </c>
      <c r="S1834" s="16">
        <f t="shared" si="142"/>
        <v>40576.539664351854</v>
      </c>
      <c r="T1834" s="16">
        <f t="shared" si="143"/>
        <v>40606.539664351854</v>
      </c>
      <c r="U1834" s="14">
        <f t="shared" si="144"/>
        <v>2011</v>
      </c>
      <c r="V1834" s="17"/>
    </row>
    <row r="1835" spans="1:22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7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1"/>
        <v>42</v>
      </c>
      <c r="Q1835" s="11" t="s">
        <v>8322</v>
      </c>
      <c r="R1835" t="s">
        <v>8323</v>
      </c>
      <c r="S1835" s="16">
        <f t="shared" si="142"/>
        <v>41303.044016203705</v>
      </c>
      <c r="T1835" s="16">
        <f t="shared" si="143"/>
        <v>41335.332638888889</v>
      </c>
      <c r="U1835" s="14">
        <f t="shared" si="144"/>
        <v>2013</v>
      </c>
      <c r="V1835" s="17"/>
    </row>
    <row r="1836" spans="1:22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7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1"/>
        <v>131.16999999999999</v>
      </c>
      <c r="Q1836" s="11" t="s">
        <v>8322</v>
      </c>
      <c r="R1836" t="s">
        <v>8323</v>
      </c>
      <c r="S1836" s="16">
        <f t="shared" si="142"/>
        <v>41988.964062500003</v>
      </c>
      <c r="T1836" s="16">
        <f t="shared" si="143"/>
        <v>42028.964062500003</v>
      </c>
      <c r="U1836" s="14">
        <f t="shared" si="144"/>
        <v>2014</v>
      </c>
      <c r="V1836" s="17"/>
    </row>
    <row r="1837" spans="1:22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7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1"/>
        <v>47.27</v>
      </c>
      <c r="Q1837" s="11" t="s">
        <v>8322</v>
      </c>
      <c r="R1837" t="s">
        <v>8323</v>
      </c>
      <c r="S1837" s="16">
        <f t="shared" si="142"/>
        <v>42430.702210648145</v>
      </c>
      <c r="T1837" s="16">
        <f t="shared" si="143"/>
        <v>42460.660543981481</v>
      </c>
      <c r="U1837" s="14">
        <f t="shared" si="144"/>
        <v>2016</v>
      </c>
      <c r="V1837" s="17"/>
    </row>
    <row r="1838" spans="1:22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7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1"/>
        <v>182.13</v>
      </c>
      <c r="Q1838" s="11" t="s">
        <v>8322</v>
      </c>
      <c r="R1838" t="s">
        <v>8323</v>
      </c>
      <c r="S1838" s="16">
        <f t="shared" si="142"/>
        <v>41305.809363425928</v>
      </c>
      <c r="T1838" s="16">
        <f t="shared" si="143"/>
        <v>41322.809363425928</v>
      </c>
      <c r="U1838" s="14">
        <f t="shared" si="144"/>
        <v>2013</v>
      </c>
      <c r="V1838" s="17"/>
    </row>
    <row r="1839" spans="1:22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7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1"/>
        <v>61.37</v>
      </c>
      <c r="Q1839" s="11" t="s">
        <v>8322</v>
      </c>
      <c r="R1839" t="s">
        <v>8323</v>
      </c>
      <c r="S1839" s="16">
        <f t="shared" si="142"/>
        <v>40926.047858796301</v>
      </c>
      <c r="T1839" s="16">
        <f t="shared" si="143"/>
        <v>40986.006192129629</v>
      </c>
      <c r="U1839" s="14">
        <f t="shared" si="144"/>
        <v>2012</v>
      </c>
      <c r="V1839" s="17"/>
    </row>
    <row r="1840" spans="1:22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7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1"/>
        <v>35.770000000000003</v>
      </c>
      <c r="Q1840" s="11" t="s">
        <v>8322</v>
      </c>
      <c r="R1840" t="s">
        <v>8323</v>
      </c>
      <c r="S1840" s="16">
        <f t="shared" si="142"/>
        <v>40788.786539351851</v>
      </c>
      <c r="T1840" s="16">
        <f t="shared" si="143"/>
        <v>40817.125</v>
      </c>
      <c r="U1840" s="14">
        <f t="shared" si="144"/>
        <v>2011</v>
      </c>
      <c r="V1840" s="17"/>
    </row>
    <row r="1841" spans="1:22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7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1"/>
        <v>45.62</v>
      </c>
      <c r="Q1841" s="11" t="s">
        <v>8322</v>
      </c>
      <c r="R1841" t="s">
        <v>8323</v>
      </c>
      <c r="S1841" s="16">
        <f t="shared" si="142"/>
        <v>42614.722013888888</v>
      </c>
      <c r="T1841" s="16">
        <f t="shared" si="143"/>
        <v>42644.722013888888</v>
      </c>
      <c r="U1841" s="14">
        <f t="shared" si="144"/>
        <v>2016</v>
      </c>
      <c r="V1841" s="17"/>
    </row>
    <row r="1842" spans="1:22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7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1"/>
        <v>75.38</v>
      </c>
      <c r="Q1842" s="11" t="s">
        <v>8322</v>
      </c>
      <c r="R1842" t="s">
        <v>8323</v>
      </c>
      <c r="S1842" s="16">
        <f t="shared" si="142"/>
        <v>41382.096180555556</v>
      </c>
      <c r="T1842" s="16">
        <f t="shared" si="143"/>
        <v>41401.207638888889</v>
      </c>
      <c r="U1842" s="14">
        <f t="shared" si="144"/>
        <v>2013</v>
      </c>
      <c r="V1842" s="17"/>
    </row>
    <row r="1843" spans="1:22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7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1"/>
        <v>50.88</v>
      </c>
      <c r="Q1843" s="11" t="s">
        <v>8322</v>
      </c>
      <c r="R1843" t="s">
        <v>8323</v>
      </c>
      <c r="S1843" s="16">
        <f t="shared" si="142"/>
        <v>41745.84542824074</v>
      </c>
      <c r="T1843" s="16">
        <f t="shared" si="143"/>
        <v>41779.207638888889</v>
      </c>
      <c r="U1843" s="14">
        <f t="shared" si="144"/>
        <v>2014</v>
      </c>
      <c r="V1843" s="17"/>
    </row>
    <row r="1844" spans="1:22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7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1"/>
        <v>119.29</v>
      </c>
      <c r="Q1844" s="11" t="s">
        <v>8322</v>
      </c>
      <c r="R1844" t="s">
        <v>8323</v>
      </c>
      <c r="S1844" s="16">
        <f t="shared" si="142"/>
        <v>42031.631724537037</v>
      </c>
      <c r="T1844" s="16">
        <f t="shared" si="143"/>
        <v>42065.249305555553</v>
      </c>
      <c r="U1844" s="14">
        <f t="shared" si="144"/>
        <v>2015</v>
      </c>
      <c r="V1844" s="17"/>
    </row>
    <row r="1845" spans="1:22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7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1"/>
        <v>92.54</v>
      </c>
      <c r="Q1845" s="11" t="s">
        <v>8322</v>
      </c>
      <c r="R1845" t="s">
        <v>8323</v>
      </c>
      <c r="S1845" s="16">
        <f t="shared" si="142"/>
        <v>40564.994837962964</v>
      </c>
      <c r="T1845" s="16">
        <f t="shared" si="143"/>
        <v>40594.994837962964</v>
      </c>
      <c r="U1845" s="14">
        <f t="shared" si="144"/>
        <v>2011</v>
      </c>
      <c r="V1845" s="17"/>
    </row>
    <row r="1846" spans="1:22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7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1"/>
        <v>76.05</v>
      </c>
      <c r="Q1846" s="11" t="s">
        <v>8322</v>
      </c>
      <c r="R1846" t="s">
        <v>8323</v>
      </c>
      <c r="S1846" s="16">
        <f t="shared" si="142"/>
        <v>40666.973541666666</v>
      </c>
      <c r="T1846" s="16">
        <f t="shared" si="143"/>
        <v>40705.125</v>
      </c>
      <c r="U1846" s="14">
        <f t="shared" si="144"/>
        <v>2011</v>
      </c>
      <c r="V1846" s="17"/>
    </row>
    <row r="1847" spans="1:22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7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1"/>
        <v>52.63</v>
      </c>
      <c r="Q1847" s="11" t="s">
        <v>8322</v>
      </c>
      <c r="R1847" t="s">
        <v>8323</v>
      </c>
      <c r="S1847" s="16">
        <f t="shared" si="142"/>
        <v>42523.333310185189</v>
      </c>
      <c r="T1847" s="16">
        <f t="shared" si="143"/>
        <v>42538.204861111109</v>
      </c>
      <c r="U1847" s="14">
        <f t="shared" si="144"/>
        <v>2016</v>
      </c>
      <c r="V1847" s="17"/>
    </row>
    <row r="1848" spans="1:22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7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1"/>
        <v>98.99</v>
      </c>
      <c r="Q1848" s="11" t="s">
        <v>8322</v>
      </c>
      <c r="R1848" t="s">
        <v>8323</v>
      </c>
      <c r="S1848" s="16">
        <f t="shared" si="142"/>
        <v>41228.650196759263</v>
      </c>
      <c r="T1848" s="16">
        <f t="shared" si="143"/>
        <v>41258.650196759263</v>
      </c>
      <c r="U1848" s="14">
        <f t="shared" si="144"/>
        <v>2012</v>
      </c>
      <c r="V1848" s="17"/>
    </row>
    <row r="1849" spans="1:22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7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1"/>
        <v>79.53</v>
      </c>
      <c r="Q1849" s="11" t="s">
        <v>8322</v>
      </c>
      <c r="R1849" t="s">
        <v>8323</v>
      </c>
      <c r="S1849" s="16">
        <f t="shared" si="142"/>
        <v>42094.236481481479</v>
      </c>
      <c r="T1849" s="16">
        <f t="shared" si="143"/>
        <v>42115.236481481479</v>
      </c>
      <c r="U1849" s="14">
        <f t="shared" si="144"/>
        <v>2015</v>
      </c>
      <c r="V1849" s="17"/>
    </row>
    <row r="1850" spans="1:22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7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1"/>
        <v>134.21</v>
      </c>
      <c r="Q1850" s="11" t="s">
        <v>8322</v>
      </c>
      <c r="R1850" t="s">
        <v>8323</v>
      </c>
      <c r="S1850" s="16">
        <f t="shared" si="142"/>
        <v>40691.788055555553</v>
      </c>
      <c r="T1850" s="16">
        <f t="shared" si="143"/>
        <v>40755.290972222225</v>
      </c>
      <c r="U1850" s="14">
        <f t="shared" si="144"/>
        <v>2011</v>
      </c>
      <c r="V1850" s="17"/>
    </row>
    <row r="1851" spans="1:22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7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1"/>
        <v>37.630000000000003</v>
      </c>
      <c r="Q1851" s="11" t="s">
        <v>8322</v>
      </c>
      <c r="R1851" t="s">
        <v>8323</v>
      </c>
      <c r="S1851" s="16">
        <f t="shared" si="142"/>
        <v>41169.845590277779</v>
      </c>
      <c r="T1851" s="16">
        <f t="shared" si="143"/>
        <v>41199.845590277779</v>
      </c>
      <c r="U1851" s="14">
        <f t="shared" si="144"/>
        <v>2012</v>
      </c>
      <c r="V1851" s="17"/>
    </row>
    <row r="1852" spans="1:22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7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1"/>
        <v>51.04</v>
      </c>
      <c r="Q1852" s="11" t="s">
        <v>8322</v>
      </c>
      <c r="R1852" t="s">
        <v>8323</v>
      </c>
      <c r="S1852" s="16">
        <f t="shared" si="142"/>
        <v>41800.959490740745</v>
      </c>
      <c r="T1852" s="16">
        <f t="shared" si="143"/>
        <v>41830.959490740745</v>
      </c>
      <c r="U1852" s="14">
        <f t="shared" si="144"/>
        <v>2014</v>
      </c>
      <c r="V1852" s="17"/>
    </row>
    <row r="1853" spans="1:22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7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1"/>
        <v>50.04</v>
      </c>
      <c r="Q1853" s="11" t="s">
        <v>8322</v>
      </c>
      <c r="R1853" t="s">
        <v>8323</v>
      </c>
      <c r="S1853" s="16">
        <f t="shared" si="142"/>
        <v>41827.906689814816</v>
      </c>
      <c r="T1853" s="16">
        <f t="shared" si="143"/>
        <v>41848.041666666664</v>
      </c>
      <c r="U1853" s="14">
        <f t="shared" si="144"/>
        <v>2014</v>
      </c>
      <c r="V1853" s="17"/>
    </row>
    <row r="1854" spans="1:22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7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1"/>
        <v>133.93</v>
      </c>
      <c r="Q1854" s="11" t="s">
        <v>8322</v>
      </c>
      <c r="R1854" t="s">
        <v>8323</v>
      </c>
      <c r="S1854" s="16">
        <f t="shared" si="142"/>
        <v>42081.77143518519</v>
      </c>
      <c r="T1854" s="16">
        <f t="shared" si="143"/>
        <v>42119</v>
      </c>
      <c r="U1854" s="14">
        <f t="shared" si="144"/>
        <v>2015</v>
      </c>
      <c r="V1854" s="17"/>
    </row>
    <row r="1855" spans="1:22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7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1"/>
        <v>58.21</v>
      </c>
      <c r="Q1855" s="11" t="s">
        <v>8322</v>
      </c>
      <c r="R1855" t="s">
        <v>8323</v>
      </c>
      <c r="S1855" s="16">
        <f t="shared" si="142"/>
        <v>41177.060381944444</v>
      </c>
      <c r="T1855" s="16">
        <f t="shared" si="143"/>
        <v>41227.102048611108</v>
      </c>
      <c r="U1855" s="14">
        <f t="shared" si="144"/>
        <v>2012</v>
      </c>
      <c r="V1855" s="17"/>
    </row>
    <row r="1856" spans="1:22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7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1"/>
        <v>88.04</v>
      </c>
      <c r="Q1856" s="11" t="s">
        <v>8322</v>
      </c>
      <c r="R1856" t="s">
        <v>8323</v>
      </c>
      <c r="S1856" s="16">
        <f t="shared" si="142"/>
        <v>41388.021261574075</v>
      </c>
      <c r="T1856" s="16">
        <f t="shared" si="143"/>
        <v>41418.021261574075</v>
      </c>
      <c r="U1856" s="14">
        <f t="shared" si="144"/>
        <v>2013</v>
      </c>
      <c r="V1856" s="17"/>
    </row>
    <row r="1857" spans="1:22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7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1"/>
        <v>70.58</v>
      </c>
      <c r="Q1857" s="11" t="s">
        <v>8322</v>
      </c>
      <c r="R1857" t="s">
        <v>8323</v>
      </c>
      <c r="S1857" s="16">
        <f t="shared" si="142"/>
        <v>41600.538657407407</v>
      </c>
      <c r="T1857" s="16">
        <f t="shared" si="143"/>
        <v>41645.538657407407</v>
      </c>
      <c r="U1857" s="14">
        <f t="shared" si="144"/>
        <v>2013</v>
      </c>
      <c r="V1857" s="17"/>
    </row>
    <row r="1858" spans="1:22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7">
        <f t="shared" ref="F1858:F1921" si="145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41"/>
        <v>53.29</v>
      </c>
      <c r="Q1858" s="11" t="s">
        <v>8322</v>
      </c>
      <c r="R1858" t="s">
        <v>8323</v>
      </c>
      <c r="S1858" s="16">
        <f t="shared" si="142"/>
        <v>41817.854999999996</v>
      </c>
      <c r="T1858" s="16">
        <f t="shared" si="143"/>
        <v>41838.854999999996</v>
      </c>
      <c r="U1858" s="14">
        <f t="shared" si="144"/>
        <v>2014</v>
      </c>
      <c r="V1858" s="17"/>
    </row>
    <row r="1859" spans="1:22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7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46">IFERROR(ROUND(E1859/M1859,2),0)</f>
        <v>136.36000000000001</v>
      </c>
      <c r="Q1859" s="11" t="s">
        <v>8322</v>
      </c>
      <c r="R1859" t="s">
        <v>8323</v>
      </c>
      <c r="S1859" s="16">
        <f t="shared" ref="S1859:S1922" si="147">(((K1859/60)/60)/24)+DATE(1970,1,1)</f>
        <v>41864.76866898148</v>
      </c>
      <c r="T1859" s="16">
        <f t="shared" ref="T1859:T1922" si="148">(((J1859/60)/60)/24)+DATE(1970,1,1)</f>
        <v>41894.76866898148</v>
      </c>
      <c r="U1859" s="14">
        <f t="shared" si="144"/>
        <v>2014</v>
      </c>
      <c r="V1859" s="17"/>
    </row>
    <row r="1860" spans="1:22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7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6"/>
        <v>40.549999999999997</v>
      </c>
      <c r="Q1860" s="11" t="s">
        <v>8322</v>
      </c>
      <c r="R1860" t="s">
        <v>8323</v>
      </c>
      <c r="S1860" s="16">
        <f t="shared" si="147"/>
        <v>40833.200474537036</v>
      </c>
      <c r="T1860" s="16">
        <f t="shared" si="148"/>
        <v>40893.242141203707</v>
      </c>
      <c r="U1860" s="14">
        <f t="shared" ref="U1860:U1923" si="149">YEAR(S1860)</f>
        <v>2011</v>
      </c>
      <c r="V1860" s="17"/>
    </row>
    <row r="1861" spans="1:22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7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6"/>
        <v>70.63</v>
      </c>
      <c r="Q1861" s="11" t="s">
        <v>8322</v>
      </c>
      <c r="R1861" t="s">
        <v>8323</v>
      </c>
      <c r="S1861" s="16">
        <f t="shared" si="147"/>
        <v>40778.770011574074</v>
      </c>
      <c r="T1861" s="16">
        <f t="shared" si="148"/>
        <v>40808.770011574074</v>
      </c>
      <c r="U1861" s="14">
        <f t="shared" si="149"/>
        <v>2011</v>
      </c>
      <c r="V1861" s="17"/>
    </row>
    <row r="1862" spans="1:22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7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6"/>
        <v>52.68</v>
      </c>
      <c r="Q1862" s="11" t="s">
        <v>8322</v>
      </c>
      <c r="R1862" t="s">
        <v>8323</v>
      </c>
      <c r="S1862" s="16">
        <f t="shared" si="147"/>
        <v>41655.709305555552</v>
      </c>
      <c r="T1862" s="16">
        <f t="shared" si="148"/>
        <v>41676.709305555552</v>
      </c>
      <c r="U1862" s="14">
        <f t="shared" si="149"/>
        <v>2014</v>
      </c>
      <c r="V1862" s="17"/>
    </row>
    <row r="1863" spans="1:22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7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6"/>
        <v>0</v>
      </c>
      <c r="Q1863" s="11" t="s">
        <v>8330</v>
      </c>
      <c r="R1863" t="s">
        <v>8332</v>
      </c>
      <c r="S1863" s="16">
        <f t="shared" si="147"/>
        <v>42000.300243055557</v>
      </c>
      <c r="T1863" s="16">
        <f t="shared" si="148"/>
        <v>42030.300243055557</v>
      </c>
      <c r="U1863" s="14">
        <f t="shared" si="149"/>
        <v>2014</v>
      </c>
      <c r="V1863" s="17"/>
    </row>
    <row r="1864" spans="1:22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7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6"/>
        <v>90.94</v>
      </c>
      <c r="Q1864" s="11" t="s">
        <v>8330</v>
      </c>
      <c r="R1864" t="s">
        <v>8332</v>
      </c>
      <c r="S1864" s="16">
        <f t="shared" si="147"/>
        <v>42755.492754629624</v>
      </c>
      <c r="T1864" s="16">
        <f t="shared" si="148"/>
        <v>42802.3125</v>
      </c>
      <c r="U1864" s="14">
        <f t="shared" si="149"/>
        <v>2017</v>
      </c>
      <c r="V1864" s="17"/>
    </row>
    <row r="1865" spans="1:22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7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6"/>
        <v>5</v>
      </c>
      <c r="Q1865" s="11" t="s">
        <v>8330</v>
      </c>
      <c r="R1865" t="s">
        <v>8332</v>
      </c>
      <c r="S1865" s="16">
        <f t="shared" si="147"/>
        <v>41772.797280092593</v>
      </c>
      <c r="T1865" s="16">
        <f t="shared" si="148"/>
        <v>41802.797280092593</v>
      </c>
      <c r="U1865" s="14">
        <f t="shared" si="149"/>
        <v>2014</v>
      </c>
      <c r="V1865" s="17"/>
    </row>
    <row r="1866" spans="1:22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7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46"/>
        <v>58.08</v>
      </c>
      <c r="Q1866" s="11" t="s">
        <v>8330</v>
      </c>
      <c r="R1866" t="s">
        <v>8332</v>
      </c>
      <c r="S1866" s="16">
        <f t="shared" si="147"/>
        <v>41733.716435185182</v>
      </c>
      <c r="T1866" s="16">
        <f t="shared" si="148"/>
        <v>41763.716435185182</v>
      </c>
      <c r="U1866" s="14">
        <f t="shared" si="149"/>
        <v>2014</v>
      </c>
      <c r="V1866" s="17"/>
    </row>
    <row r="1867" spans="1:22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7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46"/>
        <v>2</v>
      </c>
      <c r="Q1867" s="11" t="s">
        <v>8330</v>
      </c>
      <c r="R1867" t="s">
        <v>8332</v>
      </c>
      <c r="S1867" s="16">
        <f t="shared" si="147"/>
        <v>42645.367442129631</v>
      </c>
      <c r="T1867" s="16">
        <f t="shared" si="148"/>
        <v>42680.409108796302</v>
      </c>
      <c r="U1867" s="14">
        <f t="shared" si="149"/>
        <v>2016</v>
      </c>
      <c r="V1867" s="17"/>
    </row>
    <row r="1868" spans="1:22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7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46"/>
        <v>62.5</v>
      </c>
      <c r="Q1868" s="11" t="s">
        <v>8330</v>
      </c>
      <c r="R1868" t="s">
        <v>8332</v>
      </c>
      <c r="S1868" s="16">
        <f t="shared" si="147"/>
        <v>42742.246493055558</v>
      </c>
      <c r="T1868" s="16">
        <f t="shared" si="148"/>
        <v>42795.166666666672</v>
      </c>
      <c r="U1868" s="14">
        <f t="shared" si="149"/>
        <v>2017</v>
      </c>
      <c r="V1868" s="17"/>
    </row>
    <row r="1869" spans="1:22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7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46"/>
        <v>10</v>
      </c>
      <c r="Q1869" s="11" t="s">
        <v>8330</v>
      </c>
      <c r="R1869" t="s">
        <v>8332</v>
      </c>
      <c r="S1869" s="16">
        <f t="shared" si="147"/>
        <v>42649.924907407403</v>
      </c>
      <c r="T1869" s="16">
        <f t="shared" si="148"/>
        <v>42679.924907407403</v>
      </c>
      <c r="U1869" s="14">
        <f t="shared" si="149"/>
        <v>2016</v>
      </c>
      <c r="V1869" s="17"/>
    </row>
    <row r="1870" spans="1:22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7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46"/>
        <v>71.59</v>
      </c>
      <c r="Q1870" s="11" t="s">
        <v>8330</v>
      </c>
      <c r="R1870" t="s">
        <v>8332</v>
      </c>
      <c r="S1870" s="16">
        <f t="shared" si="147"/>
        <v>42328.779224537036</v>
      </c>
      <c r="T1870" s="16">
        <f t="shared" si="148"/>
        <v>42353.332638888889</v>
      </c>
      <c r="U1870" s="14">
        <f t="shared" si="149"/>
        <v>2015</v>
      </c>
      <c r="V1870" s="17"/>
    </row>
    <row r="1871" spans="1:22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7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46"/>
        <v>0</v>
      </c>
      <c r="Q1871" s="11" t="s">
        <v>8330</v>
      </c>
      <c r="R1871" t="s">
        <v>8332</v>
      </c>
      <c r="S1871" s="16">
        <f t="shared" si="147"/>
        <v>42709.002881944441</v>
      </c>
      <c r="T1871" s="16">
        <f t="shared" si="148"/>
        <v>42739.002881944441</v>
      </c>
      <c r="U1871" s="14">
        <f t="shared" si="149"/>
        <v>2016</v>
      </c>
      <c r="V1871" s="17"/>
    </row>
    <row r="1872" spans="1:22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7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46"/>
        <v>32.82</v>
      </c>
      <c r="Q1872" s="11" t="s">
        <v>8330</v>
      </c>
      <c r="R1872" t="s">
        <v>8332</v>
      </c>
      <c r="S1872" s="16">
        <f t="shared" si="147"/>
        <v>42371.355729166666</v>
      </c>
      <c r="T1872" s="16">
        <f t="shared" si="148"/>
        <v>42400.178472222222</v>
      </c>
      <c r="U1872" s="14">
        <f t="shared" si="149"/>
        <v>2016</v>
      </c>
      <c r="V1872" s="17"/>
    </row>
    <row r="1873" spans="1:22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7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46"/>
        <v>49.12</v>
      </c>
      <c r="Q1873" s="11" t="s">
        <v>8330</v>
      </c>
      <c r="R1873" t="s">
        <v>8332</v>
      </c>
      <c r="S1873" s="16">
        <f t="shared" si="147"/>
        <v>41923.783576388887</v>
      </c>
      <c r="T1873" s="16">
        <f t="shared" si="148"/>
        <v>41963.825243055559</v>
      </c>
      <c r="U1873" s="14">
        <f t="shared" si="149"/>
        <v>2014</v>
      </c>
      <c r="V1873" s="17"/>
    </row>
    <row r="1874" spans="1:22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7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46"/>
        <v>16.309999999999999</v>
      </c>
      <c r="Q1874" s="11" t="s">
        <v>8330</v>
      </c>
      <c r="R1874" t="s">
        <v>8332</v>
      </c>
      <c r="S1874" s="16">
        <f t="shared" si="147"/>
        <v>42155.129652777774</v>
      </c>
      <c r="T1874" s="16">
        <f t="shared" si="148"/>
        <v>42185.129652777774</v>
      </c>
      <c r="U1874" s="14">
        <f t="shared" si="149"/>
        <v>2015</v>
      </c>
      <c r="V1874" s="17"/>
    </row>
    <row r="1875" spans="1:22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7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46"/>
        <v>18</v>
      </c>
      <c r="Q1875" s="11" t="s">
        <v>8330</v>
      </c>
      <c r="R1875" t="s">
        <v>8332</v>
      </c>
      <c r="S1875" s="16">
        <f t="shared" si="147"/>
        <v>42164.615856481483</v>
      </c>
      <c r="T1875" s="16">
        <f t="shared" si="148"/>
        <v>42193.697916666672</v>
      </c>
      <c r="U1875" s="14">
        <f t="shared" si="149"/>
        <v>2015</v>
      </c>
      <c r="V1875" s="17"/>
    </row>
    <row r="1876" spans="1:22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7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46"/>
        <v>13</v>
      </c>
      <c r="Q1876" s="11" t="s">
        <v>8330</v>
      </c>
      <c r="R1876" t="s">
        <v>8332</v>
      </c>
      <c r="S1876" s="16">
        <f t="shared" si="147"/>
        <v>42529.969131944439</v>
      </c>
      <c r="T1876" s="16">
        <f t="shared" si="148"/>
        <v>42549.969131944439</v>
      </c>
      <c r="U1876" s="14">
        <f t="shared" si="149"/>
        <v>2016</v>
      </c>
      <c r="V1876" s="17"/>
    </row>
    <row r="1877" spans="1:22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7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46"/>
        <v>17</v>
      </c>
      <c r="Q1877" s="11" t="s">
        <v>8330</v>
      </c>
      <c r="R1877" t="s">
        <v>8332</v>
      </c>
      <c r="S1877" s="16">
        <f t="shared" si="147"/>
        <v>42528.899398148147</v>
      </c>
      <c r="T1877" s="16">
        <f t="shared" si="148"/>
        <v>42588.899398148147</v>
      </c>
      <c r="U1877" s="14">
        <f t="shared" si="149"/>
        <v>2016</v>
      </c>
      <c r="V1877" s="17"/>
    </row>
    <row r="1878" spans="1:22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7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46"/>
        <v>0</v>
      </c>
      <c r="Q1878" s="11" t="s">
        <v>8330</v>
      </c>
      <c r="R1878" t="s">
        <v>8332</v>
      </c>
      <c r="S1878" s="16">
        <f t="shared" si="147"/>
        <v>41776.284780092588</v>
      </c>
      <c r="T1878" s="16">
        <f t="shared" si="148"/>
        <v>41806.284780092588</v>
      </c>
      <c r="U1878" s="14">
        <f t="shared" si="149"/>
        <v>2014</v>
      </c>
      <c r="V1878" s="17"/>
    </row>
    <row r="1879" spans="1:22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7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46"/>
        <v>0</v>
      </c>
      <c r="Q1879" s="11" t="s">
        <v>8330</v>
      </c>
      <c r="R1879" t="s">
        <v>8332</v>
      </c>
      <c r="S1879" s="16">
        <f t="shared" si="147"/>
        <v>42035.029224537036</v>
      </c>
      <c r="T1879" s="16">
        <f t="shared" si="148"/>
        <v>42064.029224537036</v>
      </c>
      <c r="U1879" s="14">
        <f t="shared" si="149"/>
        <v>2015</v>
      </c>
      <c r="V1879" s="17"/>
    </row>
    <row r="1880" spans="1:22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7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46"/>
        <v>0</v>
      </c>
      <c r="Q1880" s="11" t="s">
        <v>8330</v>
      </c>
      <c r="R1880" t="s">
        <v>8332</v>
      </c>
      <c r="S1880" s="16">
        <f t="shared" si="147"/>
        <v>41773.008738425924</v>
      </c>
      <c r="T1880" s="16">
        <f t="shared" si="148"/>
        <v>41803.008738425924</v>
      </c>
      <c r="U1880" s="14">
        <f t="shared" si="149"/>
        <v>2014</v>
      </c>
      <c r="V1880" s="17"/>
    </row>
    <row r="1881" spans="1:22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7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46"/>
        <v>3</v>
      </c>
      <c r="Q1881" s="11" t="s">
        <v>8330</v>
      </c>
      <c r="R1881" t="s">
        <v>8332</v>
      </c>
      <c r="S1881" s="16">
        <f t="shared" si="147"/>
        <v>42413.649641203709</v>
      </c>
      <c r="T1881" s="16">
        <f t="shared" si="148"/>
        <v>42443.607974537037</v>
      </c>
      <c r="U1881" s="14">
        <f t="shared" si="149"/>
        <v>2016</v>
      </c>
      <c r="V1881" s="17"/>
    </row>
    <row r="1882" spans="1:22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7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46"/>
        <v>41.83</v>
      </c>
      <c r="Q1882" s="11" t="s">
        <v>8330</v>
      </c>
      <c r="R1882" t="s">
        <v>8332</v>
      </c>
      <c r="S1882" s="16">
        <f t="shared" si="147"/>
        <v>42430.566898148143</v>
      </c>
      <c r="T1882" s="16">
        <f t="shared" si="148"/>
        <v>42459.525231481486</v>
      </c>
      <c r="U1882" s="14">
        <f t="shared" si="149"/>
        <v>2016</v>
      </c>
      <c r="V1882" s="17"/>
    </row>
    <row r="1883" spans="1:22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7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46"/>
        <v>49.34</v>
      </c>
      <c r="Q1883" s="11" t="s">
        <v>8322</v>
      </c>
      <c r="R1883" t="s">
        <v>8326</v>
      </c>
      <c r="S1883" s="16">
        <f t="shared" si="147"/>
        <v>42043.152650462958</v>
      </c>
      <c r="T1883" s="16">
        <f t="shared" si="148"/>
        <v>42073.110983796301</v>
      </c>
      <c r="U1883" s="14">
        <f t="shared" si="149"/>
        <v>2015</v>
      </c>
      <c r="V1883" s="17"/>
    </row>
    <row r="1884" spans="1:22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7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46"/>
        <v>41.73</v>
      </c>
      <c r="Q1884" s="11" t="s">
        <v>8322</v>
      </c>
      <c r="R1884" t="s">
        <v>8326</v>
      </c>
      <c r="S1884" s="16">
        <f t="shared" si="147"/>
        <v>41067.949212962965</v>
      </c>
      <c r="T1884" s="16">
        <f t="shared" si="148"/>
        <v>41100.991666666669</v>
      </c>
      <c r="U1884" s="14">
        <f t="shared" si="149"/>
        <v>2012</v>
      </c>
      <c r="V1884" s="17"/>
    </row>
    <row r="1885" spans="1:22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7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46"/>
        <v>32.72</v>
      </c>
      <c r="Q1885" s="11" t="s">
        <v>8322</v>
      </c>
      <c r="R1885" t="s">
        <v>8326</v>
      </c>
      <c r="S1885" s="16">
        <f t="shared" si="147"/>
        <v>40977.948009259257</v>
      </c>
      <c r="T1885" s="16">
        <f t="shared" si="148"/>
        <v>41007.906342592592</v>
      </c>
      <c r="U1885" s="14">
        <f t="shared" si="149"/>
        <v>2012</v>
      </c>
      <c r="V1885" s="17"/>
    </row>
    <row r="1886" spans="1:22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7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46"/>
        <v>51.96</v>
      </c>
      <c r="Q1886" s="11" t="s">
        <v>8322</v>
      </c>
      <c r="R1886" t="s">
        <v>8326</v>
      </c>
      <c r="S1886" s="16">
        <f t="shared" si="147"/>
        <v>41205.198321759257</v>
      </c>
      <c r="T1886" s="16">
        <f t="shared" si="148"/>
        <v>41240.5</v>
      </c>
      <c r="U1886" s="14">
        <f t="shared" si="149"/>
        <v>2012</v>
      </c>
      <c r="V1886" s="17"/>
    </row>
    <row r="1887" spans="1:22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7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46"/>
        <v>50.69</v>
      </c>
      <c r="Q1887" s="11" t="s">
        <v>8322</v>
      </c>
      <c r="R1887" t="s">
        <v>8326</v>
      </c>
      <c r="S1887" s="16">
        <f t="shared" si="147"/>
        <v>41099.093865740739</v>
      </c>
      <c r="T1887" s="16">
        <f t="shared" si="148"/>
        <v>41131.916666666664</v>
      </c>
      <c r="U1887" s="14">
        <f t="shared" si="149"/>
        <v>2012</v>
      </c>
      <c r="V1887" s="17"/>
    </row>
    <row r="1888" spans="1:22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7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46"/>
        <v>42.24</v>
      </c>
      <c r="Q1888" s="11" t="s">
        <v>8322</v>
      </c>
      <c r="R1888" t="s">
        <v>8326</v>
      </c>
      <c r="S1888" s="16">
        <f t="shared" si="147"/>
        <v>41925.906689814816</v>
      </c>
      <c r="T1888" s="16">
        <f t="shared" si="148"/>
        <v>41955.94835648148</v>
      </c>
      <c r="U1888" s="14">
        <f t="shared" si="149"/>
        <v>2014</v>
      </c>
      <c r="V1888" s="17"/>
    </row>
    <row r="1889" spans="1:22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7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46"/>
        <v>416.88</v>
      </c>
      <c r="Q1889" s="11" t="s">
        <v>8322</v>
      </c>
      <c r="R1889" t="s">
        <v>8326</v>
      </c>
      <c r="S1889" s="16">
        <f t="shared" si="147"/>
        <v>42323.800138888888</v>
      </c>
      <c r="T1889" s="16">
        <f t="shared" si="148"/>
        <v>42341.895833333328</v>
      </c>
      <c r="U1889" s="14">
        <f t="shared" si="149"/>
        <v>2015</v>
      </c>
      <c r="V1889" s="17"/>
    </row>
    <row r="1890" spans="1:22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7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46"/>
        <v>46.65</v>
      </c>
      <c r="Q1890" s="11" t="s">
        <v>8322</v>
      </c>
      <c r="R1890" t="s">
        <v>8326</v>
      </c>
      <c r="S1890" s="16">
        <f t="shared" si="147"/>
        <v>40299.239953703705</v>
      </c>
      <c r="T1890" s="16">
        <f t="shared" si="148"/>
        <v>40330.207638888889</v>
      </c>
      <c r="U1890" s="14">
        <f t="shared" si="149"/>
        <v>2010</v>
      </c>
      <c r="V1890" s="17"/>
    </row>
    <row r="1891" spans="1:22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7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46"/>
        <v>48.45</v>
      </c>
      <c r="Q1891" s="11" t="s">
        <v>8322</v>
      </c>
      <c r="R1891" t="s">
        <v>8326</v>
      </c>
      <c r="S1891" s="16">
        <f t="shared" si="147"/>
        <v>41299.793356481481</v>
      </c>
      <c r="T1891" s="16">
        <f t="shared" si="148"/>
        <v>41344.751689814817</v>
      </c>
      <c r="U1891" s="14">
        <f t="shared" si="149"/>
        <v>2013</v>
      </c>
      <c r="V1891" s="17"/>
    </row>
    <row r="1892" spans="1:22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7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46"/>
        <v>70.53</v>
      </c>
      <c r="Q1892" s="11" t="s">
        <v>8322</v>
      </c>
      <c r="R1892" t="s">
        <v>8326</v>
      </c>
      <c r="S1892" s="16">
        <f t="shared" si="147"/>
        <v>41228.786203703705</v>
      </c>
      <c r="T1892" s="16">
        <f t="shared" si="148"/>
        <v>41258.786203703705</v>
      </c>
      <c r="U1892" s="14">
        <f t="shared" si="149"/>
        <v>2012</v>
      </c>
      <c r="V1892" s="17"/>
    </row>
    <row r="1893" spans="1:22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7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46"/>
        <v>87.96</v>
      </c>
      <c r="Q1893" s="11" t="s">
        <v>8322</v>
      </c>
      <c r="R1893" t="s">
        <v>8326</v>
      </c>
      <c r="S1893" s="16">
        <f t="shared" si="147"/>
        <v>40335.798078703701</v>
      </c>
      <c r="T1893" s="16">
        <f t="shared" si="148"/>
        <v>40381.25</v>
      </c>
      <c r="U1893" s="14">
        <f t="shared" si="149"/>
        <v>2010</v>
      </c>
      <c r="V1893" s="17"/>
    </row>
    <row r="1894" spans="1:22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7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46"/>
        <v>26.27</v>
      </c>
      <c r="Q1894" s="11" t="s">
        <v>8322</v>
      </c>
      <c r="R1894" t="s">
        <v>8326</v>
      </c>
      <c r="S1894" s="16">
        <f t="shared" si="147"/>
        <v>40671.637511574074</v>
      </c>
      <c r="T1894" s="16">
        <f t="shared" si="148"/>
        <v>40701.637511574074</v>
      </c>
      <c r="U1894" s="14">
        <f t="shared" si="149"/>
        <v>2011</v>
      </c>
      <c r="V1894" s="17"/>
    </row>
    <row r="1895" spans="1:22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7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46"/>
        <v>57.78</v>
      </c>
      <c r="Q1895" s="11" t="s">
        <v>8322</v>
      </c>
      <c r="R1895" t="s">
        <v>8326</v>
      </c>
      <c r="S1895" s="16">
        <f t="shared" si="147"/>
        <v>40632.94195601852</v>
      </c>
      <c r="T1895" s="16">
        <f t="shared" si="148"/>
        <v>40649.165972222225</v>
      </c>
      <c r="U1895" s="14">
        <f t="shared" si="149"/>
        <v>2011</v>
      </c>
      <c r="V1895" s="17"/>
    </row>
    <row r="1896" spans="1:22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7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46"/>
        <v>57.25</v>
      </c>
      <c r="Q1896" s="11" t="s">
        <v>8322</v>
      </c>
      <c r="R1896" t="s">
        <v>8326</v>
      </c>
      <c r="S1896" s="16">
        <f t="shared" si="147"/>
        <v>40920.904895833337</v>
      </c>
      <c r="T1896" s="16">
        <f t="shared" si="148"/>
        <v>40951.904895833337</v>
      </c>
      <c r="U1896" s="14">
        <f t="shared" si="149"/>
        <v>2012</v>
      </c>
      <c r="V1896" s="17"/>
    </row>
    <row r="1897" spans="1:22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7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46"/>
        <v>196.34</v>
      </c>
      <c r="Q1897" s="11" t="s">
        <v>8322</v>
      </c>
      <c r="R1897" t="s">
        <v>8326</v>
      </c>
      <c r="S1897" s="16">
        <f t="shared" si="147"/>
        <v>42267.746782407412</v>
      </c>
      <c r="T1897" s="16">
        <f t="shared" si="148"/>
        <v>42297.746782407412</v>
      </c>
      <c r="U1897" s="14">
        <f t="shared" si="149"/>
        <v>2015</v>
      </c>
      <c r="V1897" s="17"/>
    </row>
    <row r="1898" spans="1:22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7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46"/>
        <v>43</v>
      </c>
      <c r="Q1898" s="11" t="s">
        <v>8322</v>
      </c>
      <c r="R1898" t="s">
        <v>8326</v>
      </c>
      <c r="S1898" s="16">
        <f t="shared" si="147"/>
        <v>40981.710243055553</v>
      </c>
      <c r="T1898" s="16">
        <f t="shared" si="148"/>
        <v>41011.710243055553</v>
      </c>
      <c r="U1898" s="14">
        <f t="shared" si="149"/>
        <v>2012</v>
      </c>
      <c r="V1898" s="17"/>
    </row>
    <row r="1899" spans="1:22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7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46"/>
        <v>35.549999999999997</v>
      </c>
      <c r="Q1899" s="11" t="s">
        <v>8322</v>
      </c>
      <c r="R1899" t="s">
        <v>8326</v>
      </c>
      <c r="S1899" s="16">
        <f t="shared" si="147"/>
        <v>41680.583402777782</v>
      </c>
      <c r="T1899" s="16">
        <f t="shared" si="148"/>
        <v>41702.875</v>
      </c>
      <c r="U1899" s="14">
        <f t="shared" si="149"/>
        <v>2014</v>
      </c>
      <c r="V1899" s="17"/>
    </row>
    <row r="1900" spans="1:22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7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46"/>
        <v>68.81</v>
      </c>
      <c r="Q1900" s="11" t="s">
        <v>8322</v>
      </c>
      <c r="R1900" t="s">
        <v>8326</v>
      </c>
      <c r="S1900" s="16">
        <f t="shared" si="147"/>
        <v>42366.192974537036</v>
      </c>
      <c r="T1900" s="16">
        <f t="shared" si="148"/>
        <v>42401.75</v>
      </c>
      <c r="U1900" s="14">
        <f t="shared" si="149"/>
        <v>2015</v>
      </c>
      <c r="V1900" s="17"/>
    </row>
    <row r="1901" spans="1:22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7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46"/>
        <v>28.57</v>
      </c>
      <c r="Q1901" s="11" t="s">
        <v>8322</v>
      </c>
      <c r="R1901" t="s">
        <v>8326</v>
      </c>
      <c r="S1901" s="16">
        <f t="shared" si="147"/>
        <v>42058.941736111112</v>
      </c>
      <c r="T1901" s="16">
        <f t="shared" si="148"/>
        <v>42088.90006944444</v>
      </c>
      <c r="U1901" s="14">
        <f t="shared" si="149"/>
        <v>2015</v>
      </c>
      <c r="V1901" s="17"/>
    </row>
    <row r="1902" spans="1:22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7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46"/>
        <v>50.63</v>
      </c>
      <c r="Q1902" s="11" t="s">
        <v>8322</v>
      </c>
      <c r="R1902" t="s">
        <v>8326</v>
      </c>
      <c r="S1902" s="16">
        <f t="shared" si="147"/>
        <v>41160.871886574074</v>
      </c>
      <c r="T1902" s="16">
        <f t="shared" si="148"/>
        <v>41188.415972222225</v>
      </c>
      <c r="U1902" s="14">
        <f t="shared" si="149"/>
        <v>2012</v>
      </c>
      <c r="V1902" s="17"/>
    </row>
    <row r="1903" spans="1:22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7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46"/>
        <v>106.8</v>
      </c>
      <c r="Q1903" s="11" t="s">
        <v>8316</v>
      </c>
      <c r="R1903" t="s">
        <v>8345</v>
      </c>
      <c r="S1903" s="16">
        <f t="shared" si="147"/>
        <v>42116.54315972222</v>
      </c>
      <c r="T1903" s="16">
        <f t="shared" si="148"/>
        <v>42146.541666666672</v>
      </c>
      <c r="U1903" s="14">
        <f t="shared" si="149"/>
        <v>2015</v>
      </c>
      <c r="V1903" s="17"/>
    </row>
    <row r="1904" spans="1:22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7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46"/>
        <v>4</v>
      </c>
      <c r="Q1904" s="11" t="s">
        <v>8316</v>
      </c>
      <c r="R1904" t="s">
        <v>8345</v>
      </c>
      <c r="S1904" s="16">
        <f t="shared" si="147"/>
        <v>42037.789895833332</v>
      </c>
      <c r="T1904" s="16">
        <f t="shared" si="148"/>
        <v>42067.789895833332</v>
      </c>
      <c r="U1904" s="14">
        <f t="shared" si="149"/>
        <v>2015</v>
      </c>
      <c r="V1904" s="17"/>
    </row>
    <row r="1905" spans="1:22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7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46"/>
        <v>34.1</v>
      </c>
      <c r="Q1905" s="11" t="s">
        <v>8316</v>
      </c>
      <c r="R1905" t="s">
        <v>8345</v>
      </c>
      <c r="S1905" s="16">
        <f t="shared" si="147"/>
        <v>42702.770729166667</v>
      </c>
      <c r="T1905" s="16">
        <f t="shared" si="148"/>
        <v>42762.770729166667</v>
      </c>
      <c r="U1905" s="14">
        <f t="shared" si="149"/>
        <v>2016</v>
      </c>
      <c r="V1905" s="17"/>
    </row>
    <row r="1906" spans="1:22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7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46"/>
        <v>25</v>
      </c>
      <c r="Q1906" s="11" t="s">
        <v>8316</v>
      </c>
      <c r="R1906" t="s">
        <v>8345</v>
      </c>
      <c r="S1906" s="16">
        <f t="shared" si="147"/>
        <v>42326.685428240744</v>
      </c>
      <c r="T1906" s="16">
        <f t="shared" si="148"/>
        <v>42371.685428240744</v>
      </c>
      <c r="U1906" s="14">
        <f t="shared" si="149"/>
        <v>2015</v>
      </c>
      <c r="V1906" s="17"/>
    </row>
    <row r="1907" spans="1:22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7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46"/>
        <v>10.5</v>
      </c>
      <c r="Q1907" s="11" t="s">
        <v>8316</v>
      </c>
      <c r="R1907" t="s">
        <v>8345</v>
      </c>
      <c r="S1907" s="16">
        <f t="shared" si="147"/>
        <v>41859.925856481481</v>
      </c>
      <c r="T1907" s="16">
        <f t="shared" si="148"/>
        <v>41889.925856481481</v>
      </c>
      <c r="U1907" s="14">
        <f t="shared" si="149"/>
        <v>2014</v>
      </c>
      <c r="V1907" s="17"/>
    </row>
    <row r="1908" spans="1:22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7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46"/>
        <v>215.96</v>
      </c>
      <c r="Q1908" s="11" t="s">
        <v>8316</v>
      </c>
      <c r="R1908" t="s">
        <v>8345</v>
      </c>
      <c r="S1908" s="16">
        <f t="shared" si="147"/>
        <v>42514.671099537038</v>
      </c>
      <c r="T1908" s="16">
        <f t="shared" si="148"/>
        <v>42544.671099537038</v>
      </c>
      <c r="U1908" s="14">
        <f t="shared" si="149"/>
        <v>2016</v>
      </c>
      <c r="V1908" s="17"/>
    </row>
    <row r="1909" spans="1:22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7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46"/>
        <v>21.25</v>
      </c>
      <c r="Q1909" s="11" t="s">
        <v>8316</v>
      </c>
      <c r="R1909" t="s">
        <v>8345</v>
      </c>
      <c r="S1909" s="16">
        <f t="shared" si="147"/>
        <v>41767.587094907409</v>
      </c>
      <c r="T1909" s="16">
        <f t="shared" si="148"/>
        <v>41782.587094907409</v>
      </c>
      <c r="U1909" s="14">
        <f t="shared" si="149"/>
        <v>2014</v>
      </c>
      <c r="V1909" s="17"/>
    </row>
    <row r="1910" spans="1:22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7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46"/>
        <v>108.25</v>
      </c>
      <c r="Q1910" s="11" t="s">
        <v>8316</v>
      </c>
      <c r="R1910" t="s">
        <v>8345</v>
      </c>
      <c r="S1910" s="16">
        <f t="shared" si="147"/>
        <v>42703.917824074073</v>
      </c>
      <c r="T1910" s="16">
        <f t="shared" si="148"/>
        <v>42733.917824074073</v>
      </c>
      <c r="U1910" s="14">
        <f t="shared" si="149"/>
        <v>2016</v>
      </c>
      <c r="V1910" s="17"/>
    </row>
    <row r="1911" spans="1:22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7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46"/>
        <v>129.97</v>
      </c>
      <c r="Q1911" s="11" t="s">
        <v>8316</v>
      </c>
      <c r="R1911" t="s">
        <v>8345</v>
      </c>
      <c r="S1911" s="16">
        <f t="shared" si="147"/>
        <v>41905.429155092592</v>
      </c>
      <c r="T1911" s="16">
        <f t="shared" si="148"/>
        <v>41935.429155092592</v>
      </c>
      <c r="U1911" s="14">
        <f t="shared" si="149"/>
        <v>2014</v>
      </c>
      <c r="V1911" s="17"/>
    </row>
    <row r="1912" spans="1:22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7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46"/>
        <v>117.49</v>
      </c>
      <c r="Q1912" s="11" t="s">
        <v>8316</v>
      </c>
      <c r="R1912" t="s">
        <v>8345</v>
      </c>
      <c r="S1912" s="16">
        <f t="shared" si="147"/>
        <v>42264.963159722218</v>
      </c>
      <c r="T1912" s="16">
        <f t="shared" si="148"/>
        <v>42308.947916666672</v>
      </c>
      <c r="U1912" s="14">
        <f t="shared" si="149"/>
        <v>2015</v>
      </c>
      <c r="V1912" s="17"/>
    </row>
    <row r="1913" spans="1:22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7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46"/>
        <v>10</v>
      </c>
      <c r="Q1913" s="11" t="s">
        <v>8316</v>
      </c>
      <c r="R1913" t="s">
        <v>8345</v>
      </c>
      <c r="S1913" s="16">
        <f t="shared" si="147"/>
        <v>41830.033958333333</v>
      </c>
      <c r="T1913" s="16">
        <f t="shared" si="148"/>
        <v>41860.033958333333</v>
      </c>
      <c r="U1913" s="14">
        <f t="shared" si="149"/>
        <v>2014</v>
      </c>
      <c r="V1913" s="17"/>
    </row>
    <row r="1914" spans="1:22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7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46"/>
        <v>70.599999999999994</v>
      </c>
      <c r="Q1914" s="11" t="s">
        <v>8316</v>
      </c>
      <c r="R1914" t="s">
        <v>8345</v>
      </c>
      <c r="S1914" s="16">
        <f t="shared" si="147"/>
        <v>42129.226388888885</v>
      </c>
      <c r="T1914" s="16">
        <f t="shared" si="148"/>
        <v>42159.226388888885</v>
      </c>
      <c r="U1914" s="14">
        <f t="shared" si="149"/>
        <v>2015</v>
      </c>
      <c r="V1914" s="17"/>
    </row>
    <row r="1915" spans="1:22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7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46"/>
        <v>24.5</v>
      </c>
      <c r="Q1915" s="11" t="s">
        <v>8316</v>
      </c>
      <c r="R1915" t="s">
        <v>8345</v>
      </c>
      <c r="S1915" s="16">
        <f t="shared" si="147"/>
        <v>41890.511319444442</v>
      </c>
      <c r="T1915" s="16">
        <f t="shared" si="148"/>
        <v>41920.511319444442</v>
      </c>
      <c r="U1915" s="14">
        <f t="shared" si="149"/>
        <v>2014</v>
      </c>
      <c r="V1915" s="17"/>
    </row>
    <row r="1916" spans="1:22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7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46"/>
        <v>30</v>
      </c>
      <c r="Q1916" s="11" t="s">
        <v>8316</v>
      </c>
      <c r="R1916" t="s">
        <v>8345</v>
      </c>
      <c r="S1916" s="16">
        <f t="shared" si="147"/>
        <v>41929.174456018518</v>
      </c>
      <c r="T1916" s="16">
        <f t="shared" si="148"/>
        <v>41944.165972222225</v>
      </c>
      <c r="U1916" s="14">
        <f t="shared" si="149"/>
        <v>2014</v>
      </c>
      <c r="V1916" s="17"/>
    </row>
    <row r="1917" spans="1:22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7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46"/>
        <v>2</v>
      </c>
      <c r="Q1917" s="11" t="s">
        <v>8316</v>
      </c>
      <c r="R1917" t="s">
        <v>8345</v>
      </c>
      <c r="S1917" s="16">
        <f t="shared" si="147"/>
        <v>41864.04886574074</v>
      </c>
      <c r="T1917" s="16">
        <f t="shared" si="148"/>
        <v>41884.04886574074</v>
      </c>
      <c r="U1917" s="14">
        <f t="shared" si="149"/>
        <v>2014</v>
      </c>
      <c r="V1917" s="17"/>
    </row>
    <row r="1918" spans="1:22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7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46"/>
        <v>17</v>
      </c>
      <c r="Q1918" s="11" t="s">
        <v>8316</v>
      </c>
      <c r="R1918" t="s">
        <v>8345</v>
      </c>
      <c r="S1918" s="16">
        <f t="shared" si="147"/>
        <v>42656.717303240745</v>
      </c>
      <c r="T1918" s="16">
        <f t="shared" si="148"/>
        <v>42681.758969907409</v>
      </c>
      <c r="U1918" s="14">
        <f t="shared" si="149"/>
        <v>2016</v>
      </c>
      <c r="V1918" s="17"/>
    </row>
    <row r="1919" spans="1:22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7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46"/>
        <v>2928.93</v>
      </c>
      <c r="Q1919" s="11" t="s">
        <v>8316</v>
      </c>
      <c r="R1919" t="s">
        <v>8345</v>
      </c>
      <c r="S1919" s="16">
        <f t="shared" si="147"/>
        <v>42746.270057870366</v>
      </c>
      <c r="T1919" s="16">
        <f t="shared" si="148"/>
        <v>42776.270057870366</v>
      </c>
      <c r="U1919" s="14">
        <f t="shared" si="149"/>
        <v>2017</v>
      </c>
      <c r="V1919" s="17"/>
    </row>
    <row r="1920" spans="1:22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7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46"/>
        <v>28.89</v>
      </c>
      <c r="Q1920" s="11" t="s">
        <v>8316</v>
      </c>
      <c r="R1920" t="s">
        <v>8345</v>
      </c>
      <c r="S1920" s="16">
        <f t="shared" si="147"/>
        <v>41828.789942129632</v>
      </c>
      <c r="T1920" s="16">
        <f t="shared" si="148"/>
        <v>41863.789942129632</v>
      </c>
      <c r="U1920" s="14">
        <f t="shared" si="149"/>
        <v>2014</v>
      </c>
      <c r="V1920" s="17"/>
    </row>
    <row r="1921" spans="1:22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7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46"/>
        <v>29.63</v>
      </c>
      <c r="Q1921" s="11" t="s">
        <v>8316</v>
      </c>
      <c r="R1921" t="s">
        <v>8345</v>
      </c>
      <c r="S1921" s="16">
        <f t="shared" si="147"/>
        <v>42113.875567129624</v>
      </c>
      <c r="T1921" s="16">
        <f t="shared" si="148"/>
        <v>42143.875567129624</v>
      </c>
      <c r="U1921" s="14">
        <f t="shared" si="149"/>
        <v>2015</v>
      </c>
      <c r="V1921" s="17"/>
    </row>
    <row r="1922" spans="1:22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7">
        <f t="shared" ref="F1922:F1985" si="150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46"/>
        <v>40.98</v>
      </c>
      <c r="Q1922" s="11" t="s">
        <v>8316</v>
      </c>
      <c r="R1922" t="s">
        <v>8345</v>
      </c>
      <c r="S1922" s="16">
        <f t="shared" si="147"/>
        <v>42270.875706018516</v>
      </c>
      <c r="T1922" s="16">
        <f t="shared" si="148"/>
        <v>42298.958333333328</v>
      </c>
      <c r="U1922" s="14">
        <f t="shared" si="149"/>
        <v>2015</v>
      </c>
      <c r="V1922" s="17"/>
    </row>
    <row r="1923" spans="1:22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7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51">IFERROR(ROUND(E1923/M1923,2),0)</f>
        <v>54</v>
      </c>
      <c r="Q1923" s="11" t="s">
        <v>8322</v>
      </c>
      <c r="R1923" t="s">
        <v>8326</v>
      </c>
      <c r="S1923" s="16">
        <f t="shared" ref="S1923:S1986" si="152">(((K1923/60)/60)/24)+DATE(1970,1,1)</f>
        <v>41074.221562500003</v>
      </c>
      <c r="T1923" s="16">
        <f t="shared" ref="T1923:T1986" si="153">(((J1923/60)/60)/24)+DATE(1970,1,1)</f>
        <v>41104.221562500003</v>
      </c>
      <c r="U1923" s="14">
        <f t="shared" si="149"/>
        <v>2012</v>
      </c>
      <c r="V1923" s="17"/>
    </row>
    <row r="1924" spans="1:22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7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1"/>
        <v>36.11</v>
      </c>
      <c r="Q1924" s="11" t="s">
        <v>8322</v>
      </c>
      <c r="R1924" t="s">
        <v>8326</v>
      </c>
      <c r="S1924" s="16">
        <f t="shared" si="152"/>
        <v>41590.255868055552</v>
      </c>
      <c r="T1924" s="16">
        <f t="shared" si="153"/>
        <v>41620.255868055552</v>
      </c>
      <c r="U1924" s="14">
        <f t="shared" ref="U1924:U1987" si="154">YEAR(S1924)</f>
        <v>2013</v>
      </c>
      <c r="V1924" s="17"/>
    </row>
    <row r="1925" spans="1:22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7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1"/>
        <v>23.15</v>
      </c>
      <c r="Q1925" s="11" t="s">
        <v>8322</v>
      </c>
      <c r="R1925" t="s">
        <v>8326</v>
      </c>
      <c r="S1925" s="16">
        <f t="shared" si="152"/>
        <v>40772.848749999997</v>
      </c>
      <c r="T1925" s="16">
        <f t="shared" si="153"/>
        <v>40813.207638888889</v>
      </c>
      <c r="U1925" s="14">
        <f t="shared" si="154"/>
        <v>2011</v>
      </c>
      <c r="V1925" s="17"/>
    </row>
    <row r="1926" spans="1:22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7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1"/>
        <v>104</v>
      </c>
      <c r="Q1926" s="11" t="s">
        <v>8322</v>
      </c>
      <c r="R1926" t="s">
        <v>8326</v>
      </c>
      <c r="S1926" s="16">
        <f t="shared" si="152"/>
        <v>41626.761053240742</v>
      </c>
      <c r="T1926" s="16">
        <f t="shared" si="153"/>
        <v>41654.814583333333</v>
      </c>
      <c r="U1926" s="14">
        <f t="shared" si="154"/>
        <v>2013</v>
      </c>
      <c r="V1926" s="17"/>
    </row>
    <row r="1927" spans="1:22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7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1"/>
        <v>31.83</v>
      </c>
      <c r="Q1927" s="11" t="s">
        <v>8322</v>
      </c>
      <c r="R1927" t="s">
        <v>8326</v>
      </c>
      <c r="S1927" s="16">
        <f t="shared" si="152"/>
        <v>41535.90148148148</v>
      </c>
      <c r="T1927" s="16">
        <f t="shared" si="153"/>
        <v>41558</v>
      </c>
      <c r="U1927" s="14">
        <f t="shared" si="154"/>
        <v>2013</v>
      </c>
      <c r="V1927" s="17"/>
    </row>
    <row r="1928" spans="1:22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7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1"/>
        <v>27.39</v>
      </c>
      <c r="Q1928" s="11" t="s">
        <v>8322</v>
      </c>
      <c r="R1928" t="s">
        <v>8326</v>
      </c>
      <c r="S1928" s="16">
        <f t="shared" si="152"/>
        <v>40456.954351851848</v>
      </c>
      <c r="T1928" s="16">
        <f t="shared" si="153"/>
        <v>40484.018055555556</v>
      </c>
      <c r="U1928" s="14">
        <f t="shared" si="154"/>
        <v>2010</v>
      </c>
      <c r="V1928" s="17"/>
    </row>
    <row r="1929" spans="1:22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7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1"/>
        <v>56.36</v>
      </c>
      <c r="Q1929" s="11" t="s">
        <v>8322</v>
      </c>
      <c r="R1929" t="s">
        <v>8326</v>
      </c>
      <c r="S1929" s="16">
        <f t="shared" si="152"/>
        <v>40960.861562500002</v>
      </c>
      <c r="T1929" s="16">
        <f t="shared" si="153"/>
        <v>40976.207638888889</v>
      </c>
      <c r="U1929" s="14">
        <f t="shared" si="154"/>
        <v>2012</v>
      </c>
      <c r="V1929" s="17"/>
    </row>
    <row r="1930" spans="1:22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7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51"/>
        <v>77.349999999999994</v>
      </c>
      <c r="Q1930" s="11" t="s">
        <v>8322</v>
      </c>
      <c r="R1930" t="s">
        <v>8326</v>
      </c>
      <c r="S1930" s="16">
        <f t="shared" si="152"/>
        <v>41371.648078703707</v>
      </c>
      <c r="T1930" s="16">
        <f t="shared" si="153"/>
        <v>41401.648078703707</v>
      </c>
      <c r="U1930" s="14">
        <f t="shared" si="154"/>
        <v>2013</v>
      </c>
      <c r="V1930" s="17"/>
    </row>
    <row r="1931" spans="1:22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7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1"/>
        <v>42.8</v>
      </c>
      <c r="Q1931" s="11" t="s">
        <v>8322</v>
      </c>
      <c r="R1931" t="s">
        <v>8326</v>
      </c>
      <c r="S1931" s="16">
        <f t="shared" si="152"/>
        <v>40687.021597222221</v>
      </c>
      <c r="T1931" s="16">
        <f t="shared" si="153"/>
        <v>40729.021597222221</v>
      </c>
      <c r="U1931" s="14">
        <f t="shared" si="154"/>
        <v>2011</v>
      </c>
      <c r="V1931" s="17"/>
    </row>
    <row r="1932" spans="1:22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7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1"/>
        <v>48.85</v>
      </c>
      <c r="Q1932" s="11" t="s">
        <v>8322</v>
      </c>
      <c r="R1932" t="s">
        <v>8326</v>
      </c>
      <c r="S1932" s="16">
        <f t="shared" si="152"/>
        <v>41402.558819444443</v>
      </c>
      <c r="T1932" s="16">
        <f t="shared" si="153"/>
        <v>41462.558819444443</v>
      </c>
      <c r="U1932" s="14">
        <f t="shared" si="154"/>
        <v>2013</v>
      </c>
      <c r="V1932" s="17"/>
    </row>
    <row r="1933" spans="1:22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7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1"/>
        <v>48.24</v>
      </c>
      <c r="Q1933" s="11" t="s">
        <v>8322</v>
      </c>
      <c r="R1933" t="s">
        <v>8326</v>
      </c>
      <c r="S1933" s="16">
        <f t="shared" si="152"/>
        <v>41037.892465277779</v>
      </c>
      <c r="T1933" s="16">
        <f t="shared" si="153"/>
        <v>41051.145833333336</v>
      </c>
      <c r="U1933" s="14">
        <f t="shared" si="154"/>
        <v>2012</v>
      </c>
      <c r="V1933" s="17"/>
    </row>
    <row r="1934" spans="1:22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7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1"/>
        <v>70.209999999999994</v>
      </c>
      <c r="Q1934" s="11" t="s">
        <v>8322</v>
      </c>
      <c r="R1934" t="s">
        <v>8326</v>
      </c>
      <c r="S1934" s="16">
        <f t="shared" si="152"/>
        <v>40911.809872685182</v>
      </c>
      <c r="T1934" s="16">
        <f t="shared" si="153"/>
        <v>40932.809872685182</v>
      </c>
      <c r="U1934" s="14">
        <f t="shared" si="154"/>
        <v>2012</v>
      </c>
      <c r="V1934" s="17"/>
    </row>
    <row r="1935" spans="1:22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7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1"/>
        <v>94.05</v>
      </c>
      <c r="Q1935" s="11" t="s">
        <v>8322</v>
      </c>
      <c r="R1935" t="s">
        <v>8326</v>
      </c>
      <c r="S1935" s="16">
        <f t="shared" si="152"/>
        <v>41879.130868055552</v>
      </c>
      <c r="T1935" s="16">
        <f t="shared" si="153"/>
        <v>41909.130868055552</v>
      </c>
      <c r="U1935" s="14">
        <f t="shared" si="154"/>
        <v>2014</v>
      </c>
      <c r="V1935" s="17"/>
    </row>
    <row r="1936" spans="1:22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7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1"/>
        <v>80.27</v>
      </c>
      <c r="Q1936" s="11" t="s">
        <v>8322</v>
      </c>
      <c r="R1936" t="s">
        <v>8326</v>
      </c>
      <c r="S1936" s="16">
        <f t="shared" si="152"/>
        <v>40865.867141203707</v>
      </c>
      <c r="T1936" s="16">
        <f t="shared" si="153"/>
        <v>40902.208333333336</v>
      </c>
      <c r="U1936" s="14">
        <f t="shared" si="154"/>
        <v>2011</v>
      </c>
      <c r="V1936" s="17"/>
    </row>
    <row r="1937" spans="1:22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7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1"/>
        <v>54.2</v>
      </c>
      <c r="Q1937" s="11" t="s">
        <v>8322</v>
      </c>
      <c r="R1937" t="s">
        <v>8326</v>
      </c>
      <c r="S1937" s="16">
        <f t="shared" si="152"/>
        <v>41773.932534722226</v>
      </c>
      <c r="T1937" s="16">
        <f t="shared" si="153"/>
        <v>41811.207638888889</v>
      </c>
      <c r="U1937" s="14">
        <f t="shared" si="154"/>
        <v>2014</v>
      </c>
      <c r="V1937" s="17"/>
    </row>
    <row r="1938" spans="1:22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7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1"/>
        <v>60.27</v>
      </c>
      <c r="Q1938" s="11" t="s">
        <v>8322</v>
      </c>
      <c r="R1938" t="s">
        <v>8326</v>
      </c>
      <c r="S1938" s="16">
        <f t="shared" si="152"/>
        <v>40852.889699074076</v>
      </c>
      <c r="T1938" s="16">
        <f t="shared" si="153"/>
        <v>40883.249305555553</v>
      </c>
      <c r="U1938" s="14">
        <f t="shared" si="154"/>
        <v>2011</v>
      </c>
      <c r="V1938" s="17"/>
    </row>
    <row r="1939" spans="1:22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7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1"/>
        <v>38.74</v>
      </c>
      <c r="Q1939" s="11" t="s">
        <v>8322</v>
      </c>
      <c r="R1939" t="s">
        <v>8326</v>
      </c>
      <c r="S1939" s="16">
        <f t="shared" si="152"/>
        <v>41059.118993055556</v>
      </c>
      <c r="T1939" s="16">
        <f t="shared" si="153"/>
        <v>41075.165972222225</v>
      </c>
      <c r="U1939" s="14">
        <f t="shared" si="154"/>
        <v>2012</v>
      </c>
      <c r="V1939" s="17"/>
    </row>
    <row r="1940" spans="1:22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7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1"/>
        <v>152.54</v>
      </c>
      <c r="Q1940" s="11" t="s">
        <v>8322</v>
      </c>
      <c r="R1940" t="s">
        <v>8326</v>
      </c>
      <c r="S1940" s="16">
        <f t="shared" si="152"/>
        <v>41426.259618055556</v>
      </c>
      <c r="T1940" s="16">
        <f t="shared" si="153"/>
        <v>41457.208333333336</v>
      </c>
      <c r="U1940" s="14">
        <f t="shared" si="154"/>
        <v>2013</v>
      </c>
      <c r="V1940" s="17"/>
    </row>
    <row r="1941" spans="1:22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7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1"/>
        <v>115.31</v>
      </c>
      <c r="Q1941" s="11" t="s">
        <v>8322</v>
      </c>
      <c r="R1941" t="s">
        <v>8326</v>
      </c>
      <c r="S1941" s="16">
        <f t="shared" si="152"/>
        <v>41313.985046296293</v>
      </c>
      <c r="T1941" s="16">
        <f t="shared" si="153"/>
        <v>41343.943379629629</v>
      </c>
      <c r="U1941" s="14">
        <f t="shared" si="154"/>
        <v>2013</v>
      </c>
      <c r="V1941" s="17"/>
    </row>
    <row r="1942" spans="1:22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7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1"/>
        <v>35.840000000000003</v>
      </c>
      <c r="Q1942" s="11" t="s">
        <v>8322</v>
      </c>
      <c r="R1942" t="s">
        <v>8326</v>
      </c>
      <c r="S1942" s="16">
        <f t="shared" si="152"/>
        <v>40670.507326388892</v>
      </c>
      <c r="T1942" s="16">
        <f t="shared" si="153"/>
        <v>40709.165972222225</v>
      </c>
      <c r="U1942" s="14">
        <f t="shared" si="154"/>
        <v>2011</v>
      </c>
      <c r="V1942" s="17"/>
    </row>
    <row r="1943" spans="1:22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7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1"/>
        <v>64.569999999999993</v>
      </c>
      <c r="Q1943" s="11" t="s">
        <v>8316</v>
      </c>
      <c r="R1943" t="s">
        <v>8346</v>
      </c>
      <c r="S1943" s="16">
        <f t="shared" si="152"/>
        <v>41744.290868055556</v>
      </c>
      <c r="T1943" s="16">
        <f t="shared" si="153"/>
        <v>41774.290868055556</v>
      </c>
      <c r="U1943" s="14">
        <f t="shared" si="154"/>
        <v>2014</v>
      </c>
      <c r="V1943" s="17"/>
    </row>
    <row r="1944" spans="1:22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7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1"/>
        <v>87.44</v>
      </c>
      <c r="Q1944" s="11" t="s">
        <v>8316</v>
      </c>
      <c r="R1944" t="s">
        <v>8346</v>
      </c>
      <c r="S1944" s="16">
        <f t="shared" si="152"/>
        <v>40638.828009259261</v>
      </c>
      <c r="T1944" s="16">
        <f t="shared" si="153"/>
        <v>40728.828009259261</v>
      </c>
      <c r="U1944" s="14">
        <f t="shared" si="154"/>
        <v>2011</v>
      </c>
      <c r="V1944" s="17"/>
    </row>
    <row r="1945" spans="1:22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7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1"/>
        <v>68.819999999999993</v>
      </c>
      <c r="Q1945" s="11" t="s">
        <v>8316</v>
      </c>
      <c r="R1945" t="s">
        <v>8346</v>
      </c>
      <c r="S1945" s="16">
        <f t="shared" si="152"/>
        <v>42548.269861111112</v>
      </c>
      <c r="T1945" s="16">
        <f t="shared" si="153"/>
        <v>42593.269861111112</v>
      </c>
      <c r="U1945" s="14">
        <f t="shared" si="154"/>
        <v>2016</v>
      </c>
      <c r="V1945" s="17"/>
    </row>
    <row r="1946" spans="1:22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7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1"/>
        <v>176.2</v>
      </c>
      <c r="Q1946" s="11" t="s">
        <v>8316</v>
      </c>
      <c r="R1946" t="s">
        <v>8346</v>
      </c>
      <c r="S1946" s="16">
        <f t="shared" si="152"/>
        <v>41730.584374999999</v>
      </c>
      <c r="T1946" s="16">
        <f t="shared" si="153"/>
        <v>41760.584374999999</v>
      </c>
      <c r="U1946" s="14">
        <f t="shared" si="154"/>
        <v>2014</v>
      </c>
      <c r="V1946" s="17"/>
    </row>
    <row r="1947" spans="1:22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7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1"/>
        <v>511.79</v>
      </c>
      <c r="Q1947" s="11" t="s">
        <v>8316</v>
      </c>
      <c r="R1947" t="s">
        <v>8346</v>
      </c>
      <c r="S1947" s="16">
        <f t="shared" si="152"/>
        <v>42157.251828703709</v>
      </c>
      <c r="T1947" s="16">
        <f t="shared" si="153"/>
        <v>42197.251828703709</v>
      </c>
      <c r="U1947" s="14">
        <f t="shared" si="154"/>
        <v>2015</v>
      </c>
      <c r="V1947" s="17"/>
    </row>
    <row r="1948" spans="1:22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7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1"/>
        <v>160.44</v>
      </c>
      <c r="Q1948" s="11" t="s">
        <v>8316</v>
      </c>
      <c r="R1948" t="s">
        <v>8346</v>
      </c>
      <c r="S1948" s="16">
        <f t="shared" si="152"/>
        <v>41689.150011574071</v>
      </c>
      <c r="T1948" s="16">
        <f t="shared" si="153"/>
        <v>41749.108344907407</v>
      </c>
      <c r="U1948" s="14">
        <f t="shared" si="154"/>
        <v>2014</v>
      </c>
      <c r="V1948" s="17"/>
    </row>
    <row r="1949" spans="1:22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7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1"/>
        <v>35</v>
      </c>
      <c r="Q1949" s="11" t="s">
        <v>8316</v>
      </c>
      <c r="R1949" t="s">
        <v>8346</v>
      </c>
      <c r="S1949" s="16">
        <f t="shared" si="152"/>
        <v>40102.918055555558</v>
      </c>
      <c r="T1949" s="16">
        <f t="shared" si="153"/>
        <v>40140.249305555553</v>
      </c>
      <c r="U1949" s="14">
        <f t="shared" si="154"/>
        <v>2009</v>
      </c>
      <c r="V1949" s="17"/>
    </row>
    <row r="1950" spans="1:22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7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1"/>
        <v>188.51</v>
      </c>
      <c r="Q1950" s="11" t="s">
        <v>8316</v>
      </c>
      <c r="R1950" t="s">
        <v>8346</v>
      </c>
      <c r="S1950" s="16">
        <f t="shared" si="152"/>
        <v>42473.604270833333</v>
      </c>
      <c r="T1950" s="16">
        <f t="shared" si="153"/>
        <v>42527.709722222222</v>
      </c>
      <c r="U1950" s="14">
        <f t="shared" si="154"/>
        <v>2016</v>
      </c>
      <c r="V1950" s="17"/>
    </row>
    <row r="1951" spans="1:22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7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1"/>
        <v>56.2</v>
      </c>
      <c r="Q1951" s="11" t="s">
        <v>8316</v>
      </c>
      <c r="R1951" t="s">
        <v>8346</v>
      </c>
      <c r="S1951" s="16">
        <f t="shared" si="152"/>
        <v>41800.423043981478</v>
      </c>
      <c r="T1951" s="16">
        <f t="shared" si="153"/>
        <v>41830.423043981478</v>
      </c>
      <c r="U1951" s="14">
        <f t="shared" si="154"/>
        <v>2014</v>
      </c>
      <c r="V1951" s="17"/>
    </row>
    <row r="1952" spans="1:22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7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1"/>
        <v>51.31</v>
      </c>
      <c r="Q1952" s="11" t="s">
        <v>8316</v>
      </c>
      <c r="R1952" t="s">
        <v>8346</v>
      </c>
      <c r="S1952" s="16">
        <f t="shared" si="152"/>
        <v>40624.181400462963</v>
      </c>
      <c r="T1952" s="16">
        <f t="shared" si="153"/>
        <v>40655.181400462963</v>
      </c>
      <c r="U1952" s="14">
        <f t="shared" si="154"/>
        <v>2011</v>
      </c>
      <c r="V1952" s="17"/>
    </row>
    <row r="1953" spans="1:22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7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1"/>
        <v>127.36</v>
      </c>
      <c r="Q1953" s="11" t="s">
        <v>8316</v>
      </c>
      <c r="R1953" t="s">
        <v>8346</v>
      </c>
      <c r="S1953" s="16">
        <f t="shared" si="152"/>
        <v>42651.420567129629</v>
      </c>
      <c r="T1953" s="16">
        <f t="shared" si="153"/>
        <v>42681.462233796294</v>
      </c>
      <c r="U1953" s="14">
        <f t="shared" si="154"/>
        <v>2016</v>
      </c>
      <c r="V1953" s="17"/>
    </row>
    <row r="1954" spans="1:22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7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1"/>
        <v>101.86</v>
      </c>
      <c r="Q1954" s="11" t="s">
        <v>8316</v>
      </c>
      <c r="R1954" t="s">
        <v>8346</v>
      </c>
      <c r="S1954" s="16">
        <f t="shared" si="152"/>
        <v>41526.60665509259</v>
      </c>
      <c r="T1954" s="16">
        <f t="shared" si="153"/>
        <v>41563.60665509259</v>
      </c>
      <c r="U1954" s="14">
        <f t="shared" si="154"/>
        <v>2013</v>
      </c>
      <c r="V1954" s="17"/>
    </row>
    <row r="1955" spans="1:22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7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1"/>
        <v>230.56</v>
      </c>
      <c r="Q1955" s="11" t="s">
        <v>8316</v>
      </c>
      <c r="R1955" t="s">
        <v>8346</v>
      </c>
      <c r="S1955" s="16">
        <f t="shared" si="152"/>
        <v>40941.199826388889</v>
      </c>
      <c r="T1955" s="16">
        <f t="shared" si="153"/>
        <v>40970.125</v>
      </c>
      <c r="U1955" s="14">
        <f t="shared" si="154"/>
        <v>2012</v>
      </c>
      <c r="V1955" s="17"/>
    </row>
    <row r="1956" spans="1:22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7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1"/>
        <v>842.11</v>
      </c>
      <c r="Q1956" s="11" t="s">
        <v>8316</v>
      </c>
      <c r="R1956" t="s">
        <v>8346</v>
      </c>
      <c r="S1956" s="16">
        <f t="shared" si="152"/>
        <v>42394.580740740741</v>
      </c>
      <c r="T1956" s="16">
        <f t="shared" si="153"/>
        <v>42441.208333333328</v>
      </c>
      <c r="U1956" s="14">
        <f t="shared" si="154"/>
        <v>2016</v>
      </c>
      <c r="V1956" s="17"/>
    </row>
    <row r="1957" spans="1:22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7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1"/>
        <v>577.28</v>
      </c>
      <c r="Q1957" s="11" t="s">
        <v>8316</v>
      </c>
      <c r="R1957" t="s">
        <v>8346</v>
      </c>
      <c r="S1957" s="16">
        <f t="shared" si="152"/>
        <v>41020.271770833337</v>
      </c>
      <c r="T1957" s="16">
        <f t="shared" si="153"/>
        <v>41052.791666666664</v>
      </c>
      <c r="U1957" s="14">
        <f t="shared" si="154"/>
        <v>2012</v>
      </c>
      <c r="V1957" s="17"/>
    </row>
    <row r="1958" spans="1:22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7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1"/>
        <v>483.34</v>
      </c>
      <c r="Q1958" s="11" t="s">
        <v>8316</v>
      </c>
      <c r="R1958" t="s">
        <v>8346</v>
      </c>
      <c r="S1958" s="16">
        <f t="shared" si="152"/>
        <v>42067.923668981486</v>
      </c>
      <c r="T1958" s="16">
        <f t="shared" si="153"/>
        <v>42112.882002314815</v>
      </c>
      <c r="U1958" s="14">
        <f t="shared" si="154"/>
        <v>2015</v>
      </c>
      <c r="V1958" s="17"/>
    </row>
    <row r="1959" spans="1:22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7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1"/>
        <v>76.14</v>
      </c>
      <c r="Q1959" s="11" t="s">
        <v>8316</v>
      </c>
      <c r="R1959" t="s">
        <v>8346</v>
      </c>
      <c r="S1959" s="16">
        <f t="shared" si="152"/>
        <v>41179.098530092589</v>
      </c>
      <c r="T1959" s="16">
        <f t="shared" si="153"/>
        <v>41209.098530092589</v>
      </c>
      <c r="U1959" s="14">
        <f t="shared" si="154"/>
        <v>2012</v>
      </c>
      <c r="V1959" s="17"/>
    </row>
    <row r="1960" spans="1:22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7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1"/>
        <v>74.11</v>
      </c>
      <c r="Q1960" s="11" t="s">
        <v>8316</v>
      </c>
      <c r="R1960" t="s">
        <v>8346</v>
      </c>
      <c r="S1960" s="16">
        <f t="shared" si="152"/>
        <v>41326.987974537034</v>
      </c>
      <c r="T1960" s="16">
        <f t="shared" si="153"/>
        <v>41356.94630787037</v>
      </c>
      <c r="U1960" s="14">
        <f t="shared" si="154"/>
        <v>2013</v>
      </c>
      <c r="V1960" s="17"/>
    </row>
    <row r="1961" spans="1:22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7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1"/>
        <v>36.97</v>
      </c>
      <c r="Q1961" s="11" t="s">
        <v>8316</v>
      </c>
      <c r="R1961" t="s">
        <v>8346</v>
      </c>
      <c r="S1961" s="16">
        <f t="shared" si="152"/>
        <v>41871.845601851855</v>
      </c>
      <c r="T1961" s="16">
        <f t="shared" si="153"/>
        <v>41913</v>
      </c>
      <c r="U1961" s="14">
        <f t="shared" si="154"/>
        <v>2014</v>
      </c>
      <c r="V1961" s="17"/>
    </row>
    <row r="1962" spans="1:22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7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1"/>
        <v>2500.9699999999998</v>
      </c>
      <c r="Q1962" s="11" t="s">
        <v>8316</v>
      </c>
      <c r="R1962" t="s">
        <v>8346</v>
      </c>
      <c r="S1962" s="16">
        <f t="shared" si="152"/>
        <v>41964.362743055557</v>
      </c>
      <c r="T1962" s="16">
        <f t="shared" si="153"/>
        <v>41994.362743055557</v>
      </c>
      <c r="U1962" s="14">
        <f t="shared" si="154"/>
        <v>2014</v>
      </c>
      <c r="V1962" s="17"/>
    </row>
    <row r="1963" spans="1:22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7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1"/>
        <v>67.69</v>
      </c>
      <c r="Q1963" s="11" t="s">
        <v>8316</v>
      </c>
      <c r="R1963" t="s">
        <v>8346</v>
      </c>
      <c r="S1963" s="16">
        <f t="shared" si="152"/>
        <v>41148.194641203707</v>
      </c>
      <c r="T1963" s="16">
        <f t="shared" si="153"/>
        <v>41188.165972222225</v>
      </c>
      <c r="U1963" s="14">
        <f t="shared" si="154"/>
        <v>2012</v>
      </c>
      <c r="V1963" s="17"/>
    </row>
    <row r="1964" spans="1:22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7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1"/>
        <v>63.05</v>
      </c>
      <c r="Q1964" s="11" t="s">
        <v>8316</v>
      </c>
      <c r="R1964" t="s">
        <v>8346</v>
      </c>
      <c r="S1964" s="16">
        <f t="shared" si="152"/>
        <v>41742.780509259261</v>
      </c>
      <c r="T1964" s="16">
        <f t="shared" si="153"/>
        <v>41772.780509259261</v>
      </c>
      <c r="U1964" s="14">
        <f t="shared" si="154"/>
        <v>2014</v>
      </c>
      <c r="V1964" s="17"/>
    </row>
    <row r="1965" spans="1:22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7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1"/>
        <v>117.6</v>
      </c>
      <c r="Q1965" s="11" t="s">
        <v>8316</v>
      </c>
      <c r="R1965" t="s">
        <v>8346</v>
      </c>
      <c r="S1965" s="16">
        <f t="shared" si="152"/>
        <v>41863.429791666669</v>
      </c>
      <c r="T1965" s="16">
        <f t="shared" si="153"/>
        <v>41898.429791666669</v>
      </c>
      <c r="U1965" s="14">
        <f t="shared" si="154"/>
        <v>2014</v>
      </c>
      <c r="V1965" s="17"/>
    </row>
    <row r="1966" spans="1:22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7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1"/>
        <v>180.75</v>
      </c>
      <c r="Q1966" s="11" t="s">
        <v>8316</v>
      </c>
      <c r="R1966" t="s">
        <v>8346</v>
      </c>
      <c r="S1966" s="16">
        <f t="shared" si="152"/>
        <v>42452.272824074069</v>
      </c>
      <c r="T1966" s="16">
        <f t="shared" si="153"/>
        <v>42482.272824074069</v>
      </c>
      <c r="U1966" s="14">
        <f t="shared" si="154"/>
        <v>2016</v>
      </c>
      <c r="V1966" s="17"/>
    </row>
    <row r="1967" spans="1:22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7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1"/>
        <v>127.32</v>
      </c>
      <c r="Q1967" s="11" t="s">
        <v>8316</v>
      </c>
      <c r="R1967" t="s">
        <v>8346</v>
      </c>
      <c r="S1967" s="16">
        <f t="shared" si="152"/>
        <v>40898.089236111111</v>
      </c>
      <c r="T1967" s="16">
        <f t="shared" si="153"/>
        <v>40920.041666666664</v>
      </c>
      <c r="U1967" s="14">
        <f t="shared" si="154"/>
        <v>2011</v>
      </c>
      <c r="V1967" s="17"/>
    </row>
    <row r="1968" spans="1:22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7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1"/>
        <v>136.63999999999999</v>
      </c>
      <c r="Q1968" s="11" t="s">
        <v>8316</v>
      </c>
      <c r="R1968" t="s">
        <v>8346</v>
      </c>
      <c r="S1968" s="16">
        <f t="shared" si="152"/>
        <v>41835.540486111109</v>
      </c>
      <c r="T1968" s="16">
        <f t="shared" si="153"/>
        <v>41865.540486111109</v>
      </c>
      <c r="U1968" s="14">
        <f t="shared" si="154"/>
        <v>2014</v>
      </c>
      <c r="V1968" s="17"/>
    </row>
    <row r="1969" spans="1:22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7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1"/>
        <v>182.78</v>
      </c>
      <c r="Q1969" s="11" t="s">
        <v>8316</v>
      </c>
      <c r="R1969" t="s">
        <v>8346</v>
      </c>
      <c r="S1969" s="16">
        <f t="shared" si="152"/>
        <v>41730.663530092592</v>
      </c>
      <c r="T1969" s="16">
        <f t="shared" si="153"/>
        <v>41760.663530092592</v>
      </c>
      <c r="U1969" s="14">
        <f t="shared" si="154"/>
        <v>2014</v>
      </c>
      <c r="V1969" s="17"/>
    </row>
    <row r="1970" spans="1:22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7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1"/>
        <v>279.38</v>
      </c>
      <c r="Q1970" s="11" t="s">
        <v>8316</v>
      </c>
      <c r="R1970" t="s">
        <v>8346</v>
      </c>
      <c r="S1970" s="16">
        <f t="shared" si="152"/>
        <v>42676.586979166663</v>
      </c>
      <c r="T1970" s="16">
        <f t="shared" si="153"/>
        <v>42707.628645833334</v>
      </c>
      <c r="U1970" s="14">
        <f t="shared" si="154"/>
        <v>2016</v>
      </c>
      <c r="V1970" s="17"/>
    </row>
    <row r="1971" spans="1:22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7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1"/>
        <v>61.38</v>
      </c>
      <c r="Q1971" s="11" t="s">
        <v>8316</v>
      </c>
      <c r="R1971" t="s">
        <v>8346</v>
      </c>
      <c r="S1971" s="16">
        <f t="shared" si="152"/>
        <v>42557.792453703703</v>
      </c>
      <c r="T1971" s="16">
        <f t="shared" si="153"/>
        <v>42587.792453703703</v>
      </c>
      <c r="U1971" s="14">
        <f t="shared" si="154"/>
        <v>2016</v>
      </c>
      <c r="V1971" s="17"/>
    </row>
    <row r="1972" spans="1:22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7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1"/>
        <v>80.73</v>
      </c>
      <c r="Q1972" s="11" t="s">
        <v>8316</v>
      </c>
      <c r="R1972" t="s">
        <v>8346</v>
      </c>
      <c r="S1972" s="16">
        <f t="shared" si="152"/>
        <v>41324.193298611113</v>
      </c>
      <c r="T1972" s="16">
        <f t="shared" si="153"/>
        <v>41384.151631944449</v>
      </c>
      <c r="U1972" s="14">
        <f t="shared" si="154"/>
        <v>2013</v>
      </c>
      <c r="V1972" s="17"/>
    </row>
    <row r="1973" spans="1:22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7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1"/>
        <v>272.36</v>
      </c>
      <c r="Q1973" s="11" t="s">
        <v>8316</v>
      </c>
      <c r="R1973" t="s">
        <v>8346</v>
      </c>
      <c r="S1973" s="16">
        <f t="shared" si="152"/>
        <v>41561.500706018516</v>
      </c>
      <c r="T1973" s="16">
        <f t="shared" si="153"/>
        <v>41593.166666666664</v>
      </c>
      <c r="U1973" s="14">
        <f t="shared" si="154"/>
        <v>2013</v>
      </c>
      <c r="V1973" s="17"/>
    </row>
    <row r="1974" spans="1:22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7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1"/>
        <v>70.849999999999994</v>
      </c>
      <c r="Q1974" s="11" t="s">
        <v>8316</v>
      </c>
      <c r="R1974" t="s">
        <v>8346</v>
      </c>
      <c r="S1974" s="16">
        <f t="shared" si="152"/>
        <v>41201.012083333335</v>
      </c>
      <c r="T1974" s="16">
        <f t="shared" si="153"/>
        <v>41231.053749999999</v>
      </c>
      <c r="U1974" s="14">
        <f t="shared" si="154"/>
        <v>2012</v>
      </c>
      <c r="V1974" s="17"/>
    </row>
    <row r="1975" spans="1:22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7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1"/>
        <v>247.94</v>
      </c>
      <c r="Q1975" s="11" t="s">
        <v>8316</v>
      </c>
      <c r="R1975" t="s">
        <v>8346</v>
      </c>
      <c r="S1975" s="16">
        <f t="shared" si="152"/>
        <v>42549.722962962958</v>
      </c>
      <c r="T1975" s="16">
        <f t="shared" si="153"/>
        <v>42588.291666666672</v>
      </c>
      <c r="U1975" s="14">
        <f t="shared" si="154"/>
        <v>2016</v>
      </c>
      <c r="V1975" s="17"/>
    </row>
    <row r="1976" spans="1:22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7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1"/>
        <v>186.81</v>
      </c>
      <c r="Q1976" s="11" t="s">
        <v>8316</v>
      </c>
      <c r="R1976" t="s">
        <v>8346</v>
      </c>
      <c r="S1976" s="16">
        <f t="shared" si="152"/>
        <v>41445.334131944444</v>
      </c>
      <c r="T1976" s="16">
        <f t="shared" si="153"/>
        <v>41505.334131944444</v>
      </c>
      <c r="U1976" s="14">
        <f t="shared" si="154"/>
        <v>2013</v>
      </c>
      <c r="V1976" s="17"/>
    </row>
    <row r="1977" spans="1:22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7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1"/>
        <v>131.99</v>
      </c>
      <c r="Q1977" s="11" t="s">
        <v>8316</v>
      </c>
      <c r="R1977" t="s">
        <v>8346</v>
      </c>
      <c r="S1977" s="16">
        <f t="shared" si="152"/>
        <v>41313.755219907405</v>
      </c>
      <c r="T1977" s="16">
        <f t="shared" si="153"/>
        <v>41343.755219907405</v>
      </c>
      <c r="U1977" s="14">
        <f t="shared" si="154"/>
        <v>2013</v>
      </c>
      <c r="V1977" s="17"/>
    </row>
    <row r="1978" spans="1:22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7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1"/>
        <v>29.31</v>
      </c>
      <c r="Q1978" s="11" t="s">
        <v>8316</v>
      </c>
      <c r="R1978" t="s">
        <v>8346</v>
      </c>
      <c r="S1978" s="16">
        <f t="shared" si="152"/>
        <v>41438.899594907409</v>
      </c>
      <c r="T1978" s="16">
        <f t="shared" si="153"/>
        <v>41468.899594907409</v>
      </c>
      <c r="U1978" s="14">
        <f t="shared" si="154"/>
        <v>2013</v>
      </c>
      <c r="V1978" s="17"/>
    </row>
    <row r="1979" spans="1:22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7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1"/>
        <v>245.02</v>
      </c>
      <c r="Q1979" s="11" t="s">
        <v>8316</v>
      </c>
      <c r="R1979" t="s">
        <v>8346</v>
      </c>
      <c r="S1979" s="16">
        <f t="shared" si="152"/>
        <v>42311.216898148152</v>
      </c>
      <c r="T1979" s="16">
        <f t="shared" si="153"/>
        <v>42357.332638888889</v>
      </c>
      <c r="U1979" s="14">
        <f t="shared" si="154"/>
        <v>2015</v>
      </c>
      <c r="V1979" s="17"/>
    </row>
    <row r="1980" spans="1:22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7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1"/>
        <v>1323.25</v>
      </c>
      <c r="Q1980" s="11" t="s">
        <v>8316</v>
      </c>
      <c r="R1980" t="s">
        <v>8346</v>
      </c>
      <c r="S1980" s="16">
        <f t="shared" si="152"/>
        <v>41039.225601851853</v>
      </c>
      <c r="T1980" s="16">
        <f t="shared" si="153"/>
        <v>41072.291666666664</v>
      </c>
      <c r="U1980" s="14">
        <f t="shared" si="154"/>
        <v>2012</v>
      </c>
      <c r="V1980" s="17"/>
    </row>
    <row r="1981" spans="1:22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7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1"/>
        <v>282.66000000000003</v>
      </c>
      <c r="Q1981" s="11" t="s">
        <v>8316</v>
      </c>
      <c r="R1981" t="s">
        <v>8346</v>
      </c>
      <c r="S1981" s="16">
        <f t="shared" si="152"/>
        <v>42290.460023148145</v>
      </c>
      <c r="T1981" s="16">
        <f t="shared" si="153"/>
        <v>42327.207638888889</v>
      </c>
      <c r="U1981" s="14">
        <f t="shared" si="154"/>
        <v>2015</v>
      </c>
      <c r="V1981" s="17"/>
    </row>
    <row r="1982" spans="1:22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7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1"/>
        <v>91.21</v>
      </c>
      <c r="Q1982" s="11" t="s">
        <v>8316</v>
      </c>
      <c r="R1982" t="s">
        <v>8346</v>
      </c>
      <c r="S1982" s="16">
        <f t="shared" si="152"/>
        <v>42423.542384259257</v>
      </c>
      <c r="T1982" s="16">
        <f t="shared" si="153"/>
        <v>42463.500717592593</v>
      </c>
      <c r="U1982" s="14">
        <f t="shared" si="154"/>
        <v>2016</v>
      </c>
      <c r="V1982" s="17"/>
    </row>
    <row r="1983" spans="1:22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7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1"/>
        <v>31.75</v>
      </c>
      <c r="Q1983" s="11" t="s">
        <v>8335</v>
      </c>
      <c r="R1983" t="s">
        <v>8347</v>
      </c>
      <c r="S1983" s="16">
        <f t="shared" si="152"/>
        <v>41799.725289351853</v>
      </c>
      <c r="T1983" s="16">
        <f t="shared" si="153"/>
        <v>41829.725289351853</v>
      </c>
      <c r="U1983" s="14">
        <f t="shared" si="154"/>
        <v>2014</v>
      </c>
      <c r="V1983" s="17"/>
    </row>
    <row r="1984" spans="1:22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7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1"/>
        <v>0</v>
      </c>
      <c r="Q1984" s="11" t="s">
        <v>8335</v>
      </c>
      <c r="R1984" t="s">
        <v>8347</v>
      </c>
      <c r="S1984" s="16">
        <f t="shared" si="152"/>
        <v>42678.586655092593</v>
      </c>
      <c r="T1984" s="16">
        <f t="shared" si="153"/>
        <v>42708.628321759257</v>
      </c>
      <c r="U1984" s="14">
        <f t="shared" si="154"/>
        <v>2016</v>
      </c>
      <c r="V1984" s="17"/>
    </row>
    <row r="1985" spans="1:22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7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1"/>
        <v>88.69</v>
      </c>
      <c r="Q1985" s="11" t="s">
        <v>8335</v>
      </c>
      <c r="R1985" t="s">
        <v>8347</v>
      </c>
      <c r="S1985" s="16">
        <f t="shared" si="152"/>
        <v>42593.011782407411</v>
      </c>
      <c r="T1985" s="16">
        <f t="shared" si="153"/>
        <v>42615.291666666672</v>
      </c>
      <c r="U1985" s="14">
        <f t="shared" si="154"/>
        <v>2016</v>
      </c>
      <c r="V1985" s="17"/>
    </row>
    <row r="1986" spans="1:22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7">
        <f t="shared" ref="F1986:F2049" si="155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51"/>
        <v>453.14</v>
      </c>
      <c r="Q1986" s="11" t="s">
        <v>8335</v>
      </c>
      <c r="R1986" t="s">
        <v>8347</v>
      </c>
      <c r="S1986" s="16">
        <f t="shared" si="152"/>
        <v>41913.790289351848</v>
      </c>
      <c r="T1986" s="16">
        <f t="shared" si="153"/>
        <v>41973.831956018519</v>
      </c>
      <c r="U1986" s="14">
        <f t="shared" si="154"/>
        <v>2014</v>
      </c>
      <c r="V1986" s="17"/>
    </row>
    <row r="1987" spans="1:22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7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56">IFERROR(ROUND(E1987/M1987,2),0)</f>
        <v>12.75</v>
      </c>
      <c r="Q1987" s="11" t="s">
        <v>8335</v>
      </c>
      <c r="R1987" t="s">
        <v>8347</v>
      </c>
      <c r="S1987" s="16">
        <f t="shared" ref="S1987:S2050" si="157">(((K1987/60)/60)/24)+DATE(1970,1,1)</f>
        <v>42555.698738425926</v>
      </c>
      <c r="T1987" s="16">
        <f t="shared" ref="T1987:T2050" si="158">(((J1987/60)/60)/24)+DATE(1970,1,1)</f>
        <v>42584.958333333328</v>
      </c>
      <c r="U1987" s="14">
        <f t="shared" si="154"/>
        <v>2016</v>
      </c>
      <c r="V1987" s="17"/>
    </row>
    <row r="1988" spans="1:22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7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6"/>
        <v>1</v>
      </c>
      <c r="Q1988" s="11" t="s">
        <v>8335</v>
      </c>
      <c r="R1988" t="s">
        <v>8347</v>
      </c>
      <c r="S1988" s="16">
        <f t="shared" si="157"/>
        <v>42413.433831018512</v>
      </c>
      <c r="T1988" s="16">
        <f t="shared" si="158"/>
        <v>42443.392164351855</v>
      </c>
      <c r="U1988" s="14">
        <f t="shared" ref="U1988:U2051" si="159">YEAR(S1988)</f>
        <v>2016</v>
      </c>
      <c r="V1988" s="17"/>
    </row>
    <row r="1989" spans="1:22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7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6"/>
        <v>83.43</v>
      </c>
      <c r="Q1989" s="11" t="s">
        <v>8335</v>
      </c>
      <c r="R1989" t="s">
        <v>8347</v>
      </c>
      <c r="S1989" s="16">
        <f t="shared" si="157"/>
        <v>42034.639768518522</v>
      </c>
      <c r="T1989" s="16">
        <f t="shared" si="158"/>
        <v>42064.639768518522</v>
      </c>
      <c r="U1989" s="14">
        <f t="shared" si="159"/>
        <v>2015</v>
      </c>
      <c r="V1989" s="17"/>
    </row>
    <row r="1990" spans="1:22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7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6"/>
        <v>25</v>
      </c>
      <c r="Q1990" s="11" t="s">
        <v>8335</v>
      </c>
      <c r="R1990" t="s">
        <v>8347</v>
      </c>
      <c r="S1990" s="16">
        <f t="shared" si="157"/>
        <v>42206.763217592597</v>
      </c>
      <c r="T1990" s="16">
        <f t="shared" si="158"/>
        <v>42236.763217592597</v>
      </c>
      <c r="U1990" s="14">
        <f t="shared" si="159"/>
        <v>2015</v>
      </c>
      <c r="V1990" s="17"/>
    </row>
    <row r="1991" spans="1:22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7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6"/>
        <v>50</v>
      </c>
      <c r="Q1991" s="11" t="s">
        <v>8335</v>
      </c>
      <c r="R1991" t="s">
        <v>8347</v>
      </c>
      <c r="S1991" s="16">
        <f t="shared" si="157"/>
        <v>42685.680648148147</v>
      </c>
      <c r="T1991" s="16">
        <f t="shared" si="158"/>
        <v>42715.680648148147</v>
      </c>
      <c r="U1991" s="14">
        <f t="shared" si="159"/>
        <v>2016</v>
      </c>
      <c r="V1991" s="17"/>
    </row>
    <row r="1992" spans="1:22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7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6"/>
        <v>101.8</v>
      </c>
      <c r="Q1992" s="11" t="s">
        <v>8335</v>
      </c>
      <c r="R1992" t="s">
        <v>8347</v>
      </c>
      <c r="S1992" s="16">
        <f t="shared" si="157"/>
        <v>42398.195972222224</v>
      </c>
      <c r="T1992" s="16">
        <f t="shared" si="158"/>
        <v>42413.195972222224</v>
      </c>
      <c r="U1992" s="14">
        <f t="shared" si="159"/>
        <v>2016</v>
      </c>
      <c r="V1992" s="17"/>
    </row>
    <row r="1993" spans="1:22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7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6"/>
        <v>46.67</v>
      </c>
      <c r="Q1993" s="11" t="s">
        <v>8335</v>
      </c>
      <c r="R1993" t="s">
        <v>8347</v>
      </c>
      <c r="S1993" s="16">
        <f t="shared" si="157"/>
        <v>42167.89335648148</v>
      </c>
      <c r="T1993" s="16">
        <f t="shared" si="158"/>
        <v>42188.89335648148</v>
      </c>
      <c r="U1993" s="14">
        <f t="shared" si="159"/>
        <v>2015</v>
      </c>
      <c r="V1993" s="17"/>
    </row>
    <row r="1994" spans="1:22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7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56"/>
        <v>1</v>
      </c>
      <c r="Q1994" s="11" t="s">
        <v>8335</v>
      </c>
      <c r="R1994" t="s">
        <v>8347</v>
      </c>
      <c r="S1994" s="16">
        <f t="shared" si="157"/>
        <v>42023.143414351856</v>
      </c>
      <c r="T1994" s="16">
        <f t="shared" si="158"/>
        <v>42053.143414351856</v>
      </c>
      <c r="U1994" s="14">
        <f t="shared" si="159"/>
        <v>2015</v>
      </c>
      <c r="V1994" s="17"/>
    </row>
    <row r="1995" spans="1:22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7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56"/>
        <v>0</v>
      </c>
      <c r="Q1995" s="11" t="s">
        <v>8335</v>
      </c>
      <c r="R1995" t="s">
        <v>8347</v>
      </c>
      <c r="S1995" s="16">
        <f t="shared" si="157"/>
        <v>42329.58839120371</v>
      </c>
      <c r="T1995" s="16">
        <f t="shared" si="158"/>
        <v>42359.58839120371</v>
      </c>
      <c r="U1995" s="14">
        <f t="shared" si="159"/>
        <v>2015</v>
      </c>
      <c r="V1995" s="17"/>
    </row>
    <row r="1996" spans="1:22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7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56"/>
        <v>0</v>
      </c>
      <c r="Q1996" s="11" t="s">
        <v>8335</v>
      </c>
      <c r="R1996" t="s">
        <v>8347</v>
      </c>
      <c r="S1996" s="16">
        <f t="shared" si="157"/>
        <v>42651.006273148145</v>
      </c>
      <c r="T1996" s="16">
        <f t="shared" si="158"/>
        <v>42711.047939814816</v>
      </c>
      <c r="U1996" s="14">
        <f t="shared" si="159"/>
        <v>2016</v>
      </c>
      <c r="V1996" s="17"/>
    </row>
    <row r="1997" spans="1:22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7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56"/>
        <v>26</v>
      </c>
      <c r="Q1997" s="11" t="s">
        <v>8335</v>
      </c>
      <c r="R1997" t="s">
        <v>8347</v>
      </c>
      <c r="S1997" s="16">
        <f t="shared" si="157"/>
        <v>42181.902037037042</v>
      </c>
      <c r="T1997" s="16">
        <f t="shared" si="158"/>
        <v>42201.902037037042</v>
      </c>
      <c r="U1997" s="14">
        <f t="shared" si="159"/>
        <v>2015</v>
      </c>
      <c r="V1997" s="17"/>
    </row>
    <row r="1998" spans="1:22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7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56"/>
        <v>0</v>
      </c>
      <c r="Q1998" s="11" t="s">
        <v>8335</v>
      </c>
      <c r="R1998" t="s">
        <v>8347</v>
      </c>
      <c r="S1998" s="16">
        <f t="shared" si="157"/>
        <v>41800.819571759261</v>
      </c>
      <c r="T1998" s="16">
        <f t="shared" si="158"/>
        <v>41830.819571759261</v>
      </c>
      <c r="U1998" s="14">
        <f t="shared" si="159"/>
        <v>2014</v>
      </c>
      <c r="V1998" s="17"/>
    </row>
    <row r="1999" spans="1:22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7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56"/>
        <v>0</v>
      </c>
      <c r="Q1999" s="11" t="s">
        <v>8335</v>
      </c>
      <c r="R1999" t="s">
        <v>8347</v>
      </c>
      <c r="S1999" s="16">
        <f t="shared" si="157"/>
        <v>41847.930694444447</v>
      </c>
      <c r="T1999" s="16">
        <f t="shared" si="158"/>
        <v>41877.930694444447</v>
      </c>
      <c r="U1999" s="14">
        <f t="shared" si="159"/>
        <v>2014</v>
      </c>
      <c r="V1999" s="17"/>
    </row>
    <row r="2000" spans="1:22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7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56"/>
        <v>218.33</v>
      </c>
      <c r="Q2000" s="11" t="s">
        <v>8335</v>
      </c>
      <c r="R2000" t="s">
        <v>8347</v>
      </c>
      <c r="S2000" s="16">
        <f t="shared" si="157"/>
        <v>41807.118495370371</v>
      </c>
      <c r="T2000" s="16">
        <f t="shared" si="158"/>
        <v>41852.118495370371</v>
      </c>
      <c r="U2000" s="14">
        <f t="shared" si="159"/>
        <v>2014</v>
      </c>
      <c r="V2000" s="17"/>
    </row>
    <row r="2001" spans="1:22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7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56"/>
        <v>33.71</v>
      </c>
      <c r="Q2001" s="11" t="s">
        <v>8335</v>
      </c>
      <c r="R2001" t="s">
        <v>8347</v>
      </c>
      <c r="S2001" s="16">
        <f t="shared" si="157"/>
        <v>41926.482731481483</v>
      </c>
      <c r="T2001" s="16">
        <f t="shared" si="158"/>
        <v>41956.524398148147</v>
      </c>
      <c r="U2001" s="14">
        <f t="shared" si="159"/>
        <v>2014</v>
      </c>
      <c r="V2001" s="17"/>
    </row>
    <row r="2002" spans="1:22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7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56"/>
        <v>25</v>
      </c>
      <c r="Q2002" s="11" t="s">
        <v>8335</v>
      </c>
      <c r="R2002" t="s">
        <v>8347</v>
      </c>
      <c r="S2002" s="16">
        <f t="shared" si="157"/>
        <v>42345.951539351852</v>
      </c>
      <c r="T2002" s="16">
        <f t="shared" si="158"/>
        <v>42375.951539351852</v>
      </c>
      <c r="U2002" s="14">
        <f t="shared" si="159"/>
        <v>2015</v>
      </c>
      <c r="V2002" s="17"/>
    </row>
    <row r="2003" spans="1:22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7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56"/>
        <v>128.38999999999999</v>
      </c>
      <c r="Q2003" s="11" t="s">
        <v>8316</v>
      </c>
      <c r="R2003" t="s">
        <v>8346</v>
      </c>
      <c r="S2003" s="16">
        <f t="shared" si="157"/>
        <v>42136.209675925929</v>
      </c>
      <c r="T2003" s="16">
        <f t="shared" si="158"/>
        <v>42167.833333333328</v>
      </c>
      <c r="U2003" s="14">
        <f t="shared" si="159"/>
        <v>2015</v>
      </c>
      <c r="V2003" s="17"/>
    </row>
    <row r="2004" spans="1:22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7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56"/>
        <v>78.83</v>
      </c>
      <c r="Q2004" s="11" t="s">
        <v>8316</v>
      </c>
      <c r="R2004" t="s">
        <v>8346</v>
      </c>
      <c r="S2004" s="16">
        <f t="shared" si="157"/>
        <v>42728.71230324074</v>
      </c>
      <c r="T2004" s="16">
        <f t="shared" si="158"/>
        <v>42758.71230324074</v>
      </c>
      <c r="U2004" s="14">
        <f t="shared" si="159"/>
        <v>2016</v>
      </c>
      <c r="V2004" s="17"/>
    </row>
    <row r="2005" spans="1:22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7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56"/>
        <v>91.76</v>
      </c>
      <c r="Q2005" s="11" t="s">
        <v>8316</v>
      </c>
      <c r="R2005" t="s">
        <v>8346</v>
      </c>
      <c r="S2005" s="16">
        <f t="shared" si="157"/>
        <v>40347.125601851854</v>
      </c>
      <c r="T2005" s="16">
        <f t="shared" si="158"/>
        <v>40361.958333333336</v>
      </c>
      <c r="U2005" s="14">
        <f t="shared" si="159"/>
        <v>2010</v>
      </c>
      <c r="V2005" s="17"/>
    </row>
    <row r="2006" spans="1:22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7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56"/>
        <v>331.1</v>
      </c>
      <c r="Q2006" s="11" t="s">
        <v>8316</v>
      </c>
      <c r="R2006" t="s">
        <v>8346</v>
      </c>
      <c r="S2006" s="16">
        <f t="shared" si="157"/>
        <v>41800.604895833334</v>
      </c>
      <c r="T2006" s="16">
        <f t="shared" si="158"/>
        <v>41830.604895833334</v>
      </c>
      <c r="U2006" s="14">
        <f t="shared" si="159"/>
        <v>2014</v>
      </c>
      <c r="V2006" s="17"/>
    </row>
    <row r="2007" spans="1:22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7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56"/>
        <v>194.26</v>
      </c>
      <c r="Q2007" s="11" t="s">
        <v>8316</v>
      </c>
      <c r="R2007" t="s">
        <v>8346</v>
      </c>
      <c r="S2007" s="16">
        <f t="shared" si="157"/>
        <v>41535.812708333331</v>
      </c>
      <c r="T2007" s="16">
        <f t="shared" si="158"/>
        <v>41563.165972222225</v>
      </c>
      <c r="U2007" s="14">
        <f t="shared" si="159"/>
        <v>2013</v>
      </c>
      <c r="V2007" s="17"/>
    </row>
    <row r="2008" spans="1:22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7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56"/>
        <v>408.98</v>
      </c>
      <c r="Q2008" s="11" t="s">
        <v>8316</v>
      </c>
      <c r="R2008" t="s">
        <v>8346</v>
      </c>
      <c r="S2008" s="16">
        <f t="shared" si="157"/>
        <v>41941.500520833331</v>
      </c>
      <c r="T2008" s="16">
        <f t="shared" si="158"/>
        <v>41976.542187500003</v>
      </c>
      <c r="U2008" s="14">
        <f t="shared" si="159"/>
        <v>2014</v>
      </c>
      <c r="V2008" s="17"/>
    </row>
    <row r="2009" spans="1:22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7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56"/>
        <v>84.46</v>
      </c>
      <c r="Q2009" s="11" t="s">
        <v>8316</v>
      </c>
      <c r="R2009" t="s">
        <v>8346</v>
      </c>
      <c r="S2009" s="16">
        <f t="shared" si="157"/>
        <v>40347.837800925925</v>
      </c>
      <c r="T2009" s="16">
        <f t="shared" si="158"/>
        <v>40414.166666666664</v>
      </c>
      <c r="U2009" s="14">
        <f t="shared" si="159"/>
        <v>2010</v>
      </c>
      <c r="V2009" s="17"/>
    </row>
    <row r="2010" spans="1:22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7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56"/>
        <v>44.85</v>
      </c>
      <c r="Q2010" s="11" t="s">
        <v>8316</v>
      </c>
      <c r="R2010" t="s">
        <v>8346</v>
      </c>
      <c r="S2010" s="16">
        <f t="shared" si="157"/>
        <v>40761.604421296295</v>
      </c>
      <c r="T2010" s="16">
        <f t="shared" si="158"/>
        <v>40805.604421296295</v>
      </c>
      <c r="U2010" s="14">
        <f t="shared" si="159"/>
        <v>2011</v>
      </c>
      <c r="V2010" s="17"/>
    </row>
    <row r="2011" spans="1:22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7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56"/>
        <v>383.36</v>
      </c>
      <c r="Q2011" s="11" t="s">
        <v>8316</v>
      </c>
      <c r="R2011" t="s">
        <v>8346</v>
      </c>
      <c r="S2011" s="16">
        <f t="shared" si="157"/>
        <v>42661.323414351849</v>
      </c>
      <c r="T2011" s="16">
        <f t="shared" si="158"/>
        <v>42697.365081018521</v>
      </c>
      <c r="U2011" s="14">
        <f t="shared" si="159"/>
        <v>2016</v>
      </c>
      <c r="V2011" s="17"/>
    </row>
    <row r="2012" spans="1:22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7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56"/>
        <v>55.28</v>
      </c>
      <c r="Q2012" s="11" t="s">
        <v>8316</v>
      </c>
      <c r="R2012" t="s">
        <v>8346</v>
      </c>
      <c r="S2012" s="16">
        <f t="shared" si="157"/>
        <v>42570.996423611112</v>
      </c>
      <c r="T2012" s="16">
        <f t="shared" si="158"/>
        <v>42600.996423611112</v>
      </c>
      <c r="U2012" s="14">
        <f t="shared" si="159"/>
        <v>2016</v>
      </c>
      <c r="V2012" s="17"/>
    </row>
    <row r="2013" spans="1:22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7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56"/>
        <v>422.02</v>
      </c>
      <c r="Q2013" s="11" t="s">
        <v>8316</v>
      </c>
      <c r="R2013" t="s">
        <v>8346</v>
      </c>
      <c r="S2013" s="16">
        <f t="shared" si="157"/>
        <v>42347.358483796299</v>
      </c>
      <c r="T2013" s="16">
        <f t="shared" si="158"/>
        <v>42380.958333333328</v>
      </c>
      <c r="U2013" s="14">
        <f t="shared" si="159"/>
        <v>2015</v>
      </c>
      <c r="V2013" s="17"/>
    </row>
    <row r="2014" spans="1:22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7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56"/>
        <v>64.180000000000007</v>
      </c>
      <c r="Q2014" s="11" t="s">
        <v>8316</v>
      </c>
      <c r="R2014" t="s">
        <v>8346</v>
      </c>
      <c r="S2014" s="16">
        <f t="shared" si="157"/>
        <v>42010.822233796294</v>
      </c>
      <c r="T2014" s="16">
        <f t="shared" si="158"/>
        <v>42040.822233796294</v>
      </c>
      <c r="U2014" s="14">
        <f t="shared" si="159"/>
        <v>2015</v>
      </c>
      <c r="V2014" s="17"/>
    </row>
    <row r="2015" spans="1:22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7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56"/>
        <v>173.58</v>
      </c>
      <c r="Q2015" s="11" t="s">
        <v>8316</v>
      </c>
      <c r="R2015" t="s">
        <v>8346</v>
      </c>
      <c r="S2015" s="16">
        <f t="shared" si="157"/>
        <v>42499.960810185185</v>
      </c>
      <c r="T2015" s="16">
        <f t="shared" si="158"/>
        <v>42559.960810185185</v>
      </c>
      <c r="U2015" s="14">
        <f t="shared" si="159"/>
        <v>2016</v>
      </c>
      <c r="V2015" s="17"/>
    </row>
    <row r="2016" spans="1:22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7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56"/>
        <v>88.6</v>
      </c>
      <c r="Q2016" s="11" t="s">
        <v>8316</v>
      </c>
      <c r="R2016" t="s">
        <v>8346</v>
      </c>
      <c r="S2016" s="16">
        <f t="shared" si="157"/>
        <v>41324.214571759258</v>
      </c>
      <c r="T2016" s="16">
        <f t="shared" si="158"/>
        <v>41358.172905092593</v>
      </c>
      <c r="U2016" s="14">
        <f t="shared" si="159"/>
        <v>2013</v>
      </c>
      <c r="V2016" s="17"/>
    </row>
    <row r="2017" spans="1:22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7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56"/>
        <v>50.22</v>
      </c>
      <c r="Q2017" s="11" t="s">
        <v>8316</v>
      </c>
      <c r="R2017" t="s">
        <v>8346</v>
      </c>
      <c r="S2017" s="16">
        <f t="shared" si="157"/>
        <v>40765.876886574071</v>
      </c>
      <c r="T2017" s="16">
        <f t="shared" si="158"/>
        <v>40795.876886574071</v>
      </c>
      <c r="U2017" s="14">
        <f t="shared" si="159"/>
        <v>2011</v>
      </c>
      <c r="V2017" s="17"/>
    </row>
    <row r="2018" spans="1:22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7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56"/>
        <v>192.39</v>
      </c>
      <c r="Q2018" s="11" t="s">
        <v>8316</v>
      </c>
      <c r="R2018" t="s">
        <v>8346</v>
      </c>
      <c r="S2018" s="16">
        <f t="shared" si="157"/>
        <v>41312.88077546296</v>
      </c>
      <c r="T2018" s="16">
        <f t="shared" si="158"/>
        <v>41342.88077546296</v>
      </c>
      <c r="U2018" s="14">
        <f t="shared" si="159"/>
        <v>2013</v>
      </c>
      <c r="V2018" s="17"/>
    </row>
    <row r="2019" spans="1:22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7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56"/>
        <v>73.42</v>
      </c>
      <c r="Q2019" s="11" t="s">
        <v>8316</v>
      </c>
      <c r="R2019" t="s">
        <v>8346</v>
      </c>
      <c r="S2019" s="16">
        <f t="shared" si="157"/>
        <v>40961.057349537034</v>
      </c>
      <c r="T2019" s="16">
        <f t="shared" si="158"/>
        <v>40992.166666666664</v>
      </c>
      <c r="U2019" s="14">
        <f t="shared" si="159"/>
        <v>2012</v>
      </c>
      <c r="V2019" s="17"/>
    </row>
    <row r="2020" spans="1:22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7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56"/>
        <v>147.68</v>
      </c>
      <c r="Q2020" s="11" t="s">
        <v>8316</v>
      </c>
      <c r="R2020" t="s">
        <v>8346</v>
      </c>
      <c r="S2020" s="16">
        <f t="shared" si="157"/>
        <v>42199.365844907406</v>
      </c>
      <c r="T2020" s="16">
        <f t="shared" si="158"/>
        <v>42229.365844907406</v>
      </c>
      <c r="U2020" s="14">
        <f t="shared" si="159"/>
        <v>2015</v>
      </c>
      <c r="V2020" s="17"/>
    </row>
    <row r="2021" spans="1:22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7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56"/>
        <v>108.97</v>
      </c>
      <c r="Q2021" s="11" t="s">
        <v>8316</v>
      </c>
      <c r="R2021" t="s">
        <v>8346</v>
      </c>
      <c r="S2021" s="16">
        <f t="shared" si="157"/>
        <v>42605.70857638889</v>
      </c>
      <c r="T2021" s="16">
        <f t="shared" si="158"/>
        <v>42635.70857638889</v>
      </c>
      <c r="U2021" s="14">
        <f t="shared" si="159"/>
        <v>2016</v>
      </c>
      <c r="V2021" s="17"/>
    </row>
    <row r="2022" spans="1:22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7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56"/>
        <v>23.65</v>
      </c>
      <c r="Q2022" s="11" t="s">
        <v>8316</v>
      </c>
      <c r="R2022" t="s">
        <v>8346</v>
      </c>
      <c r="S2022" s="16">
        <f t="shared" si="157"/>
        <v>41737.097499999996</v>
      </c>
      <c r="T2022" s="16">
        <f t="shared" si="158"/>
        <v>41773.961111111108</v>
      </c>
      <c r="U2022" s="14">
        <f t="shared" si="159"/>
        <v>2014</v>
      </c>
      <c r="V2022" s="17"/>
    </row>
    <row r="2023" spans="1:22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7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56"/>
        <v>147.94999999999999</v>
      </c>
      <c r="Q2023" s="11" t="s">
        <v>8316</v>
      </c>
      <c r="R2023" t="s">
        <v>8346</v>
      </c>
      <c r="S2023" s="16">
        <f t="shared" si="157"/>
        <v>41861.070567129631</v>
      </c>
      <c r="T2023" s="16">
        <f t="shared" si="158"/>
        <v>41906.070567129631</v>
      </c>
      <c r="U2023" s="14">
        <f t="shared" si="159"/>
        <v>2014</v>
      </c>
      <c r="V2023" s="17"/>
    </row>
    <row r="2024" spans="1:22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7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56"/>
        <v>385.04</v>
      </c>
      <c r="Q2024" s="11" t="s">
        <v>8316</v>
      </c>
      <c r="R2024" t="s">
        <v>8346</v>
      </c>
      <c r="S2024" s="16">
        <f t="shared" si="157"/>
        <v>42502.569120370375</v>
      </c>
      <c r="T2024" s="16">
        <f t="shared" si="158"/>
        <v>42532.569120370375</v>
      </c>
      <c r="U2024" s="14">
        <f t="shared" si="159"/>
        <v>2016</v>
      </c>
      <c r="V2024" s="17"/>
    </row>
    <row r="2025" spans="1:22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7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56"/>
        <v>457.39</v>
      </c>
      <c r="Q2025" s="11" t="s">
        <v>8316</v>
      </c>
      <c r="R2025" t="s">
        <v>8346</v>
      </c>
      <c r="S2025" s="16">
        <f t="shared" si="157"/>
        <v>42136.420752314814</v>
      </c>
      <c r="T2025" s="16">
        <f t="shared" si="158"/>
        <v>42166.420752314814</v>
      </c>
      <c r="U2025" s="14">
        <f t="shared" si="159"/>
        <v>2015</v>
      </c>
      <c r="V2025" s="17"/>
    </row>
    <row r="2026" spans="1:22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7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56"/>
        <v>222.99</v>
      </c>
      <c r="Q2026" s="11" t="s">
        <v>8316</v>
      </c>
      <c r="R2026" t="s">
        <v>8346</v>
      </c>
      <c r="S2026" s="16">
        <f t="shared" si="157"/>
        <v>41099.966944444444</v>
      </c>
      <c r="T2026" s="16">
        <f t="shared" si="158"/>
        <v>41134.125</v>
      </c>
      <c r="U2026" s="14">
        <f t="shared" si="159"/>
        <v>2012</v>
      </c>
      <c r="V2026" s="17"/>
    </row>
    <row r="2027" spans="1:22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7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56"/>
        <v>220.74</v>
      </c>
      <c r="Q2027" s="11" t="s">
        <v>8316</v>
      </c>
      <c r="R2027" t="s">
        <v>8346</v>
      </c>
      <c r="S2027" s="16">
        <f t="shared" si="157"/>
        <v>42136.184560185182</v>
      </c>
      <c r="T2027" s="16">
        <f t="shared" si="158"/>
        <v>42166.184560185182</v>
      </c>
      <c r="U2027" s="14">
        <f t="shared" si="159"/>
        <v>2015</v>
      </c>
      <c r="V2027" s="17"/>
    </row>
    <row r="2028" spans="1:22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7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56"/>
        <v>73.5</v>
      </c>
      <c r="Q2028" s="11" t="s">
        <v>8316</v>
      </c>
      <c r="R2028" t="s">
        <v>8346</v>
      </c>
      <c r="S2028" s="16">
        <f t="shared" si="157"/>
        <v>41704.735937500001</v>
      </c>
      <c r="T2028" s="16">
        <f t="shared" si="158"/>
        <v>41750.165972222225</v>
      </c>
      <c r="U2028" s="14">
        <f t="shared" si="159"/>
        <v>2014</v>
      </c>
      <c r="V2028" s="17"/>
    </row>
    <row r="2029" spans="1:22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7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56"/>
        <v>223.1</v>
      </c>
      <c r="Q2029" s="11" t="s">
        <v>8316</v>
      </c>
      <c r="R2029" t="s">
        <v>8346</v>
      </c>
      <c r="S2029" s="16">
        <f t="shared" si="157"/>
        <v>42048.813877314817</v>
      </c>
      <c r="T2029" s="16">
        <f t="shared" si="158"/>
        <v>42093.772210648152</v>
      </c>
      <c r="U2029" s="14">
        <f t="shared" si="159"/>
        <v>2015</v>
      </c>
      <c r="V2029" s="17"/>
    </row>
    <row r="2030" spans="1:22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7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56"/>
        <v>47.91</v>
      </c>
      <c r="Q2030" s="11" t="s">
        <v>8316</v>
      </c>
      <c r="R2030" t="s">
        <v>8346</v>
      </c>
      <c r="S2030" s="16">
        <f t="shared" si="157"/>
        <v>40215.919050925928</v>
      </c>
      <c r="T2030" s="16">
        <f t="shared" si="158"/>
        <v>40252.913194444445</v>
      </c>
      <c r="U2030" s="14">
        <f t="shared" si="159"/>
        <v>2010</v>
      </c>
      <c r="V2030" s="17"/>
    </row>
    <row r="2031" spans="1:22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7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56"/>
        <v>96.06</v>
      </c>
      <c r="Q2031" s="11" t="s">
        <v>8316</v>
      </c>
      <c r="R2031" t="s">
        <v>8346</v>
      </c>
      <c r="S2031" s="16">
        <f t="shared" si="157"/>
        <v>41848.021770833337</v>
      </c>
      <c r="T2031" s="16">
        <f t="shared" si="158"/>
        <v>41878.021770833337</v>
      </c>
      <c r="U2031" s="14">
        <f t="shared" si="159"/>
        <v>2014</v>
      </c>
      <c r="V2031" s="17"/>
    </row>
    <row r="2032" spans="1:22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7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56"/>
        <v>118.61</v>
      </c>
      <c r="Q2032" s="11" t="s">
        <v>8316</v>
      </c>
      <c r="R2032" t="s">
        <v>8346</v>
      </c>
      <c r="S2032" s="16">
        <f t="shared" si="157"/>
        <v>41212.996481481481</v>
      </c>
      <c r="T2032" s="16">
        <f t="shared" si="158"/>
        <v>41242.996481481481</v>
      </c>
      <c r="U2032" s="14">
        <f t="shared" si="159"/>
        <v>2012</v>
      </c>
      <c r="V2032" s="17"/>
    </row>
    <row r="2033" spans="1:22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7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56"/>
        <v>118.45</v>
      </c>
      <c r="Q2033" s="11" t="s">
        <v>8316</v>
      </c>
      <c r="R2033" t="s">
        <v>8346</v>
      </c>
      <c r="S2033" s="16">
        <f t="shared" si="157"/>
        <v>41975.329317129625</v>
      </c>
      <c r="T2033" s="16">
        <f t="shared" si="158"/>
        <v>42013.041666666672</v>
      </c>
      <c r="U2033" s="14">
        <f t="shared" si="159"/>
        <v>2014</v>
      </c>
      <c r="V2033" s="17"/>
    </row>
    <row r="2034" spans="1:22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7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56"/>
        <v>143.21</v>
      </c>
      <c r="Q2034" s="11" t="s">
        <v>8316</v>
      </c>
      <c r="R2034" t="s">
        <v>8346</v>
      </c>
      <c r="S2034" s="16">
        <f t="shared" si="157"/>
        <v>42689.565671296295</v>
      </c>
      <c r="T2034" s="16">
        <f t="shared" si="158"/>
        <v>42719.208333333328</v>
      </c>
      <c r="U2034" s="14">
        <f t="shared" si="159"/>
        <v>2016</v>
      </c>
      <c r="V2034" s="17"/>
    </row>
    <row r="2035" spans="1:22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7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56"/>
        <v>282.72000000000003</v>
      </c>
      <c r="Q2035" s="11" t="s">
        <v>8316</v>
      </c>
      <c r="R2035" t="s">
        <v>8346</v>
      </c>
      <c r="S2035" s="16">
        <f t="shared" si="157"/>
        <v>41725.082384259258</v>
      </c>
      <c r="T2035" s="16">
        <f t="shared" si="158"/>
        <v>41755.082384259258</v>
      </c>
      <c r="U2035" s="14">
        <f t="shared" si="159"/>
        <v>2014</v>
      </c>
      <c r="V2035" s="17"/>
    </row>
    <row r="2036" spans="1:22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7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56"/>
        <v>593.94000000000005</v>
      </c>
      <c r="Q2036" s="11" t="s">
        <v>8316</v>
      </c>
      <c r="R2036" t="s">
        <v>8346</v>
      </c>
      <c r="S2036" s="16">
        <f t="shared" si="157"/>
        <v>42076.130011574074</v>
      </c>
      <c r="T2036" s="16">
        <f t="shared" si="158"/>
        <v>42131.290277777778</v>
      </c>
      <c r="U2036" s="14">
        <f t="shared" si="159"/>
        <v>2015</v>
      </c>
      <c r="V2036" s="17"/>
    </row>
    <row r="2037" spans="1:22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7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56"/>
        <v>262.16000000000003</v>
      </c>
      <c r="Q2037" s="11" t="s">
        <v>8316</v>
      </c>
      <c r="R2037" t="s">
        <v>8346</v>
      </c>
      <c r="S2037" s="16">
        <f t="shared" si="157"/>
        <v>42311.625081018516</v>
      </c>
      <c r="T2037" s="16">
        <f t="shared" si="158"/>
        <v>42357.041666666672</v>
      </c>
      <c r="U2037" s="14">
        <f t="shared" si="159"/>
        <v>2015</v>
      </c>
      <c r="V2037" s="17"/>
    </row>
    <row r="2038" spans="1:22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7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56"/>
        <v>46.58</v>
      </c>
      <c r="Q2038" s="11" t="s">
        <v>8316</v>
      </c>
      <c r="R2038" t="s">
        <v>8346</v>
      </c>
      <c r="S2038" s="16">
        <f t="shared" si="157"/>
        <v>41738.864803240744</v>
      </c>
      <c r="T2038" s="16">
        <f t="shared" si="158"/>
        <v>41768.864803240744</v>
      </c>
      <c r="U2038" s="14">
        <f t="shared" si="159"/>
        <v>2014</v>
      </c>
      <c r="V2038" s="17"/>
    </row>
    <row r="2039" spans="1:22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7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56"/>
        <v>70.040000000000006</v>
      </c>
      <c r="Q2039" s="11" t="s">
        <v>8316</v>
      </c>
      <c r="R2039" t="s">
        <v>8346</v>
      </c>
      <c r="S2039" s="16">
        <f t="shared" si="157"/>
        <v>41578.210104166668</v>
      </c>
      <c r="T2039" s="16">
        <f t="shared" si="158"/>
        <v>41638.251770833333</v>
      </c>
      <c r="U2039" s="14">
        <f t="shared" si="159"/>
        <v>2013</v>
      </c>
      <c r="V2039" s="17"/>
    </row>
    <row r="2040" spans="1:22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7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56"/>
        <v>164.91</v>
      </c>
      <c r="Q2040" s="11" t="s">
        <v>8316</v>
      </c>
      <c r="R2040" t="s">
        <v>8346</v>
      </c>
      <c r="S2040" s="16">
        <f t="shared" si="157"/>
        <v>41424.27107638889</v>
      </c>
      <c r="T2040" s="16">
        <f t="shared" si="158"/>
        <v>41456.75</v>
      </c>
      <c r="U2040" s="14">
        <f t="shared" si="159"/>
        <v>2013</v>
      </c>
      <c r="V2040" s="17"/>
    </row>
    <row r="2041" spans="1:22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7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56"/>
        <v>449.26</v>
      </c>
      <c r="Q2041" s="11" t="s">
        <v>8316</v>
      </c>
      <c r="R2041" t="s">
        <v>8346</v>
      </c>
      <c r="S2041" s="16">
        <f t="shared" si="157"/>
        <v>42675.438946759255</v>
      </c>
      <c r="T2041" s="16">
        <f t="shared" si="158"/>
        <v>42705.207638888889</v>
      </c>
      <c r="U2041" s="14">
        <f t="shared" si="159"/>
        <v>2016</v>
      </c>
      <c r="V2041" s="17"/>
    </row>
    <row r="2042" spans="1:22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7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56"/>
        <v>27.47</v>
      </c>
      <c r="Q2042" s="11" t="s">
        <v>8316</v>
      </c>
      <c r="R2042" t="s">
        <v>8346</v>
      </c>
      <c r="S2042" s="16">
        <f t="shared" si="157"/>
        <v>41578.927118055559</v>
      </c>
      <c r="T2042" s="16">
        <f t="shared" si="158"/>
        <v>41593.968784722223</v>
      </c>
      <c r="U2042" s="14">
        <f t="shared" si="159"/>
        <v>2013</v>
      </c>
      <c r="V2042" s="17"/>
    </row>
    <row r="2043" spans="1:22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7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56"/>
        <v>143.97999999999999</v>
      </c>
      <c r="Q2043" s="11" t="s">
        <v>8316</v>
      </c>
      <c r="R2043" t="s">
        <v>8346</v>
      </c>
      <c r="S2043" s="16">
        <f t="shared" si="157"/>
        <v>42654.525775462964</v>
      </c>
      <c r="T2043" s="16">
        <f t="shared" si="158"/>
        <v>42684.567442129628</v>
      </c>
      <c r="U2043" s="14">
        <f t="shared" si="159"/>
        <v>2016</v>
      </c>
      <c r="V2043" s="17"/>
    </row>
    <row r="2044" spans="1:22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7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56"/>
        <v>88.24</v>
      </c>
      <c r="Q2044" s="11" t="s">
        <v>8316</v>
      </c>
      <c r="R2044" t="s">
        <v>8346</v>
      </c>
      <c r="S2044" s="16">
        <f t="shared" si="157"/>
        <v>42331.708032407405</v>
      </c>
      <c r="T2044" s="16">
        <f t="shared" si="158"/>
        <v>42391.708032407405</v>
      </c>
      <c r="U2044" s="14">
        <f t="shared" si="159"/>
        <v>2015</v>
      </c>
      <c r="V2044" s="17"/>
    </row>
    <row r="2045" spans="1:22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7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56"/>
        <v>36.33</v>
      </c>
      <c r="Q2045" s="11" t="s">
        <v>8316</v>
      </c>
      <c r="R2045" t="s">
        <v>8346</v>
      </c>
      <c r="S2045" s="16">
        <f t="shared" si="157"/>
        <v>42661.176817129628</v>
      </c>
      <c r="T2045" s="16">
        <f t="shared" si="158"/>
        <v>42715.207638888889</v>
      </c>
      <c r="U2045" s="14">
        <f t="shared" si="159"/>
        <v>2016</v>
      </c>
      <c r="V2045" s="17"/>
    </row>
    <row r="2046" spans="1:22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7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56"/>
        <v>90.18</v>
      </c>
      <c r="Q2046" s="11" t="s">
        <v>8316</v>
      </c>
      <c r="R2046" t="s">
        <v>8346</v>
      </c>
      <c r="S2046" s="16">
        <f t="shared" si="157"/>
        <v>42138.684189814812</v>
      </c>
      <c r="T2046" s="16">
        <f t="shared" si="158"/>
        <v>42168.684189814812</v>
      </c>
      <c r="U2046" s="14">
        <f t="shared" si="159"/>
        <v>2015</v>
      </c>
      <c r="V2046" s="17"/>
    </row>
    <row r="2047" spans="1:22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7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56"/>
        <v>152.62</v>
      </c>
      <c r="Q2047" s="11" t="s">
        <v>8316</v>
      </c>
      <c r="R2047" t="s">
        <v>8346</v>
      </c>
      <c r="S2047" s="16">
        <f t="shared" si="157"/>
        <v>41069.088506944441</v>
      </c>
      <c r="T2047" s="16">
        <f t="shared" si="158"/>
        <v>41099.088506944441</v>
      </c>
      <c r="U2047" s="14">
        <f t="shared" si="159"/>
        <v>2012</v>
      </c>
      <c r="V2047" s="17"/>
    </row>
    <row r="2048" spans="1:22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7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56"/>
        <v>55.81</v>
      </c>
      <c r="Q2048" s="11" t="s">
        <v>8316</v>
      </c>
      <c r="R2048" t="s">
        <v>8346</v>
      </c>
      <c r="S2048" s="16">
        <f t="shared" si="157"/>
        <v>41387.171805555554</v>
      </c>
      <c r="T2048" s="16">
        <f t="shared" si="158"/>
        <v>41417.171805555554</v>
      </c>
      <c r="U2048" s="14">
        <f t="shared" si="159"/>
        <v>2013</v>
      </c>
      <c r="V2048" s="17"/>
    </row>
    <row r="2049" spans="1:22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7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56"/>
        <v>227.85</v>
      </c>
      <c r="Q2049" s="11" t="s">
        <v>8316</v>
      </c>
      <c r="R2049" t="s">
        <v>8346</v>
      </c>
      <c r="S2049" s="16">
        <f t="shared" si="157"/>
        <v>42081.903587962966</v>
      </c>
      <c r="T2049" s="16">
        <f t="shared" si="158"/>
        <v>42111</v>
      </c>
      <c r="U2049" s="14">
        <f t="shared" si="159"/>
        <v>2015</v>
      </c>
      <c r="V2049" s="17"/>
    </row>
    <row r="2050" spans="1:22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7">
        <f t="shared" ref="F2050:F2113" si="160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56"/>
        <v>91.83</v>
      </c>
      <c r="Q2050" s="11" t="s">
        <v>8316</v>
      </c>
      <c r="R2050" t="s">
        <v>8346</v>
      </c>
      <c r="S2050" s="16">
        <f t="shared" si="157"/>
        <v>41387.651516203703</v>
      </c>
      <c r="T2050" s="16">
        <f t="shared" si="158"/>
        <v>41417.651516203703</v>
      </c>
      <c r="U2050" s="14">
        <f t="shared" si="159"/>
        <v>2013</v>
      </c>
      <c r="V2050" s="17"/>
    </row>
    <row r="2051" spans="1:22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7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61">IFERROR(ROUND(E2051/M2051,2),0)</f>
        <v>80.989999999999995</v>
      </c>
      <c r="Q2051" s="11" t="s">
        <v>8316</v>
      </c>
      <c r="R2051" t="s">
        <v>8346</v>
      </c>
      <c r="S2051" s="16">
        <f t="shared" ref="S2051:S2114" si="162">(((K2051/60)/60)/24)+DATE(1970,1,1)</f>
        <v>41575.527349537035</v>
      </c>
      <c r="T2051" s="16">
        <f t="shared" ref="T2051:T2114" si="163">(((J2051/60)/60)/24)+DATE(1970,1,1)</f>
        <v>41610.957638888889</v>
      </c>
      <c r="U2051" s="14">
        <f t="shared" si="159"/>
        <v>2013</v>
      </c>
      <c r="V2051" s="17"/>
    </row>
    <row r="2052" spans="1:22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7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1"/>
        <v>278.39</v>
      </c>
      <c r="Q2052" s="11" t="s">
        <v>8316</v>
      </c>
      <c r="R2052" t="s">
        <v>8346</v>
      </c>
      <c r="S2052" s="16">
        <f t="shared" si="162"/>
        <v>42115.071504629625</v>
      </c>
      <c r="T2052" s="16">
        <f t="shared" si="163"/>
        <v>42155.071504629625</v>
      </c>
      <c r="U2052" s="14">
        <f t="shared" ref="U2052:U2115" si="164">YEAR(S2052)</f>
        <v>2015</v>
      </c>
      <c r="V2052" s="17"/>
    </row>
    <row r="2053" spans="1:22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7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1"/>
        <v>43.1</v>
      </c>
      <c r="Q2053" s="11" t="s">
        <v>8316</v>
      </c>
      <c r="R2053" t="s">
        <v>8346</v>
      </c>
      <c r="S2053" s="16">
        <f t="shared" si="162"/>
        <v>41604.022418981483</v>
      </c>
      <c r="T2053" s="16">
        <f t="shared" si="163"/>
        <v>41634.022418981483</v>
      </c>
      <c r="U2053" s="14">
        <f t="shared" si="164"/>
        <v>2013</v>
      </c>
      <c r="V2053" s="17"/>
    </row>
    <row r="2054" spans="1:22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7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1"/>
        <v>326.29000000000002</v>
      </c>
      <c r="Q2054" s="11" t="s">
        <v>8316</v>
      </c>
      <c r="R2054" t="s">
        <v>8346</v>
      </c>
      <c r="S2054" s="16">
        <f t="shared" si="162"/>
        <v>42375.08394675926</v>
      </c>
      <c r="T2054" s="16">
        <f t="shared" si="163"/>
        <v>42420.08394675926</v>
      </c>
      <c r="U2054" s="14">
        <f t="shared" si="164"/>
        <v>2016</v>
      </c>
      <c r="V2054" s="17"/>
    </row>
    <row r="2055" spans="1:22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7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1"/>
        <v>41.74</v>
      </c>
      <c r="Q2055" s="11" t="s">
        <v>8316</v>
      </c>
      <c r="R2055" t="s">
        <v>8346</v>
      </c>
      <c r="S2055" s="16">
        <f t="shared" si="162"/>
        <v>42303.617488425924</v>
      </c>
      <c r="T2055" s="16">
        <f t="shared" si="163"/>
        <v>42333.659155092595</v>
      </c>
      <c r="U2055" s="14">
        <f t="shared" si="164"/>
        <v>2015</v>
      </c>
      <c r="V2055" s="17"/>
    </row>
    <row r="2056" spans="1:22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7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1"/>
        <v>64.02</v>
      </c>
      <c r="Q2056" s="11" t="s">
        <v>8316</v>
      </c>
      <c r="R2056" t="s">
        <v>8346</v>
      </c>
      <c r="S2056" s="16">
        <f t="shared" si="162"/>
        <v>41731.520949074074</v>
      </c>
      <c r="T2056" s="16">
        <f t="shared" si="163"/>
        <v>41761.520949074074</v>
      </c>
      <c r="U2056" s="14">
        <f t="shared" si="164"/>
        <v>2014</v>
      </c>
      <c r="V2056" s="17"/>
    </row>
    <row r="2057" spans="1:22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7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1"/>
        <v>99.46</v>
      </c>
      <c r="Q2057" s="11" t="s">
        <v>8316</v>
      </c>
      <c r="R2057" t="s">
        <v>8346</v>
      </c>
      <c r="S2057" s="16">
        <f t="shared" si="162"/>
        <v>41946.674108796295</v>
      </c>
      <c r="T2057" s="16">
        <f t="shared" si="163"/>
        <v>41976.166666666672</v>
      </c>
      <c r="U2057" s="14">
        <f t="shared" si="164"/>
        <v>2014</v>
      </c>
      <c r="V2057" s="17"/>
    </row>
    <row r="2058" spans="1:22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7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61"/>
        <v>138.49</v>
      </c>
      <c r="Q2058" s="11" t="s">
        <v>8316</v>
      </c>
      <c r="R2058" t="s">
        <v>8346</v>
      </c>
      <c r="S2058" s="16">
        <f t="shared" si="162"/>
        <v>41351.76090277778</v>
      </c>
      <c r="T2058" s="16">
        <f t="shared" si="163"/>
        <v>41381.76090277778</v>
      </c>
      <c r="U2058" s="14">
        <f t="shared" si="164"/>
        <v>2013</v>
      </c>
      <c r="V2058" s="17"/>
    </row>
    <row r="2059" spans="1:22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7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1"/>
        <v>45.55</v>
      </c>
      <c r="Q2059" s="11" t="s">
        <v>8316</v>
      </c>
      <c r="R2059" t="s">
        <v>8346</v>
      </c>
      <c r="S2059" s="16">
        <f t="shared" si="162"/>
        <v>42396.494583333333</v>
      </c>
      <c r="T2059" s="16">
        <f t="shared" si="163"/>
        <v>42426.494583333333</v>
      </c>
      <c r="U2059" s="14">
        <f t="shared" si="164"/>
        <v>2016</v>
      </c>
      <c r="V2059" s="17"/>
    </row>
    <row r="2060" spans="1:22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7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1"/>
        <v>10.51</v>
      </c>
      <c r="Q2060" s="11" t="s">
        <v>8316</v>
      </c>
      <c r="R2060" t="s">
        <v>8346</v>
      </c>
      <c r="S2060" s="16">
        <f t="shared" si="162"/>
        <v>42026.370717592596</v>
      </c>
      <c r="T2060" s="16">
        <f t="shared" si="163"/>
        <v>42065.833333333328</v>
      </c>
      <c r="U2060" s="14">
        <f t="shared" si="164"/>
        <v>2015</v>
      </c>
      <c r="V2060" s="17"/>
    </row>
    <row r="2061" spans="1:22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7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1"/>
        <v>114.77</v>
      </c>
      <c r="Q2061" s="11" t="s">
        <v>8316</v>
      </c>
      <c r="R2061" t="s">
        <v>8346</v>
      </c>
      <c r="S2061" s="16">
        <f t="shared" si="162"/>
        <v>42361.602476851855</v>
      </c>
      <c r="T2061" s="16">
        <f t="shared" si="163"/>
        <v>42400.915972222225</v>
      </c>
      <c r="U2061" s="14">
        <f t="shared" si="164"/>
        <v>2015</v>
      </c>
      <c r="V2061" s="17"/>
    </row>
    <row r="2062" spans="1:22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7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1"/>
        <v>36</v>
      </c>
      <c r="Q2062" s="11" t="s">
        <v>8316</v>
      </c>
      <c r="R2062" t="s">
        <v>8346</v>
      </c>
      <c r="S2062" s="16">
        <f t="shared" si="162"/>
        <v>41783.642939814818</v>
      </c>
      <c r="T2062" s="16">
        <f t="shared" si="163"/>
        <v>41843.642939814818</v>
      </c>
      <c r="U2062" s="14">
        <f t="shared" si="164"/>
        <v>2014</v>
      </c>
      <c r="V2062" s="17"/>
    </row>
    <row r="2063" spans="1:22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7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1"/>
        <v>154.16999999999999</v>
      </c>
      <c r="Q2063" s="11" t="s">
        <v>8316</v>
      </c>
      <c r="R2063" t="s">
        <v>8346</v>
      </c>
      <c r="S2063" s="16">
        <f t="shared" si="162"/>
        <v>42705.764513888891</v>
      </c>
      <c r="T2063" s="16">
        <f t="shared" si="163"/>
        <v>42735.764513888891</v>
      </c>
      <c r="U2063" s="14">
        <f t="shared" si="164"/>
        <v>2016</v>
      </c>
      <c r="V2063" s="17"/>
    </row>
    <row r="2064" spans="1:22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7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1"/>
        <v>566.39</v>
      </c>
      <c r="Q2064" s="11" t="s">
        <v>8316</v>
      </c>
      <c r="R2064" t="s">
        <v>8346</v>
      </c>
      <c r="S2064" s="16">
        <f t="shared" si="162"/>
        <v>42423.3830787037</v>
      </c>
      <c r="T2064" s="16">
        <f t="shared" si="163"/>
        <v>42453.341412037036</v>
      </c>
      <c r="U2064" s="14">
        <f t="shared" si="164"/>
        <v>2016</v>
      </c>
      <c r="V2064" s="17"/>
    </row>
    <row r="2065" spans="1:22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7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1"/>
        <v>120.86</v>
      </c>
      <c r="Q2065" s="11" t="s">
        <v>8316</v>
      </c>
      <c r="R2065" t="s">
        <v>8346</v>
      </c>
      <c r="S2065" s="16">
        <f t="shared" si="162"/>
        <v>42472.73265046296</v>
      </c>
      <c r="T2065" s="16">
        <f t="shared" si="163"/>
        <v>42505.73265046296</v>
      </c>
      <c r="U2065" s="14">
        <f t="shared" si="164"/>
        <v>2016</v>
      </c>
      <c r="V2065" s="17"/>
    </row>
    <row r="2066" spans="1:22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7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1"/>
        <v>86.16</v>
      </c>
      <c r="Q2066" s="11" t="s">
        <v>8316</v>
      </c>
      <c r="R2066" t="s">
        <v>8346</v>
      </c>
      <c r="S2066" s="16">
        <f t="shared" si="162"/>
        <v>41389.364849537036</v>
      </c>
      <c r="T2066" s="16">
        <f t="shared" si="163"/>
        <v>41425.5</v>
      </c>
      <c r="U2066" s="14">
        <f t="shared" si="164"/>
        <v>2013</v>
      </c>
      <c r="V2066" s="17"/>
    </row>
    <row r="2067" spans="1:22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7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1"/>
        <v>51.21</v>
      </c>
      <c r="Q2067" s="11" t="s">
        <v>8316</v>
      </c>
      <c r="R2067" t="s">
        <v>8346</v>
      </c>
      <c r="S2067" s="16">
        <f t="shared" si="162"/>
        <v>41603.333668981482</v>
      </c>
      <c r="T2067" s="16">
        <f t="shared" si="163"/>
        <v>41633.333668981482</v>
      </c>
      <c r="U2067" s="14">
        <f t="shared" si="164"/>
        <v>2013</v>
      </c>
      <c r="V2067" s="17"/>
    </row>
    <row r="2068" spans="1:22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7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1"/>
        <v>67.260000000000005</v>
      </c>
      <c r="Q2068" s="11" t="s">
        <v>8316</v>
      </c>
      <c r="R2068" t="s">
        <v>8346</v>
      </c>
      <c r="S2068" s="16">
        <f t="shared" si="162"/>
        <v>41844.771793981483</v>
      </c>
      <c r="T2068" s="16">
        <f t="shared" si="163"/>
        <v>41874.771793981483</v>
      </c>
      <c r="U2068" s="14">
        <f t="shared" si="164"/>
        <v>2014</v>
      </c>
      <c r="V2068" s="17"/>
    </row>
    <row r="2069" spans="1:22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7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1"/>
        <v>62.8</v>
      </c>
      <c r="Q2069" s="11" t="s">
        <v>8316</v>
      </c>
      <c r="R2069" t="s">
        <v>8346</v>
      </c>
      <c r="S2069" s="16">
        <f t="shared" si="162"/>
        <v>42115.853888888887</v>
      </c>
      <c r="T2069" s="16">
        <f t="shared" si="163"/>
        <v>42148.853888888887</v>
      </c>
      <c r="U2069" s="14">
        <f t="shared" si="164"/>
        <v>2015</v>
      </c>
      <c r="V2069" s="17"/>
    </row>
    <row r="2070" spans="1:22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7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1"/>
        <v>346.13</v>
      </c>
      <c r="Q2070" s="11" t="s">
        <v>8316</v>
      </c>
      <c r="R2070" t="s">
        <v>8346</v>
      </c>
      <c r="S2070" s="16">
        <f t="shared" si="162"/>
        <v>42633.841608796298</v>
      </c>
      <c r="T2070" s="16">
        <f t="shared" si="163"/>
        <v>42663.841608796298</v>
      </c>
      <c r="U2070" s="14">
        <f t="shared" si="164"/>
        <v>2016</v>
      </c>
      <c r="V2070" s="17"/>
    </row>
    <row r="2071" spans="1:22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7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1"/>
        <v>244.12</v>
      </c>
      <c r="Q2071" s="11" t="s">
        <v>8316</v>
      </c>
      <c r="R2071" t="s">
        <v>8346</v>
      </c>
      <c r="S2071" s="16">
        <f t="shared" si="162"/>
        <v>42340.972118055557</v>
      </c>
      <c r="T2071" s="16">
        <f t="shared" si="163"/>
        <v>42371.972118055557</v>
      </c>
      <c r="U2071" s="14">
        <f t="shared" si="164"/>
        <v>2015</v>
      </c>
      <c r="V2071" s="17"/>
    </row>
    <row r="2072" spans="1:22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7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1"/>
        <v>259.25</v>
      </c>
      <c r="Q2072" s="11" t="s">
        <v>8316</v>
      </c>
      <c r="R2072" t="s">
        <v>8346</v>
      </c>
      <c r="S2072" s="16">
        <f t="shared" si="162"/>
        <v>42519.6565162037</v>
      </c>
      <c r="T2072" s="16">
        <f t="shared" si="163"/>
        <v>42549.6565162037</v>
      </c>
      <c r="U2072" s="14">
        <f t="shared" si="164"/>
        <v>2016</v>
      </c>
      <c r="V2072" s="17"/>
    </row>
    <row r="2073" spans="1:22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7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1"/>
        <v>201.96</v>
      </c>
      <c r="Q2073" s="11" t="s">
        <v>8316</v>
      </c>
      <c r="R2073" t="s">
        <v>8346</v>
      </c>
      <c r="S2073" s="16">
        <f t="shared" si="162"/>
        <v>42600.278749999998</v>
      </c>
      <c r="T2073" s="16">
        <f t="shared" si="163"/>
        <v>42645.278749999998</v>
      </c>
      <c r="U2073" s="14">
        <f t="shared" si="164"/>
        <v>2016</v>
      </c>
      <c r="V2073" s="17"/>
    </row>
    <row r="2074" spans="1:22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7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1"/>
        <v>226.21</v>
      </c>
      <c r="Q2074" s="11" t="s">
        <v>8316</v>
      </c>
      <c r="R2074" t="s">
        <v>8346</v>
      </c>
      <c r="S2074" s="16">
        <f t="shared" si="162"/>
        <v>42467.581388888888</v>
      </c>
      <c r="T2074" s="16">
        <f t="shared" si="163"/>
        <v>42497.581388888888</v>
      </c>
      <c r="U2074" s="14">
        <f t="shared" si="164"/>
        <v>2016</v>
      </c>
      <c r="V2074" s="17"/>
    </row>
    <row r="2075" spans="1:22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7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1"/>
        <v>324.69</v>
      </c>
      <c r="Q2075" s="11" t="s">
        <v>8316</v>
      </c>
      <c r="R2075" t="s">
        <v>8346</v>
      </c>
      <c r="S2075" s="16">
        <f t="shared" si="162"/>
        <v>42087.668032407411</v>
      </c>
      <c r="T2075" s="16">
        <f t="shared" si="163"/>
        <v>42132.668032407411</v>
      </c>
      <c r="U2075" s="14">
        <f t="shared" si="164"/>
        <v>2015</v>
      </c>
      <c r="V2075" s="17"/>
    </row>
    <row r="2076" spans="1:22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7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1"/>
        <v>205</v>
      </c>
      <c r="Q2076" s="11" t="s">
        <v>8316</v>
      </c>
      <c r="R2076" t="s">
        <v>8346</v>
      </c>
      <c r="S2076" s="16">
        <f t="shared" si="162"/>
        <v>42466.826180555552</v>
      </c>
      <c r="T2076" s="16">
        <f t="shared" si="163"/>
        <v>42496.826180555552</v>
      </c>
      <c r="U2076" s="14">
        <f t="shared" si="164"/>
        <v>2016</v>
      </c>
      <c r="V2076" s="17"/>
    </row>
    <row r="2077" spans="1:22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7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1"/>
        <v>20.47</v>
      </c>
      <c r="Q2077" s="11" t="s">
        <v>8316</v>
      </c>
      <c r="R2077" t="s">
        <v>8346</v>
      </c>
      <c r="S2077" s="16">
        <f t="shared" si="162"/>
        <v>41450.681574074071</v>
      </c>
      <c r="T2077" s="16">
        <f t="shared" si="163"/>
        <v>41480.681574074071</v>
      </c>
      <c r="U2077" s="14">
        <f t="shared" si="164"/>
        <v>2013</v>
      </c>
      <c r="V2077" s="17"/>
    </row>
    <row r="2078" spans="1:22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7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1"/>
        <v>116.35</v>
      </c>
      <c r="Q2078" s="11" t="s">
        <v>8316</v>
      </c>
      <c r="R2078" t="s">
        <v>8346</v>
      </c>
      <c r="S2078" s="16">
        <f t="shared" si="162"/>
        <v>41803.880659722221</v>
      </c>
      <c r="T2078" s="16">
        <f t="shared" si="163"/>
        <v>41843.880659722221</v>
      </c>
      <c r="U2078" s="14">
        <f t="shared" si="164"/>
        <v>2014</v>
      </c>
      <c r="V2078" s="17"/>
    </row>
    <row r="2079" spans="1:22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7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1"/>
        <v>307.2</v>
      </c>
      <c r="Q2079" s="11" t="s">
        <v>8316</v>
      </c>
      <c r="R2079" t="s">
        <v>8346</v>
      </c>
      <c r="S2079" s="16">
        <f t="shared" si="162"/>
        <v>42103.042546296296</v>
      </c>
      <c r="T2079" s="16">
        <f t="shared" si="163"/>
        <v>42160.875</v>
      </c>
      <c r="U2079" s="14">
        <f t="shared" si="164"/>
        <v>2015</v>
      </c>
      <c r="V2079" s="17"/>
    </row>
    <row r="2080" spans="1:22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7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1"/>
        <v>546.69000000000005</v>
      </c>
      <c r="Q2080" s="11" t="s">
        <v>8316</v>
      </c>
      <c r="R2080" t="s">
        <v>8346</v>
      </c>
      <c r="S2080" s="16">
        <f t="shared" si="162"/>
        <v>42692.771493055552</v>
      </c>
      <c r="T2080" s="16">
        <f t="shared" si="163"/>
        <v>42722.771493055552</v>
      </c>
      <c r="U2080" s="14">
        <f t="shared" si="164"/>
        <v>2016</v>
      </c>
      <c r="V2080" s="17"/>
    </row>
    <row r="2081" spans="1:22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7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1"/>
        <v>47.47</v>
      </c>
      <c r="Q2081" s="11" t="s">
        <v>8316</v>
      </c>
      <c r="R2081" t="s">
        <v>8346</v>
      </c>
      <c r="S2081" s="16">
        <f t="shared" si="162"/>
        <v>42150.71056712963</v>
      </c>
      <c r="T2081" s="16">
        <f t="shared" si="163"/>
        <v>42180.791666666672</v>
      </c>
      <c r="U2081" s="14">
        <f t="shared" si="164"/>
        <v>2015</v>
      </c>
      <c r="V2081" s="17"/>
    </row>
    <row r="2082" spans="1:22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7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1"/>
        <v>101.56</v>
      </c>
      <c r="Q2082" s="11" t="s">
        <v>8316</v>
      </c>
      <c r="R2082" t="s">
        <v>8346</v>
      </c>
      <c r="S2082" s="16">
        <f t="shared" si="162"/>
        <v>42289.957175925927</v>
      </c>
      <c r="T2082" s="16">
        <f t="shared" si="163"/>
        <v>42319.998842592591</v>
      </c>
      <c r="U2082" s="14">
        <f t="shared" si="164"/>
        <v>2015</v>
      </c>
      <c r="V2082" s="17"/>
    </row>
    <row r="2083" spans="1:22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7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1"/>
        <v>72.91</v>
      </c>
      <c r="Q2083" s="11" t="s">
        <v>8322</v>
      </c>
      <c r="R2083" t="s">
        <v>8326</v>
      </c>
      <c r="S2083" s="16">
        <f t="shared" si="162"/>
        <v>41004.156886574077</v>
      </c>
      <c r="T2083" s="16">
        <f t="shared" si="163"/>
        <v>41045.207638888889</v>
      </c>
      <c r="U2083" s="14">
        <f t="shared" si="164"/>
        <v>2012</v>
      </c>
      <c r="V2083" s="17"/>
    </row>
    <row r="2084" spans="1:22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7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1"/>
        <v>43.71</v>
      </c>
      <c r="Q2084" s="11" t="s">
        <v>8322</v>
      </c>
      <c r="R2084" t="s">
        <v>8326</v>
      </c>
      <c r="S2084" s="16">
        <f t="shared" si="162"/>
        <v>40811.120324074072</v>
      </c>
      <c r="T2084" s="16">
        <f t="shared" si="163"/>
        <v>40871.161990740737</v>
      </c>
      <c r="U2084" s="14">
        <f t="shared" si="164"/>
        <v>2011</v>
      </c>
      <c r="V2084" s="17"/>
    </row>
    <row r="2085" spans="1:22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7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1"/>
        <v>34</v>
      </c>
      <c r="Q2085" s="11" t="s">
        <v>8322</v>
      </c>
      <c r="R2085" t="s">
        <v>8326</v>
      </c>
      <c r="S2085" s="16">
        <f t="shared" si="162"/>
        <v>41034.72216435185</v>
      </c>
      <c r="T2085" s="16">
        <f t="shared" si="163"/>
        <v>41064.72216435185</v>
      </c>
      <c r="U2085" s="14">
        <f t="shared" si="164"/>
        <v>2012</v>
      </c>
      <c r="V2085" s="17"/>
    </row>
    <row r="2086" spans="1:22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7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1"/>
        <v>70.650000000000006</v>
      </c>
      <c r="Q2086" s="11" t="s">
        <v>8322</v>
      </c>
      <c r="R2086" t="s">
        <v>8326</v>
      </c>
      <c r="S2086" s="16">
        <f t="shared" si="162"/>
        <v>41731.833124999997</v>
      </c>
      <c r="T2086" s="16">
        <f t="shared" si="163"/>
        <v>41763.290972222225</v>
      </c>
      <c r="U2086" s="14">
        <f t="shared" si="164"/>
        <v>2014</v>
      </c>
      <c r="V2086" s="17"/>
    </row>
    <row r="2087" spans="1:22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7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1"/>
        <v>89.3</v>
      </c>
      <c r="Q2087" s="11" t="s">
        <v>8322</v>
      </c>
      <c r="R2087" t="s">
        <v>8326</v>
      </c>
      <c r="S2087" s="16">
        <f t="shared" si="162"/>
        <v>41075.835497685184</v>
      </c>
      <c r="T2087" s="16">
        <f t="shared" si="163"/>
        <v>41105.835497685184</v>
      </c>
      <c r="U2087" s="14">
        <f t="shared" si="164"/>
        <v>2012</v>
      </c>
      <c r="V2087" s="17"/>
    </row>
    <row r="2088" spans="1:22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7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1"/>
        <v>115.09</v>
      </c>
      <c r="Q2088" s="11" t="s">
        <v>8322</v>
      </c>
      <c r="R2088" t="s">
        <v>8326</v>
      </c>
      <c r="S2088" s="16">
        <f t="shared" si="162"/>
        <v>40860.67050925926</v>
      </c>
      <c r="T2088" s="16">
        <f t="shared" si="163"/>
        <v>40891.207638888889</v>
      </c>
      <c r="U2088" s="14">
        <f t="shared" si="164"/>
        <v>2011</v>
      </c>
      <c r="V2088" s="17"/>
    </row>
    <row r="2089" spans="1:22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7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1"/>
        <v>62.12</v>
      </c>
      <c r="Q2089" s="11" t="s">
        <v>8322</v>
      </c>
      <c r="R2089" t="s">
        <v>8326</v>
      </c>
      <c r="S2089" s="16">
        <f t="shared" si="162"/>
        <v>40764.204375000001</v>
      </c>
      <c r="T2089" s="16">
        <f t="shared" si="163"/>
        <v>40794.204375000001</v>
      </c>
      <c r="U2089" s="14">
        <f t="shared" si="164"/>
        <v>2011</v>
      </c>
      <c r="V2089" s="17"/>
    </row>
    <row r="2090" spans="1:22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7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1"/>
        <v>46.2</v>
      </c>
      <c r="Q2090" s="11" t="s">
        <v>8322</v>
      </c>
      <c r="R2090" t="s">
        <v>8326</v>
      </c>
      <c r="S2090" s="16">
        <f t="shared" si="162"/>
        <v>40395.714722222219</v>
      </c>
      <c r="T2090" s="16">
        <f t="shared" si="163"/>
        <v>40432.165972222225</v>
      </c>
      <c r="U2090" s="14">
        <f t="shared" si="164"/>
        <v>2010</v>
      </c>
      <c r="V2090" s="17"/>
    </row>
    <row r="2091" spans="1:22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7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1"/>
        <v>48.55</v>
      </c>
      <c r="Q2091" s="11" t="s">
        <v>8322</v>
      </c>
      <c r="R2091" t="s">
        <v>8326</v>
      </c>
      <c r="S2091" s="16">
        <f t="shared" si="162"/>
        <v>41453.076319444444</v>
      </c>
      <c r="T2091" s="16">
        <f t="shared" si="163"/>
        <v>41488.076319444444</v>
      </c>
      <c r="U2091" s="14">
        <f t="shared" si="164"/>
        <v>2013</v>
      </c>
      <c r="V2091" s="17"/>
    </row>
    <row r="2092" spans="1:22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7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1"/>
        <v>57.52</v>
      </c>
      <c r="Q2092" s="11" t="s">
        <v>8322</v>
      </c>
      <c r="R2092" t="s">
        <v>8326</v>
      </c>
      <c r="S2092" s="16">
        <f t="shared" si="162"/>
        <v>41299.381423611114</v>
      </c>
      <c r="T2092" s="16">
        <f t="shared" si="163"/>
        <v>41329.381423611114</v>
      </c>
      <c r="U2092" s="14">
        <f t="shared" si="164"/>
        <v>2013</v>
      </c>
      <c r="V2092" s="17"/>
    </row>
    <row r="2093" spans="1:22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7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1"/>
        <v>88.15</v>
      </c>
      <c r="Q2093" s="11" t="s">
        <v>8322</v>
      </c>
      <c r="R2093" t="s">
        <v>8326</v>
      </c>
      <c r="S2093" s="16">
        <f t="shared" si="162"/>
        <v>40555.322662037033</v>
      </c>
      <c r="T2093" s="16">
        <f t="shared" si="163"/>
        <v>40603.833333333336</v>
      </c>
      <c r="U2093" s="14">
        <f t="shared" si="164"/>
        <v>2011</v>
      </c>
      <c r="V2093" s="17"/>
    </row>
    <row r="2094" spans="1:22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7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1"/>
        <v>110.49</v>
      </c>
      <c r="Q2094" s="11" t="s">
        <v>8322</v>
      </c>
      <c r="R2094" t="s">
        <v>8326</v>
      </c>
      <c r="S2094" s="16">
        <f t="shared" si="162"/>
        <v>40763.707546296297</v>
      </c>
      <c r="T2094" s="16">
        <f t="shared" si="163"/>
        <v>40823.707546296297</v>
      </c>
      <c r="U2094" s="14">
        <f t="shared" si="164"/>
        <v>2011</v>
      </c>
      <c r="V2094" s="17"/>
    </row>
    <row r="2095" spans="1:22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7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1"/>
        <v>66.83</v>
      </c>
      <c r="Q2095" s="11" t="s">
        <v>8322</v>
      </c>
      <c r="R2095" t="s">
        <v>8326</v>
      </c>
      <c r="S2095" s="16">
        <f t="shared" si="162"/>
        <v>41205.854537037041</v>
      </c>
      <c r="T2095" s="16">
        <f t="shared" si="163"/>
        <v>41265.896203703705</v>
      </c>
      <c r="U2095" s="14">
        <f t="shared" si="164"/>
        <v>2012</v>
      </c>
      <c r="V2095" s="17"/>
    </row>
    <row r="2096" spans="1:22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7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1"/>
        <v>58.6</v>
      </c>
      <c r="Q2096" s="11" t="s">
        <v>8322</v>
      </c>
      <c r="R2096" t="s">
        <v>8326</v>
      </c>
      <c r="S2096" s="16">
        <f t="shared" si="162"/>
        <v>40939.02002314815</v>
      </c>
      <c r="T2096" s="16">
        <f t="shared" si="163"/>
        <v>40973.125</v>
      </c>
      <c r="U2096" s="14">
        <f t="shared" si="164"/>
        <v>2012</v>
      </c>
      <c r="V2096" s="17"/>
    </row>
    <row r="2097" spans="1:22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7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1"/>
        <v>113.64</v>
      </c>
      <c r="Q2097" s="11" t="s">
        <v>8322</v>
      </c>
      <c r="R2097" t="s">
        <v>8326</v>
      </c>
      <c r="S2097" s="16">
        <f t="shared" si="162"/>
        <v>40758.733483796292</v>
      </c>
      <c r="T2097" s="16">
        <f t="shared" si="163"/>
        <v>40818.733483796292</v>
      </c>
      <c r="U2097" s="14">
        <f t="shared" si="164"/>
        <v>2011</v>
      </c>
      <c r="V2097" s="17"/>
    </row>
    <row r="2098" spans="1:22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7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1"/>
        <v>43.57</v>
      </c>
      <c r="Q2098" s="11" t="s">
        <v>8322</v>
      </c>
      <c r="R2098" t="s">
        <v>8326</v>
      </c>
      <c r="S2098" s="16">
        <f t="shared" si="162"/>
        <v>41192.758506944447</v>
      </c>
      <c r="T2098" s="16">
        <f t="shared" si="163"/>
        <v>41208.165972222225</v>
      </c>
      <c r="U2098" s="14">
        <f t="shared" si="164"/>
        <v>2012</v>
      </c>
      <c r="V2098" s="17"/>
    </row>
    <row r="2099" spans="1:22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7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1"/>
        <v>78.95</v>
      </c>
      <c r="Q2099" s="11" t="s">
        <v>8322</v>
      </c>
      <c r="R2099" t="s">
        <v>8326</v>
      </c>
      <c r="S2099" s="16">
        <f t="shared" si="162"/>
        <v>40818.58489583333</v>
      </c>
      <c r="T2099" s="16">
        <f t="shared" si="163"/>
        <v>40878.626562500001</v>
      </c>
      <c r="U2099" s="14">
        <f t="shared" si="164"/>
        <v>2011</v>
      </c>
      <c r="V2099" s="17"/>
    </row>
    <row r="2100" spans="1:22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7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1"/>
        <v>188.13</v>
      </c>
      <c r="Q2100" s="11" t="s">
        <v>8322</v>
      </c>
      <c r="R2100" t="s">
        <v>8326</v>
      </c>
      <c r="S2100" s="16">
        <f t="shared" si="162"/>
        <v>40946.11383101852</v>
      </c>
      <c r="T2100" s="16">
        <f t="shared" si="163"/>
        <v>40976.11383101852</v>
      </c>
      <c r="U2100" s="14">
        <f t="shared" si="164"/>
        <v>2012</v>
      </c>
      <c r="V2100" s="17"/>
    </row>
    <row r="2101" spans="1:22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7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1"/>
        <v>63.03</v>
      </c>
      <c r="Q2101" s="11" t="s">
        <v>8322</v>
      </c>
      <c r="R2101" t="s">
        <v>8326</v>
      </c>
      <c r="S2101" s="16">
        <f t="shared" si="162"/>
        <v>42173.746342592596</v>
      </c>
      <c r="T2101" s="16">
        <f t="shared" si="163"/>
        <v>42187.152777777781</v>
      </c>
      <c r="U2101" s="14">
        <f t="shared" si="164"/>
        <v>2015</v>
      </c>
      <c r="V2101" s="17"/>
    </row>
    <row r="2102" spans="1:22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7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1"/>
        <v>30.37</v>
      </c>
      <c r="Q2102" s="11" t="s">
        <v>8322</v>
      </c>
      <c r="R2102" t="s">
        <v>8326</v>
      </c>
      <c r="S2102" s="16">
        <f t="shared" si="162"/>
        <v>41074.834965277776</v>
      </c>
      <c r="T2102" s="16">
        <f t="shared" si="163"/>
        <v>41090.165972222225</v>
      </c>
      <c r="U2102" s="14">
        <f t="shared" si="164"/>
        <v>2012</v>
      </c>
      <c r="V2102" s="17"/>
    </row>
    <row r="2103" spans="1:22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7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1"/>
        <v>51.48</v>
      </c>
      <c r="Q2103" s="11" t="s">
        <v>8322</v>
      </c>
      <c r="R2103" t="s">
        <v>8326</v>
      </c>
      <c r="S2103" s="16">
        <f t="shared" si="162"/>
        <v>40892.149467592593</v>
      </c>
      <c r="T2103" s="16">
        <f t="shared" si="163"/>
        <v>40952.149467592593</v>
      </c>
      <c r="U2103" s="14">
        <f t="shared" si="164"/>
        <v>2011</v>
      </c>
      <c r="V2103" s="17"/>
    </row>
    <row r="2104" spans="1:22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7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1"/>
        <v>35.79</v>
      </c>
      <c r="Q2104" s="11" t="s">
        <v>8322</v>
      </c>
      <c r="R2104" t="s">
        <v>8326</v>
      </c>
      <c r="S2104" s="16">
        <f t="shared" si="162"/>
        <v>40638.868611111109</v>
      </c>
      <c r="T2104" s="16">
        <f t="shared" si="163"/>
        <v>40668.868611111109</v>
      </c>
      <c r="U2104" s="14">
        <f t="shared" si="164"/>
        <v>2011</v>
      </c>
      <c r="V2104" s="17"/>
    </row>
    <row r="2105" spans="1:22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7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1"/>
        <v>98.82</v>
      </c>
      <c r="Q2105" s="11" t="s">
        <v>8322</v>
      </c>
      <c r="R2105" t="s">
        <v>8326</v>
      </c>
      <c r="S2105" s="16">
        <f t="shared" si="162"/>
        <v>41192.754942129628</v>
      </c>
      <c r="T2105" s="16">
        <f t="shared" si="163"/>
        <v>41222.7966087963</v>
      </c>
      <c r="U2105" s="14">
        <f t="shared" si="164"/>
        <v>2012</v>
      </c>
      <c r="V2105" s="17"/>
    </row>
    <row r="2106" spans="1:22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7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1"/>
        <v>28</v>
      </c>
      <c r="Q2106" s="11" t="s">
        <v>8322</v>
      </c>
      <c r="R2106" t="s">
        <v>8326</v>
      </c>
      <c r="S2106" s="16">
        <f t="shared" si="162"/>
        <v>41394.074467592596</v>
      </c>
      <c r="T2106" s="16">
        <f t="shared" si="163"/>
        <v>41425</v>
      </c>
      <c r="U2106" s="14">
        <f t="shared" si="164"/>
        <v>2013</v>
      </c>
      <c r="V2106" s="17"/>
    </row>
    <row r="2107" spans="1:22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7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1"/>
        <v>51.31</v>
      </c>
      <c r="Q2107" s="11" t="s">
        <v>8322</v>
      </c>
      <c r="R2107" t="s">
        <v>8326</v>
      </c>
      <c r="S2107" s="16">
        <f t="shared" si="162"/>
        <v>41951.788807870369</v>
      </c>
      <c r="T2107" s="16">
        <f t="shared" si="163"/>
        <v>41964.166666666672</v>
      </c>
      <c r="U2107" s="14">
        <f t="shared" si="164"/>
        <v>2014</v>
      </c>
      <c r="V2107" s="17"/>
    </row>
    <row r="2108" spans="1:22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7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1"/>
        <v>53.52</v>
      </c>
      <c r="Q2108" s="11" t="s">
        <v>8322</v>
      </c>
      <c r="R2108" t="s">
        <v>8326</v>
      </c>
      <c r="S2108" s="16">
        <f t="shared" si="162"/>
        <v>41270.21497685185</v>
      </c>
      <c r="T2108" s="16">
        <f t="shared" si="163"/>
        <v>41300.21497685185</v>
      </c>
      <c r="U2108" s="14">
        <f t="shared" si="164"/>
        <v>2012</v>
      </c>
      <c r="V2108" s="17"/>
    </row>
    <row r="2109" spans="1:22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7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1"/>
        <v>37.15</v>
      </c>
      <c r="Q2109" s="11" t="s">
        <v>8322</v>
      </c>
      <c r="R2109" t="s">
        <v>8326</v>
      </c>
      <c r="S2109" s="16">
        <f t="shared" si="162"/>
        <v>41934.71056712963</v>
      </c>
      <c r="T2109" s="16">
        <f t="shared" si="163"/>
        <v>41955.752233796295</v>
      </c>
      <c r="U2109" s="14">
        <f t="shared" si="164"/>
        <v>2014</v>
      </c>
      <c r="V2109" s="17"/>
    </row>
    <row r="2110" spans="1:22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7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1"/>
        <v>89.9</v>
      </c>
      <c r="Q2110" s="11" t="s">
        <v>8322</v>
      </c>
      <c r="R2110" t="s">
        <v>8326</v>
      </c>
      <c r="S2110" s="16">
        <f t="shared" si="162"/>
        <v>41135.175694444442</v>
      </c>
      <c r="T2110" s="16">
        <f t="shared" si="163"/>
        <v>41162.163194444445</v>
      </c>
      <c r="U2110" s="14">
        <f t="shared" si="164"/>
        <v>2012</v>
      </c>
      <c r="V2110" s="17"/>
    </row>
    <row r="2111" spans="1:22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7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1"/>
        <v>106.53</v>
      </c>
      <c r="Q2111" s="11" t="s">
        <v>8322</v>
      </c>
      <c r="R2111" t="s">
        <v>8326</v>
      </c>
      <c r="S2111" s="16">
        <f t="shared" si="162"/>
        <v>42160.708530092597</v>
      </c>
      <c r="T2111" s="16">
        <f t="shared" si="163"/>
        <v>42190.708530092597</v>
      </c>
      <c r="U2111" s="14">
        <f t="shared" si="164"/>
        <v>2015</v>
      </c>
      <c r="V2111" s="17"/>
    </row>
    <row r="2112" spans="1:22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7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1"/>
        <v>52.82</v>
      </c>
      <c r="Q2112" s="11" t="s">
        <v>8322</v>
      </c>
      <c r="R2112" t="s">
        <v>8326</v>
      </c>
      <c r="S2112" s="16">
        <f t="shared" si="162"/>
        <v>41759.670937499999</v>
      </c>
      <c r="T2112" s="16">
        <f t="shared" si="163"/>
        <v>41787.207638888889</v>
      </c>
      <c r="U2112" s="14">
        <f t="shared" si="164"/>
        <v>2014</v>
      </c>
      <c r="V2112" s="17"/>
    </row>
    <row r="2113" spans="1:22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7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1"/>
        <v>54.62</v>
      </c>
      <c r="Q2113" s="11" t="s">
        <v>8322</v>
      </c>
      <c r="R2113" t="s">
        <v>8326</v>
      </c>
      <c r="S2113" s="16">
        <f t="shared" si="162"/>
        <v>40703.197048611109</v>
      </c>
      <c r="T2113" s="16">
        <f t="shared" si="163"/>
        <v>40770.041666666664</v>
      </c>
      <c r="U2113" s="14">
        <f t="shared" si="164"/>
        <v>2011</v>
      </c>
      <c r="V2113" s="17"/>
    </row>
    <row r="2114" spans="1:22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7">
        <f t="shared" ref="F2114:F2177" si="165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61"/>
        <v>27.27</v>
      </c>
      <c r="Q2114" s="11" t="s">
        <v>8322</v>
      </c>
      <c r="R2114" t="s">
        <v>8326</v>
      </c>
      <c r="S2114" s="16">
        <f t="shared" si="162"/>
        <v>41365.928159722222</v>
      </c>
      <c r="T2114" s="16">
        <f t="shared" si="163"/>
        <v>41379.928159722222</v>
      </c>
      <c r="U2114" s="14">
        <f t="shared" si="164"/>
        <v>2013</v>
      </c>
      <c r="V2114" s="17"/>
    </row>
    <row r="2115" spans="1:22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7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66">IFERROR(ROUND(E2115/M2115,2),0)</f>
        <v>68.599999999999994</v>
      </c>
      <c r="Q2115" s="11" t="s">
        <v>8322</v>
      </c>
      <c r="R2115" t="s">
        <v>8326</v>
      </c>
      <c r="S2115" s="16">
        <f t="shared" ref="S2115:S2178" si="167">(((K2115/60)/60)/24)+DATE(1970,1,1)</f>
        <v>41870.86546296296</v>
      </c>
      <c r="T2115" s="16">
        <f t="shared" ref="T2115:T2178" si="168">(((J2115/60)/60)/24)+DATE(1970,1,1)</f>
        <v>41905.86546296296</v>
      </c>
      <c r="U2115" s="14">
        <f t="shared" si="164"/>
        <v>2014</v>
      </c>
      <c r="V2115" s="17"/>
    </row>
    <row r="2116" spans="1:22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7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6"/>
        <v>35.61</v>
      </c>
      <c r="Q2116" s="11" t="s">
        <v>8322</v>
      </c>
      <c r="R2116" t="s">
        <v>8326</v>
      </c>
      <c r="S2116" s="16">
        <f t="shared" si="167"/>
        <v>40458.815625000003</v>
      </c>
      <c r="T2116" s="16">
        <f t="shared" si="168"/>
        <v>40521.207638888889</v>
      </c>
      <c r="U2116" s="14">
        <f t="shared" ref="U2116:U2179" si="169">YEAR(S2116)</f>
        <v>2010</v>
      </c>
      <c r="V2116" s="17"/>
    </row>
    <row r="2117" spans="1:22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7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6"/>
        <v>94.03</v>
      </c>
      <c r="Q2117" s="11" t="s">
        <v>8322</v>
      </c>
      <c r="R2117" t="s">
        <v>8326</v>
      </c>
      <c r="S2117" s="16">
        <f t="shared" si="167"/>
        <v>40564.081030092595</v>
      </c>
      <c r="T2117" s="16">
        <f t="shared" si="168"/>
        <v>40594.081030092595</v>
      </c>
      <c r="U2117" s="14">
        <f t="shared" si="169"/>
        <v>2011</v>
      </c>
      <c r="V2117" s="17"/>
    </row>
    <row r="2118" spans="1:22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7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6"/>
        <v>526.46</v>
      </c>
      <c r="Q2118" s="11" t="s">
        <v>8322</v>
      </c>
      <c r="R2118" t="s">
        <v>8326</v>
      </c>
      <c r="S2118" s="16">
        <f t="shared" si="167"/>
        <v>41136.777812500004</v>
      </c>
      <c r="T2118" s="16">
        <f t="shared" si="168"/>
        <v>41184.777812500004</v>
      </c>
      <c r="U2118" s="14">
        <f t="shared" si="169"/>
        <v>2012</v>
      </c>
      <c r="V2118" s="17"/>
    </row>
    <row r="2119" spans="1:22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7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6"/>
        <v>50.66</v>
      </c>
      <c r="Q2119" s="11" t="s">
        <v>8322</v>
      </c>
      <c r="R2119" t="s">
        <v>8326</v>
      </c>
      <c r="S2119" s="16">
        <f t="shared" si="167"/>
        <v>42290.059594907405</v>
      </c>
      <c r="T2119" s="16">
        <f t="shared" si="168"/>
        <v>42304.207638888889</v>
      </c>
      <c r="U2119" s="14">
        <f t="shared" si="169"/>
        <v>2015</v>
      </c>
      <c r="V2119" s="17"/>
    </row>
    <row r="2120" spans="1:22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7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6"/>
        <v>79.180000000000007</v>
      </c>
      <c r="Q2120" s="11" t="s">
        <v>8322</v>
      </c>
      <c r="R2120" t="s">
        <v>8326</v>
      </c>
      <c r="S2120" s="16">
        <f t="shared" si="167"/>
        <v>40718.839537037034</v>
      </c>
      <c r="T2120" s="16">
        <f t="shared" si="168"/>
        <v>40748.839537037034</v>
      </c>
      <c r="U2120" s="14">
        <f t="shared" si="169"/>
        <v>2011</v>
      </c>
      <c r="V2120" s="17"/>
    </row>
    <row r="2121" spans="1:22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7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6"/>
        <v>91.59</v>
      </c>
      <c r="Q2121" s="11" t="s">
        <v>8322</v>
      </c>
      <c r="R2121" t="s">
        <v>8326</v>
      </c>
      <c r="S2121" s="16">
        <f t="shared" si="167"/>
        <v>41107.130150462966</v>
      </c>
      <c r="T2121" s="16">
        <f t="shared" si="168"/>
        <v>41137.130150462966</v>
      </c>
      <c r="U2121" s="14">
        <f t="shared" si="169"/>
        <v>2012</v>
      </c>
      <c r="V2121" s="17"/>
    </row>
    <row r="2122" spans="1:22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7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66"/>
        <v>116.96</v>
      </c>
      <c r="Q2122" s="11" t="s">
        <v>8322</v>
      </c>
      <c r="R2122" t="s">
        <v>8326</v>
      </c>
      <c r="S2122" s="16">
        <f t="shared" si="167"/>
        <v>41591.964537037034</v>
      </c>
      <c r="T2122" s="16">
        <f t="shared" si="168"/>
        <v>41640.964537037034</v>
      </c>
      <c r="U2122" s="14">
        <f t="shared" si="169"/>
        <v>2013</v>
      </c>
      <c r="V2122" s="17"/>
    </row>
    <row r="2123" spans="1:22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7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66"/>
        <v>28.4</v>
      </c>
      <c r="Q2123" s="11" t="s">
        <v>8330</v>
      </c>
      <c r="R2123" t="s">
        <v>8331</v>
      </c>
      <c r="S2123" s="16">
        <f t="shared" si="167"/>
        <v>42716.7424537037</v>
      </c>
      <c r="T2123" s="16">
        <f t="shared" si="168"/>
        <v>42746.7424537037</v>
      </c>
      <c r="U2123" s="14">
        <f t="shared" si="169"/>
        <v>2016</v>
      </c>
      <c r="V2123" s="17"/>
    </row>
    <row r="2124" spans="1:22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7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66"/>
        <v>103.33</v>
      </c>
      <c r="Q2124" s="11" t="s">
        <v>8330</v>
      </c>
      <c r="R2124" t="s">
        <v>8331</v>
      </c>
      <c r="S2124" s="16">
        <f t="shared" si="167"/>
        <v>42712.300567129627</v>
      </c>
      <c r="T2124" s="16">
        <f t="shared" si="168"/>
        <v>42742.300567129627</v>
      </c>
      <c r="U2124" s="14">
        <f t="shared" si="169"/>
        <v>2016</v>
      </c>
      <c r="V2124" s="17"/>
    </row>
    <row r="2125" spans="1:22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7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66"/>
        <v>10</v>
      </c>
      <c r="Q2125" s="11" t="s">
        <v>8330</v>
      </c>
      <c r="R2125" t="s">
        <v>8331</v>
      </c>
      <c r="S2125" s="16">
        <f t="shared" si="167"/>
        <v>40198.424849537041</v>
      </c>
      <c r="T2125" s="16">
        <f t="shared" si="168"/>
        <v>40252.290972222225</v>
      </c>
      <c r="U2125" s="14">
        <f t="shared" si="169"/>
        <v>2010</v>
      </c>
      <c r="V2125" s="17"/>
    </row>
    <row r="2126" spans="1:22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7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66"/>
        <v>23</v>
      </c>
      <c r="Q2126" s="11" t="s">
        <v>8330</v>
      </c>
      <c r="R2126" t="s">
        <v>8331</v>
      </c>
      <c r="S2126" s="16">
        <f t="shared" si="167"/>
        <v>40464.028182870366</v>
      </c>
      <c r="T2126" s="16">
        <f t="shared" si="168"/>
        <v>40512.208333333336</v>
      </c>
      <c r="U2126" s="14">
        <f t="shared" si="169"/>
        <v>2010</v>
      </c>
      <c r="V2126" s="17"/>
    </row>
    <row r="2127" spans="1:22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7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66"/>
        <v>31.56</v>
      </c>
      <c r="Q2127" s="11" t="s">
        <v>8330</v>
      </c>
      <c r="R2127" t="s">
        <v>8331</v>
      </c>
      <c r="S2127" s="16">
        <f t="shared" si="167"/>
        <v>42191.023530092592</v>
      </c>
      <c r="T2127" s="16">
        <f t="shared" si="168"/>
        <v>42221.023530092592</v>
      </c>
      <c r="U2127" s="14">
        <f t="shared" si="169"/>
        <v>2015</v>
      </c>
      <c r="V2127" s="17"/>
    </row>
    <row r="2128" spans="1:22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7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66"/>
        <v>5</v>
      </c>
      <c r="Q2128" s="11" t="s">
        <v>8330</v>
      </c>
      <c r="R2128" t="s">
        <v>8331</v>
      </c>
      <c r="S2128" s="16">
        <f t="shared" si="167"/>
        <v>41951.973229166666</v>
      </c>
      <c r="T2128" s="16">
        <f t="shared" si="168"/>
        <v>41981.973229166666</v>
      </c>
      <c r="U2128" s="14">
        <f t="shared" si="169"/>
        <v>2014</v>
      </c>
      <c r="V2128" s="17"/>
    </row>
    <row r="2129" spans="1:22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7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66"/>
        <v>34.22</v>
      </c>
      <c r="Q2129" s="11" t="s">
        <v>8330</v>
      </c>
      <c r="R2129" t="s">
        <v>8331</v>
      </c>
      <c r="S2129" s="16">
        <f t="shared" si="167"/>
        <v>42045.50535879629</v>
      </c>
      <c r="T2129" s="16">
        <f t="shared" si="168"/>
        <v>42075.463692129633</v>
      </c>
      <c r="U2129" s="14">
        <f t="shared" si="169"/>
        <v>2015</v>
      </c>
      <c r="V2129" s="17"/>
    </row>
    <row r="2130" spans="1:22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7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66"/>
        <v>25</v>
      </c>
      <c r="Q2130" s="11" t="s">
        <v>8330</v>
      </c>
      <c r="R2130" t="s">
        <v>8331</v>
      </c>
      <c r="S2130" s="16">
        <f t="shared" si="167"/>
        <v>41843.772789351853</v>
      </c>
      <c r="T2130" s="16">
        <f t="shared" si="168"/>
        <v>41903.772789351853</v>
      </c>
      <c r="U2130" s="14">
        <f t="shared" si="169"/>
        <v>2014</v>
      </c>
      <c r="V2130" s="17"/>
    </row>
    <row r="2131" spans="1:22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7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66"/>
        <v>19.670000000000002</v>
      </c>
      <c r="Q2131" s="11" t="s">
        <v>8330</v>
      </c>
      <c r="R2131" t="s">
        <v>8331</v>
      </c>
      <c r="S2131" s="16">
        <f t="shared" si="167"/>
        <v>42409.024305555555</v>
      </c>
      <c r="T2131" s="16">
        <f t="shared" si="168"/>
        <v>42439.024305555555</v>
      </c>
      <c r="U2131" s="14">
        <f t="shared" si="169"/>
        <v>2016</v>
      </c>
      <c r="V2131" s="17"/>
    </row>
    <row r="2132" spans="1:22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7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66"/>
        <v>21.25</v>
      </c>
      <c r="Q2132" s="11" t="s">
        <v>8330</v>
      </c>
      <c r="R2132" t="s">
        <v>8331</v>
      </c>
      <c r="S2132" s="16">
        <f t="shared" si="167"/>
        <v>41832.086377314816</v>
      </c>
      <c r="T2132" s="16">
        <f t="shared" si="168"/>
        <v>41867.086377314816</v>
      </c>
      <c r="U2132" s="14">
        <f t="shared" si="169"/>
        <v>2014</v>
      </c>
      <c r="V2132" s="17"/>
    </row>
    <row r="2133" spans="1:22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7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66"/>
        <v>8.33</v>
      </c>
      <c r="Q2133" s="11" t="s">
        <v>8330</v>
      </c>
      <c r="R2133" t="s">
        <v>8331</v>
      </c>
      <c r="S2133" s="16">
        <f t="shared" si="167"/>
        <v>42167.207071759258</v>
      </c>
      <c r="T2133" s="16">
        <f t="shared" si="168"/>
        <v>42197.207071759258</v>
      </c>
      <c r="U2133" s="14">
        <f t="shared" si="169"/>
        <v>2015</v>
      </c>
      <c r="V2133" s="17"/>
    </row>
    <row r="2134" spans="1:22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7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66"/>
        <v>21.34</v>
      </c>
      <c r="Q2134" s="11" t="s">
        <v>8330</v>
      </c>
      <c r="R2134" t="s">
        <v>8331</v>
      </c>
      <c r="S2134" s="16">
        <f t="shared" si="167"/>
        <v>41643.487175925926</v>
      </c>
      <c r="T2134" s="16">
        <f t="shared" si="168"/>
        <v>41673.487175925926</v>
      </c>
      <c r="U2134" s="14">
        <f t="shared" si="169"/>
        <v>2014</v>
      </c>
      <c r="V2134" s="17"/>
    </row>
    <row r="2135" spans="1:22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7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66"/>
        <v>5.33</v>
      </c>
      <c r="Q2135" s="11" t="s">
        <v>8330</v>
      </c>
      <c r="R2135" t="s">
        <v>8331</v>
      </c>
      <c r="S2135" s="16">
        <f t="shared" si="167"/>
        <v>40619.097210648149</v>
      </c>
      <c r="T2135" s="16">
        <f t="shared" si="168"/>
        <v>40657.290972222225</v>
      </c>
      <c r="U2135" s="14">
        <f t="shared" si="169"/>
        <v>2011</v>
      </c>
      <c r="V2135" s="17"/>
    </row>
    <row r="2136" spans="1:22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7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66"/>
        <v>34.67</v>
      </c>
      <c r="Q2136" s="11" t="s">
        <v>8330</v>
      </c>
      <c r="R2136" t="s">
        <v>8331</v>
      </c>
      <c r="S2136" s="16">
        <f t="shared" si="167"/>
        <v>41361.886469907404</v>
      </c>
      <c r="T2136" s="16">
        <f t="shared" si="168"/>
        <v>41391.886469907404</v>
      </c>
      <c r="U2136" s="14">
        <f t="shared" si="169"/>
        <v>2013</v>
      </c>
      <c r="V2136" s="17"/>
    </row>
    <row r="2137" spans="1:22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7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66"/>
        <v>21.73</v>
      </c>
      <c r="Q2137" s="11" t="s">
        <v>8330</v>
      </c>
      <c r="R2137" t="s">
        <v>8331</v>
      </c>
      <c r="S2137" s="16">
        <f t="shared" si="167"/>
        <v>41156.963344907403</v>
      </c>
      <c r="T2137" s="16">
        <f t="shared" si="168"/>
        <v>41186.963344907403</v>
      </c>
      <c r="U2137" s="14">
        <f t="shared" si="169"/>
        <v>2012</v>
      </c>
      <c r="V2137" s="17"/>
    </row>
    <row r="2138" spans="1:22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7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66"/>
        <v>11.92</v>
      </c>
      <c r="Q2138" s="11" t="s">
        <v>8330</v>
      </c>
      <c r="R2138" t="s">
        <v>8331</v>
      </c>
      <c r="S2138" s="16">
        <f t="shared" si="167"/>
        <v>41536.509097222224</v>
      </c>
      <c r="T2138" s="16">
        <f t="shared" si="168"/>
        <v>41566.509097222224</v>
      </c>
      <c r="U2138" s="14">
        <f t="shared" si="169"/>
        <v>2013</v>
      </c>
      <c r="V2138" s="17"/>
    </row>
    <row r="2139" spans="1:22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7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66"/>
        <v>26.6</v>
      </c>
      <c r="Q2139" s="11" t="s">
        <v>8330</v>
      </c>
      <c r="R2139" t="s">
        <v>8331</v>
      </c>
      <c r="S2139" s="16">
        <f t="shared" si="167"/>
        <v>41948.771168981482</v>
      </c>
      <c r="T2139" s="16">
        <f t="shared" si="168"/>
        <v>41978.771168981482</v>
      </c>
      <c r="U2139" s="14">
        <f t="shared" si="169"/>
        <v>2014</v>
      </c>
      <c r="V2139" s="17"/>
    </row>
    <row r="2140" spans="1:22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7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66"/>
        <v>10.67</v>
      </c>
      <c r="Q2140" s="11" t="s">
        <v>8330</v>
      </c>
      <c r="R2140" t="s">
        <v>8331</v>
      </c>
      <c r="S2140" s="16">
        <f t="shared" si="167"/>
        <v>41557.013182870374</v>
      </c>
      <c r="T2140" s="16">
        <f t="shared" si="168"/>
        <v>41587.054849537039</v>
      </c>
      <c r="U2140" s="14">
        <f t="shared" si="169"/>
        <v>2013</v>
      </c>
      <c r="V2140" s="17"/>
    </row>
    <row r="2141" spans="1:22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7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66"/>
        <v>29.04</v>
      </c>
      <c r="Q2141" s="11" t="s">
        <v>8330</v>
      </c>
      <c r="R2141" t="s">
        <v>8331</v>
      </c>
      <c r="S2141" s="16">
        <f t="shared" si="167"/>
        <v>42647.750092592592</v>
      </c>
      <c r="T2141" s="16">
        <f t="shared" si="168"/>
        <v>42677.750092592592</v>
      </c>
      <c r="U2141" s="14">
        <f t="shared" si="169"/>
        <v>2016</v>
      </c>
      <c r="V2141" s="17"/>
    </row>
    <row r="2142" spans="1:22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7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66"/>
        <v>50.91</v>
      </c>
      <c r="Q2142" s="11" t="s">
        <v>8330</v>
      </c>
      <c r="R2142" t="s">
        <v>8331</v>
      </c>
      <c r="S2142" s="16">
        <f t="shared" si="167"/>
        <v>41255.833611111113</v>
      </c>
      <c r="T2142" s="16">
        <f t="shared" si="168"/>
        <v>41285.833611111113</v>
      </c>
      <c r="U2142" s="14">
        <f t="shared" si="169"/>
        <v>2012</v>
      </c>
      <c r="V2142" s="17"/>
    </row>
    <row r="2143" spans="1:22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7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66"/>
        <v>0</v>
      </c>
      <c r="Q2143" s="11" t="s">
        <v>8330</v>
      </c>
      <c r="R2143" t="s">
        <v>8331</v>
      </c>
      <c r="S2143" s="16">
        <f t="shared" si="167"/>
        <v>41927.235636574071</v>
      </c>
      <c r="T2143" s="16">
        <f t="shared" si="168"/>
        <v>41957.277303240742</v>
      </c>
      <c r="U2143" s="14">
        <f t="shared" si="169"/>
        <v>2014</v>
      </c>
      <c r="V2143" s="17"/>
    </row>
    <row r="2144" spans="1:22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7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66"/>
        <v>50.08</v>
      </c>
      <c r="Q2144" s="11" t="s">
        <v>8330</v>
      </c>
      <c r="R2144" t="s">
        <v>8331</v>
      </c>
      <c r="S2144" s="16">
        <f t="shared" si="167"/>
        <v>42340.701504629629</v>
      </c>
      <c r="T2144" s="16">
        <f t="shared" si="168"/>
        <v>42368.701504629629</v>
      </c>
      <c r="U2144" s="14">
        <f t="shared" si="169"/>
        <v>2015</v>
      </c>
      <c r="V2144" s="17"/>
    </row>
    <row r="2145" spans="1:22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7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66"/>
        <v>45</v>
      </c>
      <c r="Q2145" s="11" t="s">
        <v>8330</v>
      </c>
      <c r="R2145" t="s">
        <v>8331</v>
      </c>
      <c r="S2145" s="16">
        <f t="shared" si="167"/>
        <v>40332.886712962965</v>
      </c>
      <c r="T2145" s="16">
        <f t="shared" si="168"/>
        <v>40380.791666666664</v>
      </c>
      <c r="U2145" s="14">
        <f t="shared" si="169"/>
        <v>2010</v>
      </c>
      <c r="V2145" s="17"/>
    </row>
    <row r="2146" spans="1:22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7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66"/>
        <v>25.29</v>
      </c>
      <c r="Q2146" s="11" t="s">
        <v>8330</v>
      </c>
      <c r="R2146" t="s">
        <v>8331</v>
      </c>
      <c r="S2146" s="16">
        <f t="shared" si="167"/>
        <v>41499.546759259261</v>
      </c>
      <c r="T2146" s="16">
        <f t="shared" si="168"/>
        <v>41531.546759259261</v>
      </c>
      <c r="U2146" s="14">
        <f t="shared" si="169"/>
        <v>2013</v>
      </c>
      <c r="V2146" s="17"/>
    </row>
    <row r="2147" spans="1:22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7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66"/>
        <v>51.29</v>
      </c>
      <c r="Q2147" s="11" t="s">
        <v>8330</v>
      </c>
      <c r="R2147" t="s">
        <v>8331</v>
      </c>
      <c r="S2147" s="16">
        <f t="shared" si="167"/>
        <v>41575.237430555557</v>
      </c>
      <c r="T2147" s="16">
        <f t="shared" si="168"/>
        <v>41605.279097222221</v>
      </c>
      <c r="U2147" s="14">
        <f t="shared" si="169"/>
        <v>2013</v>
      </c>
      <c r="V2147" s="17"/>
    </row>
    <row r="2148" spans="1:22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7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66"/>
        <v>1</v>
      </c>
      <c r="Q2148" s="11" t="s">
        <v>8330</v>
      </c>
      <c r="R2148" t="s">
        <v>8331</v>
      </c>
      <c r="S2148" s="16">
        <f t="shared" si="167"/>
        <v>42397.679513888885</v>
      </c>
      <c r="T2148" s="16">
        <f t="shared" si="168"/>
        <v>42411.679513888885</v>
      </c>
      <c r="U2148" s="14">
        <f t="shared" si="169"/>
        <v>2016</v>
      </c>
      <c r="V2148" s="17"/>
    </row>
    <row r="2149" spans="1:22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7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66"/>
        <v>49.38</v>
      </c>
      <c r="Q2149" s="11" t="s">
        <v>8330</v>
      </c>
      <c r="R2149" t="s">
        <v>8331</v>
      </c>
      <c r="S2149" s="16">
        <f t="shared" si="167"/>
        <v>41927.295694444445</v>
      </c>
      <c r="T2149" s="16">
        <f t="shared" si="168"/>
        <v>41959.337361111116</v>
      </c>
      <c r="U2149" s="14">
        <f t="shared" si="169"/>
        <v>2014</v>
      </c>
      <c r="V2149" s="17"/>
    </row>
    <row r="2150" spans="1:22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7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66"/>
        <v>1</v>
      </c>
      <c r="Q2150" s="11" t="s">
        <v>8330</v>
      </c>
      <c r="R2150" t="s">
        <v>8331</v>
      </c>
      <c r="S2150" s="16">
        <f t="shared" si="167"/>
        <v>42066.733587962968</v>
      </c>
      <c r="T2150" s="16">
        <f t="shared" si="168"/>
        <v>42096.691921296297</v>
      </c>
      <c r="U2150" s="14">
        <f t="shared" si="169"/>
        <v>2015</v>
      </c>
      <c r="V2150" s="17"/>
    </row>
    <row r="2151" spans="1:22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7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66"/>
        <v>0</v>
      </c>
      <c r="Q2151" s="11" t="s">
        <v>8330</v>
      </c>
      <c r="R2151" t="s">
        <v>8331</v>
      </c>
      <c r="S2151" s="16">
        <f t="shared" si="167"/>
        <v>40355.024953703702</v>
      </c>
      <c r="T2151" s="16">
        <f t="shared" si="168"/>
        <v>40390</v>
      </c>
      <c r="U2151" s="14">
        <f t="shared" si="169"/>
        <v>2010</v>
      </c>
      <c r="V2151" s="17"/>
    </row>
    <row r="2152" spans="1:22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7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66"/>
        <v>101.25</v>
      </c>
      <c r="Q2152" s="11" t="s">
        <v>8330</v>
      </c>
      <c r="R2152" t="s">
        <v>8331</v>
      </c>
      <c r="S2152" s="16">
        <f t="shared" si="167"/>
        <v>42534.284710648149</v>
      </c>
      <c r="T2152" s="16">
        <f t="shared" si="168"/>
        <v>42564.284710648149</v>
      </c>
      <c r="U2152" s="14">
        <f t="shared" si="169"/>
        <v>2016</v>
      </c>
      <c r="V2152" s="17"/>
    </row>
    <row r="2153" spans="1:22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7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66"/>
        <v>19.670000000000002</v>
      </c>
      <c r="Q2153" s="11" t="s">
        <v>8330</v>
      </c>
      <c r="R2153" t="s">
        <v>8331</v>
      </c>
      <c r="S2153" s="16">
        <f t="shared" si="167"/>
        <v>42520.847384259265</v>
      </c>
      <c r="T2153" s="16">
        <f t="shared" si="168"/>
        <v>42550.847384259265</v>
      </c>
      <c r="U2153" s="14">
        <f t="shared" si="169"/>
        <v>2016</v>
      </c>
      <c r="V2153" s="17"/>
    </row>
    <row r="2154" spans="1:22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7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66"/>
        <v>12.5</v>
      </c>
      <c r="Q2154" s="11" t="s">
        <v>8330</v>
      </c>
      <c r="R2154" t="s">
        <v>8331</v>
      </c>
      <c r="S2154" s="16">
        <f t="shared" si="167"/>
        <v>41683.832280092596</v>
      </c>
      <c r="T2154" s="16">
        <f t="shared" si="168"/>
        <v>41713.790613425925</v>
      </c>
      <c r="U2154" s="14">
        <f t="shared" si="169"/>
        <v>2014</v>
      </c>
      <c r="V2154" s="17"/>
    </row>
    <row r="2155" spans="1:22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7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66"/>
        <v>8.5</v>
      </c>
      <c r="Q2155" s="11" t="s">
        <v>8330</v>
      </c>
      <c r="R2155" t="s">
        <v>8331</v>
      </c>
      <c r="S2155" s="16">
        <f t="shared" si="167"/>
        <v>41974.911087962959</v>
      </c>
      <c r="T2155" s="16">
        <f t="shared" si="168"/>
        <v>42014.332638888889</v>
      </c>
      <c r="U2155" s="14">
        <f t="shared" si="169"/>
        <v>2014</v>
      </c>
      <c r="V2155" s="17"/>
    </row>
    <row r="2156" spans="1:22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7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66"/>
        <v>1</v>
      </c>
      <c r="Q2156" s="11" t="s">
        <v>8330</v>
      </c>
      <c r="R2156" t="s">
        <v>8331</v>
      </c>
      <c r="S2156" s="16">
        <f t="shared" si="167"/>
        <v>41647.632256944446</v>
      </c>
      <c r="T2156" s="16">
        <f t="shared" si="168"/>
        <v>41667.632256944446</v>
      </c>
      <c r="U2156" s="14">
        <f t="shared" si="169"/>
        <v>2014</v>
      </c>
      <c r="V2156" s="17"/>
    </row>
    <row r="2157" spans="1:22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7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66"/>
        <v>23</v>
      </c>
      <c r="Q2157" s="11" t="s">
        <v>8330</v>
      </c>
      <c r="R2157" t="s">
        <v>8331</v>
      </c>
      <c r="S2157" s="16">
        <f t="shared" si="167"/>
        <v>42430.747511574074</v>
      </c>
      <c r="T2157" s="16">
        <f t="shared" si="168"/>
        <v>42460.70584490741</v>
      </c>
      <c r="U2157" s="14">
        <f t="shared" si="169"/>
        <v>2016</v>
      </c>
      <c r="V2157" s="17"/>
    </row>
    <row r="2158" spans="1:22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7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66"/>
        <v>17.989999999999998</v>
      </c>
      <c r="Q2158" s="11" t="s">
        <v>8330</v>
      </c>
      <c r="R2158" t="s">
        <v>8331</v>
      </c>
      <c r="S2158" s="16">
        <f t="shared" si="167"/>
        <v>41488.85423611111</v>
      </c>
      <c r="T2158" s="16">
        <f t="shared" si="168"/>
        <v>41533.85423611111</v>
      </c>
      <c r="U2158" s="14">
        <f t="shared" si="169"/>
        <v>2013</v>
      </c>
      <c r="V2158" s="17"/>
    </row>
    <row r="2159" spans="1:22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7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66"/>
        <v>370.95</v>
      </c>
      <c r="Q2159" s="11" t="s">
        <v>8330</v>
      </c>
      <c r="R2159" t="s">
        <v>8331</v>
      </c>
      <c r="S2159" s="16">
        <f t="shared" si="167"/>
        <v>42694.98128472222</v>
      </c>
      <c r="T2159" s="16">
        <f t="shared" si="168"/>
        <v>42727.332638888889</v>
      </c>
      <c r="U2159" s="14">
        <f t="shared" si="169"/>
        <v>2016</v>
      </c>
      <c r="V2159" s="17"/>
    </row>
    <row r="2160" spans="1:22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7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66"/>
        <v>63.57</v>
      </c>
      <c r="Q2160" s="11" t="s">
        <v>8330</v>
      </c>
      <c r="R2160" t="s">
        <v>8331</v>
      </c>
      <c r="S2160" s="16">
        <f t="shared" si="167"/>
        <v>41264.853865740741</v>
      </c>
      <c r="T2160" s="16">
        <f t="shared" si="168"/>
        <v>41309.853865740741</v>
      </c>
      <c r="U2160" s="14">
        <f t="shared" si="169"/>
        <v>2012</v>
      </c>
      <c r="V2160" s="17"/>
    </row>
    <row r="2161" spans="1:22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7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66"/>
        <v>13</v>
      </c>
      <c r="Q2161" s="11" t="s">
        <v>8330</v>
      </c>
      <c r="R2161" t="s">
        <v>8331</v>
      </c>
      <c r="S2161" s="16">
        <f t="shared" si="167"/>
        <v>40710.731180555551</v>
      </c>
      <c r="T2161" s="16">
        <f t="shared" si="168"/>
        <v>40740.731180555551</v>
      </c>
      <c r="U2161" s="14">
        <f t="shared" si="169"/>
        <v>2011</v>
      </c>
      <c r="V2161" s="17"/>
    </row>
    <row r="2162" spans="1:22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7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66"/>
        <v>5.31</v>
      </c>
      <c r="Q2162" s="11" t="s">
        <v>8330</v>
      </c>
      <c r="R2162" t="s">
        <v>8331</v>
      </c>
      <c r="S2162" s="16">
        <f t="shared" si="167"/>
        <v>41018.711863425924</v>
      </c>
      <c r="T2162" s="16">
        <f t="shared" si="168"/>
        <v>41048.711863425924</v>
      </c>
      <c r="U2162" s="14">
        <f t="shared" si="169"/>
        <v>2012</v>
      </c>
      <c r="V2162" s="17"/>
    </row>
    <row r="2163" spans="1:22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7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66"/>
        <v>35.619999999999997</v>
      </c>
      <c r="Q2163" s="11" t="s">
        <v>8322</v>
      </c>
      <c r="R2163" t="s">
        <v>8323</v>
      </c>
      <c r="S2163" s="16">
        <f t="shared" si="167"/>
        <v>42240.852534722217</v>
      </c>
      <c r="T2163" s="16">
        <f t="shared" si="168"/>
        <v>42270.852534722217</v>
      </c>
      <c r="U2163" s="14">
        <f t="shared" si="169"/>
        <v>2015</v>
      </c>
      <c r="V2163" s="17"/>
    </row>
    <row r="2164" spans="1:22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7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66"/>
        <v>87.1</v>
      </c>
      <c r="Q2164" s="11" t="s">
        <v>8322</v>
      </c>
      <c r="R2164" t="s">
        <v>8323</v>
      </c>
      <c r="S2164" s="16">
        <f t="shared" si="167"/>
        <v>41813.766099537039</v>
      </c>
      <c r="T2164" s="16">
        <f t="shared" si="168"/>
        <v>41844.766099537039</v>
      </c>
      <c r="U2164" s="14">
        <f t="shared" si="169"/>
        <v>2014</v>
      </c>
      <c r="V2164" s="17"/>
    </row>
    <row r="2165" spans="1:22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7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66"/>
        <v>75.11</v>
      </c>
      <c r="Q2165" s="11" t="s">
        <v>8322</v>
      </c>
      <c r="R2165" t="s">
        <v>8323</v>
      </c>
      <c r="S2165" s="16">
        <f t="shared" si="167"/>
        <v>42111.899537037039</v>
      </c>
      <c r="T2165" s="16">
        <f t="shared" si="168"/>
        <v>42163.159722222219</v>
      </c>
      <c r="U2165" s="14">
        <f t="shared" si="169"/>
        <v>2015</v>
      </c>
      <c r="V2165" s="17"/>
    </row>
    <row r="2166" spans="1:22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7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66"/>
        <v>68.010000000000005</v>
      </c>
      <c r="Q2166" s="11" t="s">
        <v>8322</v>
      </c>
      <c r="R2166" t="s">
        <v>8323</v>
      </c>
      <c r="S2166" s="16">
        <f t="shared" si="167"/>
        <v>42515.71775462963</v>
      </c>
      <c r="T2166" s="16">
        <f t="shared" si="168"/>
        <v>42546.165972222225</v>
      </c>
      <c r="U2166" s="14">
        <f t="shared" si="169"/>
        <v>2016</v>
      </c>
      <c r="V2166" s="17"/>
    </row>
    <row r="2167" spans="1:22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7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66"/>
        <v>29.62</v>
      </c>
      <c r="Q2167" s="11" t="s">
        <v>8322</v>
      </c>
      <c r="R2167" t="s">
        <v>8323</v>
      </c>
      <c r="S2167" s="16">
        <f t="shared" si="167"/>
        <v>42438.667071759264</v>
      </c>
      <c r="T2167" s="16">
        <f t="shared" si="168"/>
        <v>42468.625405092593</v>
      </c>
      <c r="U2167" s="14">
        <f t="shared" si="169"/>
        <v>2016</v>
      </c>
      <c r="V2167" s="17"/>
    </row>
    <row r="2168" spans="1:22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7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66"/>
        <v>91.63</v>
      </c>
      <c r="Q2168" s="11" t="s">
        <v>8322</v>
      </c>
      <c r="R2168" t="s">
        <v>8323</v>
      </c>
      <c r="S2168" s="16">
        <f t="shared" si="167"/>
        <v>41933.838171296295</v>
      </c>
      <c r="T2168" s="16">
        <f t="shared" si="168"/>
        <v>41978.879837962959</v>
      </c>
      <c r="U2168" s="14">
        <f t="shared" si="169"/>
        <v>2014</v>
      </c>
      <c r="V2168" s="17"/>
    </row>
    <row r="2169" spans="1:22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7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66"/>
        <v>22.5</v>
      </c>
      <c r="Q2169" s="11" t="s">
        <v>8322</v>
      </c>
      <c r="R2169" t="s">
        <v>8323</v>
      </c>
      <c r="S2169" s="16">
        <f t="shared" si="167"/>
        <v>41153.066400462965</v>
      </c>
      <c r="T2169" s="16">
        <f t="shared" si="168"/>
        <v>41167.066400462965</v>
      </c>
      <c r="U2169" s="14">
        <f t="shared" si="169"/>
        <v>2012</v>
      </c>
      <c r="V2169" s="17"/>
    </row>
    <row r="2170" spans="1:22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7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66"/>
        <v>64.37</v>
      </c>
      <c r="Q2170" s="11" t="s">
        <v>8322</v>
      </c>
      <c r="R2170" t="s">
        <v>8323</v>
      </c>
      <c r="S2170" s="16">
        <f t="shared" si="167"/>
        <v>42745.600243055553</v>
      </c>
      <c r="T2170" s="16">
        <f t="shared" si="168"/>
        <v>42776.208333333328</v>
      </c>
      <c r="U2170" s="14">
        <f t="shared" si="169"/>
        <v>2017</v>
      </c>
      <c r="V2170" s="17"/>
    </row>
    <row r="2171" spans="1:22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7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66"/>
        <v>21.86</v>
      </c>
      <c r="Q2171" s="11" t="s">
        <v>8322</v>
      </c>
      <c r="R2171" t="s">
        <v>8323</v>
      </c>
      <c r="S2171" s="16">
        <f t="shared" si="167"/>
        <v>42793.700821759259</v>
      </c>
      <c r="T2171" s="16">
        <f t="shared" si="168"/>
        <v>42796.700821759259</v>
      </c>
      <c r="U2171" s="14">
        <f t="shared" si="169"/>
        <v>2017</v>
      </c>
      <c r="V2171" s="17"/>
    </row>
    <row r="2172" spans="1:22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7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66"/>
        <v>33.32</v>
      </c>
      <c r="Q2172" s="11" t="s">
        <v>8322</v>
      </c>
      <c r="R2172" t="s">
        <v>8323</v>
      </c>
      <c r="S2172" s="16">
        <f t="shared" si="167"/>
        <v>42198.750254629631</v>
      </c>
      <c r="T2172" s="16">
        <f t="shared" si="168"/>
        <v>42238.750254629631</v>
      </c>
      <c r="U2172" s="14">
        <f t="shared" si="169"/>
        <v>2015</v>
      </c>
      <c r="V2172" s="17"/>
    </row>
    <row r="2173" spans="1:22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7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66"/>
        <v>90.28</v>
      </c>
      <c r="Q2173" s="11" t="s">
        <v>8322</v>
      </c>
      <c r="R2173" t="s">
        <v>8323</v>
      </c>
      <c r="S2173" s="16">
        <f t="shared" si="167"/>
        <v>42141.95711805555</v>
      </c>
      <c r="T2173" s="16">
        <f t="shared" si="168"/>
        <v>42177.208333333328</v>
      </c>
      <c r="U2173" s="14">
        <f t="shared" si="169"/>
        <v>2015</v>
      </c>
      <c r="V2173" s="17"/>
    </row>
    <row r="2174" spans="1:22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7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66"/>
        <v>76.92</v>
      </c>
      <c r="Q2174" s="11" t="s">
        <v>8322</v>
      </c>
      <c r="R2174" t="s">
        <v>8323</v>
      </c>
      <c r="S2174" s="16">
        <f t="shared" si="167"/>
        <v>42082.580092592587</v>
      </c>
      <c r="T2174" s="16">
        <f t="shared" si="168"/>
        <v>42112.580092592587</v>
      </c>
      <c r="U2174" s="14">
        <f t="shared" si="169"/>
        <v>2015</v>
      </c>
      <c r="V2174" s="17"/>
    </row>
    <row r="2175" spans="1:22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7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66"/>
        <v>59.23</v>
      </c>
      <c r="Q2175" s="11" t="s">
        <v>8322</v>
      </c>
      <c r="R2175" t="s">
        <v>8323</v>
      </c>
      <c r="S2175" s="16">
        <f t="shared" si="167"/>
        <v>41495.692627314813</v>
      </c>
      <c r="T2175" s="16">
        <f t="shared" si="168"/>
        <v>41527.165972222225</v>
      </c>
      <c r="U2175" s="14">
        <f t="shared" si="169"/>
        <v>2013</v>
      </c>
      <c r="V2175" s="17"/>
    </row>
    <row r="2176" spans="1:22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7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66"/>
        <v>65.38</v>
      </c>
      <c r="Q2176" s="11" t="s">
        <v>8322</v>
      </c>
      <c r="R2176" t="s">
        <v>8323</v>
      </c>
      <c r="S2176" s="16">
        <f t="shared" si="167"/>
        <v>42465.542905092589</v>
      </c>
      <c r="T2176" s="16">
        <f t="shared" si="168"/>
        <v>42495.542905092589</v>
      </c>
      <c r="U2176" s="14">
        <f t="shared" si="169"/>
        <v>2016</v>
      </c>
      <c r="V2176" s="17"/>
    </row>
    <row r="2177" spans="1:22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7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66"/>
        <v>67.31</v>
      </c>
      <c r="Q2177" s="11" t="s">
        <v>8322</v>
      </c>
      <c r="R2177" t="s">
        <v>8323</v>
      </c>
      <c r="S2177" s="16">
        <f t="shared" si="167"/>
        <v>42565.009097222224</v>
      </c>
      <c r="T2177" s="16">
        <f t="shared" si="168"/>
        <v>42572.009097222224</v>
      </c>
      <c r="U2177" s="14">
        <f t="shared" si="169"/>
        <v>2016</v>
      </c>
      <c r="V2177" s="17"/>
    </row>
    <row r="2178" spans="1:22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7">
        <f t="shared" ref="F2178:F2241" si="170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66"/>
        <v>88.75</v>
      </c>
      <c r="Q2178" s="11" t="s">
        <v>8322</v>
      </c>
      <c r="R2178" t="s">
        <v>8323</v>
      </c>
      <c r="S2178" s="16">
        <f t="shared" si="167"/>
        <v>42096.633206018523</v>
      </c>
      <c r="T2178" s="16">
        <f t="shared" si="168"/>
        <v>42126.633206018523</v>
      </c>
      <c r="U2178" s="14">
        <f t="shared" si="169"/>
        <v>2015</v>
      </c>
      <c r="V2178" s="17"/>
    </row>
    <row r="2179" spans="1:22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7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71">IFERROR(ROUND(E2179/M2179,2),0)</f>
        <v>65.87</v>
      </c>
      <c r="Q2179" s="11" t="s">
        <v>8322</v>
      </c>
      <c r="R2179" t="s">
        <v>8323</v>
      </c>
      <c r="S2179" s="16">
        <f t="shared" ref="S2179:S2242" si="172">(((K2179/60)/60)/24)+DATE(1970,1,1)</f>
        <v>42502.250775462962</v>
      </c>
      <c r="T2179" s="16">
        <f t="shared" ref="T2179:T2242" si="173">(((J2179/60)/60)/24)+DATE(1970,1,1)</f>
        <v>42527.250775462962</v>
      </c>
      <c r="U2179" s="14">
        <f t="shared" si="169"/>
        <v>2016</v>
      </c>
      <c r="V2179" s="17"/>
    </row>
    <row r="2180" spans="1:22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7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1"/>
        <v>40.35</v>
      </c>
      <c r="Q2180" s="11" t="s">
        <v>8322</v>
      </c>
      <c r="R2180" t="s">
        <v>8323</v>
      </c>
      <c r="S2180" s="16">
        <f t="shared" si="172"/>
        <v>42723.63653935185</v>
      </c>
      <c r="T2180" s="16">
        <f t="shared" si="173"/>
        <v>42753.63653935185</v>
      </c>
      <c r="U2180" s="14">
        <f t="shared" ref="U2180:U2243" si="174">YEAR(S2180)</f>
        <v>2016</v>
      </c>
      <c r="V2180" s="17"/>
    </row>
    <row r="2181" spans="1:22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7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1"/>
        <v>76.86</v>
      </c>
      <c r="Q2181" s="11" t="s">
        <v>8322</v>
      </c>
      <c r="R2181" t="s">
        <v>8323</v>
      </c>
      <c r="S2181" s="16">
        <f t="shared" si="172"/>
        <v>42075.171203703707</v>
      </c>
      <c r="T2181" s="16">
        <f t="shared" si="173"/>
        <v>42105.171203703707</v>
      </c>
      <c r="U2181" s="14">
        <f t="shared" si="174"/>
        <v>2015</v>
      </c>
      <c r="V2181" s="17"/>
    </row>
    <row r="2182" spans="1:22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7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1"/>
        <v>68.709999999999994</v>
      </c>
      <c r="Q2182" s="11" t="s">
        <v>8322</v>
      </c>
      <c r="R2182" t="s">
        <v>8323</v>
      </c>
      <c r="S2182" s="16">
        <f t="shared" si="172"/>
        <v>42279.669768518521</v>
      </c>
      <c r="T2182" s="16">
        <f t="shared" si="173"/>
        <v>42321.711435185185</v>
      </c>
      <c r="U2182" s="14">
        <f t="shared" si="174"/>
        <v>2015</v>
      </c>
      <c r="V2182" s="17"/>
    </row>
    <row r="2183" spans="1:22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7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1"/>
        <v>57.77</v>
      </c>
      <c r="Q2183" s="11" t="s">
        <v>8330</v>
      </c>
      <c r="R2183" t="s">
        <v>8348</v>
      </c>
      <c r="S2183" s="16">
        <f t="shared" si="172"/>
        <v>42773.005243055552</v>
      </c>
      <c r="T2183" s="16">
        <f t="shared" si="173"/>
        <v>42787.005243055552</v>
      </c>
      <c r="U2183" s="14">
        <f t="shared" si="174"/>
        <v>2017</v>
      </c>
      <c r="V2183" s="17"/>
    </row>
    <row r="2184" spans="1:22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7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1"/>
        <v>44.17</v>
      </c>
      <c r="Q2184" s="11" t="s">
        <v>8330</v>
      </c>
      <c r="R2184" t="s">
        <v>8348</v>
      </c>
      <c r="S2184" s="16">
        <f t="shared" si="172"/>
        <v>41879.900752314818</v>
      </c>
      <c r="T2184" s="16">
        <f t="shared" si="173"/>
        <v>41914.900752314818</v>
      </c>
      <c r="U2184" s="14">
        <f t="shared" si="174"/>
        <v>2014</v>
      </c>
      <c r="V2184" s="17"/>
    </row>
    <row r="2185" spans="1:22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7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1"/>
        <v>31.57</v>
      </c>
      <c r="Q2185" s="11" t="s">
        <v>8330</v>
      </c>
      <c r="R2185" t="s">
        <v>8348</v>
      </c>
      <c r="S2185" s="16">
        <f t="shared" si="172"/>
        <v>42745.365474537044</v>
      </c>
      <c r="T2185" s="16">
        <f t="shared" si="173"/>
        <v>42775.208333333328</v>
      </c>
      <c r="U2185" s="14">
        <f t="shared" si="174"/>
        <v>2017</v>
      </c>
      <c r="V2185" s="17"/>
    </row>
    <row r="2186" spans="1:22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7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71"/>
        <v>107.05</v>
      </c>
      <c r="Q2186" s="11" t="s">
        <v>8330</v>
      </c>
      <c r="R2186" t="s">
        <v>8348</v>
      </c>
      <c r="S2186" s="16">
        <f t="shared" si="172"/>
        <v>42380.690289351856</v>
      </c>
      <c r="T2186" s="16">
        <f t="shared" si="173"/>
        <v>42394.666666666672</v>
      </c>
      <c r="U2186" s="14">
        <f t="shared" si="174"/>
        <v>2016</v>
      </c>
      <c r="V2186" s="17"/>
    </row>
    <row r="2187" spans="1:22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7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1"/>
        <v>149.03</v>
      </c>
      <c r="Q2187" s="11" t="s">
        <v>8330</v>
      </c>
      <c r="R2187" t="s">
        <v>8348</v>
      </c>
      <c r="S2187" s="16">
        <f t="shared" si="172"/>
        <v>41319.349988425929</v>
      </c>
      <c r="T2187" s="16">
        <f t="shared" si="173"/>
        <v>41359.349988425929</v>
      </c>
      <c r="U2187" s="14">
        <f t="shared" si="174"/>
        <v>2013</v>
      </c>
      <c r="V2187" s="17"/>
    </row>
    <row r="2188" spans="1:22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7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1"/>
        <v>55.96</v>
      </c>
      <c r="Q2188" s="11" t="s">
        <v>8330</v>
      </c>
      <c r="R2188" t="s">
        <v>8348</v>
      </c>
      <c r="S2188" s="16">
        <f t="shared" si="172"/>
        <v>42583.615081018521</v>
      </c>
      <c r="T2188" s="16">
        <f t="shared" si="173"/>
        <v>42620.083333333328</v>
      </c>
      <c r="U2188" s="14">
        <f t="shared" si="174"/>
        <v>2016</v>
      </c>
      <c r="V2188" s="17"/>
    </row>
    <row r="2189" spans="1:22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7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1"/>
        <v>56.97</v>
      </c>
      <c r="Q2189" s="11" t="s">
        <v>8330</v>
      </c>
      <c r="R2189" t="s">
        <v>8348</v>
      </c>
      <c r="S2189" s="16">
        <f t="shared" si="172"/>
        <v>42068.209097222221</v>
      </c>
      <c r="T2189" s="16">
        <f t="shared" si="173"/>
        <v>42097.165972222225</v>
      </c>
      <c r="U2189" s="14">
        <f t="shared" si="174"/>
        <v>2015</v>
      </c>
      <c r="V2189" s="17"/>
    </row>
    <row r="2190" spans="1:22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7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1"/>
        <v>44.06</v>
      </c>
      <c r="Q2190" s="11" t="s">
        <v>8330</v>
      </c>
      <c r="R2190" t="s">
        <v>8348</v>
      </c>
      <c r="S2190" s="16">
        <f t="shared" si="172"/>
        <v>42633.586122685185</v>
      </c>
      <c r="T2190" s="16">
        <f t="shared" si="173"/>
        <v>42668.708333333328</v>
      </c>
      <c r="U2190" s="14">
        <f t="shared" si="174"/>
        <v>2016</v>
      </c>
      <c r="V2190" s="17"/>
    </row>
    <row r="2191" spans="1:22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7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1"/>
        <v>68.63</v>
      </c>
      <c r="Q2191" s="11" t="s">
        <v>8330</v>
      </c>
      <c r="R2191" t="s">
        <v>8348</v>
      </c>
      <c r="S2191" s="16">
        <f t="shared" si="172"/>
        <v>42467.788194444445</v>
      </c>
      <c r="T2191" s="16">
        <f t="shared" si="173"/>
        <v>42481.916666666672</v>
      </c>
      <c r="U2191" s="14">
        <f t="shared" si="174"/>
        <v>2016</v>
      </c>
      <c r="V2191" s="17"/>
    </row>
    <row r="2192" spans="1:22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7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1"/>
        <v>65.319999999999993</v>
      </c>
      <c r="Q2192" s="11" t="s">
        <v>8330</v>
      </c>
      <c r="R2192" t="s">
        <v>8348</v>
      </c>
      <c r="S2192" s="16">
        <f t="shared" si="172"/>
        <v>42417.625046296293</v>
      </c>
      <c r="T2192" s="16">
        <f t="shared" si="173"/>
        <v>42452.290972222225</v>
      </c>
      <c r="U2192" s="14">
        <f t="shared" si="174"/>
        <v>2016</v>
      </c>
      <c r="V2192" s="17"/>
    </row>
    <row r="2193" spans="1:22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7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1"/>
        <v>35.92</v>
      </c>
      <c r="Q2193" s="11" t="s">
        <v>8330</v>
      </c>
      <c r="R2193" t="s">
        <v>8348</v>
      </c>
      <c r="S2193" s="16">
        <f t="shared" si="172"/>
        <v>42768.833645833336</v>
      </c>
      <c r="T2193" s="16">
        <f t="shared" si="173"/>
        <v>42780.833645833336</v>
      </c>
      <c r="U2193" s="14">
        <f t="shared" si="174"/>
        <v>2017</v>
      </c>
      <c r="V2193" s="17"/>
    </row>
    <row r="2194" spans="1:22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7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1"/>
        <v>40.07</v>
      </c>
      <c r="Q2194" s="11" t="s">
        <v>8330</v>
      </c>
      <c r="R2194" t="s">
        <v>8348</v>
      </c>
      <c r="S2194" s="16">
        <f t="shared" si="172"/>
        <v>42691.8512037037</v>
      </c>
      <c r="T2194" s="16">
        <f t="shared" si="173"/>
        <v>42719.958333333328</v>
      </c>
      <c r="U2194" s="14">
        <f t="shared" si="174"/>
        <v>2016</v>
      </c>
      <c r="V2194" s="17"/>
    </row>
    <row r="2195" spans="1:22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7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1"/>
        <v>75.650000000000006</v>
      </c>
      <c r="Q2195" s="11" t="s">
        <v>8330</v>
      </c>
      <c r="R2195" t="s">
        <v>8348</v>
      </c>
      <c r="S2195" s="16">
        <f t="shared" si="172"/>
        <v>42664.405925925923</v>
      </c>
      <c r="T2195" s="16">
        <f t="shared" si="173"/>
        <v>42695.207638888889</v>
      </c>
      <c r="U2195" s="14">
        <f t="shared" si="174"/>
        <v>2016</v>
      </c>
      <c r="V2195" s="17"/>
    </row>
    <row r="2196" spans="1:22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7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1"/>
        <v>61.2</v>
      </c>
      <c r="Q2196" s="11" t="s">
        <v>8330</v>
      </c>
      <c r="R2196" t="s">
        <v>8348</v>
      </c>
      <c r="S2196" s="16">
        <f t="shared" si="172"/>
        <v>42425.757986111115</v>
      </c>
      <c r="T2196" s="16">
        <f t="shared" si="173"/>
        <v>42455.716319444444</v>
      </c>
      <c r="U2196" s="14">
        <f t="shared" si="174"/>
        <v>2016</v>
      </c>
      <c r="V2196" s="17"/>
    </row>
    <row r="2197" spans="1:22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7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1"/>
        <v>48.13</v>
      </c>
      <c r="Q2197" s="11" t="s">
        <v>8330</v>
      </c>
      <c r="R2197" t="s">
        <v>8348</v>
      </c>
      <c r="S2197" s="16">
        <f t="shared" si="172"/>
        <v>42197.771990740745</v>
      </c>
      <c r="T2197" s="16">
        <f t="shared" si="173"/>
        <v>42227.771990740745</v>
      </c>
      <c r="U2197" s="14">
        <f t="shared" si="174"/>
        <v>2015</v>
      </c>
      <c r="V2197" s="17"/>
    </row>
    <row r="2198" spans="1:22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7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1"/>
        <v>68.11</v>
      </c>
      <c r="Q2198" s="11" t="s">
        <v>8330</v>
      </c>
      <c r="R2198" t="s">
        <v>8348</v>
      </c>
      <c r="S2198" s="16">
        <f t="shared" si="172"/>
        <v>42675.487291666665</v>
      </c>
      <c r="T2198" s="16">
        <f t="shared" si="173"/>
        <v>42706.291666666672</v>
      </c>
      <c r="U2198" s="14">
        <f t="shared" si="174"/>
        <v>2016</v>
      </c>
      <c r="V2198" s="17"/>
    </row>
    <row r="2199" spans="1:22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7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1"/>
        <v>65.89</v>
      </c>
      <c r="Q2199" s="11" t="s">
        <v>8330</v>
      </c>
      <c r="R2199" t="s">
        <v>8348</v>
      </c>
      <c r="S2199" s="16">
        <f t="shared" si="172"/>
        <v>42033.584016203706</v>
      </c>
      <c r="T2199" s="16">
        <f t="shared" si="173"/>
        <v>42063.584016203706</v>
      </c>
      <c r="U2199" s="14">
        <f t="shared" si="174"/>
        <v>2015</v>
      </c>
      <c r="V2199" s="17"/>
    </row>
    <row r="2200" spans="1:22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7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1"/>
        <v>81.650000000000006</v>
      </c>
      <c r="Q2200" s="11" t="s">
        <v>8330</v>
      </c>
      <c r="R2200" t="s">
        <v>8348</v>
      </c>
      <c r="S2200" s="16">
        <f t="shared" si="172"/>
        <v>42292.513888888891</v>
      </c>
      <c r="T2200" s="16">
        <f t="shared" si="173"/>
        <v>42322.555555555555</v>
      </c>
      <c r="U2200" s="14">
        <f t="shared" si="174"/>
        <v>2015</v>
      </c>
      <c r="V2200" s="17"/>
    </row>
    <row r="2201" spans="1:22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7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1"/>
        <v>52.7</v>
      </c>
      <c r="Q2201" s="11" t="s">
        <v>8330</v>
      </c>
      <c r="R2201" t="s">
        <v>8348</v>
      </c>
      <c r="S2201" s="16">
        <f t="shared" si="172"/>
        <v>42262.416643518518</v>
      </c>
      <c r="T2201" s="16">
        <f t="shared" si="173"/>
        <v>42292.416643518518</v>
      </c>
      <c r="U2201" s="14">
        <f t="shared" si="174"/>
        <v>2015</v>
      </c>
      <c r="V2201" s="17"/>
    </row>
    <row r="2202" spans="1:22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7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1"/>
        <v>41.23</v>
      </c>
      <c r="Q2202" s="11" t="s">
        <v>8330</v>
      </c>
      <c r="R2202" t="s">
        <v>8348</v>
      </c>
      <c r="S2202" s="16">
        <f t="shared" si="172"/>
        <v>42163.625787037032</v>
      </c>
      <c r="T2202" s="16">
        <f t="shared" si="173"/>
        <v>42191.125</v>
      </c>
      <c r="U2202" s="14">
        <f t="shared" si="174"/>
        <v>2015</v>
      </c>
      <c r="V2202" s="17"/>
    </row>
    <row r="2203" spans="1:22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7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1"/>
        <v>15.04</v>
      </c>
      <c r="Q2203" s="11" t="s">
        <v>8322</v>
      </c>
      <c r="R2203" t="s">
        <v>8327</v>
      </c>
      <c r="S2203" s="16">
        <f t="shared" si="172"/>
        <v>41276.846817129634</v>
      </c>
      <c r="T2203" s="16">
        <f t="shared" si="173"/>
        <v>41290.846817129634</v>
      </c>
      <c r="U2203" s="14">
        <f t="shared" si="174"/>
        <v>2013</v>
      </c>
      <c r="V2203" s="17"/>
    </row>
    <row r="2204" spans="1:22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7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1"/>
        <v>39.07</v>
      </c>
      <c r="Q2204" s="11" t="s">
        <v>8322</v>
      </c>
      <c r="R2204" t="s">
        <v>8327</v>
      </c>
      <c r="S2204" s="16">
        <f t="shared" si="172"/>
        <v>41184.849166666667</v>
      </c>
      <c r="T2204" s="16">
        <f t="shared" si="173"/>
        <v>41214.849166666667</v>
      </c>
      <c r="U2204" s="14">
        <f t="shared" si="174"/>
        <v>2012</v>
      </c>
      <c r="V2204" s="17"/>
    </row>
    <row r="2205" spans="1:22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7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1"/>
        <v>43.82</v>
      </c>
      <c r="Q2205" s="11" t="s">
        <v>8322</v>
      </c>
      <c r="R2205" t="s">
        <v>8327</v>
      </c>
      <c r="S2205" s="16">
        <f t="shared" si="172"/>
        <v>42241.85974537037</v>
      </c>
      <c r="T2205" s="16">
        <f t="shared" si="173"/>
        <v>42271.85974537037</v>
      </c>
      <c r="U2205" s="14">
        <f t="shared" si="174"/>
        <v>2015</v>
      </c>
      <c r="V2205" s="17"/>
    </row>
    <row r="2206" spans="1:22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7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1"/>
        <v>27.3</v>
      </c>
      <c r="Q2206" s="11" t="s">
        <v>8322</v>
      </c>
      <c r="R2206" t="s">
        <v>8327</v>
      </c>
      <c r="S2206" s="16">
        <f t="shared" si="172"/>
        <v>41312.311562499999</v>
      </c>
      <c r="T2206" s="16">
        <f t="shared" si="173"/>
        <v>41342.311562499999</v>
      </c>
      <c r="U2206" s="14">
        <f t="shared" si="174"/>
        <v>2013</v>
      </c>
      <c r="V2206" s="17"/>
    </row>
    <row r="2207" spans="1:22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7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1"/>
        <v>42.22</v>
      </c>
      <c r="Q2207" s="11" t="s">
        <v>8322</v>
      </c>
      <c r="R2207" t="s">
        <v>8327</v>
      </c>
      <c r="S2207" s="16">
        <f t="shared" si="172"/>
        <v>41031.82163194444</v>
      </c>
      <c r="T2207" s="16">
        <f t="shared" si="173"/>
        <v>41061.82163194444</v>
      </c>
      <c r="U2207" s="14">
        <f t="shared" si="174"/>
        <v>2012</v>
      </c>
      <c r="V2207" s="17"/>
    </row>
    <row r="2208" spans="1:22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7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1"/>
        <v>33.24</v>
      </c>
      <c r="Q2208" s="11" t="s">
        <v>8322</v>
      </c>
      <c r="R2208" t="s">
        <v>8327</v>
      </c>
      <c r="S2208" s="16">
        <f t="shared" si="172"/>
        <v>40997.257222222222</v>
      </c>
      <c r="T2208" s="16">
        <f t="shared" si="173"/>
        <v>41015.257222222222</v>
      </c>
      <c r="U2208" s="14">
        <f t="shared" si="174"/>
        <v>2012</v>
      </c>
      <c r="V2208" s="17"/>
    </row>
    <row r="2209" spans="1:22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7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1"/>
        <v>285.70999999999998</v>
      </c>
      <c r="Q2209" s="11" t="s">
        <v>8322</v>
      </c>
      <c r="R2209" t="s">
        <v>8327</v>
      </c>
      <c r="S2209" s="16">
        <f t="shared" si="172"/>
        <v>41564.194131944445</v>
      </c>
      <c r="T2209" s="16">
        <f t="shared" si="173"/>
        <v>41594.235798611109</v>
      </c>
      <c r="U2209" s="14">
        <f t="shared" si="174"/>
        <v>2013</v>
      </c>
      <c r="V2209" s="17"/>
    </row>
    <row r="2210" spans="1:22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7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1"/>
        <v>42.33</v>
      </c>
      <c r="Q2210" s="11" t="s">
        <v>8322</v>
      </c>
      <c r="R2210" t="s">
        <v>8327</v>
      </c>
      <c r="S2210" s="16">
        <f t="shared" si="172"/>
        <v>40946.882245370369</v>
      </c>
      <c r="T2210" s="16">
        <f t="shared" si="173"/>
        <v>41006.166666666664</v>
      </c>
      <c r="U2210" s="14">
        <f t="shared" si="174"/>
        <v>2012</v>
      </c>
      <c r="V2210" s="17"/>
    </row>
    <row r="2211" spans="1:22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7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1"/>
        <v>50.27</v>
      </c>
      <c r="Q2211" s="11" t="s">
        <v>8322</v>
      </c>
      <c r="R2211" t="s">
        <v>8327</v>
      </c>
      <c r="S2211" s="16">
        <f t="shared" si="172"/>
        <v>41732.479675925926</v>
      </c>
      <c r="T2211" s="16">
        <f t="shared" si="173"/>
        <v>41743.958333333336</v>
      </c>
      <c r="U2211" s="14">
        <f t="shared" si="174"/>
        <v>2014</v>
      </c>
      <c r="V2211" s="17"/>
    </row>
    <row r="2212" spans="1:22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7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1"/>
        <v>61.9</v>
      </c>
      <c r="Q2212" s="11" t="s">
        <v>8322</v>
      </c>
      <c r="R2212" t="s">
        <v>8327</v>
      </c>
      <c r="S2212" s="16">
        <f t="shared" si="172"/>
        <v>40956.066087962965</v>
      </c>
      <c r="T2212" s="16">
        <f t="shared" si="173"/>
        <v>41013.73333333333</v>
      </c>
      <c r="U2212" s="14">
        <f t="shared" si="174"/>
        <v>2012</v>
      </c>
      <c r="V2212" s="17"/>
    </row>
    <row r="2213" spans="1:22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7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1"/>
        <v>40.75</v>
      </c>
      <c r="Q2213" s="11" t="s">
        <v>8322</v>
      </c>
      <c r="R2213" t="s">
        <v>8327</v>
      </c>
      <c r="S2213" s="16">
        <f t="shared" si="172"/>
        <v>41716.785011574073</v>
      </c>
      <c r="T2213" s="16">
        <f t="shared" si="173"/>
        <v>41739.290972222225</v>
      </c>
      <c r="U2213" s="14">
        <f t="shared" si="174"/>
        <v>2014</v>
      </c>
      <c r="V2213" s="17"/>
    </row>
    <row r="2214" spans="1:22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7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1"/>
        <v>55.8</v>
      </c>
      <c r="Q2214" s="11" t="s">
        <v>8322</v>
      </c>
      <c r="R2214" t="s">
        <v>8327</v>
      </c>
      <c r="S2214" s="16">
        <f t="shared" si="172"/>
        <v>41548.747418981482</v>
      </c>
      <c r="T2214" s="16">
        <f t="shared" si="173"/>
        <v>41582.041666666664</v>
      </c>
      <c r="U2214" s="14">
        <f t="shared" si="174"/>
        <v>2013</v>
      </c>
      <c r="V2214" s="17"/>
    </row>
    <row r="2215" spans="1:22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7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1"/>
        <v>10</v>
      </c>
      <c r="Q2215" s="11" t="s">
        <v>8322</v>
      </c>
      <c r="R2215" t="s">
        <v>8327</v>
      </c>
      <c r="S2215" s="16">
        <f t="shared" si="172"/>
        <v>42109.826145833329</v>
      </c>
      <c r="T2215" s="16">
        <f t="shared" si="173"/>
        <v>42139.826145833329</v>
      </c>
      <c r="U2215" s="14">
        <f t="shared" si="174"/>
        <v>2015</v>
      </c>
      <c r="V2215" s="17"/>
    </row>
    <row r="2216" spans="1:22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7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1"/>
        <v>73.13</v>
      </c>
      <c r="Q2216" s="11" t="s">
        <v>8322</v>
      </c>
      <c r="R2216" t="s">
        <v>8327</v>
      </c>
      <c r="S2216" s="16">
        <f t="shared" si="172"/>
        <v>41646.792222222226</v>
      </c>
      <c r="T2216" s="16">
        <f t="shared" si="173"/>
        <v>41676.792222222226</v>
      </c>
      <c r="U2216" s="14">
        <f t="shared" si="174"/>
        <v>2014</v>
      </c>
      <c r="V2216" s="17"/>
    </row>
    <row r="2217" spans="1:22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7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1"/>
        <v>26.06</v>
      </c>
      <c r="Q2217" s="11" t="s">
        <v>8322</v>
      </c>
      <c r="R2217" t="s">
        <v>8327</v>
      </c>
      <c r="S2217" s="16">
        <f t="shared" si="172"/>
        <v>40958.717268518521</v>
      </c>
      <c r="T2217" s="16">
        <f t="shared" si="173"/>
        <v>40981.290972222225</v>
      </c>
      <c r="U2217" s="14">
        <f t="shared" si="174"/>
        <v>2012</v>
      </c>
      <c r="V2217" s="17"/>
    </row>
    <row r="2218" spans="1:22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7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1"/>
        <v>22.64</v>
      </c>
      <c r="Q2218" s="11" t="s">
        <v>8322</v>
      </c>
      <c r="R2218" t="s">
        <v>8327</v>
      </c>
      <c r="S2218" s="16">
        <f t="shared" si="172"/>
        <v>42194.751678240747</v>
      </c>
      <c r="T2218" s="16">
        <f t="shared" si="173"/>
        <v>42208.751678240747</v>
      </c>
      <c r="U2218" s="14">
        <f t="shared" si="174"/>
        <v>2015</v>
      </c>
      <c r="V2218" s="17"/>
    </row>
    <row r="2219" spans="1:22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7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1"/>
        <v>47.22</v>
      </c>
      <c r="Q2219" s="11" t="s">
        <v>8322</v>
      </c>
      <c r="R2219" t="s">
        <v>8327</v>
      </c>
      <c r="S2219" s="16">
        <f t="shared" si="172"/>
        <v>42299.776770833334</v>
      </c>
      <c r="T2219" s="16">
        <f t="shared" si="173"/>
        <v>42310.333333333328</v>
      </c>
      <c r="U2219" s="14">
        <f t="shared" si="174"/>
        <v>2015</v>
      </c>
      <c r="V2219" s="17"/>
    </row>
    <row r="2220" spans="1:22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7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1"/>
        <v>32.32</v>
      </c>
      <c r="Q2220" s="11" t="s">
        <v>8322</v>
      </c>
      <c r="R2220" t="s">
        <v>8327</v>
      </c>
      <c r="S2220" s="16">
        <f t="shared" si="172"/>
        <v>41127.812303240738</v>
      </c>
      <c r="T2220" s="16">
        <f t="shared" si="173"/>
        <v>41150</v>
      </c>
      <c r="U2220" s="14">
        <f t="shared" si="174"/>
        <v>2012</v>
      </c>
      <c r="V2220" s="17"/>
    </row>
    <row r="2221" spans="1:22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7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1"/>
        <v>53.42</v>
      </c>
      <c r="Q2221" s="11" t="s">
        <v>8322</v>
      </c>
      <c r="R2221" t="s">
        <v>8327</v>
      </c>
      <c r="S2221" s="16">
        <f t="shared" si="172"/>
        <v>42205.718888888892</v>
      </c>
      <c r="T2221" s="16">
        <f t="shared" si="173"/>
        <v>42235.718888888892</v>
      </c>
      <c r="U2221" s="14">
        <f t="shared" si="174"/>
        <v>2015</v>
      </c>
      <c r="V2221" s="17"/>
    </row>
    <row r="2222" spans="1:22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7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1"/>
        <v>51.3</v>
      </c>
      <c r="Q2222" s="11" t="s">
        <v>8322</v>
      </c>
      <c r="R2222" t="s">
        <v>8327</v>
      </c>
      <c r="S2222" s="16">
        <f t="shared" si="172"/>
        <v>41452.060601851852</v>
      </c>
      <c r="T2222" s="16">
        <f t="shared" si="173"/>
        <v>41482.060601851852</v>
      </c>
      <c r="U2222" s="14">
        <f t="shared" si="174"/>
        <v>2013</v>
      </c>
      <c r="V2222" s="17"/>
    </row>
    <row r="2223" spans="1:22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7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1"/>
        <v>37.200000000000003</v>
      </c>
      <c r="Q2223" s="11" t="s">
        <v>8330</v>
      </c>
      <c r="R2223" t="s">
        <v>8348</v>
      </c>
      <c r="S2223" s="16">
        <f t="shared" si="172"/>
        <v>42452.666770833333</v>
      </c>
      <c r="T2223" s="16">
        <f t="shared" si="173"/>
        <v>42483</v>
      </c>
      <c r="U2223" s="14">
        <f t="shared" si="174"/>
        <v>2016</v>
      </c>
      <c r="V2223" s="17"/>
    </row>
    <row r="2224" spans="1:22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7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1"/>
        <v>27.1</v>
      </c>
      <c r="Q2224" s="11" t="s">
        <v>8330</v>
      </c>
      <c r="R2224" t="s">
        <v>8348</v>
      </c>
      <c r="S2224" s="16">
        <f t="shared" si="172"/>
        <v>40906.787581018521</v>
      </c>
      <c r="T2224" s="16">
        <f t="shared" si="173"/>
        <v>40936.787581018521</v>
      </c>
      <c r="U2224" s="14">
        <f t="shared" si="174"/>
        <v>2011</v>
      </c>
      <c r="V2224" s="17"/>
    </row>
    <row r="2225" spans="1:22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7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1"/>
        <v>206.31</v>
      </c>
      <c r="Q2225" s="11" t="s">
        <v>8330</v>
      </c>
      <c r="R2225" t="s">
        <v>8348</v>
      </c>
      <c r="S2225" s="16">
        <f t="shared" si="172"/>
        <v>42152.640833333338</v>
      </c>
      <c r="T2225" s="16">
        <f t="shared" si="173"/>
        <v>42182.640833333338</v>
      </c>
      <c r="U2225" s="14">
        <f t="shared" si="174"/>
        <v>2015</v>
      </c>
      <c r="V2225" s="17"/>
    </row>
    <row r="2226" spans="1:22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7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1"/>
        <v>82.15</v>
      </c>
      <c r="Q2226" s="11" t="s">
        <v>8330</v>
      </c>
      <c r="R2226" t="s">
        <v>8348</v>
      </c>
      <c r="S2226" s="16">
        <f t="shared" si="172"/>
        <v>42644.667534722219</v>
      </c>
      <c r="T2226" s="16">
        <f t="shared" si="173"/>
        <v>42672.791666666672</v>
      </c>
      <c r="U2226" s="14">
        <f t="shared" si="174"/>
        <v>2016</v>
      </c>
      <c r="V2226" s="17"/>
    </row>
    <row r="2227" spans="1:22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7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1"/>
        <v>164.8</v>
      </c>
      <c r="Q2227" s="11" t="s">
        <v>8330</v>
      </c>
      <c r="R2227" t="s">
        <v>8348</v>
      </c>
      <c r="S2227" s="16">
        <f t="shared" si="172"/>
        <v>41873.79184027778</v>
      </c>
      <c r="T2227" s="16">
        <f t="shared" si="173"/>
        <v>41903.79184027778</v>
      </c>
      <c r="U2227" s="14">
        <f t="shared" si="174"/>
        <v>2014</v>
      </c>
      <c r="V2227" s="17"/>
    </row>
    <row r="2228" spans="1:22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7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1"/>
        <v>60.82</v>
      </c>
      <c r="Q2228" s="11" t="s">
        <v>8330</v>
      </c>
      <c r="R2228" t="s">
        <v>8348</v>
      </c>
      <c r="S2228" s="16">
        <f t="shared" si="172"/>
        <v>42381.79886574074</v>
      </c>
      <c r="T2228" s="16">
        <f t="shared" si="173"/>
        <v>42412.207638888889</v>
      </c>
      <c r="U2228" s="14">
        <f t="shared" si="174"/>
        <v>2016</v>
      </c>
      <c r="V2228" s="17"/>
    </row>
    <row r="2229" spans="1:22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7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1"/>
        <v>67.97</v>
      </c>
      <c r="Q2229" s="11" t="s">
        <v>8330</v>
      </c>
      <c r="R2229" t="s">
        <v>8348</v>
      </c>
      <c r="S2229" s="16">
        <f t="shared" si="172"/>
        <v>41561.807349537034</v>
      </c>
      <c r="T2229" s="16">
        <f t="shared" si="173"/>
        <v>41591.849016203705</v>
      </c>
      <c r="U2229" s="14">
        <f t="shared" si="174"/>
        <v>2013</v>
      </c>
      <c r="V2229" s="17"/>
    </row>
    <row r="2230" spans="1:22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7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1"/>
        <v>81.56</v>
      </c>
      <c r="Q2230" s="11" t="s">
        <v>8330</v>
      </c>
      <c r="R2230" t="s">
        <v>8348</v>
      </c>
      <c r="S2230" s="16">
        <f t="shared" si="172"/>
        <v>42202.278194444443</v>
      </c>
      <c r="T2230" s="16">
        <f t="shared" si="173"/>
        <v>42232.278194444443</v>
      </c>
      <c r="U2230" s="14">
        <f t="shared" si="174"/>
        <v>2015</v>
      </c>
      <c r="V2230" s="17"/>
    </row>
    <row r="2231" spans="1:22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7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1"/>
        <v>25.43</v>
      </c>
      <c r="Q2231" s="11" t="s">
        <v>8330</v>
      </c>
      <c r="R2231" t="s">
        <v>8348</v>
      </c>
      <c r="S2231" s="16">
        <f t="shared" si="172"/>
        <v>41484.664247685185</v>
      </c>
      <c r="T2231" s="16">
        <f t="shared" si="173"/>
        <v>41520.166666666664</v>
      </c>
      <c r="U2231" s="14">
        <f t="shared" si="174"/>
        <v>2013</v>
      </c>
      <c r="V2231" s="17"/>
    </row>
    <row r="2232" spans="1:22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7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1"/>
        <v>21.5</v>
      </c>
      <c r="Q2232" s="11" t="s">
        <v>8330</v>
      </c>
      <c r="R2232" t="s">
        <v>8348</v>
      </c>
      <c r="S2232" s="16">
        <f t="shared" si="172"/>
        <v>41724.881099537037</v>
      </c>
      <c r="T2232" s="16">
        <f t="shared" si="173"/>
        <v>41754.881099537037</v>
      </c>
      <c r="U2232" s="14">
        <f t="shared" si="174"/>
        <v>2014</v>
      </c>
      <c r="V2232" s="17"/>
    </row>
    <row r="2233" spans="1:22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7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1"/>
        <v>27.23</v>
      </c>
      <c r="Q2233" s="11" t="s">
        <v>8330</v>
      </c>
      <c r="R2233" t="s">
        <v>8348</v>
      </c>
      <c r="S2233" s="16">
        <f t="shared" si="172"/>
        <v>41423.910891203705</v>
      </c>
      <c r="T2233" s="16">
        <f t="shared" si="173"/>
        <v>41450.208333333336</v>
      </c>
      <c r="U2233" s="14">
        <f t="shared" si="174"/>
        <v>2013</v>
      </c>
      <c r="V2233" s="17"/>
    </row>
    <row r="2234" spans="1:22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7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1"/>
        <v>25.09</v>
      </c>
      <c r="Q2234" s="11" t="s">
        <v>8330</v>
      </c>
      <c r="R2234" t="s">
        <v>8348</v>
      </c>
      <c r="S2234" s="16">
        <f t="shared" si="172"/>
        <v>41806.794074074074</v>
      </c>
      <c r="T2234" s="16">
        <f t="shared" si="173"/>
        <v>41839.125</v>
      </c>
      <c r="U2234" s="14">
        <f t="shared" si="174"/>
        <v>2014</v>
      </c>
      <c r="V2234" s="17"/>
    </row>
    <row r="2235" spans="1:22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7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1"/>
        <v>21.23</v>
      </c>
      <c r="Q2235" s="11" t="s">
        <v>8330</v>
      </c>
      <c r="R2235" t="s">
        <v>8348</v>
      </c>
      <c r="S2235" s="16">
        <f t="shared" si="172"/>
        <v>42331.378923611104</v>
      </c>
      <c r="T2235" s="16">
        <f t="shared" si="173"/>
        <v>42352</v>
      </c>
      <c r="U2235" s="14">
        <f t="shared" si="174"/>
        <v>2015</v>
      </c>
      <c r="V2235" s="17"/>
    </row>
    <row r="2236" spans="1:22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7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1"/>
        <v>41.61</v>
      </c>
      <c r="Q2236" s="11" t="s">
        <v>8330</v>
      </c>
      <c r="R2236" t="s">
        <v>8348</v>
      </c>
      <c r="S2236" s="16">
        <f t="shared" si="172"/>
        <v>42710.824618055558</v>
      </c>
      <c r="T2236" s="16">
        <f t="shared" si="173"/>
        <v>42740.824618055558</v>
      </c>
      <c r="U2236" s="14">
        <f t="shared" si="174"/>
        <v>2016</v>
      </c>
      <c r="V2236" s="17"/>
    </row>
    <row r="2237" spans="1:22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7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1"/>
        <v>135.59</v>
      </c>
      <c r="Q2237" s="11" t="s">
        <v>8330</v>
      </c>
      <c r="R2237" t="s">
        <v>8348</v>
      </c>
      <c r="S2237" s="16">
        <f t="shared" si="172"/>
        <v>42062.022118055553</v>
      </c>
      <c r="T2237" s="16">
        <f t="shared" si="173"/>
        <v>42091.980451388896</v>
      </c>
      <c r="U2237" s="14">
        <f t="shared" si="174"/>
        <v>2015</v>
      </c>
      <c r="V2237" s="17"/>
    </row>
    <row r="2238" spans="1:22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7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1"/>
        <v>22.12</v>
      </c>
      <c r="Q2238" s="11" t="s">
        <v>8330</v>
      </c>
      <c r="R2238" t="s">
        <v>8348</v>
      </c>
      <c r="S2238" s="16">
        <f t="shared" si="172"/>
        <v>42371.617164351846</v>
      </c>
      <c r="T2238" s="16">
        <f t="shared" si="173"/>
        <v>42401.617164351846</v>
      </c>
      <c r="U2238" s="14">
        <f t="shared" si="174"/>
        <v>2016</v>
      </c>
      <c r="V2238" s="17"/>
    </row>
    <row r="2239" spans="1:22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7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1"/>
        <v>64.63</v>
      </c>
      <c r="Q2239" s="11" t="s">
        <v>8330</v>
      </c>
      <c r="R2239" t="s">
        <v>8348</v>
      </c>
      <c r="S2239" s="16">
        <f t="shared" si="172"/>
        <v>41915.003275462965</v>
      </c>
      <c r="T2239" s="16">
        <f t="shared" si="173"/>
        <v>41955.332638888889</v>
      </c>
      <c r="U2239" s="14">
        <f t="shared" si="174"/>
        <v>2014</v>
      </c>
      <c r="V2239" s="17"/>
    </row>
    <row r="2240" spans="1:22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7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1"/>
        <v>69.569999999999993</v>
      </c>
      <c r="Q2240" s="11" t="s">
        <v>8330</v>
      </c>
      <c r="R2240" t="s">
        <v>8348</v>
      </c>
      <c r="S2240" s="16">
        <f t="shared" si="172"/>
        <v>42774.621712962966</v>
      </c>
      <c r="T2240" s="16">
        <f t="shared" si="173"/>
        <v>42804.621712962966</v>
      </c>
      <c r="U2240" s="14">
        <f t="shared" si="174"/>
        <v>2017</v>
      </c>
      <c r="V2240" s="17"/>
    </row>
    <row r="2241" spans="1:22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7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1"/>
        <v>75.13</v>
      </c>
      <c r="Q2241" s="11" t="s">
        <v>8330</v>
      </c>
      <c r="R2241" t="s">
        <v>8348</v>
      </c>
      <c r="S2241" s="16">
        <f t="shared" si="172"/>
        <v>41572.958495370374</v>
      </c>
      <c r="T2241" s="16">
        <f t="shared" si="173"/>
        <v>41609.168055555558</v>
      </c>
      <c r="U2241" s="14">
        <f t="shared" si="174"/>
        <v>2013</v>
      </c>
      <c r="V2241" s="17"/>
    </row>
    <row r="2242" spans="1:22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7">
        <f t="shared" ref="F2242:F2305" si="175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71"/>
        <v>140.97999999999999</v>
      </c>
      <c r="Q2242" s="11" t="s">
        <v>8330</v>
      </c>
      <c r="R2242" t="s">
        <v>8348</v>
      </c>
      <c r="S2242" s="16">
        <f t="shared" si="172"/>
        <v>42452.825740740736</v>
      </c>
      <c r="T2242" s="16">
        <f t="shared" si="173"/>
        <v>42482.825740740736</v>
      </c>
      <c r="U2242" s="14">
        <f t="shared" si="174"/>
        <v>2016</v>
      </c>
      <c r="V2242" s="17"/>
    </row>
    <row r="2243" spans="1:22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7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76">IFERROR(ROUND(E2243/M2243,2),0)</f>
        <v>49.47</v>
      </c>
      <c r="Q2243" s="11" t="s">
        <v>8330</v>
      </c>
      <c r="R2243" t="s">
        <v>8348</v>
      </c>
      <c r="S2243" s="16">
        <f t="shared" ref="S2243:S2306" si="177">(((K2243/60)/60)/24)+DATE(1970,1,1)</f>
        <v>42766.827546296292</v>
      </c>
      <c r="T2243" s="16">
        <f t="shared" ref="T2243:T2306" si="178">(((J2243/60)/60)/24)+DATE(1970,1,1)</f>
        <v>42796.827546296292</v>
      </c>
      <c r="U2243" s="14">
        <f t="shared" si="174"/>
        <v>2017</v>
      </c>
      <c r="V2243" s="17"/>
    </row>
    <row r="2244" spans="1:22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7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6"/>
        <v>53.87</v>
      </c>
      <c r="Q2244" s="11" t="s">
        <v>8330</v>
      </c>
      <c r="R2244" t="s">
        <v>8348</v>
      </c>
      <c r="S2244" s="16">
        <f t="shared" si="177"/>
        <v>41569.575613425928</v>
      </c>
      <c r="T2244" s="16">
        <f t="shared" si="178"/>
        <v>41605.126388888886</v>
      </c>
      <c r="U2244" s="14">
        <f t="shared" ref="U2244:U2307" si="179">YEAR(S2244)</f>
        <v>2013</v>
      </c>
      <c r="V2244" s="17"/>
    </row>
    <row r="2245" spans="1:22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7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6"/>
        <v>4.57</v>
      </c>
      <c r="Q2245" s="11" t="s">
        <v>8330</v>
      </c>
      <c r="R2245" t="s">
        <v>8348</v>
      </c>
      <c r="S2245" s="16">
        <f t="shared" si="177"/>
        <v>42800.751041666663</v>
      </c>
      <c r="T2245" s="16">
        <f t="shared" si="178"/>
        <v>42807.125</v>
      </c>
      <c r="U2245" s="14">
        <f t="shared" si="179"/>
        <v>2017</v>
      </c>
      <c r="V2245" s="17"/>
    </row>
    <row r="2246" spans="1:22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7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6"/>
        <v>65</v>
      </c>
      <c r="Q2246" s="11" t="s">
        <v>8330</v>
      </c>
      <c r="R2246" t="s">
        <v>8348</v>
      </c>
      <c r="S2246" s="16">
        <f t="shared" si="177"/>
        <v>42647.818819444445</v>
      </c>
      <c r="T2246" s="16">
        <f t="shared" si="178"/>
        <v>42659.854166666672</v>
      </c>
      <c r="U2246" s="14">
        <f t="shared" si="179"/>
        <v>2016</v>
      </c>
      <c r="V2246" s="17"/>
    </row>
    <row r="2247" spans="1:22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7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6"/>
        <v>53.48</v>
      </c>
      <c r="Q2247" s="11" t="s">
        <v>8330</v>
      </c>
      <c r="R2247" t="s">
        <v>8348</v>
      </c>
      <c r="S2247" s="16">
        <f t="shared" si="177"/>
        <v>41660.708530092597</v>
      </c>
      <c r="T2247" s="16">
        <f t="shared" si="178"/>
        <v>41691.75</v>
      </c>
      <c r="U2247" s="14">
        <f t="shared" si="179"/>
        <v>2014</v>
      </c>
      <c r="V2247" s="17"/>
    </row>
    <row r="2248" spans="1:22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7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6"/>
        <v>43.91</v>
      </c>
      <c r="Q2248" s="11" t="s">
        <v>8330</v>
      </c>
      <c r="R2248" t="s">
        <v>8348</v>
      </c>
      <c r="S2248" s="16">
        <f t="shared" si="177"/>
        <v>42221.79178240741</v>
      </c>
      <c r="T2248" s="16">
        <f t="shared" si="178"/>
        <v>42251.79178240741</v>
      </c>
      <c r="U2248" s="14">
        <f t="shared" si="179"/>
        <v>2015</v>
      </c>
      <c r="V2248" s="17"/>
    </row>
    <row r="2249" spans="1:22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7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6"/>
        <v>50.85</v>
      </c>
      <c r="Q2249" s="11" t="s">
        <v>8330</v>
      </c>
      <c r="R2249" t="s">
        <v>8348</v>
      </c>
      <c r="S2249" s="16">
        <f t="shared" si="177"/>
        <v>42200.666261574079</v>
      </c>
      <c r="T2249" s="16">
        <f t="shared" si="178"/>
        <v>42214.666261574079</v>
      </c>
      <c r="U2249" s="14">
        <f t="shared" si="179"/>
        <v>2015</v>
      </c>
      <c r="V2249" s="17"/>
    </row>
    <row r="2250" spans="1:22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7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76"/>
        <v>58.63</v>
      </c>
      <c r="Q2250" s="11" t="s">
        <v>8330</v>
      </c>
      <c r="R2250" t="s">
        <v>8348</v>
      </c>
      <c r="S2250" s="16">
        <f t="shared" si="177"/>
        <v>42688.875902777778</v>
      </c>
      <c r="T2250" s="16">
        <f t="shared" si="178"/>
        <v>42718.875902777778</v>
      </c>
      <c r="U2250" s="14">
        <f t="shared" si="179"/>
        <v>2016</v>
      </c>
      <c r="V2250" s="17"/>
    </row>
    <row r="2251" spans="1:22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7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76"/>
        <v>32.82</v>
      </c>
      <c r="Q2251" s="11" t="s">
        <v>8330</v>
      </c>
      <c r="R2251" t="s">
        <v>8348</v>
      </c>
      <c r="S2251" s="16">
        <f t="shared" si="177"/>
        <v>41336.703298611108</v>
      </c>
      <c r="T2251" s="16">
        <f t="shared" si="178"/>
        <v>41366.661631944444</v>
      </c>
      <c r="U2251" s="14">
        <f t="shared" si="179"/>
        <v>2013</v>
      </c>
      <c r="V2251" s="17"/>
    </row>
    <row r="2252" spans="1:22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7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76"/>
        <v>426.93</v>
      </c>
      <c r="Q2252" s="11" t="s">
        <v>8330</v>
      </c>
      <c r="R2252" t="s">
        <v>8348</v>
      </c>
      <c r="S2252" s="16">
        <f t="shared" si="177"/>
        <v>42677.005474537036</v>
      </c>
      <c r="T2252" s="16">
        <f t="shared" si="178"/>
        <v>42707.0471412037</v>
      </c>
      <c r="U2252" s="14">
        <f t="shared" si="179"/>
        <v>2016</v>
      </c>
      <c r="V2252" s="17"/>
    </row>
    <row r="2253" spans="1:22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7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76"/>
        <v>23.81</v>
      </c>
      <c r="Q2253" s="11" t="s">
        <v>8330</v>
      </c>
      <c r="R2253" t="s">
        <v>8348</v>
      </c>
      <c r="S2253" s="16">
        <f t="shared" si="177"/>
        <v>41846.34579861111</v>
      </c>
      <c r="T2253" s="16">
        <f t="shared" si="178"/>
        <v>41867.34579861111</v>
      </c>
      <c r="U2253" s="14">
        <f t="shared" si="179"/>
        <v>2014</v>
      </c>
      <c r="V2253" s="17"/>
    </row>
    <row r="2254" spans="1:22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7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76"/>
        <v>98.41</v>
      </c>
      <c r="Q2254" s="11" t="s">
        <v>8330</v>
      </c>
      <c r="R2254" t="s">
        <v>8348</v>
      </c>
      <c r="S2254" s="16">
        <f t="shared" si="177"/>
        <v>42573.327986111108</v>
      </c>
      <c r="T2254" s="16">
        <f t="shared" si="178"/>
        <v>42588.327986111108</v>
      </c>
      <c r="U2254" s="14">
        <f t="shared" si="179"/>
        <v>2016</v>
      </c>
      <c r="V2254" s="17"/>
    </row>
    <row r="2255" spans="1:22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7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76"/>
        <v>107.32</v>
      </c>
      <c r="Q2255" s="11" t="s">
        <v>8330</v>
      </c>
      <c r="R2255" t="s">
        <v>8348</v>
      </c>
      <c r="S2255" s="16">
        <f t="shared" si="177"/>
        <v>42296.631331018521</v>
      </c>
      <c r="T2255" s="16">
        <f t="shared" si="178"/>
        <v>42326.672997685186</v>
      </c>
      <c r="U2255" s="14">
        <f t="shared" si="179"/>
        <v>2015</v>
      </c>
      <c r="V2255" s="17"/>
    </row>
    <row r="2256" spans="1:22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7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76"/>
        <v>11.67</v>
      </c>
      <c r="Q2256" s="11" t="s">
        <v>8330</v>
      </c>
      <c r="R2256" t="s">
        <v>8348</v>
      </c>
      <c r="S2256" s="16">
        <f t="shared" si="177"/>
        <v>42752.647777777776</v>
      </c>
      <c r="T2256" s="16">
        <f t="shared" si="178"/>
        <v>42759.647777777776</v>
      </c>
      <c r="U2256" s="14">
        <f t="shared" si="179"/>
        <v>2017</v>
      </c>
      <c r="V2256" s="17"/>
    </row>
    <row r="2257" spans="1:22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7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76"/>
        <v>41.78</v>
      </c>
      <c r="Q2257" s="11" t="s">
        <v>8330</v>
      </c>
      <c r="R2257" t="s">
        <v>8348</v>
      </c>
      <c r="S2257" s="16">
        <f t="shared" si="177"/>
        <v>42467.951979166668</v>
      </c>
      <c r="T2257" s="16">
        <f t="shared" si="178"/>
        <v>42497.951979166668</v>
      </c>
      <c r="U2257" s="14">
        <f t="shared" si="179"/>
        <v>2016</v>
      </c>
      <c r="V2257" s="17"/>
    </row>
    <row r="2258" spans="1:22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7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76"/>
        <v>21.38</v>
      </c>
      <c r="Q2258" s="11" t="s">
        <v>8330</v>
      </c>
      <c r="R2258" t="s">
        <v>8348</v>
      </c>
      <c r="S2258" s="16">
        <f t="shared" si="177"/>
        <v>42682.451921296291</v>
      </c>
      <c r="T2258" s="16">
        <f t="shared" si="178"/>
        <v>42696.451921296291</v>
      </c>
      <c r="U2258" s="14">
        <f t="shared" si="179"/>
        <v>2016</v>
      </c>
      <c r="V2258" s="17"/>
    </row>
    <row r="2259" spans="1:22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7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76"/>
        <v>94.1</v>
      </c>
      <c r="Q2259" s="11" t="s">
        <v>8330</v>
      </c>
      <c r="R2259" t="s">
        <v>8348</v>
      </c>
      <c r="S2259" s="16">
        <f t="shared" si="177"/>
        <v>42505.936678240745</v>
      </c>
      <c r="T2259" s="16">
        <f t="shared" si="178"/>
        <v>42540.958333333328</v>
      </c>
      <c r="U2259" s="14">
        <f t="shared" si="179"/>
        <v>2016</v>
      </c>
      <c r="V2259" s="17"/>
    </row>
    <row r="2260" spans="1:22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7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76"/>
        <v>15.72</v>
      </c>
      <c r="Q2260" s="11" t="s">
        <v>8330</v>
      </c>
      <c r="R2260" t="s">
        <v>8348</v>
      </c>
      <c r="S2260" s="16">
        <f t="shared" si="177"/>
        <v>42136.75100694444</v>
      </c>
      <c r="T2260" s="16">
        <f t="shared" si="178"/>
        <v>42166.75100694444</v>
      </c>
      <c r="U2260" s="14">
        <f t="shared" si="179"/>
        <v>2015</v>
      </c>
      <c r="V2260" s="17"/>
    </row>
    <row r="2261" spans="1:22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7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76"/>
        <v>90.64</v>
      </c>
      <c r="Q2261" s="11" t="s">
        <v>8330</v>
      </c>
      <c r="R2261" t="s">
        <v>8348</v>
      </c>
      <c r="S2261" s="16">
        <f t="shared" si="177"/>
        <v>42702.804814814815</v>
      </c>
      <c r="T2261" s="16">
        <f t="shared" si="178"/>
        <v>42712.804814814815</v>
      </c>
      <c r="U2261" s="14">
        <f t="shared" si="179"/>
        <v>2016</v>
      </c>
      <c r="V2261" s="17"/>
    </row>
    <row r="2262" spans="1:22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7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76"/>
        <v>97.3</v>
      </c>
      <c r="Q2262" s="11" t="s">
        <v>8330</v>
      </c>
      <c r="R2262" t="s">
        <v>8348</v>
      </c>
      <c r="S2262" s="16">
        <f t="shared" si="177"/>
        <v>41695.016782407409</v>
      </c>
      <c r="T2262" s="16">
        <f t="shared" si="178"/>
        <v>41724.975115740745</v>
      </c>
      <c r="U2262" s="14">
        <f t="shared" si="179"/>
        <v>2014</v>
      </c>
      <c r="V2262" s="17"/>
    </row>
    <row r="2263" spans="1:22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7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76"/>
        <v>37.119999999999997</v>
      </c>
      <c r="Q2263" s="11" t="s">
        <v>8330</v>
      </c>
      <c r="R2263" t="s">
        <v>8348</v>
      </c>
      <c r="S2263" s="16">
        <f t="shared" si="177"/>
        <v>42759.724768518514</v>
      </c>
      <c r="T2263" s="16">
        <f t="shared" si="178"/>
        <v>42780.724768518514</v>
      </c>
      <c r="U2263" s="14">
        <f t="shared" si="179"/>
        <v>2017</v>
      </c>
      <c r="V2263" s="17"/>
    </row>
    <row r="2264" spans="1:22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7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76"/>
        <v>28.1</v>
      </c>
      <c r="Q2264" s="11" t="s">
        <v>8330</v>
      </c>
      <c r="R2264" t="s">
        <v>8348</v>
      </c>
      <c r="S2264" s="16">
        <f t="shared" si="177"/>
        <v>41926.585162037038</v>
      </c>
      <c r="T2264" s="16">
        <f t="shared" si="178"/>
        <v>41961</v>
      </c>
      <c r="U2264" s="14">
        <f t="shared" si="179"/>
        <v>2014</v>
      </c>
      <c r="V2264" s="17"/>
    </row>
    <row r="2265" spans="1:22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7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76"/>
        <v>144.43</v>
      </c>
      <c r="Q2265" s="11" t="s">
        <v>8330</v>
      </c>
      <c r="R2265" t="s">
        <v>8348</v>
      </c>
      <c r="S2265" s="16">
        <f t="shared" si="177"/>
        <v>42014.832326388889</v>
      </c>
      <c r="T2265" s="16">
        <f t="shared" si="178"/>
        <v>42035.832326388889</v>
      </c>
      <c r="U2265" s="14">
        <f t="shared" si="179"/>
        <v>2015</v>
      </c>
      <c r="V2265" s="17"/>
    </row>
    <row r="2266" spans="1:22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7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76"/>
        <v>24.27</v>
      </c>
      <c r="Q2266" s="11" t="s">
        <v>8330</v>
      </c>
      <c r="R2266" t="s">
        <v>8348</v>
      </c>
      <c r="S2266" s="16">
        <f t="shared" si="177"/>
        <v>42496.582337962958</v>
      </c>
      <c r="T2266" s="16">
        <f t="shared" si="178"/>
        <v>42513.125</v>
      </c>
      <c r="U2266" s="14">
        <f t="shared" si="179"/>
        <v>2016</v>
      </c>
      <c r="V2266" s="17"/>
    </row>
    <row r="2267" spans="1:22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7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76"/>
        <v>35.119999999999997</v>
      </c>
      <c r="Q2267" s="11" t="s">
        <v>8330</v>
      </c>
      <c r="R2267" t="s">
        <v>8348</v>
      </c>
      <c r="S2267" s="16">
        <f t="shared" si="177"/>
        <v>42689.853090277778</v>
      </c>
      <c r="T2267" s="16">
        <f t="shared" si="178"/>
        <v>42696.853090277778</v>
      </c>
      <c r="U2267" s="14">
        <f t="shared" si="179"/>
        <v>2016</v>
      </c>
      <c r="V2267" s="17"/>
    </row>
    <row r="2268" spans="1:22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7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76"/>
        <v>24.76</v>
      </c>
      <c r="Q2268" s="11" t="s">
        <v>8330</v>
      </c>
      <c r="R2268" t="s">
        <v>8348</v>
      </c>
      <c r="S2268" s="16">
        <f t="shared" si="177"/>
        <v>42469.874907407408</v>
      </c>
      <c r="T2268" s="16">
        <f t="shared" si="178"/>
        <v>42487.083333333328</v>
      </c>
      <c r="U2268" s="14">
        <f t="shared" si="179"/>
        <v>2016</v>
      </c>
      <c r="V2268" s="17"/>
    </row>
    <row r="2269" spans="1:22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7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76"/>
        <v>188.38</v>
      </c>
      <c r="Q2269" s="11" t="s">
        <v>8330</v>
      </c>
      <c r="R2269" t="s">
        <v>8348</v>
      </c>
      <c r="S2269" s="16">
        <f t="shared" si="177"/>
        <v>41968.829826388886</v>
      </c>
      <c r="T2269" s="16">
        <f t="shared" si="178"/>
        <v>41994.041666666672</v>
      </c>
      <c r="U2269" s="14">
        <f t="shared" si="179"/>
        <v>2014</v>
      </c>
      <c r="V2269" s="17"/>
    </row>
    <row r="2270" spans="1:22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7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76"/>
        <v>148.08000000000001</v>
      </c>
      <c r="Q2270" s="11" t="s">
        <v>8330</v>
      </c>
      <c r="R2270" t="s">
        <v>8348</v>
      </c>
      <c r="S2270" s="16">
        <f t="shared" si="177"/>
        <v>42776.082349537035</v>
      </c>
      <c r="T2270" s="16">
        <f t="shared" si="178"/>
        <v>42806.082349537035</v>
      </c>
      <c r="U2270" s="14">
        <f t="shared" si="179"/>
        <v>2017</v>
      </c>
      <c r="V2270" s="17"/>
    </row>
    <row r="2271" spans="1:22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7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76"/>
        <v>49.93</v>
      </c>
      <c r="Q2271" s="11" t="s">
        <v>8330</v>
      </c>
      <c r="R2271" t="s">
        <v>8348</v>
      </c>
      <c r="S2271" s="16">
        <f t="shared" si="177"/>
        <v>42776.704432870371</v>
      </c>
      <c r="T2271" s="16">
        <f t="shared" si="178"/>
        <v>42801.208333333328</v>
      </c>
      <c r="U2271" s="14">
        <f t="shared" si="179"/>
        <v>2017</v>
      </c>
      <c r="V2271" s="17"/>
    </row>
    <row r="2272" spans="1:22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7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76"/>
        <v>107.82</v>
      </c>
      <c r="Q2272" s="11" t="s">
        <v>8330</v>
      </c>
      <c r="R2272" t="s">
        <v>8348</v>
      </c>
      <c r="S2272" s="16">
        <f t="shared" si="177"/>
        <v>42725.869363425925</v>
      </c>
      <c r="T2272" s="16">
        <f t="shared" si="178"/>
        <v>42745.915972222225</v>
      </c>
      <c r="U2272" s="14">
        <f t="shared" si="179"/>
        <v>2016</v>
      </c>
      <c r="V2272" s="17"/>
    </row>
    <row r="2273" spans="1:22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7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76"/>
        <v>42.63</v>
      </c>
      <c r="Q2273" s="11" t="s">
        <v>8330</v>
      </c>
      <c r="R2273" t="s">
        <v>8348</v>
      </c>
      <c r="S2273" s="16">
        <f t="shared" si="177"/>
        <v>42684.000046296293</v>
      </c>
      <c r="T2273" s="16">
        <f t="shared" si="178"/>
        <v>42714.000046296293</v>
      </c>
      <c r="U2273" s="14">
        <f t="shared" si="179"/>
        <v>2016</v>
      </c>
      <c r="V2273" s="17"/>
    </row>
    <row r="2274" spans="1:22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7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76"/>
        <v>14.37</v>
      </c>
      <c r="Q2274" s="11" t="s">
        <v>8330</v>
      </c>
      <c r="R2274" t="s">
        <v>8348</v>
      </c>
      <c r="S2274" s="16">
        <f t="shared" si="177"/>
        <v>42315.699490740735</v>
      </c>
      <c r="T2274" s="16">
        <f t="shared" si="178"/>
        <v>42345.699490740735</v>
      </c>
      <c r="U2274" s="14">
        <f t="shared" si="179"/>
        <v>2015</v>
      </c>
      <c r="V2274" s="17"/>
    </row>
    <row r="2275" spans="1:22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7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76"/>
        <v>37.479999999999997</v>
      </c>
      <c r="Q2275" s="11" t="s">
        <v>8330</v>
      </c>
      <c r="R2275" t="s">
        <v>8348</v>
      </c>
      <c r="S2275" s="16">
        <f t="shared" si="177"/>
        <v>42781.549097222218</v>
      </c>
      <c r="T2275" s="16">
        <f t="shared" si="178"/>
        <v>42806.507430555561</v>
      </c>
      <c r="U2275" s="14">
        <f t="shared" si="179"/>
        <v>2017</v>
      </c>
      <c r="V2275" s="17"/>
    </row>
    <row r="2276" spans="1:22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7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76"/>
        <v>30.2</v>
      </c>
      <c r="Q2276" s="11" t="s">
        <v>8330</v>
      </c>
      <c r="R2276" t="s">
        <v>8348</v>
      </c>
      <c r="S2276" s="16">
        <f t="shared" si="177"/>
        <v>41663.500659722224</v>
      </c>
      <c r="T2276" s="16">
        <f t="shared" si="178"/>
        <v>41693.500659722224</v>
      </c>
      <c r="U2276" s="14">
        <f t="shared" si="179"/>
        <v>2014</v>
      </c>
      <c r="V2276" s="17"/>
    </row>
    <row r="2277" spans="1:22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7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76"/>
        <v>33.549999999999997</v>
      </c>
      <c r="Q2277" s="11" t="s">
        <v>8330</v>
      </c>
      <c r="R2277" t="s">
        <v>8348</v>
      </c>
      <c r="S2277" s="16">
        <f t="shared" si="177"/>
        <v>41965.616655092599</v>
      </c>
      <c r="T2277" s="16">
        <f t="shared" si="178"/>
        <v>41995.616655092599</v>
      </c>
      <c r="U2277" s="14">
        <f t="shared" si="179"/>
        <v>2014</v>
      </c>
      <c r="V2277" s="17"/>
    </row>
    <row r="2278" spans="1:22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7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76"/>
        <v>64.75</v>
      </c>
      <c r="Q2278" s="11" t="s">
        <v>8330</v>
      </c>
      <c r="R2278" t="s">
        <v>8348</v>
      </c>
      <c r="S2278" s="16">
        <f t="shared" si="177"/>
        <v>41614.651493055557</v>
      </c>
      <c r="T2278" s="16">
        <f t="shared" si="178"/>
        <v>41644.651493055557</v>
      </c>
      <c r="U2278" s="14">
        <f t="shared" si="179"/>
        <v>2013</v>
      </c>
      <c r="V2278" s="17"/>
    </row>
    <row r="2279" spans="1:22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7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76"/>
        <v>57.93</v>
      </c>
      <c r="Q2279" s="11" t="s">
        <v>8330</v>
      </c>
      <c r="R2279" t="s">
        <v>8348</v>
      </c>
      <c r="S2279" s="16">
        <f t="shared" si="177"/>
        <v>40936.678506944445</v>
      </c>
      <c r="T2279" s="16">
        <f t="shared" si="178"/>
        <v>40966.678506944445</v>
      </c>
      <c r="U2279" s="14">
        <f t="shared" si="179"/>
        <v>2012</v>
      </c>
      <c r="V2279" s="17"/>
    </row>
    <row r="2280" spans="1:22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7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76"/>
        <v>53.08</v>
      </c>
      <c r="Q2280" s="11" t="s">
        <v>8330</v>
      </c>
      <c r="R2280" t="s">
        <v>8348</v>
      </c>
      <c r="S2280" s="16">
        <f t="shared" si="177"/>
        <v>42338.709108796291</v>
      </c>
      <c r="T2280" s="16">
        <f t="shared" si="178"/>
        <v>42372.957638888889</v>
      </c>
      <c r="U2280" s="14">
        <f t="shared" si="179"/>
        <v>2015</v>
      </c>
      <c r="V2280" s="17"/>
    </row>
    <row r="2281" spans="1:22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7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76"/>
        <v>48.06</v>
      </c>
      <c r="Q2281" s="11" t="s">
        <v>8330</v>
      </c>
      <c r="R2281" t="s">
        <v>8348</v>
      </c>
      <c r="S2281" s="16">
        <f t="shared" si="177"/>
        <v>42020.806701388887</v>
      </c>
      <c r="T2281" s="16">
        <f t="shared" si="178"/>
        <v>42039.166666666672</v>
      </c>
      <c r="U2281" s="14">
        <f t="shared" si="179"/>
        <v>2015</v>
      </c>
      <c r="V2281" s="17"/>
    </row>
    <row r="2282" spans="1:22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7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76"/>
        <v>82.4</v>
      </c>
      <c r="Q2282" s="11" t="s">
        <v>8330</v>
      </c>
      <c r="R2282" t="s">
        <v>8348</v>
      </c>
      <c r="S2282" s="16">
        <f t="shared" si="177"/>
        <v>42234.624895833331</v>
      </c>
      <c r="T2282" s="16">
        <f t="shared" si="178"/>
        <v>42264.624895833331</v>
      </c>
      <c r="U2282" s="14">
        <f t="shared" si="179"/>
        <v>2015</v>
      </c>
      <c r="V2282" s="17"/>
    </row>
    <row r="2283" spans="1:22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7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76"/>
        <v>50.45</v>
      </c>
      <c r="Q2283" s="11" t="s">
        <v>8322</v>
      </c>
      <c r="R2283" t="s">
        <v>8323</v>
      </c>
      <c r="S2283" s="16">
        <f t="shared" si="177"/>
        <v>40687.285844907405</v>
      </c>
      <c r="T2283" s="16">
        <f t="shared" si="178"/>
        <v>40749.284722222219</v>
      </c>
      <c r="U2283" s="14">
        <f t="shared" si="179"/>
        <v>2011</v>
      </c>
      <c r="V2283" s="17"/>
    </row>
    <row r="2284" spans="1:22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7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76"/>
        <v>115.83</v>
      </c>
      <c r="Q2284" s="11" t="s">
        <v>8322</v>
      </c>
      <c r="R2284" t="s">
        <v>8323</v>
      </c>
      <c r="S2284" s="16">
        <f t="shared" si="177"/>
        <v>42323.17460648148</v>
      </c>
      <c r="T2284" s="16">
        <f t="shared" si="178"/>
        <v>42383.17460648148</v>
      </c>
      <c r="U2284" s="14">
        <f t="shared" si="179"/>
        <v>2015</v>
      </c>
      <c r="V2284" s="17"/>
    </row>
    <row r="2285" spans="1:22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7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76"/>
        <v>63.03</v>
      </c>
      <c r="Q2285" s="11" t="s">
        <v>8322</v>
      </c>
      <c r="R2285" t="s">
        <v>8323</v>
      </c>
      <c r="S2285" s="16">
        <f t="shared" si="177"/>
        <v>40978.125046296293</v>
      </c>
      <c r="T2285" s="16">
        <f t="shared" si="178"/>
        <v>41038.083379629628</v>
      </c>
      <c r="U2285" s="14">
        <f t="shared" si="179"/>
        <v>2012</v>
      </c>
      <c r="V2285" s="17"/>
    </row>
    <row r="2286" spans="1:22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7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76"/>
        <v>108.02</v>
      </c>
      <c r="Q2286" s="11" t="s">
        <v>8322</v>
      </c>
      <c r="R2286" t="s">
        <v>8323</v>
      </c>
      <c r="S2286" s="16">
        <f t="shared" si="177"/>
        <v>40585.796817129631</v>
      </c>
      <c r="T2286" s="16">
        <f t="shared" si="178"/>
        <v>40614.166666666664</v>
      </c>
      <c r="U2286" s="14">
        <f t="shared" si="179"/>
        <v>2011</v>
      </c>
      <c r="V2286" s="17"/>
    </row>
    <row r="2287" spans="1:22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7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76"/>
        <v>46.09</v>
      </c>
      <c r="Q2287" s="11" t="s">
        <v>8322</v>
      </c>
      <c r="R2287" t="s">
        <v>8323</v>
      </c>
      <c r="S2287" s="16">
        <f t="shared" si="177"/>
        <v>41059.185682870368</v>
      </c>
      <c r="T2287" s="16">
        <f t="shared" si="178"/>
        <v>41089.185682870368</v>
      </c>
      <c r="U2287" s="14">
        <f t="shared" si="179"/>
        <v>2012</v>
      </c>
      <c r="V2287" s="17"/>
    </row>
    <row r="2288" spans="1:22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7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76"/>
        <v>107.21</v>
      </c>
      <c r="Q2288" s="11" t="s">
        <v>8322</v>
      </c>
      <c r="R2288" t="s">
        <v>8323</v>
      </c>
      <c r="S2288" s="16">
        <f t="shared" si="177"/>
        <v>41494.963587962964</v>
      </c>
      <c r="T2288" s="16">
        <f t="shared" si="178"/>
        <v>41523.165972222225</v>
      </c>
      <c r="U2288" s="14">
        <f t="shared" si="179"/>
        <v>2013</v>
      </c>
      <c r="V2288" s="17"/>
    </row>
    <row r="2289" spans="1:22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7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76"/>
        <v>50.93</v>
      </c>
      <c r="Q2289" s="11" t="s">
        <v>8322</v>
      </c>
      <c r="R2289" t="s">
        <v>8323</v>
      </c>
      <c r="S2289" s="16">
        <f t="shared" si="177"/>
        <v>41792.667361111111</v>
      </c>
      <c r="T2289" s="16">
        <f t="shared" si="178"/>
        <v>41813.667361111111</v>
      </c>
      <c r="U2289" s="14">
        <f t="shared" si="179"/>
        <v>2014</v>
      </c>
      <c r="V2289" s="17"/>
    </row>
    <row r="2290" spans="1:22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7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76"/>
        <v>40.04</v>
      </c>
      <c r="Q2290" s="11" t="s">
        <v>8322</v>
      </c>
      <c r="R2290" t="s">
        <v>8323</v>
      </c>
      <c r="S2290" s="16">
        <f t="shared" si="177"/>
        <v>41067.827418981484</v>
      </c>
      <c r="T2290" s="16">
        <f t="shared" si="178"/>
        <v>41086.75</v>
      </c>
      <c r="U2290" s="14">
        <f t="shared" si="179"/>
        <v>2012</v>
      </c>
      <c r="V2290" s="17"/>
    </row>
    <row r="2291" spans="1:22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7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76"/>
        <v>64.44</v>
      </c>
      <c r="Q2291" s="11" t="s">
        <v>8322</v>
      </c>
      <c r="R2291" t="s">
        <v>8323</v>
      </c>
      <c r="S2291" s="16">
        <f t="shared" si="177"/>
        <v>41571.998379629629</v>
      </c>
      <c r="T2291" s="16">
        <f t="shared" si="178"/>
        <v>41614.973611111112</v>
      </c>
      <c r="U2291" s="14">
        <f t="shared" si="179"/>
        <v>2013</v>
      </c>
      <c r="V2291" s="17"/>
    </row>
    <row r="2292" spans="1:22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7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76"/>
        <v>53.83</v>
      </c>
      <c r="Q2292" s="11" t="s">
        <v>8322</v>
      </c>
      <c r="R2292" t="s">
        <v>8323</v>
      </c>
      <c r="S2292" s="16">
        <f t="shared" si="177"/>
        <v>40070.253819444442</v>
      </c>
      <c r="T2292" s="16">
        <f t="shared" si="178"/>
        <v>40148.708333333336</v>
      </c>
      <c r="U2292" s="14">
        <f t="shared" si="179"/>
        <v>2009</v>
      </c>
      <c r="V2292" s="17"/>
    </row>
    <row r="2293" spans="1:22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7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76"/>
        <v>100.47</v>
      </c>
      <c r="Q2293" s="11" t="s">
        <v>8322</v>
      </c>
      <c r="R2293" t="s">
        <v>8323</v>
      </c>
      <c r="S2293" s="16">
        <f t="shared" si="177"/>
        <v>40987.977060185185</v>
      </c>
      <c r="T2293" s="16">
        <f t="shared" si="178"/>
        <v>41022.166666666664</v>
      </c>
      <c r="U2293" s="14">
        <f t="shared" si="179"/>
        <v>2012</v>
      </c>
      <c r="V2293" s="17"/>
    </row>
    <row r="2294" spans="1:22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7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76"/>
        <v>46.63</v>
      </c>
      <c r="Q2294" s="11" t="s">
        <v>8322</v>
      </c>
      <c r="R2294" t="s">
        <v>8323</v>
      </c>
      <c r="S2294" s="16">
        <f t="shared" si="177"/>
        <v>40987.697638888887</v>
      </c>
      <c r="T2294" s="16">
        <f t="shared" si="178"/>
        <v>41017.697638888887</v>
      </c>
      <c r="U2294" s="14">
        <f t="shared" si="179"/>
        <v>2012</v>
      </c>
      <c r="V2294" s="17"/>
    </row>
    <row r="2295" spans="1:22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7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76"/>
        <v>34.07</v>
      </c>
      <c r="Q2295" s="11" t="s">
        <v>8322</v>
      </c>
      <c r="R2295" t="s">
        <v>8323</v>
      </c>
      <c r="S2295" s="16">
        <f t="shared" si="177"/>
        <v>41151.708321759259</v>
      </c>
      <c r="T2295" s="16">
        <f t="shared" si="178"/>
        <v>41177.165972222225</v>
      </c>
      <c r="U2295" s="14">
        <f t="shared" si="179"/>
        <v>2012</v>
      </c>
      <c r="V2295" s="17"/>
    </row>
    <row r="2296" spans="1:22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7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76"/>
        <v>65.209999999999994</v>
      </c>
      <c r="Q2296" s="11" t="s">
        <v>8322</v>
      </c>
      <c r="R2296" t="s">
        <v>8323</v>
      </c>
      <c r="S2296" s="16">
        <f t="shared" si="177"/>
        <v>41264.72314814815</v>
      </c>
      <c r="T2296" s="16">
        <f t="shared" si="178"/>
        <v>41294.72314814815</v>
      </c>
      <c r="U2296" s="14">
        <f t="shared" si="179"/>
        <v>2012</v>
      </c>
      <c r="V2296" s="17"/>
    </row>
    <row r="2297" spans="1:22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7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76"/>
        <v>44.21</v>
      </c>
      <c r="Q2297" s="11" t="s">
        <v>8322</v>
      </c>
      <c r="R2297" t="s">
        <v>8323</v>
      </c>
      <c r="S2297" s="16">
        <f t="shared" si="177"/>
        <v>41270.954351851848</v>
      </c>
      <c r="T2297" s="16">
        <f t="shared" si="178"/>
        <v>41300.954351851848</v>
      </c>
      <c r="U2297" s="14">
        <f t="shared" si="179"/>
        <v>2012</v>
      </c>
      <c r="V2297" s="17"/>
    </row>
    <row r="2298" spans="1:22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7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76"/>
        <v>71.97</v>
      </c>
      <c r="Q2298" s="11" t="s">
        <v>8322</v>
      </c>
      <c r="R2298" t="s">
        <v>8323</v>
      </c>
      <c r="S2298" s="16">
        <f t="shared" si="177"/>
        <v>40927.731782407405</v>
      </c>
      <c r="T2298" s="16">
        <f t="shared" si="178"/>
        <v>40962.731782407405</v>
      </c>
      <c r="U2298" s="14">
        <f t="shared" si="179"/>
        <v>2012</v>
      </c>
      <c r="V2298" s="17"/>
    </row>
    <row r="2299" spans="1:22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7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76"/>
        <v>52.95</v>
      </c>
      <c r="Q2299" s="11" t="s">
        <v>8322</v>
      </c>
      <c r="R2299" t="s">
        <v>8323</v>
      </c>
      <c r="S2299" s="16">
        <f t="shared" si="177"/>
        <v>40948.042233796295</v>
      </c>
      <c r="T2299" s="16">
        <f t="shared" si="178"/>
        <v>40982.165972222225</v>
      </c>
      <c r="U2299" s="14">
        <f t="shared" si="179"/>
        <v>2012</v>
      </c>
      <c r="V2299" s="17"/>
    </row>
    <row r="2300" spans="1:22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7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76"/>
        <v>109.45</v>
      </c>
      <c r="Q2300" s="11" t="s">
        <v>8322</v>
      </c>
      <c r="R2300" t="s">
        <v>8323</v>
      </c>
      <c r="S2300" s="16">
        <f t="shared" si="177"/>
        <v>41694.84065972222</v>
      </c>
      <c r="T2300" s="16">
        <f t="shared" si="178"/>
        <v>41724.798993055556</v>
      </c>
      <c r="U2300" s="14">
        <f t="shared" si="179"/>
        <v>2014</v>
      </c>
      <c r="V2300" s="17"/>
    </row>
    <row r="2301" spans="1:22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7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76"/>
        <v>75.040000000000006</v>
      </c>
      <c r="Q2301" s="11" t="s">
        <v>8322</v>
      </c>
      <c r="R2301" t="s">
        <v>8323</v>
      </c>
      <c r="S2301" s="16">
        <f t="shared" si="177"/>
        <v>40565.032511574071</v>
      </c>
      <c r="T2301" s="16">
        <f t="shared" si="178"/>
        <v>40580.032511574071</v>
      </c>
      <c r="U2301" s="14">
        <f t="shared" si="179"/>
        <v>2011</v>
      </c>
      <c r="V2301" s="17"/>
    </row>
    <row r="2302" spans="1:22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7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76"/>
        <v>115.71</v>
      </c>
      <c r="Q2302" s="11" t="s">
        <v>8322</v>
      </c>
      <c r="R2302" t="s">
        <v>8323</v>
      </c>
      <c r="S2302" s="16">
        <f t="shared" si="177"/>
        <v>41074.727037037039</v>
      </c>
      <c r="T2302" s="16">
        <f t="shared" si="178"/>
        <v>41088.727037037039</v>
      </c>
      <c r="U2302" s="14">
        <f t="shared" si="179"/>
        <v>2012</v>
      </c>
      <c r="V2302" s="17"/>
    </row>
    <row r="2303" spans="1:22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7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76"/>
        <v>31.66</v>
      </c>
      <c r="Q2303" s="11" t="s">
        <v>8322</v>
      </c>
      <c r="R2303" t="s">
        <v>8326</v>
      </c>
      <c r="S2303" s="16">
        <f t="shared" si="177"/>
        <v>41416.146944444445</v>
      </c>
      <c r="T2303" s="16">
        <f t="shared" si="178"/>
        <v>41446.146944444445</v>
      </c>
      <c r="U2303" s="14">
        <f t="shared" si="179"/>
        <v>2013</v>
      </c>
      <c r="V2303" s="17"/>
    </row>
    <row r="2304" spans="1:22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7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76"/>
        <v>46.18</v>
      </c>
      <c r="Q2304" s="11" t="s">
        <v>8322</v>
      </c>
      <c r="R2304" t="s">
        <v>8326</v>
      </c>
      <c r="S2304" s="16">
        <f t="shared" si="177"/>
        <v>41605.868449074071</v>
      </c>
      <c r="T2304" s="16">
        <f t="shared" si="178"/>
        <v>41639.291666666664</v>
      </c>
      <c r="U2304" s="14">
        <f t="shared" si="179"/>
        <v>2013</v>
      </c>
      <c r="V2304" s="17"/>
    </row>
    <row r="2305" spans="1:22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7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76"/>
        <v>68.48</v>
      </c>
      <c r="Q2305" s="11" t="s">
        <v>8322</v>
      </c>
      <c r="R2305" t="s">
        <v>8326</v>
      </c>
      <c r="S2305" s="16">
        <f t="shared" si="177"/>
        <v>40850.111064814817</v>
      </c>
      <c r="T2305" s="16">
        <f t="shared" si="178"/>
        <v>40890.152731481481</v>
      </c>
      <c r="U2305" s="14">
        <f t="shared" si="179"/>
        <v>2011</v>
      </c>
      <c r="V2305" s="17"/>
    </row>
    <row r="2306" spans="1:22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7">
        <f t="shared" ref="F2306:F2369" si="180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76"/>
        <v>53.47</v>
      </c>
      <c r="Q2306" s="11" t="s">
        <v>8322</v>
      </c>
      <c r="R2306" t="s">
        <v>8326</v>
      </c>
      <c r="S2306" s="16">
        <f t="shared" si="177"/>
        <v>40502.815868055557</v>
      </c>
      <c r="T2306" s="16">
        <f t="shared" si="178"/>
        <v>40544.207638888889</v>
      </c>
      <c r="U2306" s="14">
        <f t="shared" si="179"/>
        <v>2010</v>
      </c>
      <c r="V2306" s="17"/>
    </row>
    <row r="2307" spans="1:22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7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81">IFERROR(ROUND(E2307/M2307,2),0)</f>
        <v>109.11</v>
      </c>
      <c r="Q2307" s="11" t="s">
        <v>8322</v>
      </c>
      <c r="R2307" t="s">
        <v>8326</v>
      </c>
      <c r="S2307" s="16">
        <f t="shared" ref="S2307:S2370" si="182">(((K2307/60)/60)/24)+DATE(1970,1,1)</f>
        <v>41834.695277777777</v>
      </c>
      <c r="T2307" s="16">
        <f t="shared" ref="T2307:T2370" si="183">(((J2307/60)/60)/24)+DATE(1970,1,1)</f>
        <v>41859.75</v>
      </c>
      <c r="U2307" s="14">
        <f t="shared" si="179"/>
        <v>2014</v>
      </c>
      <c r="V2307" s="17"/>
    </row>
    <row r="2308" spans="1:22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7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1"/>
        <v>51.19</v>
      </c>
      <c r="Q2308" s="11" t="s">
        <v>8322</v>
      </c>
      <c r="R2308" t="s">
        <v>8326</v>
      </c>
      <c r="S2308" s="16">
        <f t="shared" si="182"/>
        <v>40948.16815972222</v>
      </c>
      <c r="T2308" s="16">
        <f t="shared" si="183"/>
        <v>40978.16815972222</v>
      </c>
      <c r="U2308" s="14">
        <f t="shared" ref="U2308:U2371" si="184">YEAR(S2308)</f>
        <v>2012</v>
      </c>
      <c r="V2308" s="17"/>
    </row>
    <row r="2309" spans="1:22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7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1"/>
        <v>27.94</v>
      </c>
      <c r="Q2309" s="11" t="s">
        <v>8322</v>
      </c>
      <c r="R2309" t="s">
        <v>8326</v>
      </c>
      <c r="S2309" s="16">
        <f t="shared" si="182"/>
        <v>41004.802465277775</v>
      </c>
      <c r="T2309" s="16">
        <f t="shared" si="183"/>
        <v>41034.802407407406</v>
      </c>
      <c r="U2309" s="14">
        <f t="shared" si="184"/>
        <v>2012</v>
      </c>
      <c r="V2309" s="17"/>
    </row>
    <row r="2310" spans="1:22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7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1"/>
        <v>82.5</v>
      </c>
      <c r="Q2310" s="11" t="s">
        <v>8322</v>
      </c>
      <c r="R2310" t="s">
        <v>8326</v>
      </c>
      <c r="S2310" s="16">
        <f t="shared" si="182"/>
        <v>41851.962916666671</v>
      </c>
      <c r="T2310" s="16">
        <f t="shared" si="183"/>
        <v>41880.041666666664</v>
      </c>
      <c r="U2310" s="14">
        <f t="shared" si="184"/>
        <v>2014</v>
      </c>
      <c r="V2310" s="17"/>
    </row>
    <row r="2311" spans="1:22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7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1"/>
        <v>59.82</v>
      </c>
      <c r="Q2311" s="11" t="s">
        <v>8322</v>
      </c>
      <c r="R2311" t="s">
        <v>8326</v>
      </c>
      <c r="S2311" s="16">
        <f t="shared" si="182"/>
        <v>41307.987696759257</v>
      </c>
      <c r="T2311" s="16">
        <f t="shared" si="183"/>
        <v>41342.987696759257</v>
      </c>
      <c r="U2311" s="14">
        <f t="shared" si="184"/>
        <v>2013</v>
      </c>
      <c r="V2311" s="17"/>
    </row>
    <row r="2312" spans="1:22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7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1"/>
        <v>64.819999999999993</v>
      </c>
      <c r="Q2312" s="11" t="s">
        <v>8322</v>
      </c>
      <c r="R2312" t="s">
        <v>8326</v>
      </c>
      <c r="S2312" s="16">
        <f t="shared" si="182"/>
        <v>41324.79415509259</v>
      </c>
      <c r="T2312" s="16">
        <f t="shared" si="183"/>
        <v>41354.752488425926</v>
      </c>
      <c r="U2312" s="14">
        <f t="shared" si="184"/>
        <v>2013</v>
      </c>
      <c r="V2312" s="17"/>
    </row>
    <row r="2313" spans="1:22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7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1"/>
        <v>90.1</v>
      </c>
      <c r="Q2313" s="11" t="s">
        <v>8322</v>
      </c>
      <c r="R2313" t="s">
        <v>8326</v>
      </c>
      <c r="S2313" s="16">
        <f t="shared" si="182"/>
        <v>41736.004502314812</v>
      </c>
      <c r="T2313" s="16">
        <f t="shared" si="183"/>
        <v>41766.004502314812</v>
      </c>
      <c r="U2313" s="14">
        <f t="shared" si="184"/>
        <v>2014</v>
      </c>
      <c r="V2313" s="17"/>
    </row>
    <row r="2314" spans="1:22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7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81"/>
        <v>40.96</v>
      </c>
      <c r="Q2314" s="11" t="s">
        <v>8322</v>
      </c>
      <c r="R2314" t="s">
        <v>8326</v>
      </c>
      <c r="S2314" s="16">
        <f t="shared" si="182"/>
        <v>41716.632847222223</v>
      </c>
      <c r="T2314" s="16">
        <f t="shared" si="183"/>
        <v>41747.958333333336</v>
      </c>
      <c r="U2314" s="14">
        <f t="shared" si="184"/>
        <v>2014</v>
      </c>
      <c r="V2314" s="17"/>
    </row>
    <row r="2315" spans="1:22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7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1"/>
        <v>56</v>
      </c>
      <c r="Q2315" s="11" t="s">
        <v>8322</v>
      </c>
      <c r="R2315" t="s">
        <v>8326</v>
      </c>
      <c r="S2315" s="16">
        <f t="shared" si="182"/>
        <v>41002.958634259259</v>
      </c>
      <c r="T2315" s="16">
        <f t="shared" si="183"/>
        <v>41032.958634259259</v>
      </c>
      <c r="U2315" s="14">
        <f t="shared" si="184"/>
        <v>2012</v>
      </c>
      <c r="V2315" s="17"/>
    </row>
    <row r="2316" spans="1:22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7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1"/>
        <v>37.67</v>
      </c>
      <c r="Q2316" s="11" t="s">
        <v>8322</v>
      </c>
      <c r="R2316" t="s">
        <v>8326</v>
      </c>
      <c r="S2316" s="16">
        <f t="shared" si="182"/>
        <v>41037.551585648151</v>
      </c>
      <c r="T2316" s="16">
        <f t="shared" si="183"/>
        <v>41067.551585648151</v>
      </c>
      <c r="U2316" s="14">
        <f t="shared" si="184"/>
        <v>2012</v>
      </c>
      <c r="V2316" s="17"/>
    </row>
    <row r="2317" spans="1:22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7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1"/>
        <v>40.08</v>
      </c>
      <c r="Q2317" s="11" t="s">
        <v>8322</v>
      </c>
      <c r="R2317" t="s">
        <v>8326</v>
      </c>
      <c r="S2317" s="16">
        <f t="shared" si="182"/>
        <v>41004.72619212963</v>
      </c>
      <c r="T2317" s="16">
        <f t="shared" si="183"/>
        <v>41034.72619212963</v>
      </c>
      <c r="U2317" s="14">
        <f t="shared" si="184"/>
        <v>2012</v>
      </c>
      <c r="V2317" s="17"/>
    </row>
    <row r="2318" spans="1:22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7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1"/>
        <v>78.03</v>
      </c>
      <c r="Q2318" s="11" t="s">
        <v>8322</v>
      </c>
      <c r="R2318" t="s">
        <v>8326</v>
      </c>
      <c r="S2318" s="16">
        <f t="shared" si="182"/>
        <v>40079.725115740745</v>
      </c>
      <c r="T2318" s="16">
        <f t="shared" si="183"/>
        <v>40156.76666666667</v>
      </c>
      <c r="U2318" s="14">
        <f t="shared" si="184"/>
        <v>2009</v>
      </c>
      <c r="V2318" s="17"/>
    </row>
    <row r="2319" spans="1:22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7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1"/>
        <v>18.91</v>
      </c>
      <c r="Q2319" s="11" t="s">
        <v>8322</v>
      </c>
      <c r="R2319" t="s">
        <v>8326</v>
      </c>
      <c r="S2319" s="16">
        <f t="shared" si="182"/>
        <v>40192.542233796295</v>
      </c>
      <c r="T2319" s="16">
        <f t="shared" si="183"/>
        <v>40224.208333333336</v>
      </c>
      <c r="U2319" s="14">
        <f t="shared" si="184"/>
        <v>2010</v>
      </c>
      <c r="V2319" s="17"/>
    </row>
    <row r="2320" spans="1:22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7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1"/>
        <v>37.130000000000003</v>
      </c>
      <c r="Q2320" s="11" t="s">
        <v>8322</v>
      </c>
      <c r="R2320" t="s">
        <v>8326</v>
      </c>
      <c r="S2320" s="16">
        <f t="shared" si="182"/>
        <v>40050.643680555557</v>
      </c>
      <c r="T2320" s="16">
        <f t="shared" si="183"/>
        <v>40082.165972222225</v>
      </c>
      <c r="U2320" s="14">
        <f t="shared" si="184"/>
        <v>2009</v>
      </c>
      <c r="V2320" s="17"/>
    </row>
    <row r="2321" spans="1:22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7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1"/>
        <v>41.96</v>
      </c>
      <c r="Q2321" s="11" t="s">
        <v>8322</v>
      </c>
      <c r="R2321" t="s">
        <v>8326</v>
      </c>
      <c r="S2321" s="16">
        <f t="shared" si="182"/>
        <v>41593.082002314812</v>
      </c>
      <c r="T2321" s="16">
        <f t="shared" si="183"/>
        <v>41623.082002314812</v>
      </c>
      <c r="U2321" s="14">
        <f t="shared" si="184"/>
        <v>2013</v>
      </c>
      <c r="V2321" s="17"/>
    </row>
    <row r="2322" spans="1:22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7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1"/>
        <v>61.04</v>
      </c>
      <c r="Q2322" s="11" t="s">
        <v>8322</v>
      </c>
      <c r="R2322" t="s">
        <v>8326</v>
      </c>
      <c r="S2322" s="16">
        <f t="shared" si="182"/>
        <v>41696.817129629628</v>
      </c>
      <c r="T2322" s="16">
        <f t="shared" si="183"/>
        <v>41731.775462962964</v>
      </c>
      <c r="U2322" s="14">
        <f t="shared" si="184"/>
        <v>2014</v>
      </c>
      <c r="V2322" s="17"/>
    </row>
    <row r="2323" spans="1:22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7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1"/>
        <v>64.53</v>
      </c>
      <c r="Q2323" s="11" t="s">
        <v>8333</v>
      </c>
      <c r="R2323" t="s">
        <v>8349</v>
      </c>
      <c r="S2323" s="16">
        <f t="shared" si="182"/>
        <v>42799.260428240741</v>
      </c>
      <c r="T2323" s="16">
        <f t="shared" si="183"/>
        <v>42829.21876157407</v>
      </c>
      <c r="U2323" s="14">
        <f t="shared" si="184"/>
        <v>2017</v>
      </c>
      <c r="V2323" s="17"/>
    </row>
    <row r="2324" spans="1:22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7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1"/>
        <v>21.25</v>
      </c>
      <c r="Q2324" s="11" t="s">
        <v>8333</v>
      </c>
      <c r="R2324" t="s">
        <v>8349</v>
      </c>
      <c r="S2324" s="16">
        <f t="shared" si="182"/>
        <v>42804.895474537043</v>
      </c>
      <c r="T2324" s="16">
        <f t="shared" si="183"/>
        <v>42834.853807870371</v>
      </c>
      <c r="U2324" s="14">
        <f t="shared" si="184"/>
        <v>2017</v>
      </c>
      <c r="V2324" s="17"/>
    </row>
    <row r="2325" spans="1:22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7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1"/>
        <v>30</v>
      </c>
      <c r="Q2325" s="11" t="s">
        <v>8333</v>
      </c>
      <c r="R2325" t="s">
        <v>8349</v>
      </c>
      <c r="S2325" s="16">
        <f t="shared" si="182"/>
        <v>42807.755173611105</v>
      </c>
      <c r="T2325" s="16">
        <f t="shared" si="183"/>
        <v>42814.755173611105</v>
      </c>
      <c r="U2325" s="14">
        <f t="shared" si="184"/>
        <v>2017</v>
      </c>
      <c r="V2325" s="17"/>
    </row>
    <row r="2326" spans="1:22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7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1"/>
        <v>25.49</v>
      </c>
      <c r="Q2326" s="11" t="s">
        <v>8333</v>
      </c>
      <c r="R2326" t="s">
        <v>8349</v>
      </c>
      <c r="S2326" s="16">
        <f t="shared" si="182"/>
        <v>42790.885243055556</v>
      </c>
      <c r="T2326" s="16">
        <f t="shared" si="183"/>
        <v>42820.843576388885</v>
      </c>
      <c r="U2326" s="14">
        <f t="shared" si="184"/>
        <v>2017</v>
      </c>
      <c r="V2326" s="17"/>
    </row>
    <row r="2327" spans="1:22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7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1"/>
        <v>11.43</v>
      </c>
      <c r="Q2327" s="11" t="s">
        <v>8333</v>
      </c>
      <c r="R2327" t="s">
        <v>8349</v>
      </c>
      <c r="S2327" s="16">
        <f t="shared" si="182"/>
        <v>42794.022349537037</v>
      </c>
      <c r="T2327" s="16">
        <f t="shared" si="183"/>
        <v>42823.980682870373</v>
      </c>
      <c r="U2327" s="14">
        <f t="shared" si="184"/>
        <v>2017</v>
      </c>
      <c r="V2327" s="17"/>
    </row>
    <row r="2328" spans="1:22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7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1"/>
        <v>108</v>
      </c>
      <c r="Q2328" s="11" t="s">
        <v>8333</v>
      </c>
      <c r="R2328" t="s">
        <v>8349</v>
      </c>
      <c r="S2328" s="16">
        <f t="shared" si="182"/>
        <v>42804.034120370372</v>
      </c>
      <c r="T2328" s="16">
        <f t="shared" si="183"/>
        <v>42855.708333333328</v>
      </c>
      <c r="U2328" s="14">
        <f t="shared" si="184"/>
        <v>2017</v>
      </c>
      <c r="V2328" s="17"/>
    </row>
    <row r="2329" spans="1:22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7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1"/>
        <v>54.88</v>
      </c>
      <c r="Q2329" s="11" t="s">
        <v>8333</v>
      </c>
      <c r="R2329" t="s">
        <v>8349</v>
      </c>
      <c r="S2329" s="16">
        <f t="shared" si="182"/>
        <v>41842.917129629634</v>
      </c>
      <c r="T2329" s="16">
        <f t="shared" si="183"/>
        <v>41877.917129629634</v>
      </c>
      <c r="U2329" s="14">
        <f t="shared" si="184"/>
        <v>2014</v>
      </c>
      <c r="V2329" s="17"/>
    </row>
    <row r="2330" spans="1:22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7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1"/>
        <v>47.38</v>
      </c>
      <c r="Q2330" s="11" t="s">
        <v>8333</v>
      </c>
      <c r="R2330" t="s">
        <v>8349</v>
      </c>
      <c r="S2330" s="16">
        <f t="shared" si="182"/>
        <v>42139.781678240746</v>
      </c>
      <c r="T2330" s="16">
        <f t="shared" si="183"/>
        <v>42169.781678240746</v>
      </c>
      <c r="U2330" s="14">
        <f t="shared" si="184"/>
        <v>2015</v>
      </c>
      <c r="V2330" s="17"/>
    </row>
    <row r="2331" spans="1:22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7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1"/>
        <v>211.84</v>
      </c>
      <c r="Q2331" s="11" t="s">
        <v>8333</v>
      </c>
      <c r="R2331" t="s">
        <v>8349</v>
      </c>
      <c r="S2331" s="16">
        <f t="shared" si="182"/>
        <v>41807.624374999999</v>
      </c>
      <c r="T2331" s="16">
        <f t="shared" si="183"/>
        <v>41837.624374999999</v>
      </c>
      <c r="U2331" s="14">
        <f t="shared" si="184"/>
        <v>2014</v>
      </c>
      <c r="V2331" s="17"/>
    </row>
    <row r="2332" spans="1:22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7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1"/>
        <v>219.93</v>
      </c>
      <c r="Q2332" s="11" t="s">
        <v>8333</v>
      </c>
      <c r="R2332" t="s">
        <v>8349</v>
      </c>
      <c r="S2332" s="16">
        <f t="shared" si="182"/>
        <v>42332.89980324074</v>
      </c>
      <c r="T2332" s="16">
        <f t="shared" si="183"/>
        <v>42363</v>
      </c>
      <c r="U2332" s="14">
        <f t="shared" si="184"/>
        <v>2015</v>
      </c>
      <c r="V2332" s="17"/>
    </row>
    <row r="2333" spans="1:22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7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1"/>
        <v>40.799999999999997</v>
      </c>
      <c r="Q2333" s="11" t="s">
        <v>8333</v>
      </c>
      <c r="R2333" t="s">
        <v>8349</v>
      </c>
      <c r="S2333" s="16">
        <f t="shared" si="182"/>
        <v>41839.005671296298</v>
      </c>
      <c r="T2333" s="16">
        <f t="shared" si="183"/>
        <v>41869.005671296298</v>
      </c>
      <c r="U2333" s="14">
        <f t="shared" si="184"/>
        <v>2014</v>
      </c>
      <c r="V2333" s="17"/>
    </row>
    <row r="2334" spans="1:22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7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1"/>
        <v>75.5</v>
      </c>
      <c r="Q2334" s="11" t="s">
        <v>8333</v>
      </c>
      <c r="R2334" t="s">
        <v>8349</v>
      </c>
      <c r="S2334" s="16">
        <f t="shared" si="182"/>
        <v>42011.628136574072</v>
      </c>
      <c r="T2334" s="16">
        <f t="shared" si="183"/>
        <v>42041.628136574072</v>
      </c>
      <c r="U2334" s="14">
        <f t="shared" si="184"/>
        <v>2015</v>
      </c>
      <c r="V2334" s="17"/>
    </row>
    <row r="2335" spans="1:22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7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1"/>
        <v>13.54</v>
      </c>
      <c r="Q2335" s="11" t="s">
        <v>8333</v>
      </c>
      <c r="R2335" t="s">
        <v>8349</v>
      </c>
      <c r="S2335" s="16">
        <f t="shared" si="182"/>
        <v>41767.650347222225</v>
      </c>
      <c r="T2335" s="16">
        <f t="shared" si="183"/>
        <v>41788.743055555555</v>
      </c>
      <c r="U2335" s="14">
        <f t="shared" si="184"/>
        <v>2014</v>
      </c>
      <c r="V2335" s="17"/>
    </row>
    <row r="2336" spans="1:22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7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1"/>
        <v>60.87</v>
      </c>
      <c r="Q2336" s="11" t="s">
        <v>8333</v>
      </c>
      <c r="R2336" t="s">
        <v>8349</v>
      </c>
      <c r="S2336" s="16">
        <f t="shared" si="182"/>
        <v>41918.670115740737</v>
      </c>
      <c r="T2336" s="16">
        <f t="shared" si="183"/>
        <v>41948.731944444444</v>
      </c>
      <c r="U2336" s="14">
        <f t="shared" si="184"/>
        <v>2014</v>
      </c>
      <c r="V2336" s="17"/>
    </row>
    <row r="2337" spans="1:22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7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1"/>
        <v>115.69</v>
      </c>
      <c r="Q2337" s="11" t="s">
        <v>8333</v>
      </c>
      <c r="R2337" t="s">
        <v>8349</v>
      </c>
      <c r="S2337" s="16">
        <f t="shared" si="182"/>
        <v>41771.572256944448</v>
      </c>
      <c r="T2337" s="16">
        <f t="shared" si="183"/>
        <v>41801.572256944448</v>
      </c>
      <c r="U2337" s="14">
        <f t="shared" si="184"/>
        <v>2014</v>
      </c>
      <c r="V2337" s="17"/>
    </row>
    <row r="2338" spans="1:22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7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1"/>
        <v>48.1</v>
      </c>
      <c r="Q2338" s="11" t="s">
        <v>8333</v>
      </c>
      <c r="R2338" t="s">
        <v>8349</v>
      </c>
      <c r="S2338" s="16">
        <f t="shared" si="182"/>
        <v>41666.924710648149</v>
      </c>
      <c r="T2338" s="16">
        <f t="shared" si="183"/>
        <v>41706.924710648149</v>
      </c>
      <c r="U2338" s="14">
        <f t="shared" si="184"/>
        <v>2014</v>
      </c>
      <c r="V2338" s="17"/>
    </row>
    <row r="2339" spans="1:22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7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1"/>
        <v>74.180000000000007</v>
      </c>
      <c r="Q2339" s="11" t="s">
        <v>8333</v>
      </c>
      <c r="R2339" t="s">
        <v>8349</v>
      </c>
      <c r="S2339" s="16">
        <f t="shared" si="182"/>
        <v>41786.640543981484</v>
      </c>
      <c r="T2339" s="16">
        <f t="shared" si="183"/>
        <v>41816.640543981484</v>
      </c>
      <c r="U2339" s="14">
        <f t="shared" si="184"/>
        <v>2014</v>
      </c>
      <c r="V2339" s="17"/>
    </row>
    <row r="2340" spans="1:22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7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1"/>
        <v>123.35</v>
      </c>
      <c r="Q2340" s="11" t="s">
        <v>8333</v>
      </c>
      <c r="R2340" t="s">
        <v>8349</v>
      </c>
      <c r="S2340" s="16">
        <f t="shared" si="182"/>
        <v>41789.896805555552</v>
      </c>
      <c r="T2340" s="16">
        <f t="shared" si="183"/>
        <v>41819.896805555552</v>
      </c>
      <c r="U2340" s="14">
        <f t="shared" si="184"/>
        <v>2014</v>
      </c>
      <c r="V2340" s="17"/>
    </row>
    <row r="2341" spans="1:22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7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1"/>
        <v>66.62</v>
      </c>
      <c r="Q2341" s="11" t="s">
        <v>8333</v>
      </c>
      <c r="R2341" t="s">
        <v>8349</v>
      </c>
      <c r="S2341" s="16">
        <f t="shared" si="182"/>
        <v>42692.79987268518</v>
      </c>
      <c r="T2341" s="16">
        <f t="shared" si="183"/>
        <v>42723.332638888889</v>
      </c>
      <c r="U2341" s="14">
        <f t="shared" si="184"/>
        <v>2016</v>
      </c>
      <c r="V2341" s="17"/>
    </row>
    <row r="2342" spans="1:22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7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1"/>
        <v>104.99</v>
      </c>
      <c r="Q2342" s="11" t="s">
        <v>8333</v>
      </c>
      <c r="R2342" t="s">
        <v>8349</v>
      </c>
      <c r="S2342" s="16">
        <f t="shared" si="182"/>
        <v>42643.642800925925</v>
      </c>
      <c r="T2342" s="16">
        <f t="shared" si="183"/>
        <v>42673.642800925925</v>
      </c>
      <c r="U2342" s="14">
        <f t="shared" si="184"/>
        <v>2016</v>
      </c>
      <c r="V2342" s="17"/>
    </row>
    <row r="2343" spans="1:22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7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1"/>
        <v>0</v>
      </c>
      <c r="Q2343" s="11" t="s">
        <v>8316</v>
      </c>
      <c r="R2343" t="s">
        <v>8317</v>
      </c>
      <c r="S2343" s="16">
        <f t="shared" si="182"/>
        <v>42167.813703703709</v>
      </c>
      <c r="T2343" s="16">
        <f t="shared" si="183"/>
        <v>42197.813703703709</v>
      </c>
      <c r="U2343" s="14">
        <f t="shared" si="184"/>
        <v>2015</v>
      </c>
      <c r="V2343" s="17"/>
    </row>
    <row r="2344" spans="1:22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7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1"/>
        <v>0</v>
      </c>
      <c r="Q2344" s="11" t="s">
        <v>8316</v>
      </c>
      <c r="R2344" t="s">
        <v>8317</v>
      </c>
      <c r="S2344" s="16">
        <f t="shared" si="182"/>
        <v>41897.702199074076</v>
      </c>
      <c r="T2344" s="16">
        <f t="shared" si="183"/>
        <v>41918.208333333336</v>
      </c>
      <c r="U2344" s="14">
        <f t="shared" si="184"/>
        <v>2014</v>
      </c>
      <c r="V2344" s="17"/>
    </row>
    <row r="2345" spans="1:22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7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1"/>
        <v>300</v>
      </c>
      <c r="Q2345" s="11" t="s">
        <v>8316</v>
      </c>
      <c r="R2345" t="s">
        <v>8317</v>
      </c>
      <c r="S2345" s="16">
        <f t="shared" si="182"/>
        <v>42327.825289351851</v>
      </c>
      <c r="T2345" s="16">
        <f t="shared" si="183"/>
        <v>42377.82430555555</v>
      </c>
      <c r="U2345" s="14">
        <f t="shared" si="184"/>
        <v>2015</v>
      </c>
      <c r="V2345" s="17"/>
    </row>
    <row r="2346" spans="1:22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7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1"/>
        <v>1</v>
      </c>
      <c r="Q2346" s="11" t="s">
        <v>8316</v>
      </c>
      <c r="R2346" t="s">
        <v>8317</v>
      </c>
      <c r="S2346" s="16">
        <f t="shared" si="182"/>
        <v>42515.727650462963</v>
      </c>
      <c r="T2346" s="16">
        <f t="shared" si="183"/>
        <v>42545.727650462963</v>
      </c>
      <c r="U2346" s="14">
        <f t="shared" si="184"/>
        <v>2016</v>
      </c>
      <c r="V2346" s="17"/>
    </row>
    <row r="2347" spans="1:22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7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1"/>
        <v>0</v>
      </c>
      <c r="Q2347" s="11" t="s">
        <v>8316</v>
      </c>
      <c r="R2347" t="s">
        <v>8317</v>
      </c>
      <c r="S2347" s="16">
        <f t="shared" si="182"/>
        <v>42060.001805555556</v>
      </c>
      <c r="T2347" s="16">
        <f t="shared" si="183"/>
        <v>42094.985416666663</v>
      </c>
      <c r="U2347" s="14">
        <f t="shared" si="184"/>
        <v>2015</v>
      </c>
      <c r="V2347" s="17"/>
    </row>
    <row r="2348" spans="1:22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7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1"/>
        <v>13</v>
      </c>
      <c r="Q2348" s="11" t="s">
        <v>8316</v>
      </c>
      <c r="R2348" t="s">
        <v>8317</v>
      </c>
      <c r="S2348" s="16">
        <f t="shared" si="182"/>
        <v>42615.79896990741</v>
      </c>
      <c r="T2348" s="16">
        <f t="shared" si="183"/>
        <v>42660.79896990741</v>
      </c>
      <c r="U2348" s="14">
        <f t="shared" si="184"/>
        <v>2016</v>
      </c>
      <c r="V2348" s="17"/>
    </row>
    <row r="2349" spans="1:22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7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1"/>
        <v>15</v>
      </c>
      <c r="Q2349" s="11" t="s">
        <v>8316</v>
      </c>
      <c r="R2349" t="s">
        <v>8317</v>
      </c>
      <c r="S2349" s="16">
        <f t="shared" si="182"/>
        <v>42577.607361111113</v>
      </c>
      <c r="T2349" s="16">
        <f t="shared" si="183"/>
        <v>42607.607361111113</v>
      </c>
      <c r="U2349" s="14">
        <f t="shared" si="184"/>
        <v>2016</v>
      </c>
      <c r="V2349" s="17"/>
    </row>
    <row r="2350" spans="1:22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7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1"/>
        <v>54</v>
      </c>
      <c r="Q2350" s="11" t="s">
        <v>8316</v>
      </c>
      <c r="R2350" t="s">
        <v>8317</v>
      </c>
      <c r="S2350" s="16">
        <f t="shared" si="182"/>
        <v>42360.932152777779</v>
      </c>
      <c r="T2350" s="16">
        <f t="shared" si="183"/>
        <v>42420.932152777779</v>
      </c>
      <c r="U2350" s="14">
        <f t="shared" si="184"/>
        <v>2015</v>
      </c>
      <c r="V2350" s="17"/>
    </row>
    <row r="2351" spans="1:22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7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1"/>
        <v>0</v>
      </c>
      <c r="Q2351" s="11" t="s">
        <v>8316</v>
      </c>
      <c r="R2351" t="s">
        <v>8317</v>
      </c>
      <c r="S2351" s="16">
        <f t="shared" si="182"/>
        <v>42198.775787037041</v>
      </c>
      <c r="T2351" s="16">
        <f t="shared" si="183"/>
        <v>42227.775787037041</v>
      </c>
      <c r="U2351" s="14">
        <f t="shared" si="184"/>
        <v>2015</v>
      </c>
      <c r="V2351" s="17"/>
    </row>
    <row r="2352" spans="1:22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7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1"/>
        <v>0</v>
      </c>
      <c r="Q2352" s="11" t="s">
        <v>8316</v>
      </c>
      <c r="R2352" t="s">
        <v>8317</v>
      </c>
      <c r="S2352" s="16">
        <f t="shared" si="182"/>
        <v>42708.842245370368</v>
      </c>
      <c r="T2352" s="16">
        <f t="shared" si="183"/>
        <v>42738.842245370368</v>
      </c>
      <c r="U2352" s="14">
        <f t="shared" si="184"/>
        <v>2016</v>
      </c>
      <c r="V2352" s="17"/>
    </row>
    <row r="2353" spans="1:22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7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1"/>
        <v>15.43</v>
      </c>
      <c r="Q2353" s="11" t="s">
        <v>8316</v>
      </c>
      <c r="R2353" t="s">
        <v>8317</v>
      </c>
      <c r="S2353" s="16">
        <f t="shared" si="182"/>
        <v>42094.101145833338</v>
      </c>
      <c r="T2353" s="16">
        <f t="shared" si="183"/>
        <v>42124.101145833338</v>
      </c>
      <c r="U2353" s="14">
        <f t="shared" si="184"/>
        <v>2015</v>
      </c>
      <c r="V2353" s="17"/>
    </row>
    <row r="2354" spans="1:22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7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1"/>
        <v>0</v>
      </c>
      <c r="Q2354" s="11" t="s">
        <v>8316</v>
      </c>
      <c r="R2354" t="s">
        <v>8317</v>
      </c>
      <c r="S2354" s="16">
        <f t="shared" si="182"/>
        <v>42101.633703703701</v>
      </c>
      <c r="T2354" s="16">
        <f t="shared" si="183"/>
        <v>42161.633703703701</v>
      </c>
      <c r="U2354" s="14">
        <f t="shared" si="184"/>
        <v>2015</v>
      </c>
      <c r="V2354" s="17"/>
    </row>
    <row r="2355" spans="1:22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7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1"/>
        <v>0</v>
      </c>
      <c r="Q2355" s="11" t="s">
        <v>8316</v>
      </c>
      <c r="R2355" t="s">
        <v>8317</v>
      </c>
      <c r="S2355" s="16">
        <f t="shared" si="182"/>
        <v>42103.676180555558</v>
      </c>
      <c r="T2355" s="16">
        <f t="shared" si="183"/>
        <v>42115.676180555558</v>
      </c>
      <c r="U2355" s="14">
        <f t="shared" si="184"/>
        <v>2015</v>
      </c>
      <c r="V2355" s="17"/>
    </row>
    <row r="2356" spans="1:22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7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1"/>
        <v>25</v>
      </c>
      <c r="Q2356" s="11" t="s">
        <v>8316</v>
      </c>
      <c r="R2356" t="s">
        <v>8317</v>
      </c>
      <c r="S2356" s="16">
        <f t="shared" si="182"/>
        <v>41954.722916666666</v>
      </c>
      <c r="T2356" s="16">
        <f t="shared" si="183"/>
        <v>42014.722916666666</v>
      </c>
      <c r="U2356" s="14">
        <f t="shared" si="184"/>
        <v>2014</v>
      </c>
      <c r="V2356" s="17"/>
    </row>
    <row r="2357" spans="1:22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7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1"/>
        <v>27.5</v>
      </c>
      <c r="Q2357" s="11" t="s">
        <v>8316</v>
      </c>
      <c r="R2357" t="s">
        <v>8317</v>
      </c>
      <c r="S2357" s="16">
        <f t="shared" si="182"/>
        <v>42096.918240740735</v>
      </c>
      <c r="T2357" s="16">
        <f t="shared" si="183"/>
        <v>42126.918240740735</v>
      </c>
      <c r="U2357" s="14">
        <f t="shared" si="184"/>
        <v>2015</v>
      </c>
      <c r="V2357" s="17"/>
    </row>
    <row r="2358" spans="1:22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7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1"/>
        <v>0</v>
      </c>
      <c r="Q2358" s="11" t="s">
        <v>8316</v>
      </c>
      <c r="R2358" t="s">
        <v>8317</v>
      </c>
      <c r="S2358" s="16">
        <f t="shared" si="182"/>
        <v>42130.78361111111</v>
      </c>
      <c r="T2358" s="16">
        <f t="shared" si="183"/>
        <v>42160.78361111111</v>
      </c>
      <c r="U2358" s="14">
        <f t="shared" si="184"/>
        <v>2015</v>
      </c>
      <c r="V2358" s="17"/>
    </row>
    <row r="2359" spans="1:22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7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1"/>
        <v>0</v>
      </c>
      <c r="Q2359" s="11" t="s">
        <v>8316</v>
      </c>
      <c r="R2359" t="s">
        <v>8317</v>
      </c>
      <c r="S2359" s="16">
        <f t="shared" si="182"/>
        <v>42264.620115740734</v>
      </c>
      <c r="T2359" s="16">
        <f t="shared" si="183"/>
        <v>42294.620115740734</v>
      </c>
      <c r="U2359" s="14">
        <f t="shared" si="184"/>
        <v>2015</v>
      </c>
      <c r="V2359" s="17"/>
    </row>
    <row r="2360" spans="1:22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7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1"/>
        <v>0</v>
      </c>
      <c r="Q2360" s="11" t="s">
        <v>8316</v>
      </c>
      <c r="R2360" t="s">
        <v>8317</v>
      </c>
      <c r="S2360" s="16">
        <f t="shared" si="182"/>
        <v>41978.930972222224</v>
      </c>
      <c r="T2360" s="16">
        <f t="shared" si="183"/>
        <v>42035.027083333334</v>
      </c>
      <c r="U2360" s="14">
        <f t="shared" si="184"/>
        <v>2014</v>
      </c>
      <c r="V2360" s="17"/>
    </row>
    <row r="2361" spans="1:22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7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1"/>
        <v>367</v>
      </c>
      <c r="Q2361" s="11" t="s">
        <v>8316</v>
      </c>
      <c r="R2361" t="s">
        <v>8317</v>
      </c>
      <c r="S2361" s="16">
        <f t="shared" si="182"/>
        <v>42159.649583333332</v>
      </c>
      <c r="T2361" s="16">
        <f t="shared" si="183"/>
        <v>42219.649583333332</v>
      </c>
      <c r="U2361" s="14">
        <f t="shared" si="184"/>
        <v>2015</v>
      </c>
      <c r="V2361" s="17"/>
    </row>
    <row r="2362" spans="1:22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7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1"/>
        <v>2</v>
      </c>
      <c r="Q2362" s="11" t="s">
        <v>8316</v>
      </c>
      <c r="R2362" t="s">
        <v>8317</v>
      </c>
      <c r="S2362" s="16">
        <f t="shared" si="182"/>
        <v>42377.70694444445</v>
      </c>
      <c r="T2362" s="16">
        <f t="shared" si="183"/>
        <v>42407.70694444445</v>
      </c>
      <c r="U2362" s="14">
        <f t="shared" si="184"/>
        <v>2016</v>
      </c>
      <c r="V2362" s="17"/>
    </row>
    <row r="2363" spans="1:22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7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1"/>
        <v>0</v>
      </c>
      <c r="Q2363" s="11" t="s">
        <v>8316</v>
      </c>
      <c r="R2363" t="s">
        <v>8317</v>
      </c>
      <c r="S2363" s="16">
        <f t="shared" si="182"/>
        <v>42466.858888888892</v>
      </c>
      <c r="T2363" s="16">
        <f t="shared" si="183"/>
        <v>42490.916666666672</v>
      </c>
      <c r="U2363" s="14">
        <f t="shared" si="184"/>
        <v>2016</v>
      </c>
      <c r="V2363" s="17"/>
    </row>
    <row r="2364" spans="1:22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7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1"/>
        <v>60</v>
      </c>
      <c r="Q2364" s="11" t="s">
        <v>8316</v>
      </c>
      <c r="R2364" t="s">
        <v>8317</v>
      </c>
      <c r="S2364" s="16">
        <f t="shared" si="182"/>
        <v>41954.688310185185</v>
      </c>
      <c r="T2364" s="16">
        <f t="shared" si="183"/>
        <v>41984.688310185185</v>
      </c>
      <c r="U2364" s="14">
        <f t="shared" si="184"/>
        <v>2014</v>
      </c>
      <c r="V2364" s="17"/>
    </row>
    <row r="2365" spans="1:22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7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1"/>
        <v>0</v>
      </c>
      <c r="Q2365" s="11" t="s">
        <v>8316</v>
      </c>
      <c r="R2365" t="s">
        <v>8317</v>
      </c>
      <c r="S2365" s="16">
        <f t="shared" si="182"/>
        <v>42322.011574074073</v>
      </c>
      <c r="T2365" s="16">
        <f t="shared" si="183"/>
        <v>42367.011574074073</v>
      </c>
      <c r="U2365" s="14">
        <f t="shared" si="184"/>
        <v>2015</v>
      </c>
      <c r="V2365" s="17"/>
    </row>
    <row r="2366" spans="1:22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7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1"/>
        <v>0</v>
      </c>
      <c r="Q2366" s="11" t="s">
        <v>8316</v>
      </c>
      <c r="R2366" t="s">
        <v>8317</v>
      </c>
      <c r="S2366" s="16">
        <f t="shared" si="182"/>
        <v>42248.934675925921</v>
      </c>
      <c r="T2366" s="16">
        <f t="shared" si="183"/>
        <v>42303.934675925921</v>
      </c>
      <c r="U2366" s="14">
        <f t="shared" si="184"/>
        <v>2015</v>
      </c>
      <c r="V2366" s="17"/>
    </row>
    <row r="2367" spans="1:22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7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1"/>
        <v>0</v>
      </c>
      <c r="Q2367" s="11" t="s">
        <v>8316</v>
      </c>
      <c r="R2367" t="s">
        <v>8317</v>
      </c>
      <c r="S2367" s="16">
        <f t="shared" si="182"/>
        <v>42346.736400462964</v>
      </c>
      <c r="T2367" s="16">
        <f t="shared" si="183"/>
        <v>42386.958333333328</v>
      </c>
      <c r="U2367" s="14">
        <f t="shared" si="184"/>
        <v>2015</v>
      </c>
      <c r="V2367" s="17"/>
    </row>
    <row r="2368" spans="1:22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7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1"/>
        <v>97.41</v>
      </c>
      <c r="Q2368" s="11" t="s">
        <v>8316</v>
      </c>
      <c r="R2368" t="s">
        <v>8317</v>
      </c>
      <c r="S2368" s="16">
        <f t="shared" si="182"/>
        <v>42268.531631944439</v>
      </c>
      <c r="T2368" s="16">
        <f t="shared" si="183"/>
        <v>42298.531631944439</v>
      </c>
      <c r="U2368" s="14">
        <f t="shared" si="184"/>
        <v>2015</v>
      </c>
      <c r="V2368" s="17"/>
    </row>
    <row r="2369" spans="1:22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7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1"/>
        <v>47.86</v>
      </c>
      <c r="Q2369" s="11" t="s">
        <v>8316</v>
      </c>
      <c r="R2369" t="s">
        <v>8317</v>
      </c>
      <c r="S2369" s="16">
        <f t="shared" si="182"/>
        <v>42425.970092592594</v>
      </c>
      <c r="T2369" s="16">
        <f t="shared" si="183"/>
        <v>42485.928425925929</v>
      </c>
      <c r="U2369" s="14">
        <f t="shared" si="184"/>
        <v>2016</v>
      </c>
      <c r="V2369" s="17"/>
    </row>
    <row r="2370" spans="1:22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7">
        <f t="shared" ref="F2370:F2433" si="185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81"/>
        <v>50</v>
      </c>
      <c r="Q2370" s="11" t="s">
        <v>8316</v>
      </c>
      <c r="R2370" t="s">
        <v>8317</v>
      </c>
      <c r="S2370" s="16">
        <f t="shared" si="182"/>
        <v>42063.721817129626</v>
      </c>
      <c r="T2370" s="16">
        <f t="shared" si="183"/>
        <v>42108.680150462969</v>
      </c>
      <c r="U2370" s="14">
        <f t="shared" si="184"/>
        <v>2015</v>
      </c>
      <c r="V2370" s="17"/>
    </row>
    <row r="2371" spans="1:22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7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86">IFERROR(ROUND(E2371/M2371,2),0)</f>
        <v>0</v>
      </c>
      <c r="Q2371" s="11" t="s">
        <v>8316</v>
      </c>
      <c r="R2371" t="s">
        <v>8317</v>
      </c>
      <c r="S2371" s="16">
        <f t="shared" ref="S2371:S2434" si="187">(((K2371/60)/60)/24)+DATE(1970,1,1)</f>
        <v>42380.812627314815</v>
      </c>
      <c r="T2371" s="16">
        <f t="shared" ref="T2371:T2434" si="188">(((J2371/60)/60)/24)+DATE(1970,1,1)</f>
        <v>42410.812627314815</v>
      </c>
      <c r="U2371" s="14">
        <f t="shared" si="184"/>
        <v>2016</v>
      </c>
      <c r="V2371" s="17"/>
    </row>
    <row r="2372" spans="1:22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7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6"/>
        <v>20.5</v>
      </c>
      <c r="Q2372" s="11" t="s">
        <v>8316</v>
      </c>
      <c r="R2372" t="s">
        <v>8317</v>
      </c>
      <c r="S2372" s="16">
        <f t="shared" si="187"/>
        <v>41961.18913194444</v>
      </c>
      <c r="T2372" s="16">
        <f t="shared" si="188"/>
        <v>41991.18913194444</v>
      </c>
      <c r="U2372" s="14">
        <f t="shared" ref="U2372:U2435" si="189">YEAR(S2372)</f>
        <v>2014</v>
      </c>
      <c r="V2372" s="17"/>
    </row>
    <row r="2373" spans="1:22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7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6"/>
        <v>0</v>
      </c>
      <c r="Q2373" s="11" t="s">
        <v>8316</v>
      </c>
      <c r="R2373" t="s">
        <v>8317</v>
      </c>
      <c r="S2373" s="16">
        <f t="shared" si="187"/>
        <v>42150.777731481481</v>
      </c>
      <c r="T2373" s="16">
        <f t="shared" si="188"/>
        <v>42180.777731481481</v>
      </c>
      <c r="U2373" s="14">
        <f t="shared" si="189"/>
        <v>2015</v>
      </c>
      <c r="V2373" s="17"/>
    </row>
    <row r="2374" spans="1:22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7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6"/>
        <v>30</v>
      </c>
      <c r="Q2374" s="11" t="s">
        <v>8316</v>
      </c>
      <c r="R2374" t="s">
        <v>8317</v>
      </c>
      <c r="S2374" s="16">
        <f t="shared" si="187"/>
        <v>42088.069108796291</v>
      </c>
      <c r="T2374" s="16">
        <f t="shared" si="188"/>
        <v>42118.069108796291</v>
      </c>
      <c r="U2374" s="14">
        <f t="shared" si="189"/>
        <v>2015</v>
      </c>
      <c r="V2374" s="17"/>
    </row>
    <row r="2375" spans="1:22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7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6"/>
        <v>50</v>
      </c>
      <c r="Q2375" s="11" t="s">
        <v>8316</v>
      </c>
      <c r="R2375" t="s">
        <v>8317</v>
      </c>
      <c r="S2375" s="16">
        <f t="shared" si="187"/>
        <v>42215.662314814821</v>
      </c>
      <c r="T2375" s="16">
        <f t="shared" si="188"/>
        <v>42245.662314814821</v>
      </c>
      <c r="U2375" s="14">
        <f t="shared" si="189"/>
        <v>2015</v>
      </c>
      <c r="V2375" s="17"/>
    </row>
    <row r="2376" spans="1:22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7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6"/>
        <v>10</v>
      </c>
      <c r="Q2376" s="11" t="s">
        <v>8316</v>
      </c>
      <c r="R2376" t="s">
        <v>8317</v>
      </c>
      <c r="S2376" s="16">
        <f t="shared" si="187"/>
        <v>42017.843287037031</v>
      </c>
      <c r="T2376" s="16">
        <f t="shared" si="188"/>
        <v>42047.843287037031</v>
      </c>
      <c r="U2376" s="14">
        <f t="shared" si="189"/>
        <v>2015</v>
      </c>
      <c r="V2376" s="17"/>
    </row>
    <row r="2377" spans="1:22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7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6"/>
        <v>0</v>
      </c>
      <c r="Q2377" s="11" t="s">
        <v>8316</v>
      </c>
      <c r="R2377" t="s">
        <v>8317</v>
      </c>
      <c r="S2377" s="16">
        <f t="shared" si="187"/>
        <v>42592.836076388892</v>
      </c>
      <c r="T2377" s="16">
        <f t="shared" si="188"/>
        <v>42622.836076388892</v>
      </c>
      <c r="U2377" s="14">
        <f t="shared" si="189"/>
        <v>2016</v>
      </c>
      <c r="V2377" s="17"/>
    </row>
    <row r="2378" spans="1:22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7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86"/>
        <v>81.58</v>
      </c>
      <c r="Q2378" s="11" t="s">
        <v>8316</v>
      </c>
      <c r="R2378" t="s">
        <v>8317</v>
      </c>
      <c r="S2378" s="16">
        <f t="shared" si="187"/>
        <v>42318.925532407404</v>
      </c>
      <c r="T2378" s="16">
        <f t="shared" si="188"/>
        <v>42348.925532407404</v>
      </c>
      <c r="U2378" s="14">
        <f t="shared" si="189"/>
        <v>2015</v>
      </c>
      <c r="V2378" s="17"/>
    </row>
    <row r="2379" spans="1:22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7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86"/>
        <v>0</v>
      </c>
      <c r="Q2379" s="11" t="s">
        <v>8316</v>
      </c>
      <c r="R2379" t="s">
        <v>8317</v>
      </c>
      <c r="S2379" s="16">
        <f t="shared" si="187"/>
        <v>42669.870173611111</v>
      </c>
      <c r="T2379" s="16">
        <f t="shared" si="188"/>
        <v>42699.911840277782</v>
      </c>
      <c r="U2379" s="14">
        <f t="shared" si="189"/>
        <v>2016</v>
      </c>
      <c r="V2379" s="17"/>
    </row>
    <row r="2380" spans="1:22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7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86"/>
        <v>0</v>
      </c>
      <c r="Q2380" s="11" t="s">
        <v>8316</v>
      </c>
      <c r="R2380" t="s">
        <v>8317</v>
      </c>
      <c r="S2380" s="16">
        <f t="shared" si="187"/>
        <v>42213.013078703705</v>
      </c>
      <c r="T2380" s="16">
        <f t="shared" si="188"/>
        <v>42242.013078703705</v>
      </c>
      <c r="U2380" s="14">
        <f t="shared" si="189"/>
        <v>2015</v>
      </c>
      <c r="V2380" s="17"/>
    </row>
    <row r="2381" spans="1:22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7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86"/>
        <v>0</v>
      </c>
      <c r="Q2381" s="11" t="s">
        <v>8316</v>
      </c>
      <c r="R2381" t="s">
        <v>8317</v>
      </c>
      <c r="S2381" s="16">
        <f t="shared" si="187"/>
        <v>42237.016388888893</v>
      </c>
      <c r="T2381" s="16">
        <f t="shared" si="188"/>
        <v>42282.016388888893</v>
      </c>
      <c r="U2381" s="14">
        <f t="shared" si="189"/>
        <v>2015</v>
      </c>
      <c r="V2381" s="17"/>
    </row>
    <row r="2382" spans="1:22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7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86"/>
        <v>18.329999999999998</v>
      </c>
      <c r="Q2382" s="11" t="s">
        <v>8316</v>
      </c>
      <c r="R2382" t="s">
        <v>8317</v>
      </c>
      <c r="S2382" s="16">
        <f t="shared" si="187"/>
        <v>42248.793310185181</v>
      </c>
      <c r="T2382" s="16">
        <f t="shared" si="188"/>
        <v>42278.793310185181</v>
      </c>
      <c r="U2382" s="14">
        <f t="shared" si="189"/>
        <v>2015</v>
      </c>
      <c r="V2382" s="17"/>
    </row>
    <row r="2383" spans="1:22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7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86"/>
        <v>224.43</v>
      </c>
      <c r="Q2383" s="11" t="s">
        <v>8316</v>
      </c>
      <c r="R2383" t="s">
        <v>8317</v>
      </c>
      <c r="S2383" s="16">
        <f t="shared" si="187"/>
        <v>42074.935740740737</v>
      </c>
      <c r="T2383" s="16">
        <f t="shared" si="188"/>
        <v>42104.935740740737</v>
      </c>
      <c r="U2383" s="14">
        <f t="shared" si="189"/>
        <v>2015</v>
      </c>
      <c r="V2383" s="17"/>
    </row>
    <row r="2384" spans="1:22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7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86"/>
        <v>37.5</v>
      </c>
      <c r="Q2384" s="11" t="s">
        <v>8316</v>
      </c>
      <c r="R2384" t="s">
        <v>8317</v>
      </c>
      <c r="S2384" s="16">
        <f t="shared" si="187"/>
        <v>42195.187534722223</v>
      </c>
      <c r="T2384" s="16">
        <f t="shared" si="188"/>
        <v>42220.187534722223</v>
      </c>
      <c r="U2384" s="14">
        <f t="shared" si="189"/>
        <v>2015</v>
      </c>
      <c r="V2384" s="17"/>
    </row>
    <row r="2385" spans="1:22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7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86"/>
        <v>145</v>
      </c>
      <c r="Q2385" s="11" t="s">
        <v>8316</v>
      </c>
      <c r="R2385" t="s">
        <v>8317</v>
      </c>
      <c r="S2385" s="16">
        <f t="shared" si="187"/>
        <v>42027.056793981479</v>
      </c>
      <c r="T2385" s="16">
        <f t="shared" si="188"/>
        <v>42057.056793981479</v>
      </c>
      <c r="U2385" s="14">
        <f t="shared" si="189"/>
        <v>2015</v>
      </c>
      <c r="V2385" s="17"/>
    </row>
    <row r="2386" spans="1:22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7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86"/>
        <v>1</v>
      </c>
      <c r="Q2386" s="11" t="s">
        <v>8316</v>
      </c>
      <c r="R2386" t="s">
        <v>8317</v>
      </c>
      <c r="S2386" s="16">
        <f t="shared" si="187"/>
        <v>41927.067627314813</v>
      </c>
      <c r="T2386" s="16">
        <f t="shared" si="188"/>
        <v>41957.109293981484</v>
      </c>
      <c r="U2386" s="14">
        <f t="shared" si="189"/>
        <v>2014</v>
      </c>
      <c r="V2386" s="17"/>
    </row>
    <row r="2387" spans="1:22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7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86"/>
        <v>112.57</v>
      </c>
      <c r="Q2387" s="11" t="s">
        <v>8316</v>
      </c>
      <c r="R2387" t="s">
        <v>8317</v>
      </c>
      <c r="S2387" s="16">
        <f t="shared" si="187"/>
        <v>42191.70175925926</v>
      </c>
      <c r="T2387" s="16">
        <f t="shared" si="188"/>
        <v>42221.70175925926</v>
      </c>
      <c r="U2387" s="14">
        <f t="shared" si="189"/>
        <v>2015</v>
      </c>
      <c r="V2387" s="17"/>
    </row>
    <row r="2388" spans="1:22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7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86"/>
        <v>0</v>
      </c>
      <c r="Q2388" s="11" t="s">
        <v>8316</v>
      </c>
      <c r="R2388" t="s">
        <v>8317</v>
      </c>
      <c r="S2388" s="16">
        <f t="shared" si="187"/>
        <v>41954.838240740741</v>
      </c>
      <c r="T2388" s="16">
        <f t="shared" si="188"/>
        <v>42014.838240740741</v>
      </c>
      <c r="U2388" s="14">
        <f t="shared" si="189"/>
        <v>2014</v>
      </c>
      <c r="V2388" s="17"/>
    </row>
    <row r="2389" spans="1:22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7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86"/>
        <v>342</v>
      </c>
      <c r="Q2389" s="11" t="s">
        <v>8316</v>
      </c>
      <c r="R2389" t="s">
        <v>8317</v>
      </c>
      <c r="S2389" s="16">
        <f t="shared" si="187"/>
        <v>42528.626620370371</v>
      </c>
      <c r="T2389" s="16">
        <f t="shared" si="188"/>
        <v>42573.626620370371</v>
      </c>
      <c r="U2389" s="14">
        <f t="shared" si="189"/>
        <v>2016</v>
      </c>
      <c r="V2389" s="17"/>
    </row>
    <row r="2390" spans="1:22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7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86"/>
        <v>57.88</v>
      </c>
      <c r="Q2390" s="11" t="s">
        <v>8316</v>
      </c>
      <c r="R2390" t="s">
        <v>8317</v>
      </c>
      <c r="S2390" s="16">
        <f t="shared" si="187"/>
        <v>41989.853692129633</v>
      </c>
      <c r="T2390" s="16">
        <f t="shared" si="188"/>
        <v>42019.811805555553</v>
      </c>
      <c r="U2390" s="14">
        <f t="shared" si="189"/>
        <v>2014</v>
      </c>
      <c r="V2390" s="17"/>
    </row>
    <row r="2391" spans="1:22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7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86"/>
        <v>30</v>
      </c>
      <c r="Q2391" s="11" t="s">
        <v>8316</v>
      </c>
      <c r="R2391" t="s">
        <v>8317</v>
      </c>
      <c r="S2391" s="16">
        <f t="shared" si="187"/>
        <v>42179.653379629628</v>
      </c>
      <c r="T2391" s="16">
        <f t="shared" si="188"/>
        <v>42210.915972222225</v>
      </c>
      <c r="U2391" s="14">
        <f t="shared" si="189"/>
        <v>2015</v>
      </c>
      <c r="V2391" s="17"/>
    </row>
    <row r="2392" spans="1:22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7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86"/>
        <v>0</v>
      </c>
      <c r="Q2392" s="11" t="s">
        <v>8316</v>
      </c>
      <c r="R2392" t="s">
        <v>8317</v>
      </c>
      <c r="S2392" s="16">
        <f t="shared" si="187"/>
        <v>41968.262314814812</v>
      </c>
      <c r="T2392" s="16">
        <f t="shared" si="188"/>
        <v>42008.262314814812</v>
      </c>
      <c r="U2392" s="14">
        <f t="shared" si="189"/>
        <v>2014</v>
      </c>
      <c r="V2392" s="17"/>
    </row>
    <row r="2393" spans="1:22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7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86"/>
        <v>25</v>
      </c>
      <c r="Q2393" s="11" t="s">
        <v>8316</v>
      </c>
      <c r="R2393" t="s">
        <v>8317</v>
      </c>
      <c r="S2393" s="16">
        <f t="shared" si="187"/>
        <v>42064.794490740736</v>
      </c>
      <c r="T2393" s="16">
        <f t="shared" si="188"/>
        <v>42094.752824074079</v>
      </c>
      <c r="U2393" s="14">
        <f t="shared" si="189"/>
        <v>2015</v>
      </c>
      <c r="V2393" s="17"/>
    </row>
    <row r="2394" spans="1:22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7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86"/>
        <v>0</v>
      </c>
      <c r="Q2394" s="11" t="s">
        <v>8316</v>
      </c>
      <c r="R2394" t="s">
        <v>8317</v>
      </c>
      <c r="S2394" s="16">
        <f t="shared" si="187"/>
        <v>42276.120636574073</v>
      </c>
      <c r="T2394" s="16">
        <f t="shared" si="188"/>
        <v>42306.120636574073</v>
      </c>
      <c r="U2394" s="14">
        <f t="shared" si="189"/>
        <v>2015</v>
      </c>
      <c r="V2394" s="17"/>
    </row>
    <row r="2395" spans="1:22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7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86"/>
        <v>50</v>
      </c>
      <c r="Q2395" s="11" t="s">
        <v>8316</v>
      </c>
      <c r="R2395" t="s">
        <v>8317</v>
      </c>
      <c r="S2395" s="16">
        <f t="shared" si="187"/>
        <v>42194.648344907408</v>
      </c>
      <c r="T2395" s="16">
        <f t="shared" si="188"/>
        <v>42224.648344907408</v>
      </c>
      <c r="U2395" s="14">
        <f t="shared" si="189"/>
        <v>2015</v>
      </c>
      <c r="V2395" s="17"/>
    </row>
    <row r="2396" spans="1:22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7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86"/>
        <v>1.5</v>
      </c>
      <c r="Q2396" s="11" t="s">
        <v>8316</v>
      </c>
      <c r="R2396" t="s">
        <v>8317</v>
      </c>
      <c r="S2396" s="16">
        <f t="shared" si="187"/>
        <v>42031.362187499995</v>
      </c>
      <c r="T2396" s="16">
        <f t="shared" si="188"/>
        <v>42061.362187499995</v>
      </c>
      <c r="U2396" s="14">
        <f t="shared" si="189"/>
        <v>2015</v>
      </c>
      <c r="V2396" s="17"/>
    </row>
    <row r="2397" spans="1:22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7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86"/>
        <v>0</v>
      </c>
      <c r="Q2397" s="11" t="s">
        <v>8316</v>
      </c>
      <c r="R2397" t="s">
        <v>8317</v>
      </c>
      <c r="S2397" s="16">
        <f t="shared" si="187"/>
        <v>42717.121377314819</v>
      </c>
      <c r="T2397" s="16">
        <f t="shared" si="188"/>
        <v>42745.372916666667</v>
      </c>
      <c r="U2397" s="14">
        <f t="shared" si="189"/>
        <v>2016</v>
      </c>
      <c r="V2397" s="17"/>
    </row>
    <row r="2398" spans="1:22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7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86"/>
        <v>10</v>
      </c>
      <c r="Q2398" s="11" t="s">
        <v>8316</v>
      </c>
      <c r="R2398" t="s">
        <v>8317</v>
      </c>
      <c r="S2398" s="16">
        <f t="shared" si="187"/>
        <v>42262.849050925928</v>
      </c>
      <c r="T2398" s="16">
        <f t="shared" si="188"/>
        <v>42292.849050925928</v>
      </c>
      <c r="U2398" s="14">
        <f t="shared" si="189"/>
        <v>2015</v>
      </c>
      <c r="V2398" s="17"/>
    </row>
    <row r="2399" spans="1:22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7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86"/>
        <v>0</v>
      </c>
      <c r="Q2399" s="11" t="s">
        <v>8316</v>
      </c>
      <c r="R2399" t="s">
        <v>8317</v>
      </c>
      <c r="S2399" s="16">
        <f t="shared" si="187"/>
        <v>41976.88490740741</v>
      </c>
      <c r="T2399" s="16">
        <f t="shared" si="188"/>
        <v>42006.88490740741</v>
      </c>
      <c r="U2399" s="14">
        <f t="shared" si="189"/>
        <v>2014</v>
      </c>
      <c r="V2399" s="17"/>
    </row>
    <row r="2400" spans="1:22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7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86"/>
        <v>0</v>
      </c>
      <c r="Q2400" s="11" t="s">
        <v>8316</v>
      </c>
      <c r="R2400" t="s">
        <v>8317</v>
      </c>
      <c r="S2400" s="16">
        <f t="shared" si="187"/>
        <v>42157.916481481487</v>
      </c>
      <c r="T2400" s="16">
        <f t="shared" si="188"/>
        <v>42187.916481481487</v>
      </c>
      <c r="U2400" s="14">
        <f t="shared" si="189"/>
        <v>2015</v>
      </c>
      <c r="V2400" s="17"/>
    </row>
    <row r="2401" spans="1:22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7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86"/>
        <v>0</v>
      </c>
      <c r="Q2401" s="11" t="s">
        <v>8316</v>
      </c>
      <c r="R2401" t="s">
        <v>8317</v>
      </c>
      <c r="S2401" s="16">
        <f t="shared" si="187"/>
        <v>41956.853078703702</v>
      </c>
      <c r="T2401" s="16">
        <f t="shared" si="188"/>
        <v>41991.853078703702</v>
      </c>
      <c r="U2401" s="14">
        <f t="shared" si="189"/>
        <v>2014</v>
      </c>
      <c r="V2401" s="17"/>
    </row>
    <row r="2402" spans="1:22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7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86"/>
        <v>0</v>
      </c>
      <c r="Q2402" s="11" t="s">
        <v>8316</v>
      </c>
      <c r="R2402" t="s">
        <v>8317</v>
      </c>
      <c r="S2402" s="16">
        <f t="shared" si="187"/>
        <v>42444.268101851849</v>
      </c>
      <c r="T2402" s="16">
        <f t="shared" si="188"/>
        <v>42474.268101851849</v>
      </c>
      <c r="U2402" s="14">
        <f t="shared" si="189"/>
        <v>2016</v>
      </c>
      <c r="V2402" s="17"/>
    </row>
    <row r="2403" spans="1:22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7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86"/>
        <v>22.33</v>
      </c>
      <c r="Q2403" s="11" t="s">
        <v>8333</v>
      </c>
      <c r="R2403" t="s">
        <v>8334</v>
      </c>
      <c r="S2403" s="16">
        <f t="shared" si="187"/>
        <v>42374.822870370372</v>
      </c>
      <c r="T2403" s="16">
        <f t="shared" si="188"/>
        <v>42434.822870370372</v>
      </c>
      <c r="U2403" s="14">
        <f t="shared" si="189"/>
        <v>2016</v>
      </c>
      <c r="V2403" s="17"/>
    </row>
    <row r="2404" spans="1:22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7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86"/>
        <v>52</v>
      </c>
      <c r="Q2404" s="11" t="s">
        <v>8333</v>
      </c>
      <c r="R2404" t="s">
        <v>8334</v>
      </c>
      <c r="S2404" s="16">
        <f t="shared" si="187"/>
        <v>42107.679756944446</v>
      </c>
      <c r="T2404" s="16">
        <f t="shared" si="188"/>
        <v>42137.679756944446</v>
      </c>
      <c r="U2404" s="14">
        <f t="shared" si="189"/>
        <v>2015</v>
      </c>
      <c r="V2404" s="17"/>
    </row>
    <row r="2405" spans="1:22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7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86"/>
        <v>16.829999999999998</v>
      </c>
      <c r="Q2405" s="11" t="s">
        <v>8333</v>
      </c>
      <c r="R2405" t="s">
        <v>8334</v>
      </c>
      <c r="S2405" s="16">
        <f t="shared" si="187"/>
        <v>42399.882615740738</v>
      </c>
      <c r="T2405" s="16">
        <f t="shared" si="188"/>
        <v>42459.840949074074</v>
      </c>
      <c r="U2405" s="14">
        <f t="shared" si="189"/>
        <v>2016</v>
      </c>
      <c r="V2405" s="17"/>
    </row>
    <row r="2406" spans="1:22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7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86"/>
        <v>0</v>
      </c>
      <c r="Q2406" s="11" t="s">
        <v>8333</v>
      </c>
      <c r="R2406" t="s">
        <v>8334</v>
      </c>
      <c r="S2406" s="16">
        <f t="shared" si="187"/>
        <v>42342.03943287037</v>
      </c>
      <c r="T2406" s="16">
        <f t="shared" si="188"/>
        <v>42372.03943287037</v>
      </c>
      <c r="U2406" s="14">
        <f t="shared" si="189"/>
        <v>2015</v>
      </c>
      <c r="V2406" s="17"/>
    </row>
    <row r="2407" spans="1:22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7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86"/>
        <v>56.3</v>
      </c>
      <c r="Q2407" s="11" t="s">
        <v>8333</v>
      </c>
      <c r="R2407" t="s">
        <v>8334</v>
      </c>
      <c r="S2407" s="16">
        <f t="shared" si="187"/>
        <v>42595.585358796292</v>
      </c>
      <c r="T2407" s="16">
        <f t="shared" si="188"/>
        <v>42616.585358796292</v>
      </c>
      <c r="U2407" s="14">
        <f t="shared" si="189"/>
        <v>2016</v>
      </c>
      <c r="V2407" s="17"/>
    </row>
    <row r="2408" spans="1:22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7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86"/>
        <v>84.06</v>
      </c>
      <c r="Q2408" s="11" t="s">
        <v>8333</v>
      </c>
      <c r="R2408" t="s">
        <v>8334</v>
      </c>
      <c r="S2408" s="16">
        <f t="shared" si="187"/>
        <v>41983.110995370371</v>
      </c>
      <c r="T2408" s="16">
        <f t="shared" si="188"/>
        <v>42023.110995370371</v>
      </c>
      <c r="U2408" s="14">
        <f t="shared" si="189"/>
        <v>2014</v>
      </c>
      <c r="V2408" s="17"/>
    </row>
    <row r="2409" spans="1:22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7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86"/>
        <v>168.39</v>
      </c>
      <c r="Q2409" s="11" t="s">
        <v>8333</v>
      </c>
      <c r="R2409" t="s">
        <v>8334</v>
      </c>
      <c r="S2409" s="16">
        <f t="shared" si="187"/>
        <v>42082.575555555552</v>
      </c>
      <c r="T2409" s="16">
        <f t="shared" si="188"/>
        <v>42105.25</v>
      </c>
      <c r="U2409" s="14">
        <f t="shared" si="189"/>
        <v>2015</v>
      </c>
      <c r="V2409" s="17"/>
    </row>
    <row r="2410" spans="1:22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7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86"/>
        <v>15</v>
      </c>
      <c r="Q2410" s="11" t="s">
        <v>8333</v>
      </c>
      <c r="R2410" t="s">
        <v>8334</v>
      </c>
      <c r="S2410" s="16">
        <f t="shared" si="187"/>
        <v>41919.140706018516</v>
      </c>
      <c r="T2410" s="16">
        <f t="shared" si="188"/>
        <v>41949.182372685187</v>
      </c>
      <c r="U2410" s="14">
        <f t="shared" si="189"/>
        <v>2014</v>
      </c>
      <c r="V2410" s="17"/>
    </row>
    <row r="2411" spans="1:22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7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86"/>
        <v>76.67</v>
      </c>
      <c r="Q2411" s="11" t="s">
        <v>8333</v>
      </c>
      <c r="R2411" t="s">
        <v>8334</v>
      </c>
      <c r="S2411" s="16">
        <f t="shared" si="187"/>
        <v>42204.875868055555</v>
      </c>
      <c r="T2411" s="16">
        <f t="shared" si="188"/>
        <v>42234.875868055555</v>
      </c>
      <c r="U2411" s="14">
        <f t="shared" si="189"/>
        <v>2015</v>
      </c>
      <c r="V2411" s="17"/>
    </row>
    <row r="2412" spans="1:22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7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86"/>
        <v>0</v>
      </c>
      <c r="Q2412" s="11" t="s">
        <v>8333</v>
      </c>
      <c r="R2412" t="s">
        <v>8334</v>
      </c>
      <c r="S2412" s="16">
        <f t="shared" si="187"/>
        <v>42224.408275462964</v>
      </c>
      <c r="T2412" s="16">
        <f t="shared" si="188"/>
        <v>42254.408275462964</v>
      </c>
      <c r="U2412" s="14">
        <f t="shared" si="189"/>
        <v>2015</v>
      </c>
      <c r="V2412" s="17"/>
    </row>
    <row r="2413" spans="1:22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7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86"/>
        <v>50.33</v>
      </c>
      <c r="Q2413" s="11" t="s">
        <v>8333</v>
      </c>
      <c r="R2413" t="s">
        <v>8334</v>
      </c>
      <c r="S2413" s="16">
        <f t="shared" si="187"/>
        <v>42211.732430555552</v>
      </c>
      <c r="T2413" s="16">
        <f t="shared" si="188"/>
        <v>42241.732430555552</v>
      </c>
      <c r="U2413" s="14">
        <f t="shared" si="189"/>
        <v>2015</v>
      </c>
      <c r="V2413" s="17"/>
    </row>
    <row r="2414" spans="1:22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7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86"/>
        <v>0</v>
      </c>
      <c r="Q2414" s="11" t="s">
        <v>8333</v>
      </c>
      <c r="R2414" t="s">
        <v>8334</v>
      </c>
      <c r="S2414" s="16">
        <f t="shared" si="187"/>
        <v>42655.736956018518</v>
      </c>
      <c r="T2414" s="16">
        <f t="shared" si="188"/>
        <v>42700.778622685189</v>
      </c>
      <c r="U2414" s="14">
        <f t="shared" si="189"/>
        <v>2016</v>
      </c>
      <c r="V2414" s="17"/>
    </row>
    <row r="2415" spans="1:22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7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86"/>
        <v>8.33</v>
      </c>
      <c r="Q2415" s="11" t="s">
        <v>8333</v>
      </c>
      <c r="R2415" t="s">
        <v>8334</v>
      </c>
      <c r="S2415" s="16">
        <f t="shared" si="187"/>
        <v>41760.10974537037</v>
      </c>
      <c r="T2415" s="16">
        <f t="shared" si="188"/>
        <v>41790.979166666664</v>
      </c>
      <c r="U2415" s="14">
        <f t="shared" si="189"/>
        <v>2014</v>
      </c>
      <c r="V2415" s="17"/>
    </row>
    <row r="2416" spans="1:22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7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86"/>
        <v>35.380000000000003</v>
      </c>
      <c r="Q2416" s="11" t="s">
        <v>8333</v>
      </c>
      <c r="R2416" t="s">
        <v>8334</v>
      </c>
      <c r="S2416" s="16">
        <f t="shared" si="187"/>
        <v>42198.695138888885</v>
      </c>
      <c r="T2416" s="16">
        <f t="shared" si="188"/>
        <v>42238.165972222225</v>
      </c>
      <c r="U2416" s="14">
        <f t="shared" si="189"/>
        <v>2015</v>
      </c>
      <c r="V2416" s="17"/>
    </row>
    <row r="2417" spans="1:22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7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86"/>
        <v>55.83</v>
      </c>
      <c r="Q2417" s="11" t="s">
        <v>8333</v>
      </c>
      <c r="R2417" t="s">
        <v>8334</v>
      </c>
      <c r="S2417" s="16">
        <f t="shared" si="187"/>
        <v>42536.862800925926</v>
      </c>
      <c r="T2417" s="16">
        <f t="shared" si="188"/>
        <v>42566.862800925926</v>
      </c>
      <c r="U2417" s="14">
        <f t="shared" si="189"/>
        <v>2016</v>
      </c>
      <c r="V2417" s="17"/>
    </row>
    <row r="2418" spans="1:22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7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86"/>
        <v>5</v>
      </c>
      <c r="Q2418" s="11" t="s">
        <v>8333</v>
      </c>
      <c r="R2418" t="s">
        <v>8334</v>
      </c>
      <c r="S2418" s="16">
        <f t="shared" si="187"/>
        <v>42019.737766203703</v>
      </c>
      <c r="T2418" s="16">
        <f t="shared" si="188"/>
        <v>42077.625</v>
      </c>
      <c r="U2418" s="14">
        <f t="shared" si="189"/>
        <v>2015</v>
      </c>
      <c r="V2418" s="17"/>
    </row>
    <row r="2419" spans="1:22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7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86"/>
        <v>0</v>
      </c>
      <c r="Q2419" s="11" t="s">
        <v>8333</v>
      </c>
      <c r="R2419" t="s">
        <v>8334</v>
      </c>
      <c r="S2419" s="16">
        <f t="shared" si="187"/>
        <v>41831.884108796294</v>
      </c>
      <c r="T2419" s="16">
        <f t="shared" si="188"/>
        <v>41861.884108796294</v>
      </c>
      <c r="U2419" s="14">
        <f t="shared" si="189"/>
        <v>2014</v>
      </c>
      <c r="V2419" s="17"/>
    </row>
    <row r="2420" spans="1:22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7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86"/>
        <v>1</v>
      </c>
      <c r="Q2420" s="11" t="s">
        <v>8333</v>
      </c>
      <c r="R2420" t="s">
        <v>8334</v>
      </c>
      <c r="S2420" s="16">
        <f t="shared" si="187"/>
        <v>42027.856990740736</v>
      </c>
      <c r="T2420" s="16">
        <f t="shared" si="188"/>
        <v>42087.815324074079</v>
      </c>
      <c r="U2420" s="14">
        <f t="shared" si="189"/>
        <v>2015</v>
      </c>
      <c r="V2420" s="17"/>
    </row>
    <row r="2421" spans="1:22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7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86"/>
        <v>0</v>
      </c>
      <c r="Q2421" s="11" t="s">
        <v>8333</v>
      </c>
      <c r="R2421" t="s">
        <v>8334</v>
      </c>
      <c r="S2421" s="16">
        <f t="shared" si="187"/>
        <v>41993.738298611104</v>
      </c>
      <c r="T2421" s="16">
        <f t="shared" si="188"/>
        <v>42053.738298611104</v>
      </c>
      <c r="U2421" s="14">
        <f t="shared" si="189"/>
        <v>2014</v>
      </c>
      <c r="V2421" s="17"/>
    </row>
    <row r="2422" spans="1:22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7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86"/>
        <v>69.47</v>
      </c>
      <c r="Q2422" s="11" t="s">
        <v>8333</v>
      </c>
      <c r="R2422" t="s">
        <v>8334</v>
      </c>
      <c r="S2422" s="16">
        <f t="shared" si="187"/>
        <v>41893.028877314813</v>
      </c>
      <c r="T2422" s="16">
        <f t="shared" si="188"/>
        <v>41953.070543981477</v>
      </c>
      <c r="U2422" s="14">
        <f t="shared" si="189"/>
        <v>2014</v>
      </c>
      <c r="V2422" s="17"/>
    </row>
    <row r="2423" spans="1:22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7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86"/>
        <v>1</v>
      </c>
      <c r="Q2423" s="11" t="s">
        <v>8333</v>
      </c>
      <c r="R2423" t="s">
        <v>8334</v>
      </c>
      <c r="S2423" s="16">
        <f t="shared" si="187"/>
        <v>42026.687453703707</v>
      </c>
      <c r="T2423" s="16">
        <f t="shared" si="188"/>
        <v>42056.687453703707</v>
      </c>
      <c r="U2423" s="14">
        <f t="shared" si="189"/>
        <v>2015</v>
      </c>
      <c r="V2423" s="17"/>
    </row>
    <row r="2424" spans="1:22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7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86"/>
        <v>1</v>
      </c>
      <c r="Q2424" s="11" t="s">
        <v>8333</v>
      </c>
      <c r="R2424" t="s">
        <v>8334</v>
      </c>
      <c r="S2424" s="16">
        <f t="shared" si="187"/>
        <v>42044.724953703699</v>
      </c>
      <c r="T2424" s="16">
        <f t="shared" si="188"/>
        <v>42074.683287037042</v>
      </c>
      <c r="U2424" s="14">
        <f t="shared" si="189"/>
        <v>2015</v>
      </c>
      <c r="V2424" s="17"/>
    </row>
    <row r="2425" spans="1:22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7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86"/>
        <v>8</v>
      </c>
      <c r="Q2425" s="11" t="s">
        <v>8333</v>
      </c>
      <c r="R2425" t="s">
        <v>8334</v>
      </c>
      <c r="S2425" s="16">
        <f t="shared" si="187"/>
        <v>41974.704745370371</v>
      </c>
      <c r="T2425" s="16">
        <f t="shared" si="188"/>
        <v>42004.704745370371</v>
      </c>
      <c r="U2425" s="14">
        <f t="shared" si="189"/>
        <v>2014</v>
      </c>
      <c r="V2425" s="17"/>
    </row>
    <row r="2426" spans="1:22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7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86"/>
        <v>34.44</v>
      </c>
      <c r="Q2426" s="11" t="s">
        <v>8333</v>
      </c>
      <c r="R2426" t="s">
        <v>8334</v>
      </c>
      <c r="S2426" s="16">
        <f t="shared" si="187"/>
        <v>41909.892453703702</v>
      </c>
      <c r="T2426" s="16">
        <f t="shared" si="188"/>
        <v>41939.892453703702</v>
      </c>
      <c r="U2426" s="14">
        <f t="shared" si="189"/>
        <v>2014</v>
      </c>
      <c r="V2426" s="17"/>
    </row>
    <row r="2427" spans="1:22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7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86"/>
        <v>1</v>
      </c>
      <c r="Q2427" s="11" t="s">
        <v>8333</v>
      </c>
      <c r="R2427" t="s">
        <v>8334</v>
      </c>
      <c r="S2427" s="16">
        <f t="shared" si="187"/>
        <v>42502.913761574076</v>
      </c>
      <c r="T2427" s="16">
        <f t="shared" si="188"/>
        <v>42517.919444444444</v>
      </c>
      <c r="U2427" s="14">
        <f t="shared" si="189"/>
        <v>2016</v>
      </c>
      <c r="V2427" s="17"/>
    </row>
    <row r="2428" spans="1:22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7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86"/>
        <v>0</v>
      </c>
      <c r="Q2428" s="11" t="s">
        <v>8333</v>
      </c>
      <c r="R2428" t="s">
        <v>8334</v>
      </c>
      <c r="S2428" s="16">
        <f t="shared" si="187"/>
        <v>42164.170046296291</v>
      </c>
      <c r="T2428" s="16">
        <f t="shared" si="188"/>
        <v>42224.170046296291</v>
      </c>
      <c r="U2428" s="14">
        <f t="shared" si="189"/>
        <v>2015</v>
      </c>
      <c r="V2428" s="17"/>
    </row>
    <row r="2429" spans="1:22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7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86"/>
        <v>1</v>
      </c>
      <c r="Q2429" s="11" t="s">
        <v>8333</v>
      </c>
      <c r="R2429" t="s">
        <v>8334</v>
      </c>
      <c r="S2429" s="16">
        <f t="shared" si="187"/>
        <v>42412.318668981476</v>
      </c>
      <c r="T2429" s="16">
        <f t="shared" si="188"/>
        <v>42452.277002314819</v>
      </c>
      <c r="U2429" s="14">
        <f t="shared" si="189"/>
        <v>2016</v>
      </c>
      <c r="V2429" s="17"/>
    </row>
    <row r="2430" spans="1:22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7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86"/>
        <v>1</v>
      </c>
      <c r="Q2430" s="11" t="s">
        <v>8333</v>
      </c>
      <c r="R2430" t="s">
        <v>8334</v>
      </c>
      <c r="S2430" s="16">
        <f t="shared" si="187"/>
        <v>42045.784155092595</v>
      </c>
      <c r="T2430" s="16">
        <f t="shared" si="188"/>
        <v>42075.742488425924</v>
      </c>
      <c r="U2430" s="14">
        <f t="shared" si="189"/>
        <v>2015</v>
      </c>
      <c r="V2430" s="17"/>
    </row>
    <row r="2431" spans="1:22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7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86"/>
        <v>501.25</v>
      </c>
      <c r="Q2431" s="11" t="s">
        <v>8333</v>
      </c>
      <c r="R2431" t="s">
        <v>8334</v>
      </c>
      <c r="S2431" s="16">
        <f t="shared" si="187"/>
        <v>42734.879236111112</v>
      </c>
      <c r="T2431" s="16">
        <f t="shared" si="188"/>
        <v>42771.697222222225</v>
      </c>
      <c r="U2431" s="14">
        <f t="shared" si="189"/>
        <v>2016</v>
      </c>
      <c r="V2431" s="17"/>
    </row>
    <row r="2432" spans="1:22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7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86"/>
        <v>10.5</v>
      </c>
      <c r="Q2432" s="11" t="s">
        <v>8333</v>
      </c>
      <c r="R2432" t="s">
        <v>8334</v>
      </c>
      <c r="S2432" s="16">
        <f t="shared" si="187"/>
        <v>42382.130833333329</v>
      </c>
      <c r="T2432" s="16">
        <f t="shared" si="188"/>
        <v>42412.130833333329</v>
      </c>
      <c r="U2432" s="14">
        <f t="shared" si="189"/>
        <v>2016</v>
      </c>
      <c r="V2432" s="17"/>
    </row>
    <row r="2433" spans="1:22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7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86"/>
        <v>1</v>
      </c>
      <c r="Q2433" s="11" t="s">
        <v>8333</v>
      </c>
      <c r="R2433" t="s">
        <v>8334</v>
      </c>
      <c r="S2433" s="16">
        <f t="shared" si="187"/>
        <v>42489.099687499998</v>
      </c>
      <c r="T2433" s="16">
        <f t="shared" si="188"/>
        <v>42549.099687499998</v>
      </c>
      <c r="U2433" s="14">
        <f t="shared" si="189"/>
        <v>2016</v>
      </c>
      <c r="V2433" s="17"/>
    </row>
    <row r="2434" spans="1:22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7">
        <f t="shared" ref="F2434:F2497" si="190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86"/>
        <v>1</v>
      </c>
      <c r="Q2434" s="11" t="s">
        <v>8333</v>
      </c>
      <c r="R2434" t="s">
        <v>8334</v>
      </c>
      <c r="S2434" s="16">
        <f t="shared" si="187"/>
        <v>42041.218715277777</v>
      </c>
      <c r="T2434" s="16">
        <f t="shared" si="188"/>
        <v>42071.218715277777</v>
      </c>
      <c r="U2434" s="14">
        <f t="shared" si="189"/>
        <v>2015</v>
      </c>
      <c r="V2434" s="17"/>
    </row>
    <row r="2435" spans="1:22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7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91">IFERROR(ROUND(E2435/M2435,2),0)</f>
        <v>0</v>
      </c>
      <c r="Q2435" s="11" t="s">
        <v>8333</v>
      </c>
      <c r="R2435" t="s">
        <v>8334</v>
      </c>
      <c r="S2435" s="16">
        <f t="shared" ref="S2435:S2498" si="192">(((K2435/60)/60)/24)+DATE(1970,1,1)</f>
        <v>42397.89980324074</v>
      </c>
      <c r="T2435" s="16">
        <f t="shared" ref="T2435:T2498" si="193">(((J2435/60)/60)/24)+DATE(1970,1,1)</f>
        <v>42427.89980324074</v>
      </c>
      <c r="U2435" s="14">
        <f t="shared" si="189"/>
        <v>2016</v>
      </c>
      <c r="V2435" s="17"/>
    </row>
    <row r="2436" spans="1:22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7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1"/>
        <v>13</v>
      </c>
      <c r="Q2436" s="11" t="s">
        <v>8333</v>
      </c>
      <c r="R2436" t="s">
        <v>8334</v>
      </c>
      <c r="S2436" s="16">
        <f t="shared" si="192"/>
        <v>42180.18604166666</v>
      </c>
      <c r="T2436" s="16">
        <f t="shared" si="193"/>
        <v>42220.18604166666</v>
      </c>
      <c r="U2436" s="14">
        <f t="shared" ref="U2436:U2499" si="194">YEAR(S2436)</f>
        <v>2015</v>
      </c>
      <c r="V2436" s="17"/>
    </row>
    <row r="2437" spans="1:22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7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1"/>
        <v>306</v>
      </c>
      <c r="Q2437" s="11" t="s">
        <v>8333</v>
      </c>
      <c r="R2437" t="s">
        <v>8334</v>
      </c>
      <c r="S2437" s="16">
        <f t="shared" si="192"/>
        <v>42252.277615740735</v>
      </c>
      <c r="T2437" s="16">
        <f t="shared" si="193"/>
        <v>42282.277615740735</v>
      </c>
      <c r="U2437" s="14">
        <f t="shared" si="194"/>
        <v>2015</v>
      </c>
      <c r="V2437" s="17"/>
    </row>
    <row r="2438" spans="1:22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7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1"/>
        <v>22.5</v>
      </c>
      <c r="Q2438" s="11" t="s">
        <v>8333</v>
      </c>
      <c r="R2438" t="s">
        <v>8334</v>
      </c>
      <c r="S2438" s="16">
        <f t="shared" si="192"/>
        <v>42338.615393518514</v>
      </c>
      <c r="T2438" s="16">
        <f t="shared" si="193"/>
        <v>42398.615393518514</v>
      </c>
      <c r="U2438" s="14">
        <f t="shared" si="194"/>
        <v>2015</v>
      </c>
      <c r="V2438" s="17"/>
    </row>
    <row r="2439" spans="1:22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7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1"/>
        <v>0</v>
      </c>
      <c r="Q2439" s="11" t="s">
        <v>8333</v>
      </c>
      <c r="R2439" t="s">
        <v>8334</v>
      </c>
      <c r="S2439" s="16">
        <f t="shared" si="192"/>
        <v>42031.965138888889</v>
      </c>
      <c r="T2439" s="16">
        <f t="shared" si="193"/>
        <v>42080.75</v>
      </c>
      <c r="U2439" s="14">
        <f t="shared" si="194"/>
        <v>2015</v>
      </c>
      <c r="V2439" s="17"/>
    </row>
    <row r="2440" spans="1:22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7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1"/>
        <v>50</v>
      </c>
      <c r="Q2440" s="11" t="s">
        <v>8333</v>
      </c>
      <c r="R2440" t="s">
        <v>8334</v>
      </c>
      <c r="S2440" s="16">
        <f t="shared" si="192"/>
        <v>42285.91506944444</v>
      </c>
      <c r="T2440" s="16">
        <f t="shared" si="193"/>
        <v>42345.956736111111</v>
      </c>
      <c r="U2440" s="14">
        <f t="shared" si="194"/>
        <v>2015</v>
      </c>
      <c r="V2440" s="17"/>
    </row>
    <row r="2441" spans="1:22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7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1"/>
        <v>0</v>
      </c>
      <c r="Q2441" s="11" t="s">
        <v>8333</v>
      </c>
      <c r="R2441" t="s">
        <v>8334</v>
      </c>
      <c r="S2441" s="16">
        <f t="shared" si="192"/>
        <v>42265.818622685183</v>
      </c>
      <c r="T2441" s="16">
        <f t="shared" si="193"/>
        <v>42295.818622685183</v>
      </c>
      <c r="U2441" s="14">
        <f t="shared" si="194"/>
        <v>2015</v>
      </c>
      <c r="V2441" s="17"/>
    </row>
    <row r="2442" spans="1:22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7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91"/>
        <v>5</v>
      </c>
      <c r="Q2442" s="11" t="s">
        <v>8333</v>
      </c>
      <c r="R2442" t="s">
        <v>8334</v>
      </c>
      <c r="S2442" s="16">
        <f t="shared" si="192"/>
        <v>42383.899456018517</v>
      </c>
      <c r="T2442" s="16">
        <f t="shared" si="193"/>
        <v>42413.899456018517</v>
      </c>
      <c r="U2442" s="14">
        <f t="shared" si="194"/>
        <v>2016</v>
      </c>
      <c r="V2442" s="17"/>
    </row>
    <row r="2443" spans="1:22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7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1"/>
        <v>74.23</v>
      </c>
      <c r="Q2443" s="11" t="s">
        <v>8333</v>
      </c>
      <c r="R2443" t="s">
        <v>8349</v>
      </c>
      <c r="S2443" s="16">
        <f t="shared" si="192"/>
        <v>42187.125625000001</v>
      </c>
      <c r="T2443" s="16">
        <f t="shared" si="193"/>
        <v>42208.207638888889</v>
      </c>
      <c r="U2443" s="14">
        <f t="shared" si="194"/>
        <v>2015</v>
      </c>
      <c r="V2443" s="17"/>
    </row>
    <row r="2444" spans="1:22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7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1"/>
        <v>81.25</v>
      </c>
      <c r="Q2444" s="11" t="s">
        <v>8333</v>
      </c>
      <c r="R2444" t="s">
        <v>8349</v>
      </c>
      <c r="S2444" s="16">
        <f t="shared" si="192"/>
        <v>42052.666990740734</v>
      </c>
      <c r="T2444" s="16">
        <f t="shared" si="193"/>
        <v>42082.625324074077</v>
      </c>
      <c r="U2444" s="14">
        <f t="shared" si="194"/>
        <v>2015</v>
      </c>
      <c r="V2444" s="17"/>
    </row>
    <row r="2445" spans="1:22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7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1"/>
        <v>130.22999999999999</v>
      </c>
      <c r="Q2445" s="11" t="s">
        <v>8333</v>
      </c>
      <c r="R2445" t="s">
        <v>8349</v>
      </c>
      <c r="S2445" s="16">
        <f t="shared" si="192"/>
        <v>41836.625254629631</v>
      </c>
      <c r="T2445" s="16">
        <f t="shared" si="193"/>
        <v>41866.625254629631</v>
      </c>
      <c r="U2445" s="14">
        <f t="shared" si="194"/>
        <v>2014</v>
      </c>
      <c r="V2445" s="17"/>
    </row>
    <row r="2446" spans="1:22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7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1"/>
        <v>53.41</v>
      </c>
      <c r="Q2446" s="11" t="s">
        <v>8333</v>
      </c>
      <c r="R2446" t="s">
        <v>8349</v>
      </c>
      <c r="S2446" s="16">
        <f t="shared" si="192"/>
        <v>42485.754525462966</v>
      </c>
      <c r="T2446" s="16">
        <f t="shared" si="193"/>
        <v>42515.754525462966</v>
      </c>
      <c r="U2446" s="14">
        <f t="shared" si="194"/>
        <v>2016</v>
      </c>
      <c r="V2446" s="17"/>
    </row>
    <row r="2447" spans="1:22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7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1"/>
        <v>75.13</v>
      </c>
      <c r="Q2447" s="11" t="s">
        <v>8333</v>
      </c>
      <c r="R2447" t="s">
        <v>8349</v>
      </c>
      <c r="S2447" s="16">
        <f t="shared" si="192"/>
        <v>42243.190057870372</v>
      </c>
      <c r="T2447" s="16">
        <f t="shared" si="193"/>
        <v>42273.190057870372</v>
      </c>
      <c r="U2447" s="14">
        <f t="shared" si="194"/>
        <v>2015</v>
      </c>
      <c r="V2447" s="17"/>
    </row>
    <row r="2448" spans="1:22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7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1"/>
        <v>75.67</v>
      </c>
      <c r="Q2448" s="11" t="s">
        <v>8333</v>
      </c>
      <c r="R2448" t="s">
        <v>8349</v>
      </c>
      <c r="S2448" s="16">
        <f t="shared" si="192"/>
        <v>42670.602673611109</v>
      </c>
      <c r="T2448" s="16">
        <f t="shared" si="193"/>
        <v>42700.64434027778</v>
      </c>
      <c r="U2448" s="14">
        <f t="shared" si="194"/>
        <v>2016</v>
      </c>
      <c r="V2448" s="17"/>
    </row>
    <row r="2449" spans="1:22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7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1"/>
        <v>31.69</v>
      </c>
      <c r="Q2449" s="11" t="s">
        <v>8333</v>
      </c>
      <c r="R2449" t="s">
        <v>8349</v>
      </c>
      <c r="S2449" s="16">
        <f t="shared" si="192"/>
        <v>42654.469826388886</v>
      </c>
      <c r="T2449" s="16">
        <f t="shared" si="193"/>
        <v>42686.166666666672</v>
      </c>
      <c r="U2449" s="14">
        <f t="shared" si="194"/>
        <v>2016</v>
      </c>
      <c r="V2449" s="17"/>
    </row>
    <row r="2450" spans="1:22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7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1"/>
        <v>47.78</v>
      </c>
      <c r="Q2450" s="11" t="s">
        <v>8333</v>
      </c>
      <c r="R2450" t="s">
        <v>8349</v>
      </c>
      <c r="S2450" s="16">
        <f t="shared" si="192"/>
        <v>42607.316122685181</v>
      </c>
      <c r="T2450" s="16">
        <f t="shared" si="193"/>
        <v>42613.233333333337</v>
      </c>
      <c r="U2450" s="14">
        <f t="shared" si="194"/>
        <v>2016</v>
      </c>
      <c r="V2450" s="17"/>
    </row>
    <row r="2451" spans="1:22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7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1"/>
        <v>90</v>
      </c>
      <c r="Q2451" s="11" t="s">
        <v>8333</v>
      </c>
      <c r="R2451" t="s">
        <v>8349</v>
      </c>
      <c r="S2451" s="16">
        <f t="shared" si="192"/>
        <v>41943.142534722225</v>
      </c>
      <c r="T2451" s="16">
        <f t="shared" si="193"/>
        <v>41973.184201388889</v>
      </c>
      <c r="U2451" s="14">
        <f t="shared" si="194"/>
        <v>2014</v>
      </c>
      <c r="V2451" s="17"/>
    </row>
    <row r="2452" spans="1:22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7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1"/>
        <v>149.31</v>
      </c>
      <c r="Q2452" s="11" t="s">
        <v>8333</v>
      </c>
      <c r="R2452" t="s">
        <v>8349</v>
      </c>
      <c r="S2452" s="16">
        <f t="shared" si="192"/>
        <v>41902.07240740741</v>
      </c>
      <c r="T2452" s="16">
        <f t="shared" si="193"/>
        <v>41940.132638888892</v>
      </c>
      <c r="U2452" s="14">
        <f t="shared" si="194"/>
        <v>2014</v>
      </c>
      <c r="V2452" s="17"/>
    </row>
    <row r="2453" spans="1:22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7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1"/>
        <v>62.07</v>
      </c>
      <c r="Q2453" s="11" t="s">
        <v>8333</v>
      </c>
      <c r="R2453" t="s">
        <v>8349</v>
      </c>
      <c r="S2453" s="16">
        <f t="shared" si="192"/>
        <v>42779.908449074079</v>
      </c>
      <c r="T2453" s="16">
        <f t="shared" si="193"/>
        <v>42799.908449074079</v>
      </c>
      <c r="U2453" s="14">
        <f t="shared" si="194"/>
        <v>2017</v>
      </c>
      <c r="V2453" s="17"/>
    </row>
    <row r="2454" spans="1:22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7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1"/>
        <v>53.4</v>
      </c>
      <c r="Q2454" s="11" t="s">
        <v>8333</v>
      </c>
      <c r="R2454" t="s">
        <v>8349</v>
      </c>
      <c r="S2454" s="16">
        <f t="shared" si="192"/>
        <v>42338.84375</v>
      </c>
      <c r="T2454" s="16">
        <f t="shared" si="193"/>
        <v>42367.958333333328</v>
      </c>
      <c r="U2454" s="14">
        <f t="shared" si="194"/>
        <v>2015</v>
      </c>
      <c r="V2454" s="17"/>
    </row>
    <row r="2455" spans="1:22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7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1"/>
        <v>69.27</v>
      </c>
      <c r="Q2455" s="11" t="s">
        <v>8333</v>
      </c>
      <c r="R2455" t="s">
        <v>8349</v>
      </c>
      <c r="S2455" s="16">
        <f t="shared" si="192"/>
        <v>42738.692233796297</v>
      </c>
      <c r="T2455" s="16">
        <f t="shared" si="193"/>
        <v>42768.692233796297</v>
      </c>
      <c r="U2455" s="14">
        <f t="shared" si="194"/>
        <v>2017</v>
      </c>
      <c r="V2455" s="17"/>
    </row>
    <row r="2456" spans="1:22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7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1"/>
        <v>271.51</v>
      </c>
      <c r="Q2456" s="11" t="s">
        <v>8333</v>
      </c>
      <c r="R2456" t="s">
        <v>8349</v>
      </c>
      <c r="S2456" s="16">
        <f t="shared" si="192"/>
        <v>42770.201481481476</v>
      </c>
      <c r="T2456" s="16">
        <f t="shared" si="193"/>
        <v>42805.201481481476</v>
      </c>
      <c r="U2456" s="14">
        <f t="shared" si="194"/>
        <v>2017</v>
      </c>
      <c r="V2456" s="17"/>
    </row>
    <row r="2457" spans="1:22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7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1"/>
        <v>34.130000000000003</v>
      </c>
      <c r="Q2457" s="11" t="s">
        <v>8333</v>
      </c>
      <c r="R2457" t="s">
        <v>8349</v>
      </c>
      <c r="S2457" s="16">
        <f t="shared" si="192"/>
        <v>42452.781828703708</v>
      </c>
      <c r="T2457" s="16">
        <f t="shared" si="193"/>
        <v>42480.781828703708</v>
      </c>
      <c r="U2457" s="14">
        <f t="shared" si="194"/>
        <v>2016</v>
      </c>
      <c r="V2457" s="17"/>
    </row>
    <row r="2458" spans="1:22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7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1"/>
        <v>40.49</v>
      </c>
      <c r="Q2458" s="11" t="s">
        <v>8333</v>
      </c>
      <c r="R2458" t="s">
        <v>8349</v>
      </c>
      <c r="S2458" s="16">
        <f t="shared" si="192"/>
        <v>42761.961099537039</v>
      </c>
      <c r="T2458" s="16">
        <f t="shared" si="193"/>
        <v>42791.961099537039</v>
      </c>
      <c r="U2458" s="14">
        <f t="shared" si="194"/>
        <v>2017</v>
      </c>
      <c r="V2458" s="17"/>
    </row>
    <row r="2459" spans="1:22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7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1"/>
        <v>189.76</v>
      </c>
      <c r="Q2459" s="11" t="s">
        <v>8333</v>
      </c>
      <c r="R2459" t="s">
        <v>8349</v>
      </c>
      <c r="S2459" s="16">
        <f t="shared" si="192"/>
        <v>42423.602500000001</v>
      </c>
      <c r="T2459" s="16">
        <f t="shared" si="193"/>
        <v>42453.560833333337</v>
      </c>
      <c r="U2459" s="14">
        <f t="shared" si="194"/>
        <v>2016</v>
      </c>
      <c r="V2459" s="17"/>
    </row>
    <row r="2460" spans="1:22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7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1"/>
        <v>68.86</v>
      </c>
      <c r="Q2460" s="11" t="s">
        <v>8333</v>
      </c>
      <c r="R2460" t="s">
        <v>8349</v>
      </c>
      <c r="S2460" s="16">
        <f t="shared" si="192"/>
        <v>42495.871736111112</v>
      </c>
      <c r="T2460" s="16">
        <f t="shared" si="193"/>
        <v>42530.791666666672</v>
      </c>
      <c r="U2460" s="14">
        <f t="shared" si="194"/>
        <v>2016</v>
      </c>
      <c r="V2460" s="17"/>
    </row>
    <row r="2461" spans="1:22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7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1"/>
        <v>108.78</v>
      </c>
      <c r="Q2461" s="11" t="s">
        <v>8333</v>
      </c>
      <c r="R2461" t="s">
        <v>8349</v>
      </c>
      <c r="S2461" s="16">
        <f t="shared" si="192"/>
        <v>42407.637557870374</v>
      </c>
      <c r="T2461" s="16">
        <f t="shared" si="193"/>
        <v>42452.595891203702</v>
      </c>
      <c r="U2461" s="14">
        <f t="shared" si="194"/>
        <v>2016</v>
      </c>
      <c r="V2461" s="17"/>
    </row>
    <row r="2462" spans="1:22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7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1"/>
        <v>125.99</v>
      </c>
      <c r="Q2462" s="11" t="s">
        <v>8333</v>
      </c>
      <c r="R2462" t="s">
        <v>8349</v>
      </c>
      <c r="S2462" s="16">
        <f t="shared" si="192"/>
        <v>42704.187118055561</v>
      </c>
      <c r="T2462" s="16">
        <f t="shared" si="193"/>
        <v>42738.178472222222</v>
      </c>
      <c r="U2462" s="14">
        <f t="shared" si="194"/>
        <v>2016</v>
      </c>
      <c r="V2462" s="17"/>
    </row>
    <row r="2463" spans="1:22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7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1"/>
        <v>90.52</v>
      </c>
      <c r="Q2463" s="11" t="s">
        <v>8322</v>
      </c>
      <c r="R2463" t="s">
        <v>8326</v>
      </c>
      <c r="S2463" s="16">
        <f t="shared" si="192"/>
        <v>40784.012696759259</v>
      </c>
      <c r="T2463" s="16">
        <f t="shared" si="193"/>
        <v>40817.125</v>
      </c>
      <c r="U2463" s="14">
        <f t="shared" si="194"/>
        <v>2011</v>
      </c>
      <c r="V2463" s="17"/>
    </row>
    <row r="2464" spans="1:22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7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1"/>
        <v>28.88</v>
      </c>
      <c r="Q2464" s="11" t="s">
        <v>8322</v>
      </c>
      <c r="R2464" t="s">
        <v>8326</v>
      </c>
      <c r="S2464" s="16">
        <f t="shared" si="192"/>
        <v>41089.186296296299</v>
      </c>
      <c r="T2464" s="16">
        <f t="shared" si="193"/>
        <v>41109.186296296299</v>
      </c>
      <c r="U2464" s="14">
        <f t="shared" si="194"/>
        <v>2012</v>
      </c>
      <c r="V2464" s="17"/>
    </row>
    <row r="2465" spans="1:22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7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1"/>
        <v>31</v>
      </c>
      <c r="Q2465" s="11" t="s">
        <v>8322</v>
      </c>
      <c r="R2465" t="s">
        <v>8326</v>
      </c>
      <c r="S2465" s="16">
        <f t="shared" si="192"/>
        <v>41341.111400462964</v>
      </c>
      <c r="T2465" s="16">
        <f t="shared" si="193"/>
        <v>41380.791666666664</v>
      </c>
      <c r="U2465" s="14">
        <f t="shared" si="194"/>
        <v>2013</v>
      </c>
      <c r="V2465" s="17"/>
    </row>
    <row r="2466" spans="1:22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7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1"/>
        <v>51.67</v>
      </c>
      <c r="Q2466" s="11" t="s">
        <v>8322</v>
      </c>
      <c r="R2466" t="s">
        <v>8326</v>
      </c>
      <c r="S2466" s="16">
        <f t="shared" si="192"/>
        <v>42248.90042824074</v>
      </c>
      <c r="T2466" s="16">
        <f t="shared" si="193"/>
        <v>42277.811805555553</v>
      </c>
      <c r="U2466" s="14">
        <f t="shared" si="194"/>
        <v>2015</v>
      </c>
      <c r="V2466" s="17"/>
    </row>
    <row r="2467" spans="1:22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7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1"/>
        <v>26.27</v>
      </c>
      <c r="Q2467" s="11" t="s">
        <v>8322</v>
      </c>
      <c r="R2467" t="s">
        <v>8326</v>
      </c>
      <c r="S2467" s="16">
        <f t="shared" si="192"/>
        <v>41145.719305555554</v>
      </c>
      <c r="T2467" s="16">
        <f t="shared" si="193"/>
        <v>41175.719305555554</v>
      </c>
      <c r="U2467" s="14">
        <f t="shared" si="194"/>
        <v>2012</v>
      </c>
      <c r="V2467" s="17"/>
    </row>
    <row r="2468" spans="1:22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7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1"/>
        <v>48.08</v>
      </c>
      <c r="Q2468" s="11" t="s">
        <v>8322</v>
      </c>
      <c r="R2468" t="s">
        <v>8326</v>
      </c>
      <c r="S2468" s="16">
        <f t="shared" si="192"/>
        <v>41373.102465277778</v>
      </c>
      <c r="T2468" s="16">
        <f t="shared" si="193"/>
        <v>41403.102465277778</v>
      </c>
      <c r="U2468" s="14">
        <f t="shared" si="194"/>
        <v>2013</v>
      </c>
      <c r="V2468" s="17"/>
    </row>
    <row r="2469" spans="1:22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7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1"/>
        <v>27.56</v>
      </c>
      <c r="Q2469" s="11" t="s">
        <v>8322</v>
      </c>
      <c r="R2469" t="s">
        <v>8326</v>
      </c>
      <c r="S2469" s="16">
        <f t="shared" si="192"/>
        <v>41025.874201388891</v>
      </c>
      <c r="T2469" s="16">
        <f t="shared" si="193"/>
        <v>41039.708333333336</v>
      </c>
      <c r="U2469" s="14">
        <f t="shared" si="194"/>
        <v>2012</v>
      </c>
      <c r="V2469" s="17"/>
    </row>
    <row r="2470" spans="1:22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7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1"/>
        <v>36.97</v>
      </c>
      <c r="Q2470" s="11" t="s">
        <v>8322</v>
      </c>
      <c r="R2470" t="s">
        <v>8326</v>
      </c>
      <c r="S2470" s="16">
        <f t="shared" si="192"/>
        <v>41174.154178240737</v>
      </c>
      <c r="T2470" s="16">
        <f t="shared" si="193"/>
        <v>41210.208333333336</v>
      </c>
      <c r="U2470" s="14">
        <f t="shared" si="194"/>
        <v>2012</v>
      </c>
      <c r="V2470" s="17"/>
    </row>
    <row r="2471" spans="1:22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7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1"/>
        <v>29.02</v>
      </c>
      <c r="Q2471" s="11" t="s">
        <v>8322</v>
      </c>
      <c r="R2471" t="s">
        <v>8326</v>
      </c>
      <c r="S2471" s="16">
        <f t="shared" si="192"/>
        <v>40557.429733796293</v>
      </c>
      <c r="T2471" s="16">
        <f t="shared" si="193"/>
        <v>40582.429733796293</v>
      </c>
      <c r="U2471" s="14">
        <f t="shared" si="194"/>
        <v>2011</v>
      </c>
      <c r="V2471" s="17"/>
    </row>
    <row r="2472" spans="1:22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7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1"/>
        <v>28.66</v>
      </c>
      <c r="Q2472" s="11" t="s">
        <v>8322</v>
      </c>
      <c r="R2472" t="s">
        <v>8326</v>
      </c>
      <c r="S2472" s="16">
        <f t="shared" si="192"/>
        <v>41023.07471064815</v>
      </c>
      <c r="T2472" s="16">
        <f t="shared" si="193"/>
        <v>41053.07471064815</v>
      </c>
      <c r="U2472" s="14">
        <f t="shared" si="194"/>
        <v>2012</v>
      </c>
      <c r="V2472" s="17"/>
    </row>
    <row r="2473" spans="1:22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7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1"/>
        <v>37.65</v>
      </c>
      <c r="Q2473" s="11" t="s">
        <v>8322</v>
      </c>
      <c r="R2473" t="s">
        <v>8326</v>
      </c>
      <c r="S2473" s="16">
        <f t="shared" si="192"/>
        <v>40893.992962962962</v>
      </c>
      <c r="T2473" s="16">
        <f t="shared" si="193"/>
        <v>40933.992962962962</v>
      </c>
      <c r="U2473" s="14">
        <f t="shared" si="194"/>
        <v>2011</v>
      </c>
      <c r="V2473" s="17"/>
    </row>
    <row r="2474" spans="1:22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7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1"/>
        <v>97.9</v>
      </c>
      <c r="Q2474" s="11" t="s">
        <v>8322</v>
      </c>
      <c r="R2474" t="s">
        <v>8326</v>
      </c>
      <c r="S2474" s="16">
        <f t="shared" si="192"/>
        <v>40354.11550925926</v>
      </c>
      <c r="T2474" s="16">
        <f t="shared" si="193"/>
        <v>40425.043749999997</v>
      </c>
      <c r="U2474" s="14">
        <f t="shared" si="194"/>
        <v>2010</v>
      </c>
      <c r="V2474" s="17"/>
    </row>
    <row r="2475" spans="1:22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7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1"/>
        <v>42.55</v>
      </c>
      <c r="Q2475" s="11" t="s">
        <v>8322</v>
      </c>
      <c r="R2475" t="s">
        <v>8326</v>
      </c>
      <c r="S2475" s="16">
        <f t="shared" si="192"/>
        <v>41193.748483796298</v>
      </c>
      <c r="T2475" s="16">
        <f t="shared" si="193"/>
        <v>41223.790150462963</v>
      </c>
      <c r="U2475" s="14">
        <f t="shared" si="194"/>
        <v>2012</v>
      </c>
      <c r="V2475" s="17"/>
    </row>
    <row r="2476" spans="1:22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7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1"/>
        <v>131.58000000000001</v>
      </c>
      <c r="Q2476" s="11" t="s">
        <v>8322</v>
      </c>
      <c r="R2476" t="s">
        <v>8326</v>
      </c>
      <c r="S2476" s="16">
        <f t="shared" si="192"/>
        <v>40417.011296296296</v>
      </c>
      <c r="T2476" s="16">
        <f t="shared" si="193"/>
        <v>40462.011296296296</v>
      </c>
      <c r="U2476" s="14">
        <f t="shared" si="194"/>
        <v>2010</v>
      </c>
      <c r="V2476" s="17"/>
    </row>
    <row r="2477" spans="1:22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7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1"/>
        <v>32.32</v>
      </c>
      <c r="Q2477" s="11" t="s">
        <v>8322</v>
      </c>
      <c r="R2477" t="s">
        <v>8326</v>
      </c>
      <c r="S2477" s="16">
        <f t="shared" si="192"/>
        <v>40310.287673611114</v>
      </c>
      <c r="T2477" s="16">
        <f t="shared" si="193"/>
        <v>40369.916666666664</v>
      </c>
      <c r="U2477" s="14">
        <f t="shared" si="194"/>
        <v>2010</v>
      </c>
      <c r="V2477" s="17"/>
    </row>
    <row r="2478" spans="1:22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7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1"/>
        <v>61.1</v>
      </c>
      <c r="Q2478" s="11" t="s">
        <v>8322</v>
      </c>
      <c r="R2478" t="s">
        <v>8326</v>
      </c>
      <c r="S2478" s="16">
        <f t="shared" si="192"/>
        <v>41913.328356481477</v>
      </c>
      <c r="T2478" s="16">
        <f t="shared" si="193"/>
        <v>41946.370023148149</v>
      </c>
      <c r="U2478" s="14">
        <f t="shared" si="194"/>
        <v>2014</v>
      </c>
      <c r="V2478" s="17"/>
    </row>
    <row r="2479" spans="1:22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7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1"/>
        <v>31.34</v>
      </c>
      <c r="Q2479" s="11" t="s">
        <v>8322</v>
      </c>
      <c r="R2479" t="s">
        <v>8326</v>
      </c>
      <c r="S2479" s="16">
        <f t="shared" si="192"/>
        <v>41088.691493055558</v>
      </c>
      <c r="T2479" s="16">
        <f t="shared" si="193"/>
        <v>41133.691493055558</v>
      </c>
      <c r="U2479" s="14">
        <f t="shared" si="194"/>
        <v>2012</v>
      </c>
      <c r="V2479" s="17"/>
    </row>
    <row r="2480" spans="1:22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7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1"/>
        <v>129.11000000000001</v>
      </c>
      <c r="Q2480" s="11" t="s">
        <v>8322</v>
      </c>
      <c r="R2480" t="s">
        <v>8326</v>
      </c>
      <c r="S2480" s="16">
        <f t="shared" si="192"/>
        <v>41257.950381944444</v>
      </c>
      <c r="T2480" s="16">
        <f t="shared" si="193"/>
        <v>41287.950381944444</v>
      </c>
      <c r="U2480" s="14">
        <f t="shared" si="194"/>
        <v>2012</v>
      </c>
      <c r="V2480" s="17"/>
    </row>
    <row r="2481" spans="1:22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7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1"/>
        <v>25.02</v>
      </c>
      <c r="Q2481" s="11" t="s">
        <v>8322</v>
      </c>
      <c r="R2481" t="s">
        <v>8326</v>
      </c>
      <c r="S2481" s="16">
        <f t="shared" si="192"/>
        <v>41107.726782407408</v>
      </c>
      <c r="T2481" s="16">
        <f t="shared" si="193"/>
        <v>41118.083333333336</v>
      </c>
      <c r="U2481" s="14">
        <f t="shared" si="194"/>
        <v>2012</v>
      </c>
      <c r="V2481" s="17"/>
    </row>
    <row r="2482" spans="1:22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7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1"/>
        <v>250</v>
      </c>
      <c r="Q2482" s="11" t="s">
        <v>8322</v>
      </c>
      <c r="R2482" t="s">
        <v>8326</v>
      </c>
      <c r="S2482" s="16">
        <f t="shared" si="192"/>
        <v>42227.936157407406</v>
      </c>
      <c r="T2482" s="16">
        <f t="shared" si="193"/>
        <v>42287.936157407406</v>
      </c>
      <c r="U2482" s="14">
        <f t="shared" si="194"/>
        <v>2015</v>
      </c>
      <c r="V2482" s="17"/>
    </row>
    <row r="2483" spans="1:22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7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1"/>
        <v>47.54</v>
      </c>
      <c r="Q2483" s="11" t="s">
        <v>8322</v>
      </c>
      <c r="R2483" t="s">
        <v>8326</v>
      </c>
      <c r="S2483" s="16">
        <f t="shared" si="192"/>
        <v>40999.645925925928</v>
      </c>
      <c r="T2483" s="16">
        <f t="shared" si="193"/>
        <v>41029.645925925928</v>
      </c>
      <c r="U2483" s="14">
        <f t="shared" si="194"/>
        <v>2012</v>
      </c>
      <c r="V2483" s="17"/>
    </row>
    <row r="2484" spans="1:22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7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1"/>
        <v>40.04</v>
      </c>
      <c r="Q2484" s="11" t="s">
        <v>8322</v>
      </c>
      <c r="R2484" t="s">
        <v>8326</v>
      </c>
      <c r="S2484" s="16">
        <f t="shared" si="192"/>
        <v>40711.782210648147</v>
      </c>
      <c r="T2484" s="16">
        <f t="shared" si="193"/>
        <v>40756.782210648147</v>
      </c>
      <c r="U2484" s="14">
        <f t="shared" si="194"/>
        <v>2011</v>
      </c>
      <c r="V2484" s="17"/>
    </row>
    <row r="2485" spans="1:22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7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1"/>
        <v>65.84</v>
      </c>
      <c r="Q2485" s="11" t="s">
        <v>8322</v>
      </c>
      <c r="R2485" t="s">
        <v>8326</v>
      </c>
      <c r="S2485" s="16">
        <f t="shared" si="192"/>
        <v>40970.750034722223</v>
      </c>
      <c r="T2485" s="16">
        <f t="shared" si="193"/>
        <v>41030.708368055559</v>
      </c>
      <c r="U2485" s="14">
        <f t="shared" si="194"/>
        <v>2012</v>
      </c>
      <c r="V2485" s="17"/>
    </row>
    <row r="2486" spans="1:22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7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1"/>
        <v>46.4</v>
      </c>
      <c r="Q2486" s="11" t="s">
        <v>8322</v>
      </c>
      <c r="R2486" t="s">
        <v>8326</v>
      </c>
      <c r="S2486" s="16">
        <f t="shared" si="192"/>
        <v>40771.916701388887</v>
      </c>
      <c r="T2486" s="16">
        <f t="shared" si="193"/>
        <v>40801.916701388887</v>
      </c>
      <c r="U2486" s="14">
        <f t="shared" si="194"/>
        <v>2011</v>
      </c>
      <c r="V2486" s="17"/>
    </row>
    <row r="2487" spans="1:22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7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1"/>
        <v>50.37</v>
      </c>
      <c r="Q2487" s="11" t="s">
        <v>8322</v>
      </c>
      <c r="R2487" t="s">
        <v>8326</v>
      </c>
      <c r="S2487" s="16">
        <f t="shared" si="192"/>
        <v>40793.998599537037</v>
      </c>
      <c r="T2487" s="16">
        <f t="shared" si="193"/>
        <v>40828.998599537037</v>
      </c>
      <c r="U2487" s="14">
        <f t="shared" si="194"/>
        <v>2011</v>
      </c>
      <c r="V2487" s="17"/>
    </row>
    <row r="2488" spans="1:22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7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1"/>
        <v>26.57</v>
      </c>
      <c r="Q2488" s="11" t="s">
        <v>8322</v>
      </c>
      <c r="R2488" t="s">
        <v>8326</v>
      </c>
      <c r="S2488" s="16">
        <f t="shared" si="192"/>
        <v>40991.708055555559</v>
      </c>
      <c r="T2488" s="16">
        <f t="shared" si="193"/>
        <v>41021.708055555559</v>
      </c>
      <c r="U2488" s="14">
        <f t="shared" si="194"/>
        <v>2012</v>
      </c>
      <c r="V2488" s="17"/>
    </row>
    <row r="2489" spans="1:22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7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1"/>
        <v>39.49</v>
      </c>
      <c r="Q2489" s="11" t="s">
        <v>8322</v>
      </c>
      <c r="R2489" t="s">
        <v>8326</v>
      </c>
      <c r="S2489" s="16">
        <f t="shared" si="192"/>
        <v>41026.083298611113</v>
      </c>
      <c r="T2489" s="16">
        <f t="shared" si="193"/>
        <v>41056.083298611113</v>
      </c>
      <c r="U2489" s="14">
        <f t="shared" si="194"/>
        <v>2012</v>
      </c>
      <c r="V2489" s="17"/>
    </row>
    <row r="2490" spans="1:22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7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1"/>
        <v>49.25</v>
      </c>
      <c r="Q2490" s="11" t="s">
        <v>8322</v>
      </c>
      <c r="R2490" t="s">
        <v>8326</v>
      </c>
      <c r="S2490" s="16">
        <f t="shared" si="192"/>
        <v>40833.633194444446</v>
      </c>
      <c r="T2490" s="16">
        <f t="shared" si="193"/>
        <v>40863.674861111111</v>
      </c>
      <c r="U2490" s="14">
        <f t="shared" si="194"/>
        <v>2011</v>
      </c>
      <c r="V2490" s="17"/>
    </row>
    <row r="2491" spans="1:22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7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1"/>
        <v>62.38</v>
      </c>
      <c r="Q2491" s="11" t="s">
        <v>8322</v>
      </c>
      <c r="R2491" t="s">
        <v>8326</v>
      </c>
      <c r="S2491" s="16">
        <f t="shared" si="192"/>
        <v>41373.690266203703</v>
      </c>
      <c r="T2491" s="16">
        <f t="shared" si="193"/>
        <v>41403.690266203703</v>
      </c>
      <c r="U2491" s="14">
        <f t="shared" si="194"/>
        <v>2013</v>
      </c>
      <c r="V2491" s="17"/>
    </row>
    <row r="2492" spans="1:22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7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1"/>
        <v>37.94</v>
      </c>
      <c r="Q2492" s="11" t="s">
        <v>8322</v>
      </c>
      <c r="R2492" t="s">
        <v>8326</v>
      </c>
      <c r="S2492" s="16">
        <f t="shared" si="192"/>
        <v>41023.227731481478</v>
      </c>
      <c r="T2492" s="16">
        <f t="shared" si="193"/>
        <v>41083.227731481478</v>
      </c>
      <c r="U2492" s="14">
        <f t="shared" si="194"/>
        <v>2012</v>
      </c>
      <c r="V2492" s="17"/>
    </row>
    <row r="2493" spans="1:22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7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1"/>
        <v>51.6</v>
      </c>
      <c r="Q2493" s="11" t="s">
        <v>8322</v>
      </c>
      <c r="R2493" t="s">
        <v>8326</v>
      </c>
      <c r="S2493" s="16">
        <f t="shared" si="192"/>
        <v>40542.839282407411</v>
      </c>
      <c r="T2493" s="16">
        <f t="shared" si="193"/>
        <v>40559.07708333333</v>
      </c>
      <c r="U2493" s="14">
        <f t="shared" si="194"/>
        <v>2010</v>
      </c>
      <c r="V2493" s="17"/>
    </row>
    <row r="2494" spans="1:22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7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1"/>
        <v>27.78</v>
      </c>
      <c r="Q2494" s="11" t="s">
        <v>8322</v>
      </c>
      <c r="R2494" t="s">
        <v>8326</v>
      </c>
      <c r="S2494" s="16">
        <f t="shared" si="192"/>
        <v>41024.985972222225</v>
      </c>
      <c r="T2494" s="16">
        <f t="shared" si="193"/>
        <v>41076.415972222225</v>
      </c>
      <c r="U2494" s="14">
        <f t="shared" si="194"/>
        <v>2012</v>
      </c>
      <c r="V2494" s="17"/>
    </row>
    <row r="2495" spans="1:22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7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1"/>
        <v>99.38</v>
      </c>
      <c r="Q2495" s="11" t="s">
        <v>8322</v>
      </c>
      <c r="R2495" t="s">
        <v>8326</v>
      </c>
      <c r="S2495" s="16">
        <f t="shared" si="192"/>
        <v>41348.168287037035</v>
      </c>
      <c r="T2495" s="16">
        <f t="shared" si="193"/>
        <v>41393.168287037035</v>
      </c>
      <c r="U2495" s="14">
        <f t="shared" si="194"/>
        <v>2013</v>
      </c>
      <c r="V2495" s="17"/>
    </row>
    <row r="2496" spans="1:22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7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1"/>
        <v>38.85</v>
      </c>
      <c r="Q2496" s="11" t="s">
        <v>8322</v>
      </c>
      <c r="R2496" t="s">
        <v>8326</v>
      </c>
      <c r="S2496" s="16">
        <f t="shared" si="192"/>
        <v>41022.645185185182</v>
      </c>
      <c r="T2496" s="16">
        <f t="shared" si="193"/>
        <v>41052.645185185182</v>
      </c>
      <c r="U2496" s="14">
        <f t="shared" si="194"/>
        <v>2012</v>
      </c>
      <c r="V2496" s="17"/>
    </row>
    <row r="2497" spans="1:22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7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1"/>
        <v>45.55</v>
      </c>
      <c r="Q2497" s="11" t="s">
        <v>8322</v>
      </c>
      <c r="R2497" t="s">
        <v>8326</v>
      </c>
      <c r="S2497" s="16">
        <f t="shared" si="192"/>
        <v>41036.946469907409</v>
      </c>
      <c r="T2497" s="16">
        <f t="shared" si="193"/>
        <v>41066.946469907409</v>
      </c>
      <c r="U2497" s="14">
        <f t="shared" si="194"/>
        <v>2012</v>
      </c>
      <c r="V2497" s="17"/>
    </row>
    <row r="2498" spans="1:22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7">
        <f t="shared" ref="F2498:F2561" si="195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91"/>
        <v>600</v>
      </c>
      <c r="Q2498" s="11" t="s">
        <v>8322</v>
      </c>
      <c r="R2498" t="s">
        <v>8326</v>
      </c>
      <c r="S2498" s="16">
        <f t="shared" si="192"/>
        <v>41327.996435185189</v>
      </c>
      <c r="T2498" s="16">
        <f t="shared" si="193"/>
        <v>41362.954768518517</v>
      </c>
      <c r="U2498" s="14">
        <f t="shared" si="194"/>
        <v>2013</v>
      </c>
      <c r="V2498" s="17"/>
    </row>
    <row r="2499" spans="1:22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7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96">IFERROR(ROUND(E2499/M2499,2),0)</f>
        <v>80.55</v>
      </c>
      <c r="Q2499" s="11" t="s">
        <v>8322</v>
      </c>
      <c r="R2499" t="s">
        <v>8326</v>
      </c>
      <c r="S2499" s="16">
        <f t="shared" ref="S2499:S2562" si="197">(((K2499/60)/60)/24)+DATE(1970,1,1)</f>
        <v>40730.878912037035</v>
      </c>
      <c r="T2499" s="16">
        <f t="shared" ref="T2499:T2562" si="198">(((J2499/60)/60)/24)+DATE(1970,1,1)</f>
        <v>40760.878912037035</v>
      </c>
      <c r="U2499" s="14">
        <f t="shared" si="194"/>
        <v>2011</v>
      </c>
      <c r="V2499" s="17"/>
    </row>
    <row r="2500" spans="1:22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7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6"/>
        <v>52.8</v>
      </c>
      <c r="Q2500" s="11" t="s">
        <v>8322</v>
      </c>
      <c r="R2500" t="s">
        <v>8326</v>
      </c>
      <c r="S2500" s="16">
        <f t="shared" si="197"/>
        <v>42017.967442129629</v>
      </c>
      <c r="T2500" s="16">
        <f t="shared" si="198"/>
        <v>42031.967442129629</v>
      </c>
      <c r="U2500" s="14">
        <f t="shared" ref="U2500:U2563" si="199">YEAR(S2500)</f>
        <v>2015</v>
      </c>
      <c r="V2500" s="17"/>
    </row>
    <row r="2501" spans="1:22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7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6"/>
        <v>47.68</v>
      </c>
      <c r="Q2501" s="11" t="s">
        <v>8322</v>
      </c>
      <c r="R2501" t="s">
        <v>8326</v>
      </c>
      <c r="S2501" s="16">
        <f t="shared" si="197"/>
        <v>41226.648576388885</v>
      </c>
      <c r="T2501" s="16">
        <f t="shared" si="198"/>
        <v>41274.75</v>
      </c>
      <c r="U2501" s="14">
        <f t="shared" si="199"/>
        <v>2012</v>
      </c>
      <c r="V2501" s="17"/>
    </row>
    <row r="2502" spans="1:22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7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6"/>
        <v>23.45</v>
      </c>
      <c r="Q2502" s="11" t="s">
        <v>8322</v>
      </c>
      <c r="R2502" t="s">
        <v>8326</v>
      </c>
      <c r="S2502" s="16">
        <f t="shared" si="197"/>
        <v>41053.772858796299</v>
      </c>
      <c r="T2502" s="16">
        <f t="shared" si="198"/>
        <v>41083.772858796299</v>
      </c>
      <c r="U2502" s="14">
        <f t="shared" si="199"/>
        <v>2012</v>
      </c>
      <c r="V2502" s="17"/>
    </row>
    <row r="2503" spans="1:22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7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6"/>
        <v>40.14</v>
      </c>
      <c r="Q2503" s="11" t="s">
        <v>8333</v>
      </c>
      <c r="R2503" t="s">
        <v>8350</v>
      </c>
      <c r="S2503" s="16">
        <f t="shared" si="197"/>
        <v>42244.776666666665</v>
      </c>
      <c r="T2503" s="16">
        <f t="shared" si="198"/>
        <v>42274.776666666665</v>
      </c>
      <c r="U2503" s="14">
        <f t="shared" si="199"/>
        <v>2015</v>
      </c>
      <c r="V2503" s="17"/>
    </row>
    <row r="2504" spans="1:22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7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6"/>
        <v>17.2</v>
      </c>
      <c r="Q2504" s="11" t="s">
        <v>8333</v>
      </c>
      <c r="R2504" t="s">
        <v>8350</v>
      </c>
      <c r="S2504" s="16">
        <f t="shared" si="197"/>
        <v>41858.825439814813</v>
      </c>
      <c r="T2504" s="16">
        <f t="shared" si="198"/>
        <v>41903.825439814813</v>
      </c>
      <c r="U2504" s="14">
        <f t="shared" si="199"/>
        <v>2014</v>
      </c>
      <c r="V2504" s="17"/>
    </row>
    <row r="2505" spans="1:22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7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6"/>
        <v>0</v>
      </c>
      <c r="Q2505" s="11" t="s">
        <v>8333</v>
      </c>
      <c r="R2505" t="s">
        <v>8350</v>
      </c>
      <c r="S2505" s="16">
        <f t="shared" si="197"/>
        <v>42498.899398148147</v>
      </c>
      <c r="T2505" s="16">
        <f t="shared" si="198"/>
        <v>42528.879166666666</v>
      </c>
      <c r="U2505" s="14">
        <f t="shared" si="199"/>
        <v>2016</v>
      </c>
      <c r="V2505" s="17"/>
    </row>
    <row r="2506" spans="1:22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7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96"/>
        <v>0</v>
      </c>
      <c r="Q2506" s="11" t="s">
        <v>8333</v>
      </c>
      <c r="R2506" t="s">
        <v>8350</v>
      </c>
      <c r="S2506" s="16">
        <f t="shared" si="197"/>
        <v>41928.015439814815</v>
      </c>
      <c r="T2506" s="16">
        <f t="shared" si="198"/>
        <v>41958.057106481487</v>
      </c>
      <c r="U2506" s="14">
        <f t="shared" si="199"/>
        <v>2014</v>
      </c>
      <c r="V2506" s="17"/>
    </row>
    <row r="2507" spans="1:22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7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96"/>
        <v>0</v>
      </c>
      <c r="Q2507" s="11" t="s">
        <v>8333</v>
      </c>
      <c r="R2507" t="s">
        <v>8350</v>
      </c>
      <c r="S2507" s="16">
        <f t="shared" si="197"/>
        <v>42047.05574074074</v>
      </c>
      <c r="T2507" s="16">
        <f t="shared" si="198"/>
        <v>42077.014074074075</v>
      </c>
      <c r="U2507" s="14">
        <f t="shared" si="199"/>
        <v>2015</v>
      </c>
      <c r="V2507" s="17"/>
    </row>
    <row r="2508" spans="1:22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7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96"/>
        <v>15</v>
      </c>
      <c r="Q2508" s="11" t="s">
        <v>8333</v>
      </c>
      <c r="R2508" t="s">
        <v>8350</v>
      </c>
      <c r="S2508" s="16">
        <f t="shared" si="197"/>
        <v>42258.297094907408</v>
      </c>
      <c r="T2508" s="16">
        <f t="shared" si="198"/>
        <v>42280.875</v>
      </c>
      <c r="U2508" s="14">
        <f t="shared" si="199"/>
        <v>2015</v>
      </c>
      <c r="V2508" s="17"/>
    </row>
    <row r="2509" spans="1:22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7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96"/>
        <v>0</v>
      </c>
      <c r="Q2509" s="11" t="s">
        <v>8333</v>
      </c>
      <c r="R2509" t="s">
        <v>8350</v>
      </c>
      <c r="S2509" s="16">
        <f t="shared" si="197"/>
        <v>42105.072962962964</v>
      </c>
      <c r="T2509" s="16">
        <f t="shared" si="198"/>
        <v>42135.072962962964</v>
      </c>
      <c r="U2509" s="14">
        <f t="shared" si="199"/>
        <v>2015</v>
      </c>
      <c r="V2509" s="17"/>
    </row>
    <row r="2510" spans="1:22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7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96"/>
        <v>0</v>
      </c>
      <c r="Q2510" s="11" t="s">
        <v>8333</v>
      </c>
      <c r="R2510" t="s">
        <v>8350</v>
      </c>
      <c r="S2510" s="16">
        <f t="shared" si="197"/>
        <v>41835.951782407406</v>
      </c>
      <c r="T2510" s="16">
        <f t="shared" si="198"/>
        <v>41865.951782407406</v>
      </c>
      <c r="U2510" s="14">
        <f t="shared" si="199"/>
        <v>2014</v>
      </c>
      <c r="V2510" s="17"/>
    </row>
    <row r="2511" spans="1:22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7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96"/>
        <v>35.71</v>
      </c>
      <c r="Q2511" s="11" t="s">
        <v>8333</v>
      </c>
      <c r="R2511" t="s">
        <v>8350</v>
      </c>
      <c r="S2511" s="16">
        <f t="shared" si="197"/>
        <v>42058.809594907405</v>
      </c>
      <c r="T2511" s="16">
        <f t="shared" si="198"/>
        <v>42114.767928240741</v>
      </c>
      <c r="U2511" s="14">
        <f t="shared" si="199"/>
        <v>2015</v>
      </c>
      <c r="V2511" s="17"/>
    </row>
    <row r="2512" spans="1:22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7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96"/>
        <v>37.5</v>
      </c>
      <c r="Q2512" s="11" t="s">
        <v>8333</v>
      </c>
      <c r="R2512" t="s">
        <v>8350</v>
      </c>
      <c r="S2512" s="16">
        <f t="shared" si="197"/>
        <v>42078.997361111105</v>
      </c>
      <c r="T2512" s="16">
        <f t="shared" si="198"/>
        <v>42138.997361111105</v>
      </c>
      <c r="U2512" s="14">
        <f t="shared" si="199"/>
        <v>2015</v>
      </c>
      <c r="V2512" s="17"/>
    </row>
    <row r="2513" spans="1:22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7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96"/>
        <v>0</v>
      </c>
      <c r="Q2513" s="11" t="s">
        <v>8333</v>
      </c>
      <c r="R2513" t="s">
        <v>8350</v>
      </c>
      <c r="S2513" s="16">
        <f t="shared" si="197"/>
        <v>42371.446909722217</v>
      </c>
      <c r="T2513" s="16">
        <f t="shared" si="198"/>
        <v>42401.446909722217</v>
      </c>
      <c r="U2513" s="14">
        <f t="shared" si="199"/>
        <v>2016</v>
      </c>
      <c r="V2513" s="17"/>
    </row>
    <row r="2514" spans="1:22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7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96"/>
        <v>0</v>
      </c>
      <c r="Q2514" s="11" t="s">
        <v>8333</v>
      </c>
      <c r="R2514" t="s">
        <v>8350</v>
      </c>
      <c r="S2514" s="16">
        <f t="shared" si="197"/>
        <v>41971.876863425925</v>
      </c>
      <c r="T2514" s="16">
        <f t="shared" si="198"/>
        <v>41986.876863425925</v>
      </c>
      <c r="U2514" s="14">
        <f t="shared" si="199"/>
        <v>2014</v>
      </c>
      <c r="V2514" s="17"/>
    </row>
    <row r="2515" spans="1:22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7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96"/>
        <v>0</v>
      </c>
      <c r="Q2515" s="11" t="s">
        <v>8333</v>
      </c>
      <c r="R2515" t="s">
        <v>8350</v>
      </c>
      <c r="S2515" s="16">
        <f t="shared" si="197"/>
        <v>42732.00681712963</v>
      </c>
      <c r="T2515" s="16">
        <f t="shared" si="198"/>
        <v>42792.00681712963</v>
      </c>
      <c r="U2515" s="14">
        <f t="shared" si="199"/>
        <v>2016</v>
      </c>
      <c r="V2515" s="17"/>
    </row>
    <row r="2516" spans="1:22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7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96"/>
        <v>52.5</v>
      </c>
      <c r="Q2516" s="11" t="s">
        <v>8333</v>
      </c>
      <c r="R2516" t="s">
        <v>8350</v>
      </c>
      <c r="S2516" s="16">
        <f t="shared" si="197"/>
        <v>41854.389780092592</v>
      </c>
      <c r="T2516" s="16">
        <f t="shared" si="198"/>
        <v>41871.389780092592</v>
      </c>
      <c r="U2516" s="14">
        <f t="shared" si="199"/>
        <v>2014</v>
      </c>
      <c r="V2516" s="17"/>
    </row>
    <row r="2517" spans="1:22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7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96"/>
        <v>77.5</v>
      </c>
      <c r="Q2517" s="11" t="s">
        <v>8333</v>
      </c>
      <c r="R2517" t="s">
        <v>8350</v>
      </c>
      <c r="S2517" s="16">
        <f t="shared" si="197"/>
        <v>42027.839733796296</v>
      </c>
      <c r="T2517" s="16">
        <f t="shared" si="198"/>
        <v>42057.839733796296</v>
      </c>
      <c r="U2517" s="14">
        <f t="shared" si="199"/>
        <v>2015</v>
      </c>
      <c r="V2517" s="17"/>
    </row>
    <row r="2518" spans="1:22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7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96"/>
        <v>0</v>
      </c>
      <c r="Q2518" s="11" t="s">
        <v>8333</v>
      </c>
      <c r="R2518" t="s">
        <v>8350</v>
      </c>
      <c r="S2518" s="16">
        <f t="shared" si="197"/>
        <v>41942.653379629628</v>
      </c>
      <c r="T2518" s="16">
        <f t="shared" si="198"/>
        <v>41972.6950462963</v>
      </c>
      <c r="U2518" s="14">
        <f t="shared" si="199"/>
        <v>2014</v>
      </c>
      <c r="V2518" s="17"/>
    </row>
    <row r="2519" spans="1:22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7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96"/>
        <v>53.55</v>
      </c>
      <c r="Q2519" s="11" t="s">
        <v>8333</v>
      </c>
      <c r="R2519" t="s">
        <v>8350</v>
      </c>
      <c r="S2519" s="16">
        <f t="shared" si="197"/>
        <v>42052.802430555559</v>
      </c>
      <c r="T2519" s="16">
        <f t="shared" si="198"/>
        <v>42082.760763888888</v>
      </c>
      <c r="U2519" s="14">
        <f t="shared" si="199"/>
        <v>2015</v>
      </c>
      <c r="V2519" s="17"/>
    </row>
    <row r="2520" spans="1:22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7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96"/>
        <v>0</v>
      </c>
      <c r="Q2520" s="11" t="s">
        <v>8333</v>
      </c>
      <c r="R2520" t="s">
        <v>8350</v>
      </c>
      <c r="S2520" s="16">
        <f t="shared" si="197"/>
        <v>41926.680879629632</v>
      </c>
      <c r="T2520" s="16">
        <f t="shared" si="198"/>
        <v>41956.722546296296</v>
      </c>
      <c r="U2520" s="14">
        <f t="shared" si="199"/>
        <v>2014</v>
      </c>
      <c r="V2520" s="17"/>
    </row>
    <row r="2521" spans="1:22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7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96"/>
        <v>16.25</v>
      </c>
      <c r="Q2521" s="11" t="s">
        <v>8333</v>
      </c>
      <c r="R2521" t="s">
        <v>8350</v>
      </c>
      <c r="S2521" s="16">
        <f t="shared" si="197"/>
        <v>41809.155138888891</v>
      </c>
      <c r="T2521" s="16">
        <f t="shared" si="198"/>
        <v>41839.155138888891</v>
      </c>
      <c r="U2521" s="14">
        <f t="shared" si="199"/>
        <v>2014</v>
      </c>
      <c r="V2521" s="17"/>
    </row>
    <row r="2522" spans="1:22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7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96"/>
        <v>0</v>
      </c>
      <c r="Q2522" s="11" t="s">
        <v>8333</v>
      </c>
      <c r="R2522" t="s">
        <v>8350</v>
      </c>
      <c r="S2522" s="16">
        <f t="shared" si="197"/>
        <v>42612.600520833337</v>
      </c>
      <c r="T2522" s="16">
        <f t="shared" si="198"/>
        <v>42658.806249999994</v>
      </c>
      <c r="U2522" s="14">
        <f t="shared" si="199"/>
        <v>2016</v>
      </c>
      <c r="V2522" s="17"/>
    </row>
    <row r="2523" spans="1:22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7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96"/>
        <v>103.68</v>
      </c>
      <c r="Q2523" s="11" t="s">
        <v>8322</v>
      </c>
      <c r="R2523" t="s">
        <v>8351</v>
      </c>
      <c r="S2523" s="16">
        <f t="shared" si="197"/>
        <v>42269.967835648145</v>
      </c>
      <c r="T2523" s="16">
        <f t="shared" si="198"/>
        <v>42290.967835648145</v>
      </c>
      <c r="U2523" s="14">
        <f t="shared" si="199"/>
        <v>2015</v>
      </c>
      <c r="V2523" s="17"/>
    </row>
    <row r="2524" spans="1:22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7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96"/>
        <v>185.19</v>
      </c>
      <c r="Q2524" s="11" t="s">
        <v>8322</v>
      </c>
      <c r="R2524" t="s">
        <v>8351</v>
      </c>
      <c r="S2524" s="16">
        <f t="shared" si="197"/>
        <v>42460.573611111111</v>
      </c>
      <c r="T2524" s="16">
        <f t="shared" si="198"/>
        <v>42482.619444444441</v>
      </c>
      <c r="U2524" s="14">
        <f t="shared" si="199"/>
        <v>2016</v>
      </c>
      <c r="V2524" s="17"/>
    </row>
    <row r="2525" spans="1:22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7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96"/>
        <v>54.15</v>
      </c>
      <c r="Q2525" s="11" t="s">
        <v>8322</v>
      </c>
      <c r="R2525" t="s">
        <v>8351</v>
      </c>
      <c r="S2525" s="16">
        <f t="shared" si="197"/>
        <v>41930.975601851853</v>
      </c>
      <c r="T2525" s="16">
        <f t="shared" si="198"/>
        <v>41961.017268518524</v>
      </c>
      <c r="U2525" s="14">
        <f t="shared" si="199"/>
        <v>2014</v>
      </c>
      <c r="V2525" s="17"/>
    </row>
    <row r="2526" spans="1:22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7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96"/>
        <v>177.21</v>
      </c>
      <c r="Q2526" s="11" t="s">
        <v>8322</v>
      </c>
      <c r="R2526" t="s">
        <v>8351</v>
      </c>
      <c r="S2526" s="16">
        <f t="shared" si="197"/>
        <v>41961.807372685187</v>
      </c>
      <c r="T2526" s="16">
        <f t="shared" si="198"/>
        <v>41994.1875</v>
      </c>
      <c r="U2526" s="14">
        <f t="shared" si="199"/>
        <v>2014</v>
      </c>
      <c r="V2526" s="17"/>
    </row>
    <row r="2527" spans="1:22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7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96"/>
        <v>100.33</v>
      </c>
      <c r="Q2527" s="11" t="s">
        <v>8322</v>
      </c>
      <c r="R2527" t="s">
        <v>8351</v>
      </c>
      <c r="S2527" s="16">
        <f t="shared" si="197"/>
        <v>41058.844571759262</v>
      </c>
      <c r="T2527" s="16">
        <f t="shared" si="198"/>
        <v>41088.844571759262</v>
      </c>
      <c r="U2527" s="14">
        <f t="shared" si="199"/>
        <v>2012</v>
      </c>
      <c r="V2527" s="17"/>
    </row>
    <row r="2528" spans="1:22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7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96"/>
        <v>136.91</v>
      </c>
      <c r="Q2528" s="11" t="s">
        <v>8322</v>
      </c>
      <c r="R2528" t="s">
        <v>8351</v>
      </c>
      <c r="S2528" s="16">
        <f t="shared" si="197"/>
        <v>41953.091134259259</v>
      </c>
      <c r="T2528" s="16">
        <f t="shared" si="198"/>
        <v>41981.207638888889</v>
      </c>
      <c r="U2528" s="14">
        <f t="shared" si="199"/>
        <v>2014</v>
      </c>
      <c r="V2528" s="17"/>
    </row>
    <row r="2529" spans="1:22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7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96"/>
        <v>57.54</v>
      </c>
      <c r="Q2529" s="11" t="s">
        <v>8322</v>
      </c>
      <c r="R2529" t="s">
        <v>8351</v>
      </c>
      <c r="S2529" s="16">
        <f t="shared" si="197"/>
        <v>41546.75105324074</v>
      </c>
      <c r="T2529" s="16">
        <f t="shared" si="198"/>
        <v>41565.165972222225</v>
      </c>
      <c r="U2529" s="14">
        <f t="shared" si="199"/>
        <v>2013</v>
      </c>
      <c r="V2529" s="17"/>
    </row>
    <row r="2530" spans="1:22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7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96"/>
        <v>52.96</v>
      </c>
      <c r="Q2530" s="11" t="s">
        <v>8322</v>
      </c>
      <c r="R2530" t="s">
        <v>8351</v>
      </c>
      <c r="S2530" s="16">
        <f t="shared" si="197"/>
        <v>42217.834525462968</v>
      </c>
      <c r="T2530" s="16">
        <f t="shared" si="198"/>
        <v>42236.458333333328</v>
      </c>
      <c r="U2530" s="14">
        <f t="shared" si="199"/>
        <v>2015</v>
      </c>
      <c r="V2530" s="17"/>
    </row>
    <row r="2531" spans="1:22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7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96"/>
        <v>82.33</v>
      </c>
      <c r="Q2531" s="11" t="s">
        <v>8322</v>
      </c>
      <c r="R2531" t="s">
        <v>8351</v>
      </c>
      <c r="S2531" s="16">
        <f t="shared" si="197"/>
        <v>40948.080729166664</v>
      </c>
      <c r="T2531" s="16">
        <f t="shared" si="198"/>
        <v>40993.0390625</v>
      </c>
      <c r="U2531" s="14">
        <f t="shared" si="199"/>
        <v>2012</v>
      </c>
      <c r="V2531" s="17"/>
    </row>
    <row r="2532" spans="1:22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7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96"/>
        <v>135.41999999999999</v>
      </c>
      <c r="Q2532" s="11" t="s">
        <v>8322</v>
      </c>
      <c r="R2532" t="s">
        <v>8351</v>
      </c>
      <c r="S2532" s="16">
        <f t="shared" si="197"/>
        <v>42081.864641203705</v>
      </c>
      <c r="T2532" s="16">
        <f t="shared" si="198"/>
        <v>42114.201388888891</v>
      </c>
      <c r="U2532" s="14">
        <f t="shared" si="199"/>
        <v>2015</v>
      </c>
      <c r="V2532" s="17"/>
    </row>
    <row r="2533" spans="1:22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7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96"/>
        <v>74.069999999999993</v>
      </c>
      <c r="Q2533" s="11" t="s">
        <v>8322</v>
      </c>
      <c r="R2533" t="s">
        <v>8351</v>
      </c>
      <c r="S2533" s="16">
        <f t="shared" si="197"/>
        <v>42208.680023148147</v>
      </c>
      <c r="T2533" s="16">
        <f t="shared" si="198"/>
        <v>42231.165972222225</v>
      </c>
      <c r="U2533" s="14">
        <f t="shared" si="199"/>
        <v>2015</v>
      </c>
      <c r="V2533" s="17"/>
    </row>
    <row r="2534" spans="1:22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7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96"/>
        <v>84.08</v>
      </c>
      <c r="Q2534" s="11" t="s">
        <v>8322</v>
      </c>
      <c r="R2534" t="s">
        <v>8351</v>
      </c>
      <c r="S2534" s="16">
        <f t="shared" si="197"/>
        <v>41107.849143518521</v>
      </c>
      <c r="T2534" s="16">
        <f t="shared" si="198"/>
        <v>41137.849143518521</v>
      </c>
      <c r="U2534" s="14">
        <f t="shared" si="199"/>
        <v>2012</v>
      </c>
      <c r="V2534" s="17"/>
    </row>
    <row r="2535" spans="1:22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7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96"/>
        <v>61.03</v>
      </c>
      <c r="Q2535" s="11" t="s">
        <v>8322</v>
      </c>
      <c r="R2535" t="s">
        <v>8351</v>
      </c>
      <c r="S2535" s="16">
        <f t="shared" si="197"/>
        <v>41304.751284722224</v>
      </c>
      <c r="T2535" s="16">
        <f t="shared" si="198"/>
        <v>41334.750787037039</v>
      </c>
      <c r="U2535" s="14">
        <f t="shared" si="199"/>
        <v>2013</v>
      </c>
      <c r="V2535" s="17"/>
    </row>
    <row r="2536" spans="1:22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7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96"/>
        <v>150</v>
      </c>
      <c r="Q2536" s="11" t="s">
        <v>8322</v>
      </c>
      <c r="R2536" t="s">
        <v>8351</v>
      </c>
      <c r="S2536" s="16">
        <f t="shared" si="197"/>
        <v>40127.700370370374</v>
      </c>
      <c r="T2536" s="16">
        <f t="shared" si="198"/>
        <v>40179.25</v>
      </c>
      <c r="U2536" s="14">
        <f t="shared" si="199"/>
        <v>2009</v>
      </c>
      <c r="V2536" s="17"/>
    </row>
    <row r="2537" spans="1:22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7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96"/>
        <v>266.08999999999997</v>
      </c>
      <c r="Q2537" s="11" t="s">
        <v>8322</v>
      </c>
      <c r="R2537" t="s">
        <v>8351</v>
      </c>
      <c r="S2537" s="16">
        <f t="shared" si="197"/>
        <v>41943.791030092594</v>
      </c>
      <c r="T2537" s="16">
        <f t="shared" si="198"/>
        <v>41974.832696759258</v>
      </c>
      <c r="U2537" s="14">
        <f t="shared" si="199"/>
        <v>2014</v>
      </c>
      <c r="V2537" s="17"/>
    </row>
    <row r="2538" spans="1:22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7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96"/>
        <v>7.25</v>
      </c>
      <c r="Q2538" s="11" t="s">
        <v>8322</v>
      </c>
      <c r="R2538" t="s">
        <v>8351</v>
      </c>
      <c r="S2538" s="16">
        <f t="shared" si="197"/>
        <v>41464.106087962966</v>
      </c>
      <c r="T2538" s="16">
        <f t="shared" si="198"/>
        <v>41485.106087962966</v>
      </c>
      <c r="U2538" s="14">
        <f t="shared" si="199"/>
        <v>2013</v>
      </c>
      <c r="V2538" s="17"/>
    </row>
    <row r="2539" spans="1:22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7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96"/>
        <v>100</v>
      </c>
      <c r="Q2539" s="11" t="s">
        <v>8322</v>
      </c>
      <c r="R2539" t="s">
        <v>8351</v>
      </c>
      <c r="S2539" s="16">
        <f t="shared" si="197"/>
        <v>40696.648784722223</v>
      </c>
      <c r="T2539" s="16">
        <f t="shared" si="198"/>
        <v>40756.648784722223</v>
      </c>
      <c r="U2539" s="14">
        <f t="shared" si="199"/>
        <v>2011</v>
      </c>
      <c r="V2539" s="17"/>
    </row>
    <row r="2540" spans="1:22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7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96"/>
        <v>109.96</v>
      </c>
      <c r="Q2540" s="11" t="s">
        <v>8322</v>
      </c>
      <c r="R2540" t="s">
        <v>8351</v>
      </c>
      <c r="S2540" s="16">
        <f t="shared" si="197"/>
        <v>41298.509965277779</v>
      </c>
      <c r="T2540" s="16">
        <f t="shared" si="198"/>
        <v>41329.207638888889</v>
      </c>
      <c r="U2540" s="14">
        <f t="shared" si="199"/>
        <v>2013</v>
      </c>
      <c r="V2540" s="17"/>
    </row>
    <row r="2541" spans="1:22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7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96"/>
        <v>169.92</v>
      </c>
      <c r="Q2541" s="11" t="s">
        <v>8322</v>
      </c>
      <c r="R2541" t="s">
        <v>8351</v>
      </c>
      <c r="S2541" s="16">
        <f t="shared" si="197"/>
        <v>41977.902222222227</v>
      </c>
      <c r="T2541" s="16">
        <f t="shared" si="198"/>
        <v>42037.902222222227</v>
      </c>
      <c r="U2541" s="14">
        <f t="shared" si="199"/>
        <v>2014</v>
      </c>
      <c r="V2541" s="17"/>
    </row>
    <row r="2542" spans="1:22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7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96"/>
        <v>95.74</v>
      </c>
      <c r="Q2542" s="11" t="s">
        <v>8322</v>
      </c>
      <c r="R2542" t="s">
        <v>8351</v>
      </c>
      <c r="S2542" s="16">
        <f t="shared" si="197"/>
        <v>40785.675011574072</v>
      </c>
      <c r="T2542" s="16">
        <f t="shared" si="198"/>
        <v>40845.675011574072</v>
      </c>
      <c r="U2542" s="14">
        <f t="shared" si="199"/>
        <v>2011</v>
      </c>
      <c r="V2542" s="17"/>
    </row>
    <row r="2543" spans="1:22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7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96"/>
        <v>59.46</v>
      </c>
      <c r="Q2543" s="11" t="s">
        <v>8322</v>
      </c>
      <c r="R2543" t="s">
        <v>8351</v>
      </c>
      <c r="S2543" s="16">
        <f t="shared" si="197"/>
        <v>41483.449282407404</v>
      </c>
      <c r="T2543" s="16">
        <f t="shared" si="198"/>
        <v>41543.449282407404</v>
      </c>
      <c r="U2543" s="14">
        <f t="shared" si="199"/>
        <v>2013</v>
      </c>
      <c r="V2543" s="17"/>
    </row>
    <row r="2544" spans="1:22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7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96"/>
        <v>55.77</v>
      </c>
      <c r="Q2544" s="11" t="s">
        <v>8322</v>
      </c>
      <c r="R2544" t="s">
        <v>8351</v>
      </c>
      <c r="S2544" s="16">
        <f t="shared" si="197"/>
        <v>41509.426585648151</v>
      </c>
      <c r="T2544" s="16">
        <f t="shared" si="198"/>
        <v>41548.165972222225</v>
      </c>
      <c r="U2544" s="14">
        <f t="shared" si="199"/>
        <v>2013</v>
      </c>
      <c r="V2544" s="17"/>
    </row>
    <row r="2545" spans="1:22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7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96"/>
        <v>30.08</v>
      </c>
      <c r="Q2545" s="11" t="s">
        <v>8322</v>
      </c>
      <c r="R2545" t="s">
        <v>8351</v>
      </c>
      <c r="S2545" s="16">
        <f t="shared" si="197"/>
        <v>40514.107615740737</v>
      </c>
      <c r="T2545" s="16">
        <f t="shared" si="198"/>
        <v>40545.125</v>
      </c>
      <c r="U2545" s="14">
        <f t="shared" si="199"/>
        <v>2010</v>
      </c>
      <c r="V2545" s="17"/>
    </row>
    <row r="2546" spans="1:22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7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96"/>
        <v>88.44</v>
      </c>
      <c r="Q2546" s="11" t="s">
        <v>8322</v>
      </c>
      <c r="R2546" t="s">
        <v>8351</v>
      </c>
      <c r="S2546" s="16">
        <f t="shared" si="197"/>
        <v>41068.520474537036</v>
      </c>
      <c r="T2546" s="16">
        <f t="shared" si="198"/>
        <v>41098.520474537036</v>
      </c>
      <c r="U2546" s="14">
        <f t="shared" si="199"/>
        <v>2012</v>
      </c>
      <c r="V2546" s="17"/>
    </row>
    <row r="2547" spans="1:22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7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96"/>
        <v>64.03</v>
      </c>
      <c r="Q2547" s="11" t="s">
        <v>8322</v>
      </c>
      <c r="R2547" t="s">
        <v>8351</v>
      </c>
      <c r="S2547" s="16">
        <f t="shared" si="197"/>
        <v>42027.13817129629</v>
      </c>
      <c r="T2547" s="16">
        <f t="shared" si="198"/>
        <v>42062.020833333328</v>
      </c>
      <c r="U2547" s="14">
        <f t="shared" si="199"/>
        <v>2015</v>
      </c>
      <c r="V2547" s="17"/>
    </row>
    <row r="2548" spans="1:22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7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96"/>
        <v>60.15</v>
      </c>
      <c r="Q2548" s="11" t="s">
        <v>8322</v>
      </c>
      <c r="R2548" t="s">
        <v>8351</v>
      </c>
      <c r="S2548" s="16">
        <f t="shared" si="197"/>
        <v>41524.858553240738</v>
      </c>
      <c r="T2548" s="16">
        <f t="shared" si="198"/>
        <v>41552.208333333336</v>
      </c>
      <c r="U2548" s="14">
        <f t="shared" si="199"/>
        <v>2013</v>
      </c>
      <c r="V2548" s="17"/>
    </row>
    <row r="2549" spans="1:22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7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96"/>
        <v>49.19</v>
      </c>
      <c r="Q2549" s="11" t="s">
        <v>8322</v>
      </c>
      <c r="R2549" t="s">
        <v>8351</v>
      </c>
      <c r="S2549" s="16">
        <f t="shared" si="197"/>
        <v>40973.773182870369</v>
      </c>
      <c r="T2549" s="16">
        <f t="shared" si="198"/>
        <v>41003.731516203705</v>
      </c>
      <c r="U2549" s="14">
        <f t="shared" si="199"/>
        <v>2012</v>
      </c>
      <c r="V2549" s="17"/>
    </row>
    <row r="2550" spans="1:22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7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96"/>
        <v>165.16</v>
      </c>
      <c r="Q2550" s="11" t="s">
        <v>8322</v>
      </c>
      <c r="R2550" t="s">
        <v>8351</v>
      </c>
      <c r="S2550" s="16">
        <f t="shared" si="197"/>
        <v>42618.625428240746</v>
      </c>
      <c r="T2550" s="16">
        <f t="shared" si="198"/>
        <v>42643.185416666667</v>
      </c>
      <c r="U2550" s="14">
        <f t="shared" si="199"/>
        <v>2016</v>
      </c>
      <c r="V2550" s="17"/>
    </row>
    <row r="2551" spans="1:22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7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96"/>
        <v>43.62</v>
      </c>
      <c r="Q2551" s="11" t="s">
        <v>8322</v>
      </c>
      <c r="R2551" t="s">
        <v>8351</v>
      </c>
      <c r="S2551" s="16">
        <f t="shared" si="197"/>
        <v>41390.757754629631</v>
      </c>
      <c r="T2551" s="16">
        <f t="shared" si="198"/>
        <v>41425.708333333336</v>
      </c>
      <c r="U2551" s="14">
        <f t="shared" si="199"/>
        <v>2013</v>
      </c>
      <c r="V2551" s="17"/>
    </row>
    <row r="2552" spans="1:22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7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96"/>
        <v>43.7</v>
      </c>
      <c r="Q2552" s="11" t="s">
        <v>8322</v>
      </c>
      <c r="R2552" t="s">
        <v>8351</v>
      </c>
      <c r="S2552" s="16">
        <f t="shared" si="197"/>
        <v>42228.634328703702</v>
      </c>
      <c r="T2552" s="16">
        <f t="shared" si="198"/>
        <v>42285.165972222225</v>
      </c>
      <c r="U2552" s="14">
        <f t="shared" si="199"/>
        <v>2015</v>
      </c>
      <c r="V2552" s="17"/>
    </row>
    <row r="2553" spans="1:22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7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96"/>
        <v>67.42</v>
      </c>
      <c r="Q2553" s="11" t="s">
        <v>8322</v>
      </c>
      <c r="R2553" t="s">
        <v>8351</v>
      </c>
      <c r="S2553" s="16">
        <f t="shared" si="197"/>
        <v>40961.252141203702</v>
      </c>
      <c r="T2553" s="16">
        <f t="shared" si="198"/>
        <v>40989.866666666669</v>
      </c>
      <c r="U2553" s="14">
        <f t="shared" si="199"/>
        <v>2012</v>
      </c>
      <c r="V2553" s="17"/>
    </row>
    <row r="2554" spans="1:22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7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96"/>
        <v>177.5</v>
      </c>
      <c r="Q2554" s="11" t="s">
        <v>8322</v>
      </c>
      <c r="R2554" t="s">
        <v>8351</v>
      </c>
      <c r="S2554" s="16">
        <f t="shared" si="197"/>
        <v>42769.809965277775</v>
      </c>
      <c r="T2554" s="16">
        <f t="shared" si="198"/>
        <v>42799.809965277775</v>
      </c>
      <c r="U2554" s="14">
        <f t="shared" si="199"/>
        <v>2017</v>
      </c>
      <c r="V2554" s="17"/>
    </row>
    <row r="2555" spans="1:22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7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96"/>
        <v>38.880000000000003</v>
      </c>
      <c r="Q2555" s="11" t="s">
        <v>8322</v>
      </c>
      <c r="R2555" t="s">
        <v>8351</v>
      </c>
      <c r="S2555" s="16">
        <f t="shared" si="197"/>
        <v>41113.199155092596</v>
      </c>
      <c r="T2555" s="16">
        <f t="shared" si="198"/>
        <v>41173.199155092596</v>
      </c>
      <c r="U2555" s="14">
        <f t="shared" si="199"/>
        <v>2012</v>
      </c>
      <c r="V2555" s="17"/>
    </row>
    <row r="2556" spans="1:22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7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96"/>
        <v>54.99</v>
      </c>
      <c r="Q2556" s="11" t="s">
        <v>8322</v>
      </c>
      <c r="R2556" t="s">
        <v>8351</v>
      </c>
      <c r="S2556" s="16">
        <f t="shared" si="197"/>
        <v>42125.078275462962</v>
      </c>
      <c r="T2556" s="16">
        <f t="shared" si="198"/>
        <v>42156.165972222225</v>
      </c>
      <c r="U2556" s="14">
        <f t="shared" si="199"/>
        <v>2015</v>
      </c>
      <c r="V2556" s="17"/>
    </row>
    <row r="2557" spans="1:22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7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96"/>
        <v>61.34</v>
      </c>
      <c r="Q2557" s="11" t="s">
        <v>8322</v>
      </c>
      <c r="R2557" t="s">
        <v>8351</v>
      </c>
      <c r="S2557" s="16">
        <f t="shared" si="197"/>
        <v>41026.655011574076</v>
      </c>
      <c r="T2557" s="16">
        <f t="shared" si="198"/>
        <v>41057.655011574076</v>
      </c>
      <c r="U2557" s="14">
        <f t="shared" si="199"/>
        <v>2012</v>
      </c>
      <c r="V2557" s="17"/>
    </row>
    <row r="2558" spans="1:22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7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96"/>
        <v>23.12</v>
      </c>
      <c r="Q2558" s="11" t="s">
        <v>8322</v>
      </c>
      <c r="R2558" t="s">
        <v>8351</v>
      </c>
      <c r="S2558" s="16">
        <f t="shared" si="197"/>
        <v>41222.991400462961</v>
      </c>
      <c r="T2558" s="16">
        <f t="shared" si="198"/>
        <v>41267.991400462961</v>
      </c>
      <c r="U2558" s="14">
        <f t="shared" si="199"/>
        <v>2012</v>
      </c>
      <c r="V2558" s="17"/>
    </row>
    <row r="2559" spans="1:22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7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96"/>
        <v>29.61</v>
      </c>
      <c r="Q2559" s="11" t="s">
        <v>8322</v>
      </c>
      <c r="R2559" t="s">
        <v>8351</v>
      </c>
      <c r="S2559" s="16">
        <f t="shared" si="197"/>
        <v>41744.745208333334</v>
      </c>
      <c r="T2559" s="16">
        <f t="shared" si="198"/>
        <v>41774.745208333334</v>
      </c>
      <c r="U2559" s="14">
        <f t="shared" si="199"/>
        <v>2014</v>
      </c>
      <c r="V2559" s="17"/>
    </row>
    <row r="2560" spans="1:22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7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96"/>
        <v>75.61</v>
      </c>
      <c r="Q2560" s="11" t="s">
        <v>8322</v>
      </c>
      <c r="R2560" t="s">
        <v>8351</v>
      </c>
      <c r="S2560" s="16">
        <f t="shared" si="197"/>
        <v>42093.860023148154</v>
      </c>
      <c r="T2560" s="16">
        <f t="shared" si="198"/>
        <v>42125.582638888889</v>
      </c>
      <c r="U2560" s="14">
        <f t="shared" si="199"/>
        <v>2015</v>
      </c>
      <c r="V2560" s="17"/>
    </row>
    <row r="2561" spans="1:22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7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96"/>
        <v>35.6</v>
      </c>
      <c r="Q2561" s="11" t="s">
        <v>8322</v>
      </c>
      <c r="R2561" t="s">
        <v>8351</v>
      </c>
      <c r="S2561" s="16">
        <f t="shared" si="197"/>
        <v>40829.873657407406</v>
      </c>
      <c r="T2561" s="16">
        <f t="shared" si="198"/>
        <v>40862.817361111112</v>
      </c>
      <c r="U2561" s="14">
        <f t="shared" si="199"/>
        <v>2011</v>
      </c>
      <c r="V2561" s="17"/>
    </row>
    <row r="2562" spans="1:22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7">
        <f t="shared" ref="F2562:F2625" si="200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96"/>
        <v>143</v>
      </c>
      <c r="Q2562" s="11" t="s">
        <v>8322</v>
      </c>
      <c r="R2562" t="s">
        <v>8351</v>
      </c>
      <c r="S2562" s="16">
        <f t="shared" si="197"/>
        <v>42039.951087962967</v>
      </c>
      <c r="T2562" s="16">
        <f t="shared" si="198"/>
        <v>42069.951087962967</v>
      </c>
      <c r="U2562" s="14">
        <f t="shared" si="199"/>
        <v>2015</v>
      </c>
      <c r="V2562" s="17"/>
    </row>
    <row r="2563" spans="1:22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7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201">IFERROR(ROUND(E2563/M2563,2),0)</f>
        <v>0</v>
      </c>
      <c r="Q2563" s="11" t="s">
        <v>8333</v>
      </c>
      <c r="R2563" t="s">
        <v>8334</v>
      </c>
      <c r="S2563" s="16">
        <f t="shared" ref="S2563:S2626" si="202">(((K2563/60)/60)/24)+DATE(1970,1,1)</f>
        <v>42260.528807870374</v>
      </c>
      <c r="T2563" s="16">
        <f t="shared" ref="T2563:T2626" si="203">(((J2563/60)/60)/24)+DATE(1970,1,1)</f>
        <v>42290.528807870374</v>
      </c>
      <c r="U2563" s="14">
        <f t="shared" si="199"/>
        <v>2015</v>
      </c>
      <c r="V2563" s="17"/>
    </row>
    <row r="2564" spans="1:22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7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1"/>
        <v>25</v>
      </c>
      <c r="Q2564" s="11" t="s">
        <v>8333</v>
      </c>
      <c r="R2564" t="s">
        <v>8334</v>
      </c>
      <c r="S2564" s="16">
        <f t="shared" si="202"/>
        <v>42594.524756944447</v>
      </c>
      <c r="T2564" s="16">
        <f t="shared" si="203"/>
        <v>42654.524756944447</v>
      </c>
      <c r="U2564" s="14">
        <f t="shared" ref="U2564:U2627" si="204">YEAR(S2564)</f>
        <v>2016</v>
      </c>
      <c r="V2564" s="17"/>
    </row>
    <row r="2565" spans="1:22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7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1"/>
        <v>0</v>
      </c>
      <c r="Q2565" s="11" t="s">
        <v>8333</v>
      </c>
      <c r="R2565" t="s">
        <v>8334</v>
      </c>
      <c r="S2565" s="16">
        <f t="shared" si="202"/>
        <v>42155.139479166668</v>
      </c>
      <c r="T2565" s="16">
        <f t="shared" si="203"/>
        <v>42215.139479166668</v>
      </c>
      <c r="U2565" s="14">
        <f t="shared" si="204"/>
        <v>2015</v>
      </c>
      <c r="V2565" s="17"/>
    </row>
    <row r="2566" spans="1:22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7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1"/>
        <v>0</v>
      </c>
      <c r="Q2566" s="11" t="s">
        <v>8333</v>
      </c>
      <c r="R2566" t="s">
        <v>8334</v>
      </c>
      <c r="S2566" s="16">
        <f t="shared" si="202"/>
        <v>41822.040497685186</v>
      </c>
      <c r="T2566" s="16">
        <f t="shared" si="203"/>
        <v>41852.040497685186</v>
      </c>
      <c r="U2566" s="14">
        <f t="shared" si="204"/>
        <v>2014</v>
      </c>
      <c r="V2566" s="17"/>
    </row>
    <row r="2567" spans="1:22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7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1"/>
        <v>100</v>
      </c>
      <c r="Q2567" s="11" t="s">
        <v>8333</v>
      </c>
      <c r="R2567" t="s">
        <v>8334</v>
      </c>
      <c r="S2567" s="16">
        <f t="shared" si="202"/>
        <v>42440.650335648148</v>
      </c>
      <c r="T2567" s="16">
        <f t="shared" si="203"/>
        <v>42499.868055555555</v>
      </c>
      <c r="U2567" s="14">
        <f t="shared" si="204"/>
        <v>2016</v>
      </c>
      <c r="V2567" s="17"/>
    </row>
    <row r="2568" spans="1:22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7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1"/>
        <v>0</v>
      </c>
      <c r="Q2568" s="11" t="s">
        <v>8333</v>
      </c>
      <c r="R2568" t="s">
        <v>8334</v>
      </c>
      <c r="S2568" s="16">
        <f t="shared" si="202"/>
        <v>41842.980879629627</v>
      </c>
      <c r="T2568" s="16">
        <f t="shared" si="203"/>
        <v>41872.980879629627</v>
      </c>
      <c r="U2568" s="14">
        <f t="shared" si="204"/>
        <v>2014</v>
      </c>
      <c r="V2568" s="17"/>
    </row>
    <row r="2569" spans="1:22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7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1"/>
        <v>60</v>
      </c>
      <c r="Q2569" s="11" t="s">
        <v>8333</v>
      </c>
      <c r="R2569" t="s">
        <v>8334</v>
      </c>
      <c r="S2569" s="16">
        <f t="shared" si="202"/>
        <v>42087.878912037035</v>
      </c>
      <c r="T2569" s="16">
        <f t="shared" si="203"/>
        <v>42117.878912037035</v>
      </c>
      <c r="U2569" s="14">
        <f t="shared" si="204"/>
        <v>2015</v>
      </c>
      <c r="V2569" s="17"/>
    </row>
    <row r="2570" spans="1:22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7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01"/>
        <v>50</v>
      </c>
      <c r="Q2570" s="11" t="s">
        <v>8333</v>
      </c>
      <c r="R2570" t="s">
        <v>8334</v>
      </c>
      <c r="S2570" s="16">
        <f t="shared" si="202"/>
        <v>42584.666597222225</v>
      </c>
      <c r="T2570" s="16">
        <f t="shared" si="203"/>
        <v>42614.666597222225</v>
      </c>
      <c r="U2570" s="14">
        <f t="shared" si="204"/>
        <v>2016</v>
      </c>
      <c r="V2570" s="17"/>
    </row>
    <row r="2571" spans="1:22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7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1"/>
        <v>72.5</v>
      </c>
      <c r="Q2571" s="11" t="s">
        <v>8333</v>
      </c>
      <c r="R2571" t="s">
        <v>8334</v>
      </c>
      <c r="S2571" s="16">
        <f t="shared" si="202"/>
        <v>42234.105462962965</v>
      </c>
      <c r="T2571" s="16">
        <f t="shared" si="203"/>
        <v>42264.105462962965</v>
      </c>
      <c r="U2571" s="14">
        <f t="shared" si="204"/>
        <v>2015</v>
      </c>
      <c r="V2571" s="17"/>
    </row>
    <row r="2572" spans="1:22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7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1"/>
        <v>29.5</v>
      </c>
      <c r="Q2572" s="11" t="s">
        <v>8333</v>
      </c>
      <c r="R2572" t="s">
        <v>8334</v>
      </c>
      <c r="S2572" s="16">
        <f t="shared" si="202"/>
        <v>42744.903182870374</v>
      </c>
      <c r="T2572" s="16">
        <f t="shared" si="203"/>
        <v>42774.903182870374</v>
      </c>
      <c r="U2572" s="14">
        <f t="shared" si="204"/>
        <v>2017</v>
      </c>
      <c r="V2572" s="17"/>
    </row>
    <row r="2573" spans="1:22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7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1"/>
        <v>62.5</v>
      </c>
      <c r="Q2573" s="11" t="s">
        <v>8333</v>
      </c>
      <c r="R2573" t="s">
        <v>8334</v>
      </c>
      <c r="S2573" s="16">
        <f t="shared" si="202"/>
        <v>42449.341678240744</v>
      </c>
      <c r="T2573" s="16">
        <f t="shared" si="203"/>
        <v>42509.341678240744</v>
      </c>
      <c r="U2573" s="14">
        <f t="shared" si="204"/>
        <v>2016</v>
      </c>
      <c r="V2573" s="17"/>
    </row>
    <row r="2574" spans="1:22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7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1"/>
        <v>0</v>
      </c>
      <c r="Q2574" s="11" t="s">
        <v>8333</v>
      </c>
      <c r="R2574" t="s">
        <v>8334</v>
      </c>
      <c r="S2574" s="16">
        <f t="shared" si="202"/>
        <v>42077.119409722218</v>
      </c>
      <c r="T2574" s="16">
        <f t="shared" si="203"/>
        <v>42107.119409722218</v>
      </c>
      <c r="U2574" s="14">
        <f t="shared" si="204"/>
        <v>2015</v>
      </c>
      <c r="V2574" s="17"/>
    </row>
    <row r="2575" spans="1:22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7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1"/>
        <v>0</v>
      </c>
      <c r="Q2575" s="11" t="s">
        <v>8333</v>
      </c>
      <c r="R2575" t="s">
        <v>8334</v>
      </c>
      <c r="S2575" s="16">
        <f t="shared" si="202"/>
        <v>41829.592002314814</v>
      </c>
      <c r="T2575" s="16">
        <f t="shared" si="203"/>
        <v>41874.592002314814</v>
      </c>
      <c r="U2575" s="14">
        <f t="shared" si="204"/>
        <v>2014</v>
      </c>
      <c r="V2575" s="17"/>
    </row>
    <row r="2576" spans="1:22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7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1"/>
        <v>0</v>
      </c>
      <c r="Q2576" s="11" t="s">
        <v>8333</v>
      </c>
      <c r="R2576" t="s">
        <v>8334</v>
      </c>
      <c r="S2576" s="16">
        <f t="shared" si="202"/>
        <v>42487.825752314813</v>
      </c>
      <c r="T2576" s="16">
        <f t="shared" si="203"/>
        <v>42508.825752314813</v>
      </c>
      <c r="U2576" s="14">
        <f t="shared" si="204"/>
        <v>2016</v>
      </c>
      <c r="V2576" s="17"/>
    </row>
    <row r="2577" spans="1:22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7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1"/>
        <v>0</v>
      </c>
      <c r="Q2577" s="11" t="s">
        <v>8333</v>
      </c>
      <c r="R2577" t="s">
        <v>8334</v>
      </c>
      <c r="S2577" s="16">
        <f t="shared" si="202"/>
        <v>41986.108726851846</v>
      </c>
      <c r="T2577" s="16">
        <f t="shared" si="203"/>
        <v>42016.108726851846</v>
      </c>
      <c r="U2577" s="14">
        <f t="shared" si="204"/>
        <v>2014</v>
      </c>
      <c r="V2577" s="17"/>
    </row>
    <row r="2578" spans="1:22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7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1"/>
        <v>0</v>
      </c>
      <c r="Q2578" s="11" t="s">
        <v>8333</v>
      </c>
      <c r="R2578" t="s">
        <v>8334</v>
      </c>
      <c r="S2578" s="16">
        <f t="shared" si="202"/>
        <v>42060.00980324074</v>
      </c>
      <c r="T2578" s="16">
        <f t="shared" si="203"/>
        <v>42104.968136574069</v>
      </c>
      <c r="U2578" s="14">
        <f t="shared" si="204"/>
        <v>2015</v>
      </c>
      <c r="V2578" s="17"/>
    </row>
    <row r="2579" spans="1:22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7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1"/>
        <v>0</v>
      </c>
      <c r="Q2579" s="11" t="s">
        <v>8333</v>
      </c>
      <c r="R2579" t="s">
        <v>8334</v>
      </c>
      <c r="S2579" s="16">
        <f t="shared" si="202"/>
        <v>41830.820567129631</v>
      </c>
      <c r="T2579" s="16">
        <f t="shared" si="203"/>
        <v>41855.820567129631</v>
      </c>
      <c r="U2579" s="14">
        <f t="shared" si="204"/>
        <v>2014</v>
      </c>
      <c r="V2579" s="17"/>
    </row>
    <row r="2580" spans="1:22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7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1"/>
        <v>0</v>
      </c>
      <c r="Q2580" s="11" t="s">
        <v>8333</v>
      </c>
      <c r="R2580" t="s">
        <v>8334</v>
      </c>
      <c r="S2580" s="16">
        <f t="shared" si="202"/>
        <v>42238.022905092599</v>
      </c>
      <c r="T2580" s="16">
        <f t="shared" si="203"/>
        <v>42286.708333333328</v>
      </c>
      <c r="U2580" s="14">
        <f t="shared" si="204"/>
        <v>2015</v>
      </c>
      <c r="V2580" s="17"/>
    </row>
    <row r="2581" spans="1:22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7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1"/>
        <v>23.08</v>
      </c>
      <c r="Q2581" s="11" t="s">
        <v>8333</v>
      </c>
      <c r="R2581" t="s">
        <v>8334</v>
      </c>
      <c r="S2581" s="16">
        <f t="shared" si="202"/>
        <v>41837.829895833333</v>
      </c>
      <c r="T2581" s="16">
        <f t="shared" si="203"/>
        <v>41897.829895833333</v>
      </c>
      <c r="U2581" s="14">
        <f t="shared" si="204"/>
        <v>2014</v>
      </c>
      <c r="V2581" s="17"/>
    </row>
    <row r="2582" spans="1:22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7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1"/>
        <v>25.5</v>
      </c>
      <c r="Q2582" s="11" t="s">
        <v>8333</v>
      </c>
      <c r="R2582" t="s">
        <v>8334</v>
      </c>
      <c r="S2582" s="16">
        <f t="shared" si="202"/>
        <v>42110.326423611114</v>
      </c>
      <c r="T2582" s="16">
        <f t="shared" si="203"/>
        <v>42140.125</v>
      </c>
      <c r="U2582" s="14">
        <f t="shared" si="204"/>
        <v>2015</v>
      </c>
      <c r="V2582" s="17"/>
    </row>
    <row r="2583" spans="1:22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7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1"/>
        <v>48.18</v>
      </c>
      <c r="Q2583" s="11" t="s">
        <v>8333</v>
      </c>
      <c r="R2583" t="s">
        <v>8334</v>
      </c>
      <c r="S2583" s="16">
        <f t="shared" si="202"/>
        <v>42294.628449074073</v>
      </c>
      <c r="T2583" s="16">
        <f t="shared" si="203"/>
        <v>42324.670115740737</v>
      </c>
      <c r="U2583" s="14">
        <f t="shared" si="204"/>
        <v>2015</v>
      </c>
      <c r="V2583" s="17"/>
    </row>
    <row r="2584" spans="1:22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7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1"/>
        <v>1</v>
      </c>
      <c r="Q2584" s="11" t="s">
        <v>8333</v>
      </c>
      <c r="R2584" t="s">
        <v>8334</v>
      </c>
      <c r="S2584" s="16">
        <f t="shared" si="202"/>
        <v>42642.988819444443</v>
      </c>
      <c r="T2584" s="16">
        <f t="shared" si="203"/>
        <v>42672.988819444443</v>
      </c>
      <c r="U2584" s="14">
        <f t="shared" si="204"/>
        <v>2016</v>
      </c>
      <c r="V2584" s="17"/>
    </row>
    <row r="2585" spans="1:22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7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1"/>
        <v>1</v>
      </c>
      <c r="Q2585" s="11" t="s">
        <v>8333</v>
      </c>
      <c r="R2585" t="s">
        <v>8334</v>
      </c>
      <c r="S2585" s="16">
        <f t="shared" si="202"/>
        <v>42019.76944444445</v>
      </c>
      <c r="T2585" s="16">
        <f t="shared" si="203"/>
        <v>42079.727777777778</v>
      </c>
      <c r="U2585" s="14">
        <f t="shared" si="204"/>
        <v>2015</v>
      </c>
      <c r="V2585" s="17"/>
    </row>
    <row r="2586" spans="1:22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7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1"/>
        <v>0</v>
      </c>
      <c r="Q2586" s="11" t="s">
        <v>8333</v>
      </c>
      <c r="R2586" t="s">
        <v>8334</v>
      </c>
      <c r="S2586" s="16">
        <f t="shared" si="202"/>
        <v>42140.173252314817</v>
      </c>
      <c r="T2586" s="16">
        <f t="shared" si="203"/>
        <v>42170.173252314817</v>
      </c>
      <c r="U2586" s="14">
        <f t="shared" si="204"/>
        <v>2015</v>
      </c>
      <c r="V2586" s="17"/>
    </row>
    <row r="2587" spans="1:22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7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1"/>
        <v>50</v>
      </c>
      <c r="Q2587" s="11" t="s">
        <v>8333</v>
      </c>
      <c r="R2587" t="s">
        <v>8334</v>
      </c>
      <c r="S2587" s="16">
        <f t="shared" si="202"/>
        <v>41795.963333333333</v>
      </c>
      <c r="T2587" s="16">
        <f t="shared" si="203"/>
        <v>41825.963333333333</v>
      </c>
      <c r="U2587" s="14">
        <f t="shared" si="204"/>
        <v>2014</v>
      </c>
      <c r="V2587" s="17"/>
    </row>
    <row r="2588" spans="1:22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7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1"/>
        <v>5</v>
      </c>
      <c r="Q2588" s="11" t="s">
        <v>8333</v>
      </c>
      <c r="R2588" t="s">
        <v>8334</v>
      </c>
      <c r="S2588" s="16">
        <f t="shared" si="202"/>
        <v>42333.330277777779</v>
      </c>
      <c r="T2588" s="16">
        <f t="shared" si="203"/>
        <v>42363.330277777779</v>
      </c>
      <c r="U2588" s="14">
        <f t="shared" si="204"/>
        <v>2015</v>
      </c>
      <c r="V2588" s="17"/>
    </row>
    <row r="2589" spans="1:22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7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1"/>
        <v>202.83</v>
      </c>
      <c r="Q2589" s="11" t="s">
        <v>8333</v>
      </c>
      <c r="R2589" t="s">
        <v>8334</v>
      </c>
      <c r="S2589" s="16">
        <f t="shared" si="202"/>
        <v>42338.675381944442</v>
      </c>
      <c r="T2589" s="16">
        <f t="shared" si="203"/>
        <v>42368.675381944442</v>
      </c>
      <c r="U2589" s="14">
        <f t="shared" si="204"/>
        <v>2015</v>
      </c>
      <c r="V2589" s="17"/>
    </row>
    <row r="2590" spans="1:22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7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1"/>
        <v>29.13</v>
      </c>
      <c r="Q2590" s="11" t="s">
        <v>8333</v>
      </c>
      <c r="R2590" t="s">
        <v>8334</v>
      </c>
      <c r="S2590" s="16">
        <f t="shared" si="202"/>
        <v>42042.676226851851</v>
      </c>
      <c r="T2590" s="16">
        <f t="shared" si="203"/>
        <v>42094.551388888889</v>
      </c>
      <c r="U2590" s="14">
        <f t="shared" si="204"/>
        <v>2015</v>
      </c>
      <c r="V2590" s="17"/>
    </row>
    <row r="2591" spans="1:22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7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1"/>
        <v>5</v>
      </c>
      <c r="Q2591" s="11" t="s">
        <v>8333</v>
      </c>
      <c r="R2591" t="s">
        <v>8334</v>
      </c>
      <c r="S2591" s="16">
        <f t="shared" si="202"/>
        <v>42422.536192129628</v>
      </c>
      <c r="T2591" s="16">
        <f t="shared" si="203"/>
        <v>42452.494525462964</v>
      </c>
      <c r="U2591" s="14">
        <f t="shared" si="204"/>
        <v>2016</v>
      </c>
      <c r="V2591" s="17"/>
    </row>
    <row r="2592" spans="1:22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7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1"/>
        <v>0</v>
      </c>
      <c r="Q2592" s="11" t="s">
        <v>8333</v>
      </c>
      <c r="R2592" t="s">
        <v>8334</v>
      </c>
      <c r="S2592" s="16">
        <f t="shared" si="202"/>
        <v>42388.589085648149</v>
      </c>
      <c r="T2592" s="16">
        <f t="shared" si="203"/>
        <v>42395.589085648149</v>
      </c>
      <c r="U2592" s="14">
        <f t="shared" si="204"/>
        <v>2016</v>
      </c>
      <c r="V2592" s="17"/>
    </row>
    <row r="2593" spans="1:22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7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1"/>
        <v>13</v>
      </c>
      <c r="Q2593" s="11" t="s">
        <v>8333</v>
      </c>
      <c r="R2593" t="s">
        <v>8334</v>
      </c>
      <c r="S2593" s="16">
        <f t="shared" si="202"/>
        <v>42382.906527777777</v>
      </c>
      <c r="T2593" s="16">
        <f t="shared" si="203"/>
        <v>42442.864861111113</v>
      </c>
      <c r="U2593" s="14">
        <f t="shared" si="204"/>
        <v>2016</v>
      </c>
      <c r="V2593" s="17"/>
    </row>
    <row r="2594" spans="1:22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7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1"/>
        <v>50</v>
      </c>
      <c r="Q2594" s="11" t="s">
        <v>8333</v>
      </c>
      <c r="R2594" t="s">
        <v>8334</v>
      </c>
      <c r="S2594" s="16">
        <f t="shared" si="202"/>
        <v>41887.801168981481</v>
      </c>
      <c r="T2594" s="16">
        <f t="shared" si="203"/>
        <v>41917.801168981481</v>
      </c>
      <c r="U2594" s="14">
        <f t="shared" si="204"/>
        <v>2014</v>
      </c>
      <c r="V2594" s="17"/>
    </row>
    <row r="2595" spans="1:22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7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1"/>
        <v>0</v>
      </c>
      <c r="Q2595" s="11" t="s">
        <v>8333</v>
      </c>
      <c r="R2595" t="s">
        <v>8334</v>
      </c>
      <c r="S2595" s="16">
        <f t="shared" si="202"/>
        <v>42089.84520833334</v>
      </c>
      <c r="T2595" s="16">
        <f t="shared" si="203"/>
        <v>42119.84520833334</v>
      </c>
      <c r="U2595" s="14">
        <f t="shared" si="204"/>
        <v>2015</v>
      </c>
      <c r="V2595" s="17"/>
    </row>
    <row r="2596" spans="1:22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7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1"/>
        <v>1</v>
      </c>
      <c r="Q2596" s="11" t="s">
        <v>8333</v>
      </c>
      <c r="R2596" t="s">
        <v>8334</v>
      </c>
      <c r="S2596" s="16">
        <f t="shared" si="202"/>
        <v>41828.967916666668</v>
      </c>
      <c r="T2596" s="16">
        <f t="shared" si="203"/>
        <v>41858.967916666668</v>
      </c>
      <c r="U2596" s="14">
        <f t="shared" si="204"/>
        <v>2014</v>
      </c>
      <c r="V2596" s="17"/>
    </row>
    <row r="2597" spans="1:22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7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1"/>
        <v>96.05</v>
      </c>
      <c r="Q2597" s="11" t="s">
        <v>8333</v>
      </c>
      <c r="R2597" t="s">
        <v>8334</v>
      </c>
      <c r="S2597" s="16">
        <f t="shared" si="202"/>
        <v>42760.244212962964</v>
      </c>
      <c r="T2597" s="16">
        <f t="shared" si="203"/>
        <v>42790.244212962964</v>
      </c>
      <c r="U2597" s="14">
        <f t="shared" si="204"/>
        <v>2017</v>
      </c>
      <c r="V2597" s="17"/>
    </row>
    <row r="2598" spans="1:22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7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1"/>
        <v>305.77999999999997</v>
      </c>
      <c r="Q2598" s="11" t="s">
        <v>8333</v>
      </c>
      <c r="R2598" t="s">
        <v>8334</v>
      </c>
      <c r="S2598" s="16">
        <f t="shared" si="202"/>
        <v>41828.664456018516</v>
      </c>
      <c r="T2598" s="16">
        <f t="shared" si="203"/>
        <v>41858.664456018516</v>
      </c>
      <c r="U2598" s="14">
        <f t="shared" si="204"/>
        <v>2014</v>
      </c>
      <c r="V2598" s="17"/>
    </row>
    <row r="2599" spans="1:22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7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1"/>
        <v>12.14</v>
      </c>
      <c r="Q2599" s="11" t="s">
        <v>8333</v>
      </c>
      <c r="R2599" t="s">
        <v>8334</v>
      </c>
      <c r="S2599" s="16">
        <f t="shared" si="202"/>
        <v>42510.341631944444</v>
      </c>
      <c r="T2599" s="16">
        <f t="shared" si="203"/>
        <v>42540.341631944444</v>
      </c>
      <c r="U2599" s="14">
        <f t="shared" si="204"/>
        <v>2016</v>
      </c>
      <c r="V2599" s="17"/>
    </row>
    <row r="2600" spans="1:22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7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1"/>
        <v>83.57</v>
      </c>
      <c r="Q2600" s="11" t="s">
        <v>8333</v>
      </c>
      <c r="R2600" t="s">
        <v>8334</v>
      </c>
      <c r="S2600" s="16">
        <f t="shared" si="202"/>
        <v>42240.840289351851</v>
      </c>
      <c r="T2600" s="16">
        <f t="shared" si="203"/>
        <v>42270.840289351851</v>
      </c>
      <c r="U2600" s="14">
        <f t="shared" si="204"/>
        <v>2015</v>
      </c>
      <c r="V2600" s="17"/>
    </row>
    <row r="2601" spans="1:22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7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1"/>
        <v>18</v>
      </c>
      <c r="Q2601" s="11" t="s">
        <v>8333</v>
      </c>
      <c r="R2601" t="s">
        <v>8334</v>
      </c>
      <c r="S2601" s="16">
        <f t="shared" si="202"/>
        <v>41809.754016203704</v>
      </c>
      <c r="T2601" s="16">
        <f t="shared" si="203"/>
        <v>41854.754016203704</v>
      </c>
      <c r="U2601" s="14">
        <f t="shared" si="204"/>
        <v>2014</v>
      </c>
      <c r="V2601" s="17"/>
    </row>
    <row r="2602" spans="1:22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7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1"/>
        <v>115.53</v>
      </c>
      <c r="Q2602" s="11" t="s">
        <v>8333</v>
      </c>
      <c r="R2602" t="s">
        <v>8334</v>
      </c>
      <c r="S2602" s="16">
        <f t="shared" si="202"/>
        <v>42394.900462962964</v>
      </c>
      <c r="T2602" s="16">
        <f t="shared" si="203"/>
        <v>42454.858796296292</v>
      </c>
      <c r="U2602" s="14">
        <f t="shared" si="204"/>
        <v>2016</v>
      </c>
      <c r="V2602" s="17"/>
    </row>
    <row r="2603" spans="1:22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7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1"/>
        <v>21.9</v>
      </c>
      <c r="Q2603" s="11" t="s">
        <v>8316</v>
      </c>
      <c r="R2603" t="s">
        <v>8352</v>
      </c>
      <c r="S2603" s="16">
        <f t="shared" si="202"/>
        <v>41150.902187499996</v>
      </c>
      <c r="T2603" s="16">
        <f t="shared" si="203"/>
        <v>41165.165972222225</v>
      </c>
      <c r="U2603" s="14">
        <f t="shared" si="204"/>
        <v>2012</v>
      </c>
      <c r="V2603" s="17"/>
    </row>
    <row r="2604" spans="1:22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7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1"/>
        <v>80.02</v>
      </c>
      <c r="Q2604" s="11" t="s">
        <v>8316</v>
      </c>
      <c r="R2604" t="s">
        <v>8352</v>
      </c>
      <c r="S2604" s="16">
        <f t="shared" si="202"/>
        <v>41915.747314814813</v>
      </c>
      <c r="T2604" s="16">
        <f t="shared" si="203"/>
        <v>41955.888888888891</v>
      </c>
      <c r="U2604" s="14">
        <f t="shared" si="204"/>
        <v>2014</v>
      </c>
      <c r="V2604" s="17"/>
    </row>
    <row r="2605" spans="1:22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7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1"/>
        <v>35.520000000000003</v>
      </c>
      <c r="Q2605" s="11" t="s">
        <v>8316</v>
      </c>
      <c r="R2605" t="s">
        <v>8352</v>
      </c>
      <c r="S2605" s="16">
        <f t="shared" si="202"/>
        <v>41617.912662037037</v>
      </c>
      <c r="T2605" s="16">
        <f t="shared" si="203"/>
        <v>41631.912662037037</v>
      </c>
      <c r="U2605" s="14">
        <f t="shared" si="204"/>
        <v>2013</v>
      </c>
      <c r="V2605" s="17"/>
    </row>
    <row r="2606" spans="1:22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7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1"/>
        <v>64.930000000000007</v>
      </c>
      <c r="Q2606" s="11" t="s">
        <v>8316</v>
      </c>
      <c r="R2606" t="s">
        <v>8352</v>
      </c>
      <c r="S2606" s="16">
        <f t="shared" si="202"/>
        <v>40998.051192129627</v>
      </c>
      <c r="T2606" s="16">
        <f t="shared" si="203"/>
        <v>41028.051192129627</v>
      </c>
      <c r="U2606" s="14">
        <f t="shared" si="204"/>
        <v>2012</v>
      </c>
      <c r="V2606" s="17"/>
    </row>
    <row r="2607" spans="1:22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7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1"/>
        <v>60.97</v>
      </c>
      <c r="Q2607" s="11" t="s">
        <v>8316</v>
      </c>
      <c r="R2607" t="s">
        <v>8352</v>
      </c>
      <c r="S2607" s="16">
        <f t="shared" si="202"/>
        <v>42508.541550925926</v>
      </c>
      <c r="T2607" s="16">
        <f t="shared" si="203"/>
        <v>42538.541550925926</v>
      </c>
      <c r="U2607" s="14">
        <f t="shared" si="204"/>
        <v>2016</v>
      </c>
      <c r="V2607" s="17"/>
    </row>
    <row r="2608" spans="1:22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7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1"/>
        <v>31.44</v>
      </c>
      <c r="Q2608" s="11" t="s">
        <v>8316</v>
      </c>
      <c r="R2608" t="s">
        <v>8352</v>
      </c>
      <c r="S2608" s="16">
        <f t="shared" si="202"/>
        <v>41726.712754629632</v>
      </c>
      <c r="T2608" s="16">
        <f t="shared" si="203"/>
        <v>41758.712754629632</v>
      </c>
      <c r="U2608" s="14">
        <f t="shared" si="204"/>
        <v>2014</v>
      </c>
      <c r="V2608" s="17"/>
    </row>
    <row r="2609" spans="1:22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7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1"/>
        <v>81.95</v>
      </c>
      <c r="Q2609" s="11" t="s">
        <v>8316</v>
      </c>
      <c r="R2609" t="s">
        <v>8352</v>
      </c>
      <c r="S2609" s="16">
        <f t="shared" si="202"/>
        <v>42184.874675925923</v>
      </c>
      <c r="T2609" s="16">
        <f t="shared" si="203"/>
        <v>42228.083333333328</v>
      </c>
      <c r="U2609" s="14">
        <f t="shared" si="204"/>
        <v>2015</v>
      </c>
      <c r="V2609" s="17"/>
    </row>
    <row r="2610" spans="1:22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7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1"/>
        <v>58.93</v>
      </c>
      <c r="Q2610" s="11" t="s">
        <v>8316</v>
      </c>
      <c r="R2610" t="s">
        <v>8352</v>
      </c>
      <c r="S2610" s="16">
        <f t="shared" si="202"/>
        <v>42767.801712962959</v>
      </c>
      <c r="T2610" s="16">
        <f t="shared" si="203"/>
        <v>42809</v>
      </c>
      <c r="U2610" s="14">
        <f t="shared" si="204"/>
        <v>2017</v>
      </c>
      <c r="V2610" s="17"/>
    </row>
    <row r="2611" spans="1:22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7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1"/>
        <v>157.29</v>
      </c>
      <c r="Q2611" s="11" t="s">
        <v>8316</v>
      </c>
      <c r="R2611" t="s">
        <v>8352</v>
      </c>
      <c r="S2611" s="16">
        <f t="shared" si="202"/>
        <v>41075.237858796296</v>
      </c>
      <c r="T2611" s="16">
        <f t="shared" si="203"/>
        <v>41105.237858796296</v>
      </c>
      <c r="U2611" s="14">
        <f t="shared" si="204"/>
        <v>2012</v>
      </c>
      <c r="V2611" s="17"/>
    </row>
    <row r="2612" spans="1:22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7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1"/>
        <v>55.76</v>
      </c>
      <c r="Q2612" s="11" t="s">
        <v>8316</v>
      </c>
      <c r="R2612" t="s">
        <v>8352</v>
      </c>
      <c r="S2612" s="16">
        <f t="shared" si="202"/>
        <v>42564.881076388891</v>
      </c>
      <c r="T2612" s="16">
        <f t="shared" si="203"/>
        <v>42604.290972222225</v>
      </c>
      <c r="U2612" s="14">
        <f t="shared" si="204"/>
        <v>2016</v>
      </c>
      <c r="V2612" s="17"/>
    </row>
    <row r="2613" spans="1:22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7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1"/>
        <v>83.8</v>
      </c>
      <c r="Q2613" s="11" t="s">
        <v>8316</v>
      </c>
      <c r="R2613" t="s">
        <v>8352</v>
      </c>
      <c r="S2613" s="16">
        <f t="shared" si="202"/>
        <v>42704.335810185185</v>
      </c>
      <c r="T2613" s="16">
        <f t="shared" si="203"/>
        <v>42737.957638888889</v>
      </c>
      <c r="U2613" s="14">
        <f t="shared" si="204"/>
        <v>2016</v>
      </c>
      <c r="V2613" s="17"/>
    </row>
    <row r="2614" spans="1:22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7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1"/>
        <v>58.42</v>
      </c>
      <c r="Q2614" s="11" t="s">
        <v>8316</v>
      </c>
      <c r="R2614" t="s">
        <v>8352</v>
      </c>
      <c r="S2614" s="16">
        <f t="shared" si="202"/>
        <v>41982.143171296295</v>
      </c>
      <c r="T2614" s="16">
        <f t="shared" si="203"/>
        <v>42013.143171296295</v>
      </c>
      <c r="U2614" s="14">
        <f t="shared" si="204"/>
        <v>2014</v>
      </c>
      <c r="V2614" s="17"/>
    </row>
    <row r="2615" spans="1:22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7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1"/>
        <v>270.57</v>
      </c>
      <c r="Q2615" s="11" t="s">
        <v>8316</v>
      </c>
      <c r="R2615" t="s">
        <v>8352</v>
      </c>
      <c r="S2615" s="16">
        <f t="shared" si="202"/>
        <v>41143.81821759259</v>
      </c>
      <c r="T2615" s="16">
        <f t="shared" si="203"/>
        <v>41173.81821759259</v>
      </c>
      <c r="U2615" s="14">
        <f t="shared" si="204"/>
        <v>2012</v>
      </c>
      <c r="V2615" s="17"/>
    </row>
    <row r="2616" spans="1:22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7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1"/>
        <v>107.1</v>
      </c>
      <c r="Q2616" s="11" t="s">
        <v>8316</v>
      </c>
      <c r="R2616" t="s">
        <v>8352</v>
      </c>
      <c r="S2616" s="16">
        <f t="shared" si="202"/>
        <v>41730.708472222221</v>
      </c>
      <c r="T2616" s="16">
        <f t="shared" si="203"/>
        <v>41759.208333333336</v>
      </c>
      <c r="U2616" s="14">
        <f t="shared" si="204"/>
        <v>2014</v>
      </c>
      <c r="V2616" s="17"/>
    </row>
    <row r="2617" spans="1:22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7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1"/>
        <v>47.18</v>
      </c>
      <c r="Q2617" s="11" t="s">
        <v>8316</v>
      </c>
      <c r="R2617" t="s">
        <v>8352</v>
      </c>
      <c r="S2617" s="16">
        <f t="shared" si="202"/>
        <v>42453.49726851852</v>
      </c>
      <c r="T2617" s="16">
        <f t="shared" si="203"/>
        <v>42490.5</v>
      </c>
      <c r="U2617" s="14">
        <f t="shared" si="204"/>
        <v>2016</v>
      </c>
      <c r="V2617" s="17"/>
    </row>
    <row r="2618" spans="1:22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7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1"/>
        <v>120.31</v>
      </c>
      <c r="Q2618" s="11" t="s">
        <v>8316</v>
      </c>
      <c r="R2618" t="s">
        <v>8352</v>
      </c>
      <c r="S2618" s="16">
        <f t="shared" si="202"/>
        <v>42211.99454861111</v>
      </c>
      <c r="T2618" s="16">
        <f t="shared" si="203"/>
        <v>42241.99454861111</v>
      </c>
      <c r="U2618" s="14">
        <f t="shared" si="204"/>
        <v>2015</v>
      </c>
      <c r="V2618" s="17"/>
    </row>
    <row r="2619" spans="1:22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7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1"/>
        <v>27.6</v>
      </c>
      <c r="Q2619" s="11" t="s">
        <v>8316</v>
      </c>
      <c r="R2619" t="s">
        <v>8352</v>
      </c>
      <c r="S2619" s="16">
        <f t="shared" si="202"/>
        <v>41902.874432870369</v>
      </c>
      <c r="T2619" s="16">
        <f t="shared" si="203"/>
        <v>41932.874432870369</v>
      </c>
      <c r="U2619" s="14">
        <f t="shared" si="204"/>
        <v>2014</v>
      </c>
      <c r="V2619" s="17"/>
    </row>
    <row r="2620" spans="1:22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7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1"/>
        <v>205.3</v>
      </c>
      <c r="Q2620" s="11" t="s">
        <v>8316</v>
      </c>
      <c r="R2620" t="s">
        <v>8352</v>
      </c>
      <c r="S2620" s="16">
        <f t="shared" si="202"/>
        <v>42279.792372685188</v>
      </c>
      <c r="T2620" s="16">
        <f t="shared" si="203"/>
        <v>42339.834039351852</v>
      </c>
      <c r="U2620" s="14">
        <f t="shared" si="204"/>
        <v>2015</v>
      </c>
      <c r="V2620" s="17"/>
    </row>
    <row r="2621" spans="1:22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7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1"/>
        <v>35.549999999999997</v>
      </c>
      <c r="Q2621" s="11" t="s">
        <v>8316</v>
      </c>
      <c r="R2621" t="s">
        <v>8352</v>
      </c>
      <c r="S2621" s="16">
        <f t="shared" si="202"/>
        <v>42273.884305555555</v>
      </c>
      <c r="T2621" s="16">
        <f t="shared" si="203"/>
        <v>42300.458333333328</v>
      </c>
      <c r="U2621" s="14">
        <f t="shared" si="204"/>
        <v>2015</v>
      </c>
      <c r="V2621" s="17"/>
    </row>
    <row r="2622" spans="1:22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7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1"/>
        <v>74.64</v>
      </c>
      <c r="Q2622" s="11" t="s">
        <v>8316</v>
      </c>
      <c r="R2622" t="s">
        <v>8352</v>
      </c>
      <c r="S2622" s="16">
        <f t="shared" si="202"/>
        <v>42251.16715277778</v>
      </c>
      <c r="T2622" s="16">
        <f t="shared" si="203"/>
        <v>42288.041666666672</v>
      </c>
      <c r="U2622" s="14">
        <f t="shared" si="204"/>
        <v>2015</v>
      </c>
      <c r="V2622" s="17"/>
    </row>
    <row r="2623" spans="1:22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7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1"/>
        <v>47.06</v>
      </c>
      <c r="Q2623" s="11" t="s">
        <v>8316</v>
      </c>
      <c r="R2623" t="s">
        <v>8352</v>
      </c>
      <c r="S2623" s="16">
        <f t="shared" si="202"/>
        <v>42115.74754629629</v>
      </c>
      <c r="T2623" s="16">
        <f t="shared" si="203"/>
        <v>42145.74754629629</v>
      </c>
      <c r="U2623" s="14">
        <f t="shared" si="204"/>
        <v>2015</v>
      </c>
      <c r="V2623" s="17"/>
    </row>
    <row r="2624" spans="1:22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7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1"/>
        <v>26.59</v>
      </c>
      <c r="Q2624" s="11" t="s">
        <v>8316</v>
      </c>
      <c r="R2624" t="s">
        <v>8352</v>
      </c>
      <c r="S2624" s="16">
        <f t="shared" si="202"/>
        <v>42689.74324074074</v>
      </c>
      <c r="T2624" s="16">
        <f t="shared" si="203"/>
        <v>42734.74324074074</v>
      </c>
      <c r="U2624" s="14">
        <f t="shared" si="204"/>
        <v>2016</v>
      </c>
      <c r="V2624" s="17"/>
    </row>
    <row r="2625" spans="1:22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7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1"/>
        <v>36.770000000000003</v>
      </c>
      <c r="Q2625" s="11" t="s">
        <v>8316</v>
      </c>
      <c r="R2625" t="s">
        <v>8352</v>
      </c>
      <c r="S2625" s="16">
        <f t="shared" si="202"/>
        <v>42692.256550925929</v>
      </c>
      <c r="T2625" s="16">
        <f t="shared" si="203"/>
        <v>42706.256550925929</v>
      </c>
      <c r="U2625" s="14">
        <f t="shared" si="204"/>
        <v>2016</v>
      </c>
      <c r="V2625" s="17"/>
    </row>
    <row r="2626" spans="1:22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7">
        <f t="shared" ref="F2626:F2689" si="205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01"/>
        <v>31.82</v>
      </c>
      <c r="Q2626" s="11" t="s">
        <v>8316</v>
      </c>
      <c r="R2626" t="s">
        <v>8352</v>
      </c>
      <c r="S2626" s="16">
        <f t="shared" si="202"/>
        <v>41144.42155092593</v>
      </c>
      <c r="T2626" s="16">
        <f t="shared" si="203"/>
        <v>41165.42155092593</v>
      </c>
      <c r="U2626" s="14">
        <f t="shared" si="204"/>
        <v>2012</v>
      </c>
      <c r="V2626" s="17"/>
    </row>
    <row r="2627" spans="1:22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7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206">IFERROR(ROUND(E2627/M2627,2),0)</f>
        <v>27.58</v>
      </c>
      <c r="Q2627" s="11" t="s">
        <v>8316</v>
      </c>
      <c r="R2627" t="s">
        <v>8352</v>
      </c>
      <c r="S2627" s="16">
        <f t="shared" ref="S2627:S2690" si="207">(((K2627/60)/60)/24)+DATE(1970,1,1)</f>
        <v>42658.810277777782</v>
      </c>
      <c r="T2627" s="16">
        <f t="shared" ref="T2627:T2690" si="208">(((J2627/60)/60)/24)+DATE(1970,1,1)</f>
        <v>42683.851944444439</v>
      </c>
      <c r="U2627" s="14">
        <f t="shared" si="204"/>
        <v>2016</v>
      </c>
      <c r="V2627" s="17"/>
    </row>
    <row r="2628" spans="1:22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7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6"/>
        <v>56</v>
      </c>
      <c r="Q2628" s="11" t="s">
        <v>8316</v>
      </c>
      <c r="R2628" t="s">
        <v>8352</v>
      </c>
      <c r="S2628" s="16">
        <f t="shared" si="207"/>
        <v>42128.628113425926</v>
      </c>
      <c r="T2628" s="16">
        <f t="shared" si="208"/>
        <v>42158.628113425926</v>
      </c>
      <c r="U2628" s="14">
        <f t="shared" ref="U2628:U2691" si="209">YEAR(S2628)</f>
        <v>2015</v>
      </c>
      <c r="V2628" s="17"/>
    </row>
    <row r="2629" spans="1:22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7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6"/>
        <v>21.56</v>
      </c>
      <c r="Q2629" s="11" t="s">
        <v>8316</v>
      </c>
      <c r="R2629" t="s">
        <v>8352</v>
      </c>
      <c r="S2629" s="16">
        <f t="shared" si="207"/>
        <v>42304.829409722224</v>
      </c>
      <c r="T2629" s="16">
        <f t="shared" si="208"/>
        <v>42334.871076388896</v>
      </c>
      <c r="U2629" s="14">
        <f t="shared" si="209"/>
        <v>2015</v>
      </c>
      <c r="V2629" s="17"/>
    </row>
    <row r="2630" spans="1:22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7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6"/>
        <v>44.1</v>
      </c>
      <c r="Q2630" s="11" t="s">
        <v>8316</v>
      </c>
      <c r="R2630" t="s">
        <v>8352</v>
      </c>
      <c r="S2630" s="16">
        <f t="shared" si="207"/>
        <v>41953.966053240743</v>
      </c>
      <c r="T2630" s="16">
        <f t="shared" si="208"/>
        <v>41973.966053240743</v>
      </c>
      <c r="U2630" s="14">
        <f t="shared" si="209"/>
        <v>2014</v>
      </c>
      <c r="V2630" s="17"/>
    </row>
    <row r="2631" spans="1:22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7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6"/>
        <v>63.87</v>
      </c>
      <c r="Q2631" s="11" t="s">
        <v>8316</v>
      </c>
      <c r="R2631" t="s">
        <v>8352</v>
      </c>
      <c r="S2631" s="16">
        <f t="shared" si="207"/>
        <v>42108.538449074069</v>
      </c>
      <c r="T2631" s="16">
        <f t="shared" si="208"/>
        <v>42138.538449074069</v>
      </c>
      <c r="U2631" s="14">
        <f t="shared" si="209"/>
        <v>2015</v>
      </c>
      <c r="V2631" s="17"/>
    </row>
    <row r="2632" spans="1:22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7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6"/>
        <v>38.99</v>
      </c>
      <c r="Q2632" s="11" t="s">
        <v>8316</v>
      </c>
      <c r="R2632" t="s">
        <v>8352</v>
      </c>
      <c r="S2632" s="16">
        <f t="shared" si="207"/>
        <v>42524.105462962965</v>
      </c>
      <c r="T2632" s="16">
        <f t="shared" si="208"/>
        <v>42551.416666666672</v>
      </c>
      <c r="U2632" s="14">
        <f t="shared" si="209"/>
        <v>2016</v>
      </c>
      <c r="V2632" s="17"/>
    </row>
    <row r="2633" spans="1:22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7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6"/>
        <v>80.19</v>
      </c>
      <c r="Q2633" s="11" t="s">
        <v>8316</v>
      </c>
      <c r="R2633" t="s">
        <v>8352</v>
      </c>
      <c r="S2633" s="16">
        <f t="shared" si="207"/>
        <v>42218.169293981482</v>
      </c>
      <c r="T2633" s="16">
        <f t="shared" si="208"/>
        <v>42246.169293981482</v>
      </c>
      <c r="U2633" s="14">
        <f t="shared" si="209"/>
        <v>2015</v>
      </c>
      <c r="V2633" s="17"/>
    </row>
    <row r="2634" spans="1:22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7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06"/>
        <v>34.9</v>
      </c>
      <c r="Q2634" s="11" t="s">
        <v>8316</v>
      </c>
      <c r="R2634" t="s">
        <v>8352</v>
      </c>
      <c r="S2634" s="16">
        <f t="shared" si="207"/>
        <v>42494.061793981484</v>
      </c>
      <c r="T2634" s="16">
        <f t="shared" si="208"/>
        <v>42519.061793981484</v>
      </c>
      <c r="U2634" s="14">
        <f t="shared" si="209"/>
        <v>2016</v>
      </c>
      <c r="V2634" s="17"/>
    </row>
    <row r="2635" spans="1:22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7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06"/>
        <v>89.1</v>
      </c>
      <c r="Q2635" s="11" t="s">
        <v>8316</v>
      </c>
      <c r="R2635" t="s">
        <v>8352</v>
      </c>
      <c r="S2635" s="16">
        <f t="shared" si="207"/>
        <v>41667.823287037041</v>
      </c>
      <c r="T2635" s="16">
        <f t="shared" si="208"/>
        <v>41697.958333333336</v>
      </c>
      <c r="U2635" s="14">
        <f t="shared" si="209"/>
        <v>2014</v>
      </c>
      <c r="V2635" s="17"/>
    </row>
    <row r="2636" spans="1:22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7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06"/>
        <v>39.44</v>
      </c>
      <c r="Q2636" s="11" t="s">
        <v>8316</v>
      </c>
      <c r="R2636" t="s">
        <v>8352</v>
      </c>
      <c r="S2636" s="16">
        <f t="shared" si="207"/>
        <v>42612.656493055561</v>
      </c>
      <c r="T2636" s="16">
        <f t="shared" si="208"/>
        <v>42642.656493055561</v>
      </c>
      <c r="U2636" s="14">
        <f t="shared" si="209"/>
        <v>2016</v>
      </c>
      <c r="V2636" s="17"/>
    </row>
    <row r="2637" spans="1:22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7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06"/>
        <v>136.9</v>
      </c>
      <c r="Q2637" s="11" t="s">
        <v>8316</v>
      </c>
      <c r="R2637" t="s">
        <v>8352</v>
      </c>
      <c r="S2637" s="16">
        <f t="shared" si="207"/>
        <v>42037.950937500005</v>
      </c>
      <c r="T2637" s="16">
        <f t="shared" si="208"/>
        <v>42072.909270833334</v>
      </c>
      <c r="U2637" s="14">
        <f t="shared" si="209"/>
        <v>2015</v>
      </c>
      <c r="V2637" s="17"/>
    </row>
    <row r="2638" spans="1:22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7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06"/>
        <v>37.46</v>
      </c>
      <c r="Q2638" s="11" t="s">
        <v>8316</v>
      </c>
      <c r="R2638" t="s">
        <v>8352</v>
      </c>
      <c r="S2638" s="16">
        <f t="shared" si="207"/>
        <v>42636.614745370374</v>
      </c>
      <c r="T2638" s="16">
        <f t="shared" si="208"/>
        <v>42659.041666666672</v>
      </c>
      <c r="U2638" s="14">
        <f t="shared" si="209"/>
        <v>2016</v>
      </c>
      <c r="V2638" s="17"/>
    </row>
    <row r="2639" spans="1:22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7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06"/>
        <v>31.96</v>
      </c>
      <c r="Q2639" s="11" t="s">
        <v>8316</v>
      </c>
      <c r="R2639" t="s">
        <v>8352</v>
      </c>
      <c r="S2639" s="16">
        <f t="shared" si="207"/>
        <v>42639.549479166672</v>
      </c>
      <c r="T2639" s="16">
        <f t="shared" si="208"/>
        <v>42655.549479166672</v>
      </c>
      <c r="U2639" s="14">
        <f t="shared" si="209"/>
        <v>2016</v>
      </c>
      <c r="V2639" s="17"/>
    </row>
    <row r="2640" spans="1:22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7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06"/>
        <v>25.21</v>
      </c>
      <c r="Q2640" s="11" t="s">
        <v>8316</v>
      </c>
      <c r="R2640" t="s">
        <v>8352</v>
      </c>
      <c r="S2640" s="16">
        <f t="shared" si="207"/>
        <v>41989.913136574076</v>
      </c>
      <c r="T2640" s="16">
        <f t="shared" si="208"/>
        <v>42019.913136574076</v>
      </c>
      <c r="U2640" s="14">
        <f t="shared" si="209"/>
        <v>2014</v>
      </c>
      <c r="V2640" s="17"/>
    </row>
    <row r="2641" spans="1:22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7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06"/>
        <v>10.039999999999999</v>
      </c>
      <c r="Q2641" s="11" t="s">
        <v>8316</v>
      </c>
      <c r="R2641" t="s">
        <v>8352</v>
      </c>
      <c r="S2641" s="16">
        <f t="shared" si="207"/>
        <v>42024.86513888889</v>
      </c>
      <c r="T2641" s="16">
        <f t="shared" si="208"/>
        <v>42054.86513888889</v>
      </c>
      <c r="U2641" s="14">
        <f t="shared" si="209"/>
        <v>2015</v>
      </c>
      <c r="V2641" s="17"/>
    </row>
    <row r="2642" spans="1:22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7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06"/>
        <v>45.94</v>
      </c>
      <c r="Q2642" s="11" t="s">
        <v>8316</v>
      </c>
      <c r="R2642" t="s">
        <v>8352</v>
      </c>
      <c r="S2642" s="16">
        <f t="shared" si="207"/>
        <v>42103.160578703704</v>
      </c>
      <c r="T2642" s="16">
        <f t="shared" si="208"/>
        <v>42163.160578703704</v>
      </c>
      <c r="U2642" s="14">
        <f t="shared" si="209"/>
        <v>2015</v>
      </c>
      <c r="V2642" s="17"/>
    </row>
    <row r="2643" spans="1:22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7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06"/>
        <v>15</v>
      </c>
      <c r="Q2643" s="11" t="s">
        <v>8316</v>
      </c>
      <c r="R2643" t="s">
        <v>8352</v>
      </c>
      <c r="S2643" s="16">
        <f t="shared" si="207"/>
        <v>41880.827118055553</v>
      </c>
      <c r="T2643" s="16">
        <f t="shared" si="208"/>
        <v>41897.839583333334</v>
      </c>
      <c r="U2643" s="14">
        <f t="shared" si="209"/>
        <v>2014</v>
      </c>
      <c r="V2643" s="17"/>
    </row>
    <row r="2644" spans="1:22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7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06"/>
        <v>0</v>
      </c>
      <c r="Q2644" s="11" t="s">
        <v>8316</v>
      </c>
      <c r="R2644" t="s">
        <v>8352</v>
      </c>
      <c r="S2644" s="16">
        <f t="shared" si="207"/>
        <v>42536.246620370366</v>
      </c>
      <c r="T2644" s="16">
        <f t="shared" si="208"/>
        <v>42566.289583333331</v>
      </c>
      <c r="U2644" s="14">
        <f t="shared" si="209"/>
        <v>2016</v>
      </c>
      <c r="V2644" s="17"/>
    </row>
    <row r="2645" spans="1:22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7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06"/>
        <v>223.58</v>
      </c>
      <c r="Q2645" s="11" t="s">
        <v>8316</v>
      </c>
      <c r="R2645" t="s">
        <v>8352</v>
      </c>
      <c r="S2645" s="16">
        <f t="shared" si="207"/>
        <v>42689.582349537035</v>
      </c>
      <c r="T2645" s="16">
        <f t="shared" si="208"/>
        <v>42725.332638888889</v>
      </c>
      <c r="U2645" s="14">
        <f t="shared" si="209"/>
        <v>2016</v>
      </c>
      <c r="V2645" s="17"/>
    </row>
    <row r="2646" spans="1:22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7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06"/>
        <v>39.479999999999997</v>
      </c>
      <c r="Q2646" s="11" t="s">
        <v>8316</v>
      </c>
      <c r="R2646" t="s">
        <v>8352</v>
      </c>
      <c r="S2646" s="16">
        <f t="shared" si="207"/>
        <v>42774.792071759264</v>
      </c>
      <c r="T2646" s="16">
        <f t="shared" si="208"/>
        <v>42804.792071759264</v>
      </c>
      <c r="U2646" s="14">
        <f t="shared" si="209"/>
        <v>2017</v>
      </c>
      <c r="V2646" s="17"/>
    </row>
    <row r="2647" spans="1:22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7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06"/>
        <v>91.3</v>
      </c>
      <c r="Q2647" s="11" t="s">
        <v>8316</v>
      </c>
      <c r="R2647" t="s">
        <v>8352</v>
      </c>
      <c r="S2647" s="16">
        <f t="shared" si="207"/>
        <v>41921.842627314814</v>
      </c>
      <c r="T2647" s="16">
        <f t="shared" si="208"/>
        <v>41951.884293981479</v>
      </c>
      <c r="U2647" s="14">
        <f t="shared" si="209"/>
        <v>2014</v>
      </c>
      <c r="V2647" s="17"/>
    </row>
    <row r="2648" spans="1:22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7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06"/>
        <v>78.67</v>
      </c>
      <c r="Q2648" s="11" t="s">
        <v>8316</v>
      </c>
      <c r="R2648" t="s">
        <v>8352</v>
      </c>
      <c r="S2648" s="16">
        <f t="shared" si="207"/>
        <v>42226.313298611116</v>
      </c>
      <c r="T2648" s="16">
        <f t="shared" si="208"/>
        <v>42256.313298611116</v>
      </c>
      <c r="U2648" s="14">
        <f t="shared" si="209"/>
        <v>2015</v>
      </c>
      <c r="V2648" s="17"/>
    </row>
    <row r="2649" spans="1:22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7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06"/>
        <v>12</v>
      </c>
      <c r="Q2649" s="11" t="s">
        <v>8316</v>
      </c>
      <c r="R2649" t="s">
        <v>8352</v>
      </c>
      <c r="S2649" s="16">
        <f t="shared" si="207"/>
        <v>42200.261793981481</v>
      </c>
      <c r="T2649" s="16">
        <f t="shared" si="208"/>
        <v>42230.261793981481</v>
      </c>
      <c r="U2649" s="14">
        <f t="shared" si="209"/>
        <v>2015</v>
      </c>
      <c r="V2649" s="17"/>
    </row>
    <row r="2650" spans="1:22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7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06"/>
        <v>17.670000000000002</v>
      </c>
      <c r="Q2650" s="11" t="s">
        <v>8316</v>
      </c>
      <c r="R2650" t="s">
        <v>8352</v>
      </c>
      <c r="S2650" s="16">
        <f t="shared" si="207"/>
        <v>42408.714814814812</v>
      </c>
      <c r="T2650" s="16">
        <f t="shared" si="208"/>
        <v>42438.714814814812</v>
      </c>
      <c r="U2650" s="14">
        <f t="shared" si="209"/>
        <v>2016</v>
      </c>
      <c r="V2650" s="17"/>
    </row>
    <row r="2651" spans="1:22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7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06"/>
        <v>41.33</v>
      </c>
      <c r="Q2651" s="11" t="s">
        <v>8316</v>
      </c>
      <c r="R2651" t="s">
        <v>8352</v>
      </c>
      <c r="S2651" s="16">
        <f t="shared" si="207"/>
        <v>42341.99700231482</v>
      </c>
      <c r="T2651" s="16">
        <f t="shared" si="208"/>
        <v>42401.99700231482</v>
      </c>
      <c r="U2651" s="14">
        <f t="shared" si="209"/>
        <v>2015</v>
      </c>
      <c r="V2651" s="17"/>
    </row>
    <row r="2652" spans="1:22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7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06"/>
        <v>71.599999999999994</v>
      </c>
      <c r="Q2652" s="11" t="s">
        <v>8316</v>
      </c>
      <c r="R2652" t="s">
        <v>8352</v>
      </c>
      <c r="S2652" s="16">
        <f t="shared" si="207"/>
        <v>42695.624340277776</v>
      </c>
      <c r="T2652" s="16">
        <f t="shared" si="208"/>
        <v>42725.624340277776</v>
      </c>
      <c r="U2652" s="14">
        <f t="shared" si="209"/>
        <v>2016</v>
      </c>
      <c r="V2652" s="17"/>
    </row>
    <row r="2653" spans="1:22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7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06"/>
        <v>307.82</v>
      </c>
      <c r="Q2653" s="11" t="s">
        <v>8316</v>
      </c>
      <c r="R2653" t="s">
        <v>8352</v>
      </c>
      <c r="S2653" s="16">
        <f t="shared" si="207"/>
        <v>42327.805659722217</v>
      </c>
      <c r="T2653" s="16">
        <f t="shared" si="208"/>
        <v>42355.805659722217</v>
      </c>
      <c r="U2653" s="14">
        <f t="shared" si="209"/>
        <v>2015</v>
      </c>
      <c r="V2653" s="17"/>
    </row>
    <row r="2654" spans="1:22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7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06"/>
        <v>80.45</v>
      </c>
      <c r="Q2654" s="11" t="s">
        <v>8316</v>
      </c>
      <c r="R2654" t="s">
        <v>8352</v>
      </c>
      <c r="S2654" s="16">
        <f t="shared" si="207"/>
        <v>41953.158854166672</v>
      </c>
      <c r="T2654" s="16">
        <f t="shared" si="208"/>
        <v>41983.158854166672</v>
      </c>
      <c r="U2654" s="14">
        <f t="shared" si="209"/>
        <v>2014</v>
      </c>
      <c r="V2654" s="17"/>
    </row>
    <row r="2655" spans="1:22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7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06"/>
        <v>83.94</v>
      </c>
      <c r="Q2655" s="11" t="s">
        <v>8316</v>
      </c>
      <c r="R2655" t="s">
        <v>8352</v>
      </c>
      <c r="S2655" s="16">
        <f t="shared" si="207"/>
        <v>41771.651932870373</v>
      </c>
      <c r="T2655" s="16">
        <f t="shared" si="208"/>
        <v>41803.166666666664</v>
      </c>
      <c r="U2655" s="14">
        <f t="shared" si="209"/>
        <v>2014</v>
      </c>
      <c r="V2655" s="17"/>
    </row>
    <row r="2656" spans="1:22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7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06"/>
        <v>8.5</v>
      </c>
      <c r="Q2656" s="11" t="s">
        <v>8316</v>
      </c>
      <c r="R2656" t="s">
        <v>8352</v>
      </c>
      <c r="S2656" s="16">
        <f t="shared" si="207"/>
        <v>42055.600995370376</v>
      </c>
      <c r="T2656" s="16">
        <f t="shared" si="208"/>
        <v>42115.559328703705</v>
      </c>
      <c r="U2656" s="14">
        <f t="shared" si="209"/>
        <v>2015</v>
      </c>
      <c r="V2656" s="17"/>
    </row>
    <row r="2657" spans="1:22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7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06"/>
        <v>73.37</v>
      </c>
      <c r="Q2657" s="11" t="s">
        <v>8316</v>
      </c>
      <c r="R2657" t="s">
        <v>8352</v>
      </c>
      <c r="S2657" s="16">
        <f t="shared" si="207"/>
        <v>42381.866284722222</v>
      </c>
      <c r="T2657" s="16">
        <f t="shared" si="208"/>
        <v>42409.833333333328</v>
      </c>
      <c r="U2657" s="14">
        <f t="shared" si="209"/>
        <v>2016</v>
      </c>
      <c r="V2657" s="17"/>
    </row>
    <row r="2658" spans="1:22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7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06"/>
        <v>112.86</v>
      </c>
      <c r="Q2658" s="11" t="s">
        <v>8316</v>
      </c>
      <c r="R2658" t="s">
        <v>8352</v>
      </c>
      <c r="S2658" s="16">
        <f t="shared" si="207"/>
        <v>42767.688518518517</v>
      </c>
      <c r="T2658" s="16">
        <f t="shared" si="208"/>
        <v>42806.791666666672</v>
      </c>
      <c r="U2658" s="14">
        <f t="shared" si="209"/>
        <v>2017</v>
      </c>
      <c r="V2658" s="17"/>
    </row>
    <row r="2659" spans="1:22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7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06"/>
        <v>95.28</v>
      </c>
      <c r="Q2659" s="11" t="s">
        <v>8316</v>
      </c>
      <c r="R2659" t="s">
        <v>8352</v>
      </c>
      <c r="S2659" s="16">
        <f t="shared" si="207"/>
        <v>42551.928854166668</v>
      </c>
      <c r="T2659" s="16">
        <f t="shared" si="208"/>
        <v>42585.0625</v>
      </c>
      <c r="U2659" s="14">
        <f t="shared" si="209"/>
        <v>2016</v>
      </c>
      <c r="V2659" s="17"/>
    </row>
    <row r="2660" spans="1:22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7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06"/>
        <v>22.75</v>
      </c>
      <c r="Q2660" s="11" t="s">
        <v>8316</v>
      </c>
      <c r="R2660" t="s">
        <v>8352</v>
      </c>
      <c r="S2660" s="16">
        <f t="shared" si="207"/>
        <v>42551.884189814817</v>
      </c>
      <c r="T2660" s="16">
        <f t="shared" si="208"/>
        <v>42581.884189814817</v>
      </c>
      <c r="U2660" s="14">
        <f t="shared" si="209"/>
        <v>2016</v>
      </c>
      <c r="V2660" s="17"/>
    </row>
    <row r="2661" spans="1:22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7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06"/>
        <v>133.30000000000001</v>
      </c>
      <c r="Q2661" s="11" t="s">
        <v>8316</v>
      </c>
      <c r="R2661" t="s">
        <v>8352</v>
      </c>
      <c r="S2661" s="16">
        <f t="shared" si="207"/>
        <v>42082.069560185191</v>
      </c>
      <c r="T2661" s="16">
        <f t="shared" si="208"/>
        <v>42112.069560185191</v>
      </c>
      <c r="U2661" s="14">
        <f t="shared" si="209"/>
        <v>2015</v>
      </c>
      <c r="V2661" s="17"/>
    </row>
    <row r="2662" spans="1:22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7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06"/>
        <v>3.8</v>
      </c>
      <c r="Q2662" s="11" t="s">
        <v>8316</v>
      </c>
      <c r="R2662" t="s">
        <v>8352</v>
      </c>
      <c r="S2662" s="16">
        <f t="shared" si="207"/>
        <v>42272.713171296295</v>
      </c>
      <c r="T2662" s="16">
        <f t="shared" si="208"/>
        <v>42332.754837962959</v>
      </c>
      <c r="U2662" s="14">
        <f t="shared" si="209"/>
        <v>2015</v>
      </c>
      <c r="V2662" s="17"/>
    </row>
    <row r="2663" spans="1:22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7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06"/>
        <v>85.75</v>
      </c>
      <c r="Q2663" s="11" t="s">
        <v>8316</v>
      </c>
      <c r="R2663" t="s">
        <v>8353</v>
      </c>
      <c r="S2663" s="16">
        <f t="shared" si="207"/>
        <v>41542.958449074074</v>
      </c>
      <c r="T2663" s="16">
        <f t="shared" si="208"/>
        <v>41572.958449074074</v>
      </c>
      <c r="U2663" s="14">
        <f t="shared" si="209"/>
        <v>2013</v>
      </c>
      <c r="V2663" s="17"/>
    </row>
    <row r="2664" spans="1:22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7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06"/>
        <v>267</v>
      </c>
      <c r="Q2664" s="11" t="s">
        <v>8316</v>
      </c>
      <c r="R2664" t="s">
        <v>8353</v>
      </c>
      <c r="S2664" s="16">
        <f t="shared" si="207"/>
        <v>42207.746678240743</v>
      </c>
      <c r="T2664" s="16">
        <f t="shared" si="208"/>
        <v>42237.746678240743</v>
      </c>
      <c r="U2664" s="14">
        <f t="shared" si="209"/>
        <v>2015</v>
      </c>
      <c r="V2664" s="17"/>
    </row>
    <row r="2665" spans="1:22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7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06"/>
        <v>373.56</v>
      </c>
      <c r="Q2665" s="11" t="s">
        <v>8316</v>
      </c>
      <c r="R2665" t="s">
        <v>8353</v>
      </c>
      <c r="S2665" s="16">
        <f t="shared" si="207"/>
        <v>42222.622766203705</v>
      </c>
      <c r="T2665" s="16">
        <f t="shared" si="208"/>
        <v>42251.625</v>
      </c>
      <c r="U2665" s="14">
        <f t="shared" si="209"/>
        <v>2015</v>
      </c>
      <c r="V2665" s="17"/>
    </row>
    <row r="2666" spans="1:22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7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06"/>
        <v>174.04</v>
      </c>
      <c r="Q2666" s="11" t="s">
        <v>8316</v>
      </c>
      <c r="R2666" t="s">
        <v>8353</v>
      </c>
      <c r="S2666" s="16">
        <f t="shared" si="207"/>
        <v>42313.02542824074</v>
      </c>
      <c r="T2666" s="16">
        <f t="shared" si="208"/>
        <v>42347.290972222225</v>
      </c>
      <c r="U2666" s="14">
        <f t="shared" si="209"/>
        <v>2015</v>
      </c>
      <c r="V2666" s="17"/>
    </row>
    <row r="2667" spans="1:22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7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06"/>
        <v>93.7</v>
      </c>
      <c r="Q2667" s="11" t="s">
        <v>8316</v>
      </c>
      <c r="R2667" t="s">
        <v>8353</v>
      </c>
      <c r="S2667" s="16">
        <f t="shared" si="207"/>
        <v>42083.895532407405</v>
      </c>
      <c r="T2667" s="16">
        <f t="shared" si="208"/>
        <v>42128.895532407405</v>
      </c>
      <c r="U2667" s="14">
        <f t="shared" si="209"/>
        <v>2015</v>
      </c>
      <c r="V2667" s="17"/>
    </row>
    <row r="2668" spans="1:22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7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06"/>
        <v>77.33</v>
      </c>
      <c r="Q2668" s="11" t="s">
        <v>8316</v>
      </c>
      <c r="R2668" t="s">
        <v>8353</v>
      </c>
      <c r="S2668" s="16">
        <f t="shared" si="207"/>
        <v>42235.764340277776</v>
      </c>
      <c r="T2668" s="16">
        <f t="shared" si="208"/>
        <v>42272.875</v>
      </c>
      <c r="U2668" s="14">
        <f t="shared" si="209"/>
        <v>2015</v>
      </c>
      <c r="V2668" s="17"/>
    </row>
    <row r="2669" spans="1:22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7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06"/>
        <v>92.22</v>
      </c>
      <c r="Q2669" s="11" t="s">
        <v>8316</v>
      </c>
      <c r="R2669" t="s">
        <v>8353</v>
      </c>
      <c r="S2669" s="16">
        <f t="shared" si="207"/>
        <v>42380.926111111112</v>
      </c>
      <c r="T2669" s="16">
        <f t="shared" si="208"/>
        <v>42410.926111111112</v>
      </c>
      <c r="U2669" s="14">
        <f t="shared" si="209"/>
        <v>2016</v>
      </c>
      <c r="V2669" s="17"/>
    </row>
    <row r="2670" spans="1:22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7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06"/>
        <v>60.96</v>
      </c>
      <c r="Q2670" s="11" t="s">
        <v>8316</v>
      </c>
      <c r="R2670" t="s">
        <v>8353</v>
      </c>
      <c r="S2670" s="16">
        <f t="shared" si="207"/>
        <v>42275.588715277772</v>
      </c>
      <c r="T2670" s="16">
        <f t="shared" si="208"/>
        <v>42317.60555555555</v>
      </c>
      <c r="U2670" s="14">
        <f t="shared" si="209"/>
        <v>2015</v>
      </c>
      <c r="V2670" s="17"/>
    </row>
    <row r="2671" spans="1:22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7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06"/>
        <v>91</v>
      </c>
      <c r="Q2671" s="11" t="s">
        <v>8316</v>
      </c>
      <c r="R2671" t="s">
        <v>8353</v>
      </c>
      <c r="S2671" s="16">
        <f t="shared" si="207"/>
        <v>42319.035833333335</v>
      </c>
      <c r="T2671" s="16">
        <f t="shared" si="208"/>
        <v>42379.035833333335</v>
      </c>
      <c r="U2671" s="14">
        <f t="shared" si="209"/>
        <v>2015</v>
      </c>
      <c r="V2671" s="17"/>
    </row>
    <row r="2672" spans="1:22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7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06"/>
        <v>41.58</v>
      </c>
      <c r="Q2672" s="11" t="s">
        <v>8316</v>
      </c>
      <c r="R2672" t="s">
        <v>8353</v>
      </c>
      <c r="S2672" s="16">
        <f t="shared" si="207"/>
        <v>41821.020601851851</v>
      </c>
      <c r="T2672" s="16">
        <f t="shared" si="208"/>
        <v>41849.020601851851</v>
      </c>
      <c r="U2672" s="14">
        <f t="shared" si="209"/>
        <v>2014</v>
      </c>
      <c r="V2672" s="17"/>
    </row>
    <row r="2673" spans="1:22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7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06"/>
        <v>33.76</v>
      </c>
      <c r="Q2673" s="11" t="s">
        <v>8316</v>
      </c>
      <c r="R2673" t="s">
        <v>8353</v>
      </c>
      <c r="S2673" s="16">
        <f t="shared" si="207"/>
        <v>41962.749027777783</v>
      </c>
      <c r="T2673" s="16">
        <f t="shared" si="208"/>
        <v>41992.818055555559</v>
      </c>
      <c r="U2673" s="14">
        <f t="shared" si="209"/>
        <v>2014</v>
      </c>
      <c r="V2673" s="17"/>
    </row>
    <row r="2674" spans="1:22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7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06"/>
        <v>70.62</v>
      </c>
      <c r="Q2674" s="11" t="s">
        <v>8316</v>
      </c>
      <c r="R2674" t="s">
        <v>8353</v>
      </c>
      <c r="S2674" s="16">
        <f t="shared" si="207"/>
        <v>42344.884143518517</v>
      </c>
      <c r="T2674" s="16">
        <f t="shared" si="208"/>
        <v>42366.25</v>
      </c>
      <c r="U2674" s="14">
        <f t="shared" si="209"/>
        <v>2015</v>
      </c>
      <c r="V2674" s="17"/>
    </row>
    <row r="2675" spans="1:22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7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06"/>
        <v>167.15</v>
      </c>
      <c r="Q2675" s="11" t="s">
        <v>8316</v>
      </c>
      <c r="R2675" t="s">
        <v>8353</v>
      </c>
      <c r="S2675" s="16">
        <f t="shared" si="207"/>
        <v>41912.541655092595</v>
      </c>
      <c r="T2675" s="16">
        <f t="shared" si="208"/>
        <v>41941.947916666664</v>
      </c>
      <c r="U2675" s="14">
        <f t="shared" si="209"/>
        <v>2014</v>
      </c>
      <c r="V2675" s="17"/>
    </row>
    <row r="2676" spans="1:22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7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06"/>
        <v>128.62</v>
      </c>
      <c r="Q2676" s="11" t="s">
        <v>8316</v>
      </c>
      <c r="R2676" t="s">
        <v>8353</v>
      </c>
      <c r="S2676" s="16">
        <f t="shared" si="207"/>
        <v>42529.632754629631</v>
      </c>
      <c r="T2676" s="16">
        <f t="shared" si="208"/>
        <v>42556.207638888889</v>
      </c>
      <c r="U2676" s="14">
        <f t="shared" si="209"/>
        <v>2016</v>
      </c>
      <c r="V2676" s="17"/>
    </row>
    <row r="2677" spans="1:22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7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06"/>
        <v>65.41</v>
      </c>
      <c r="Q2677" s="11" t="s">
        <v>8316</v>
      </c>
      <c r="R2677" t="s">
        <v>8353</v>
      </c>
      <c r="S2677" s="16">
        <f t="shared" si="207"/>
        <v>41923.857511574075</v>
      </c>
      <c r="T2677" s="16">
        <f t="shared" si="208"/>
        <v>41953.899178240739</v>
      </c>
      <c r="U2677" s="14">
        <f t="shared" si="209"/>
        <v>2014</v>
      </c>
      <c r="V2677" s="17"/>
    </row>
    <row r="2678" spans="1:22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7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06"/>
        <v>117.56</v>
      </c>
      <c r="Q2678" s="11" t="s">
        <v>8316</v>
      </c>
      <c r="R2678" t="s">
        <v>8353</v>
      </c>
      <c r="S2678" s="16">
        <f t="shared" si="207"/>
        <v>42482.624699074076</v>
      </c>
      <c r="T2678" s="16">
        <f t="shared" si="208"/>
        <v>42512.624699074076</v>
      </c>
      <c r="U2678" s="14">
        <f t="shared" si="209"/>
        <v>2016</v>
      </c>
      <c r="V2678" s="17"/>
    </row>
    <row r="2679" spans="1:22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7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06"/>
        <v>126.48</v>
      </c>
      <c r="Q2679" s="11" t="s">
        <v>8316</v>
      </c>
      <c r="R2679" t="s">
        <v>8353</v>
      </c>
      <c r="S2679" s="16">
        <f t="shared" si="207"/>
        <v>41793.029432870368</v>
      </c>
      <c r="T2679" s="16">
        <f t="shared" si="208"/>
        <v>41823.029432870368</v>
      </c>
      <c r="U2679" s="14">
        <f t="shared" si="209"/>
        <v>2014</v>
      </c>
      <c r="V2679" s="17"/>
    </row>
    <row r="2680" spans="1:22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7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06"/>
        <v>550</v>
      </c>
      <c r="Q2680" s="11" t="s">
        <v>8316</v>
      </c>
      <c r="R2680" t="s">
        <v>8353</v>
      </c>
      <c r="S2680" s="16">
        <f t="shared" si="207"/>
        <v>42241.798206018517</v>
      </c>
      <c r="T2680" s="16">
        <f t="shared" si="208"/>
        <v>42271.798206018517</v>
      </c>
      <c r="U2680" s="14">
        <f t="shared" si="209"/>
        <v>2015</v>
      </c>
      <c r="V2680" s="17"/>
    </row>
    <row r="2681" spans="1:22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7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06"/>
        <v>44</v>
      </c>
      <c r="Q2681" s="11" t="s">
        <v>8316</v>
      </c>
      <c r="R2681" t="s">
        <v>8353</v>
      </c>
      <c r="S2681" s="16">
        <f t="shared" si="207"/>
        <v>42033.001087962963</v>
      </c>
      <c r="T2681" s="16">
        <f t="shared" si="208"/>
        <v>42063.001087962963</v>
      </c>
      <c r="U2681" s="14">
        <f t="shared" si="209"/>
        <v>2015</v>
      </c>
      <c r="V2681" s="17"/>
    </row>
    <row r="2682" spans="1:22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7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06"/>
        <v>69</v>
      </c>
      <c r="Q2682" s="11" t="s">
        <v>8316</v>
      </c>
      <c r="R2682" t="s">
        <v>8353</v>
      </c>
      <c r="S2682" s="16">
        <f t="shared" si="207"/>
        <v>42436.211701388893</v>
      </c>
      <c r="T2682" s="16">
        <f t="shared" si="208"/>
        <v>42466.170034722221</v>
      </c>
      <c r="U2682" s="14">
        <f t="shared" si="209"/>
        <v>2016</v>
      </c>
      <c r="V2682" s="17"/>
    </row>
    <row r="2683" spans="1:22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7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06"/>
        <v>27.5</v>
      </c>
      <c r="Q2683" s="11" t="s">
        <v>8333</v>
      </c>
      <c r="R2683" t="s">
        <v>8334</v>
      </c>
      <c r="S2683" s="16">
        <f t="shared" si="207"/>
        <v>41805.895254629628</v>
      </c>
      <c r="T2683" s="16">
        <f t="shared" si="208"/>
        <v>41830.895254629628</v>
      </c>
      <c r="U2683" s="14">
        <f t="shared" si="209"/>
        <v>2014</v>
      </c>
      <c r="V2683" s="17"/>
    </row>
    <row r="2684" spans="1:22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7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06"/>
        <v>84.9</v>
      </c>
      <c r="Q2684" s="11" t="s">
        <v>8333</v>
      </c>
      <c r="R2684" t="s">
        <v>8334</v>
      </c>
      <c r="S2684" s="16">
        <f t="shared" si="207"/>
        <v>41932.871990740743</v>
      </c>
      <c r="T2684" s="16">
        <f t="shared" si="208"/>
        <v>41965.249305555553</v>
      </c>
      <c r="U2684" s="14">
        <f t="shared" si="209"/>
        <v>2014</v>
      </c>
      <c r="V2684" s="17"/>
    </row>
    <row r="2685" spans="1:22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7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06"/>
        <v>12</v>
      </c>
      <c r="Q2685" s="11" t="s">
        <v>8333</v>
      </c>
      <c r="R2685" t="s">
        <v>8334</v>
      </c>
      <c r="S2685" s="16">
        <f t="shared" si="207"/>
        <v>42034.75509259259</v>
      </c>
      <c r="T2685" s="16">
        <f t="shared" si="208"/>
        <v>42064.75509259259</v>
      </c>
      <c r="U2685" s="14">
        <f t="shared" si="209"/>
        <v>2015</v>
      </c>
      <c r="V2685" s="17"/>
    </row>
    <row r="2686" spans="1:22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7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06"/>
        <v>200</v>
      </c>
      <c r="Q2686" s="11" t="s">
        <v>8333</v>
      </c>
      <c r="R2686" t="s">
        <v>8334</v>
      </c>
      <c r="S2686" s="16">
        <f t="shared" si="207"/>
        <v>41820.914641203701</v>
      </c>
      <c r="T2686" s="16">
        <f t="shared" si="208"/>
        <v>41860.914641203701</v>
      </c>
      <c r="U2686" s="14">
        <f t="shared" si="209"/>
        <v>2014</v>
      </c>
      <c r="V2686" s="17"/>
    </row>
    <row r="2687" spans="1:22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7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06"/>
        <v>10</v>
      </c>
      <c r="Q2687" s="11" t="s">
        <v>8333</v>
      </c>
      <c r="R2687" t="s">
        <v>8334</v>
      </c>
      <c r="S2687" s="16">
        <f t="shared" si="207"/>
        <v>42061.69594907407</v>
      </c>
      <c r="T2687" s="16">
        <f t="shared" si="208"/>
        <v>42121.654282407413</v>
      </c>
      <c r="U2687" s="14">
        <f t="shared" si="209"/>
        <v>2015</v>
      </c>
      <c r="V2687" s="17"/>
    </row>
    <row r="2688" spans="1:22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7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06"/>
        <v>0</v>
      </c>
      <c r="Q2688" s="11" t="s">
        <v>8333</v>
      </c>
      <c r="R2688" t="s">
        <v>8334</v>
      </c>
      <c r="S2688" s="16">
        <f t="shared" si="207"/>
        <v>41892.974803240737</v>
      </c>
      <c r="T2688" s="16">
        <f t="shared" si="208"/>
        <v>41912.974803240737</v>
      </c>
      <c r="U2688" s="14">
        <f t="shared" si="209"/>
        <v>2014</v>
      </c>
      <c r="V2688" s="17"/>
    </row>
    <row r="2689" spans="1:22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7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06"/>
        <v>0</v>
      </c>
      <c r="Q2689" s="11" t="s">
        <v>8333</v>
      </c>
      <c r="R2689" t="s">
        <v>8334</v>
      </c>
      <c r="S2689" s="16">
        <f t="shared" si="207"/>
        <v>42154.64025462963</v>
      </c>
      <c r="T2689" s="16">
        <f t="shared" si="208"/>
        <v>42184.64025462963</v>
      </c>
      <c r="U2689" s="14">
        <f t="shared" si="209"/>
        <v>2015</v>
      </c>
      <c r="V2689" s="17"/>
    </row>
    <row r="2690" spans="1:22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7">
        <f t="shared" ref="F2690:F2753" si="210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06"/>
        <v>5.29</v>
      </c>
      <c r="Q2690" s="11" t="s">
        <v>8333</v>
      </c>
      <c r="R2690" t="s">
        <v>8334</v>
      </c>
      <c r="S2690" s="16">
        <f t="shared" si="207"/>
        <v>42028.118865740747</v>
      </c>
      <c r="T2690" s="16">
        <f t="shared" si="208"/>
        <v>42059.125</v>
      </c>
      <c r="U2690" s="14">
        <f t="shared" si="209"/>
        <v>2015</v>
      </c>
      <c r="V2690" s="17"/>
    </row>
    <row r="2691" spans="1:22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7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211">IFERROR(ROUND(E2691/M2691,2),0)</f>
        <v>1</v>
      </c>
      <c r="Q2691" s="11" t="s">
        <v>8333</v>
      </c>
      <c r="R2691" t="s">
        <v>8334</v>
      </c>
      <c r="S2691" s="16">
        <f t="shared" ref="S2691:S2754" si="212">(((K2691/60)/60)/24)+DATE(1970,1,1)</f>
        <v>42551.961689814809</v>
      </c>
      <c r="T2691" s="16">
        <f t="shared" ref="T2691:T2754" si="213">(((J2691/60)/60)/24)+DATE(1970,1,1)</f>
        <v>42581.961689814809</v>
      </c>
      <c r="U2691" s="14">
        <f t="shared" si="209"/>
        <v>2016</v>
      </c>
      <c r="V2691" s="17"/>
    </row>
    <row r="2692" spans="1:22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7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1"/>
        <v>72.760000000000005</v>
      </c>
      <c r="Q2692" s="11" t="s">
        <v>8333</v>
      </c>
      <c r="R2692" t="s">
        <v>8334</v>
      </c>
      <c r="S2692" s="16">
        <f t="shared" si="212"/>
        <v>42113.105046296296</v>
      </c>
      <c r="T2692" s="16">
        <f t="shared" si="213"/>
        <v>42158.105046296296</v>
      </c>
      <c r="U2692" s="14">
        <f t="shared" ref="U2692:U2755" si="214">YEAR(S2692)</f>
        <v>2015</v>
      </c>
      <c r="V2692" s="17"/>
    </row>
    <row r="2693" spans="1:22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7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1"/>
        <v>17.5</v>
      </c>
      <c r="Q2693" s="11" t="s">
        <v>8333</v>
      </c>
      <c r="R2693" t="s">
        <v>8334</v>
      </c>
      <c r="S2693" s="16">
        <f t="shared" si="212"/>
        <v>42089.724039351851</v>
      </c>
      <c r="T2693" s="16">
        <f t="shared" si="213"/>
        <v>42134.724039351851</v>
      </c>
      <c r="U2693" s="14">
        <f t="shared" si="214"/>
        <v>2015</v>
      </c>
      <c r="V2693" s="17"/>
    </row>
    <row r="2694" spans="1:22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7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1"/>
        <v>25</v>
      </c>
      <c r="Q2694" s="11" t="s">
        <v>8333</v>
      </c>
      <c r="R2694" t="s">
        <v>8334</v>
      </c>
      <c r="S2694" s="16">
        <f t="shared" si="212"/>
        <v>42058.334027777775</v>
      </c>
      <c r="T2694" s="16">
        <f t="shared" si="213"/>
        <v>42088.292361111111</v>
      </c>
      <c r="U2694" s="14">
        <f t="shared" si="214"/>
        <v>2015</v>
      </c>
      <c r="V2694" s="17"/>
    </row>
    <row r="2695" spans="1:22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7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1"/>
        <v>13.33</v>
      </c>
      <c r="Q2695" s="11" t="s">
        <v>8333</v>
      </c>
      <c r="R2695" t="s">
        <v>8334</v>
      </c>
      <c r="S2695" s="16">
        <f t="shared" si="212"/>
        <v>41834.138495370367</v>
      </c>
      <c r="T2695" s="16">
        <f t="shared" si="213"/>
        <v>41864.138495370367</v>
      </c>
      <c r="U2695" s="14">
        <f t="shared" si="214"/>
        <v>2014</v>
      </c>
      <c r="V2695" s="17"/>
    </row>
    <row r="2696" spans="1:22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7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1"/>
        <v>1</v>
      </c>
      <c r="Q2696" s="11" t="s">
        <v>8333</v>
      </c>
      <c r="R2696" t="s">
        <v>8334</v>
      </c>
      <c r="S2696" s="16">
        <f t="shared" si="212"/>
        <v>41878.140497685185</v>
      </c>
      <c r="T2696" s="16">
        <f t="shared" si="213"/>
        <v>41908.140497685185</v>
      </c>
      <c r="U2696" s="14">
        <f t="shared" si="214"/>
        <v>2014</v>
      </c>
      <c r="V2696" s="17"/>
    </row>
    <row r="2697" spans="1:22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7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1"/>
        <v>23.67</v>
      </c>
      <c r="Q2697" s="11" t="s">
        <v>8333</v>
      </c>
      <c r="R2697" t="s">
        <v>8334</v>
      </c>
      <c r="S2697" s="16">
        <f t="shared" si="212"/>
        <v>42048.181921296295</v>
      </c>
      <c r="T2697" s="16">
        <f t="shared" si="213"/>
        <v>42108.14025462963</v>
      </c>
      <c r="U2697" s="14">
        <f t="shared" si="214"/>
        <v>2015</v>
      </c>
      <c r="V2697" s="17"/>
    </row>
    <row r="2698" spans="1:22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7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11"/>
        <v>89.21</v>
      </c>
      <c r="Q2698" s="11" t="s">
        <v>8333</v>
      </c>
      <c r="R2698" t="s">
        <v>8334</v>
      </c>
      <c r="S2698" s="16">
        <f t="shared" si="212"/>
        <v>41964.844444444447</v>
      </c>
      <c r="T2698" s="16">
        <f t="shared" si="213"/>
        <v>41998.844444444447</v>
      </c>
      <c r="U2698" s="14">
        <f t="shared" si="214"/>
        <v>2014</v>
      </c>
      <c r="V2698" s="17"/>
    </row>
    <row r="2699" spans="1:22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7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1"/>
        <v>116.56</v>
      </c>
      <c r="Q2699" s="11" t="s">
        <v>8333</v>
      </c>
      <c r="R2699" t="s">
        <v>8334</v>
      </c>
      <c r="S2699" s="16">
        <f t="shared" si="212"/>
        <v>42187.940081018518</v>
      </c>
      <c r="T2699" s="16">
        <f t="shared" si="213"/>
        <v>42218.916666666672</v>
      </c>
      <c r="U2699" s="14">
        <f t="shared" si="214"/>
        <v>2015</v>
      </c>
      <c r="V2699" s="17"/>
    </row>
    <row r="2700" spans="1:22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7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1"/>
        <v>13.01</v>
      </c>
      <c r="Q2700" s="11" t="s">
        <v>8333</v>
      </c>
      <c r="R2700" t="s">
        <v>8334</v>
      </c>
      <c r="S2700" s="16">
        <f t="shared" si="212"/>
        <v>41787.898240740738</v>
      </c>
      <c r="T2700" s="16">
        <f t="shared" si="213"/>
        <v>41817.898240740738</v>
      </c>
      <c r="U2700" s="14">
        <f t="shared" si="214"/>
        <v>2014</v>
      </c>
      <c r="V2700" s="17"/>
    </row>
    <row r="2701" spans="1:22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7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1"/>
        <v>0</v>
      </c>
      <c r="Q2701" s="11" t="s">
        <v>8333</v>
      </c>
      <c r="R2701" t="s">
        <v>8334</v>
      </c>
      <c r="S2701" s="16">
        <f t="shared" si="212"/>
        <v>41829.896562499998</v>
      </c>
      <c r="T2701" s="16">
        <f t="shared" si="213"/>
        <v>41859.896562499998</v>
      </c>
      <c r="U2701" s="14">
        <f t="shared" si="214"/>
        <v>2014</v>
      </c>
      <c r="V2701" s="17"/>
    </row>
    <row r="2702" spans="1:22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7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1"/>
        <v>17.5</v>
      </c>
      <c r="Q2702" s="11" t="s">
        <v>8333</v>
      </c>
      <c r="R2702" t="s">
        <v>8334</v>
      </c>
      <c r="S2702" s="16">
        <f t="shared" si="212"/>
        <v>41870.87467592593</v>
      </c>
      <c r="T2702" s="16">
        <f t="shared" si="213"/>
        <v>41900.87467592593</v>
      </c>
      <c r="U2702" s="14">
        <f t="shared" si="214"/>
        <v>2014</v>
      </c>
      <c r="V2702" s="17"/>
    </row>
    <row r="2703" spans="1:22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7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11"/>
        <v>34.130000000000003</v>
      </c>
      <c r="Q2703" s="11" t="s">
        <v>8314</v>
      </c>
      <c r="R2703" t="s">
        <v>8354</v>
      </c>
      <c r="S2703" s="16">
        <f t="shared" si="212"/>
        <v>42801.774699074071</v>
      </c>
      <c r="T2703" s="16">
        <f t="shared" si="213"/>
        <v>42832.733032407406</v>
      </c>
      <c r="U2703" s="14">
        <f t="shared" si="214"/>
        <v>2017</v>
      </c>
      <c r="V2703" s="17"/>
    </row>
    <row r="2704" spans="1:22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7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11"/>
        <v>132.35</v>
      </c>
      <c r="Q2704" s="11" t="s">
        <v>8314</v>
      </c>
      <c r="R2704" t="s">
        <v>8354</v>
      </c>
      <c r="S2704" s="16">
        <f t="shared" si="212"/>
        <v>42800.801817129628</v>
      </c>
      <c r="T2704" s="16">
        <f t="shared" si="213"/>
        <v>42830.760150462964</v>
      </c>
      <c r="U2704" s="14">
        <f t="shared" si="214"/>
        <v>2017</v>
      </c>
      <c r="V2704" s="17"/>
    </row>
    <row r="2705" spans="1:22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7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11"/>
        <v>922.22</v>
      </c>
      <c r="Q2705" s="11" t="s">
        <v>8314</v>
      </c>
      <c r="R2705" t="s">
        <v>8354</v>
      </c>
      <c r="S2705" s="16">
        <f t="shared" si="212"/>
        <v>42756.690162037034</v>
      </c>
      <c r="T2705" s="16">
        <f t="shared" si="213"/>
        <v>42816.648495370369</v>
      </c>
      <c r="U2705" s="14">
        <f t="shared" si="214"/>
        <v>2017</v>
      </c>
      <c r="V2705" s="17"/>
    </row>
    <row r="2706" spans="1:22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7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11"/>
        <v>163.57</v>
      </c>
      <c r="Q2706" s="11" t="s">
        <v>8314</v>
      </c>
      <c r="R2706" t="s">
        <v>8354</v>
      </c>
      <c r="S2706" s="16">
        <f t="shared" si="212"/>
        <v>42787.862430555557</v>
      </c>
      <c r="T2706" s="16">
        <f t="shared" si="213"/>
        <v>42830.820763888885</v>
      </c>
      <c r="U2706" s="14">
        <f t="shared" si="214"/>
        <v>2017</v>
      </c>
      <c r="V2706" s="17"/>
    </row>
    <row r="2707" spans="1:22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7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11"/>
        <v>217.38</v>
      </c>
      <c r="Q2707" s="11" t="s">
        <v>8314</v>
      </c>
      <c r="R2707" t="s">
        <v>8354</v>
      </c>
      <c r="S2707" s="16">
        <f t="shared" si="212"/>
        <v>42773.916180555556</v>
      </c>
      <c r="T2707" s="16">
        <f t="shared" si="213"/>
        <v>42818.874513888892</v>
      </c>
      <c r="U2707" s="14">
        <f t="shared" si="214"/>
        <v>2017</v>
      </c>
      <c r="V2707" s="17"/>
    </row>
    <row r="2708" spans="1:22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7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11"/>
        <v>149.44</v>
      </c>
      <c r="Q2708" s="11" t="s">
        <v>8314</v>
      </c>
      <c r="R2708" t="s">
        <v>8354</v>
      </c>
      <c r="S2708" s="16">
        <f t="shared" si="212"/>
        <v>41899.294942129629</v>
      </c>
      <c r="T2708" s="16">
        <f t="shared" si="213"/>
        <v>41928.290972222225</v>
      </c>
      <c r="U2708" s="14">
        <f t="shared" si="214"/>
        <v>2014</v>
      </c>
      <c r="V2708" s="17"/>
    </row>
    <row r="2709" spans="1:22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7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11"/>
        <v>71.239999999999995</v>
      </c>
      <c r="Q2709" s="11" t="s">
        <v>8314</v>
      </c>
      <c r="R2709" t="s">
        <v>8354</v>
      </c>
      <c r="S2709" s="16">
        <f t="shared" si="212"/>
        <v>41391.782905092594</v>
      </c>
      <c r="T2709" s="16">
        <f t="shared" si="213"/>
        <v>41421.290972222225</v>
      </c>
      <c r="U2709" s="14">
        <f t="shared" si="214"/>
        <v>2013</v>
      </c>
      <c r="V2709" s="17"/>
    </row>
    <row r="2710" spans="1:22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7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11"/>
        <v>44.46</v>
      </c>
      <c r="Q2710" s="11" t="s">
        <v>8314</v>
      </c>
      <c r="R2710" t="s">
        <v>8354</v>
      </c>
      <c r="S2710" s="16">
        <f t="shared" si="212"/>
        <v>42512.698217592595</v>
      </c>
      <c r="T2710" s="16">
        <f t="shared" si="213"/>
        <v>42572.698217592595</v>
      </c>
      <c r="U2710" s="14">
        <f t="shared" si="214"/>
        <v>2016</v>
      </c>
      <c r="V2710" s="17"/>
    </row>
    <row r="2711" spans="1:22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7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11"/>
        <v>164.94</v>
      </c>
      <c r="Q2711" s="11" t="s">
        <v>8314</v>
      </c>
      <c r="R2711" t="s">
        <v>8354</v>
      </c>
      <c r="S2711" s="16">
        <f t="shared" si="212"/>
        <v>42612.149780092594</v>
      </c>
      <c r="T2711" s="16">
        <f t="shared" si="213"/>
        <v>42647.165972222225</v>
      </c>
      <c r="U2711" s="14">
        <f t="shared" si="214"/>
        <v>2016</v>
      </c>
      <c r="V2711" s="17"/>
    </row>
    <row r="2712" spans="1:22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7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11"/>
        <v>84.87</v>
      </c>
      <c r="Q2712" s="11" t="s">
        <v>8314</v>
      </c>
      <c r="R2712" t="s">
        <v>8354</v>
      </c>
      <c r="S2712" s="16">
        <f t="shared" si="212"/>
        <v>41828.229490740741</v>
      </c>
      <c r="T2712" s="16">
        <f t="shared" si="213"/>
        <v>41860.083333333336</v>
      </c>
      <c r="U2712" s="14">
        <f t="shared" si="214"/>
        <v>2014</v>
      </c>
      <c r="V2712" s="17"/>
    </row>
    <row r="2713" spans="1:22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7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11"/>
        <v>53.95</v>
      </c>
      <c r="Q2713" s="11" t="s">
        <v>8314</v>
      </c>
      <c r="R2713" t="s">
        <v>8354</v>
      </c>
      <c r="S2713" s="16">
        <f t="shared" si="212"/>
        <v>41780.745254629634</v>
      </c>
      <c r="T2713" s="16">
        <f t="shared" si="213"/>
        <v>41810.917361111111</v>
      </c>
      <c r="U2713" s="14">
        <f t="shared" si="214"/>
        <v>2014</v>
      </c>
      <c r="V2713" s="17"/>
    </row>
    <row r="2714" spans="1:22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7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11"/>
        <v>50.53</v>
      </c>
      <c r="Q2714" s="11" t="s">
        <v>8314</v>
      </c>
      <c r="R2714" t="s">
        <v>8354</v>
      </c>
      <c r="S2714" s="16">
        <f t="shared" si="212"/>
        <v>41432.062037037038</v>
      </c>
      <c r="T2714" s="16">
        <f t="shared" si="213"/>
        <v>41468.75</v>
      </c>
      <c r="U2714" s="14">
        <f t="shared" si="214"/>
        <v>2013</v>
      </c>
      <c r="V2714" s="17"/>
    </row>
    <row r="2715" spans="1:22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7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11"/>
        <v>108</v>
      </c>
      <c r="Q2715" s="11" t="s">
        <v>8314</v>
      </c>
      <c r="R2715" t="s">
        <v>8354</v>
      </c>
      <c r="S2715" s="16">
        <f t="shared" si="212"/>
        <v>42322.653749999998</v>
      </c>
      <c r="T2715" s="16">
        <f t="shared" si="213"/>
        <v>42362.653749999998</v>
      </c>
      <c r="U2715" s="14">
        <f t="shared" si="214"/>
        <v>2015</v>
      </c>
      <c r="V2715" s="17"/>
    </row>
    <row r="2716" spans="1:22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7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11"/>
        <v>95.37</v>
      </c>
      <c r="Q2716" s="11" t="s">
        <v>8314</v>
      </c>
      <c r="R2716" t="s">
        <v>8354</v>
      </c>
      <c r="S2716" s="16">
        <f t="shared" si="212"/>
        <v>42629.655046296291</v>
      </c>
      <c r="T2716" s="16">
        <f t="shared" si="213"/>
        <v>42657.958333333328</v>
      </c>
      <c r="U2716" s="14">
        <f t="shared" si="214"/>
        <v>2016</v>
      </c>
      <c r="V2716" s="17"/>
    </row>
    <row r="2717" spans="1:22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7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211"/>
        <v>57.63</v>
      </c>
      <c r="Q2717" s="11" t="s">
        <v>8314</v>
      </c>
      <c r="R2717" t="s">
        <v>8354</v>
      </c>
      <c r="S2717" s="16">
        <f t="shared" si="212"/>
        <v>42387.398472222223</v>
      </c>
      <c r="T2717" s="16">
        <f t="shared" si="213"/>
        <v>42421.398472222223</v>
      </c>
      <c r="U2717" s="14">
        <f t="shared" si="214"/>
        <v>2016</v>
      </c>
      <c r="V2717" s="17"/>
    </row>
    <row r="2718" spans="1:22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7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11"/>
        <v>64.16</v>
      </c>
      <c r="Q2718" s="11" t="s">
        <v>8314</v>
      </c>
      <c r="R2718" t="s">
        <v>8354</v>
      </c>
      <c r="S2718" s="16">
        <f t="shared" si="212"/>
        <v>42255.333252314813</v>
      </c>
      <c r="T2718" s="16">
        <f t="shared" si="213"/>
        <v>42285.333252314813</v>
      </c>
      <c r="U2718" s="14">
        <f t="shared" si="214"/>
        <v>2015</v>
      </c>
      <c r="V2718" s="17"/>
    </row>
    <row r="2719" spans="1:22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7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11"/>
        <v>92.39</v>
      </c>
      <c r="Q2719" s="11" t="s">
        <v>8314</v>
      </c>
      <c r="R2719" t="s">
        <v>8354</v>
      </c>
      <c r="S2719" s="16">
        <f t="shared" si="212"/>
        <v>41934.914918981485</v>
      </c>
      <c r="T2719" s="16">
        <f t="shared" si="213"/>
        <v>41979.956585648149</v>
      </c>
      <c r="U2719" s="14">
        <f t="shared" si="214"/>
        <v>2014</v>
      </c>
      <c r="V2719" s="17"/>
    </row>
    <row r="2720" spans="1:22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7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11"/>
        <v>125.98</v>
      </c>
      <c r="Q2720" s="11" t="s">
        <v>8314</v>
      </c>
      <c r="R2720" t="s">
        <v>8354</v>
      </c>
      <c r="S2720" s="16">
        <f t="shared" si="212"/>
        <v>42465.596585648149</v>
      </c>
      <c r="T2720" s="16">
        <f t="shared" si="213"/>
        <v>42493.958333333328</v>
      </c>
      <c r="U2720" s="14">
        <f t="shared" si="214"/>
        <v>2016</v>
      </c>
      <c r="V2720" s="17"/>
    </row>
    <row r="2721" spans="1:22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7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11"/>
        <v>94.64</v>
      </c>
      <c r="Q2721" s="11" t="s">
        <v>8314</v>
      </c>
      <c r="R2721" t="s">
        <v>8354</v>
      </c>
      <c r="S2721" s="16">
        <f t="shared" si="212"/>
        <v>42418.031180555554</v>
      </c>
      <c r="T2721" s="16">
        <f t="shared" si="213"/>
        <v>42477.989513888882</v>
      </c>
      <c r="U2721" s="14">
        <f t="shared" si="214"/>
        <v>2016</v>
      </c>
      <c r="V2721" s="17"/>
    </row>
    <row r="2722" spans="1:22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7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11"/>
        <v>170.7</v>
      </c>
      <c r="Q2722" s="11" t="s">
        <v>8314</v>
      </c>
      <c r="R2722" t="s">
        <v>8354</v>
      </c>
      <c r="S2722" s="16">
        <f t="shared" si="212"/>
        <v>42655.465891203698</v>
      </c>
      <c r="T2722" s="16">
        <f t="shared" si="213"/>
        <v>42685.507557870369</v>
      </c>
      <c r="U2722" s="14">
        <f t="shared" si="214"/>
        <v>2016</v>
      </c>
      <c r="V2722" s="17"/>
    </row>
    <row r="2723" spans="1:22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7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1"/>
        <v>40.76</v>
      </c>
      <c r="Q2723" s="11" t="s">
        <v>8316</v>
      </c>
      <c r="R2723" t="s">
        <v>8346</v>
      </c>
      <c r="S2723" s="16">
        <f t="shared" si="212"/>
        <v>41493.543958333335</v>
      </c>
      <c r="T2723" s="16">
        <f t="shared" si="213"/>
        <v>41523.791666666664</v>
      </c>
      <c r="U2723" s="14">
        <f t="shared" si="214"/>
        <v>2013</v>
      </c>
      <c r="V2723" s="17"/>
    </row>
    <row r="2724" spans="1:22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7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1"/>
        <v>68.25</v>
      </c>
      <c r="Q2724" s="11" t="s">
        <v>8316</v>
      </c>
      <c r="R2724" t="s">
        <v>8346</v>
      </c>
      <c r="S2724" s="16">
        <f t="shared" si="212"/>
        <v>42704.857094907406</v>
      </c>
      <c r="T2724" s="16">
        <f t="shared" si="213"/>
        <v>42764.857094907406</v>
      </c>
      <c r="U2724" s="14">
        <f t="shared" si="214"/>
        <v>2016</v>
      </c>
      <c r="V2724" s="17"/>
    </row>
    <row r="2725" spans="1:22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7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1"/>
        <v>95.49</v>
      </c>
      <c r="Q2725" s="11" t="s">
        <v>8316</v>
      </c>
      <c r="R2725" t="s">
        <v>8346</v>
      </c>
      <c r="S2725" s="16">
        <f t="shared" si="212"/>
        <v>41944.83898148148</v>
      </c>
      <c r="T2725" s="16">
        <f t="shared" si="213"/>
        <v>42004.880648148144</v>
      </c>
      <c r="U2725" s="14">
        <f t="shared" si="214"/>
        <v>2014</v>
      </c>
      <c r="V2725" s="17"/>
    </row>
    <row r="2726" spans="1:22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7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1"/>
        <v>7.19</v>
      </c>
      <c r="Q2726" s="11" t="s">
        <v>8316</v>
      </c>
      <c r="R2726" t="s">
        <v>8346</v>
      </c>
      <c r="S2726" s="16">
        <f t="shared" si="212"/>
        <v>42199.32707175926</v>
      </c>
      <c r="T2726" s="16">
        <f t="shared" si="213"/>
        <v>42231.32707175926</v>
      </c>
      <c r="U2726" s="14">
        <f t="shared" si="214"/>
        <v>2015</v>
      </c>
      <c r="V2726" s="17"/>
    </row>
    <row r="2727" spans="1:22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7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1"/>
        <v>511.65</v>
      </c>
      <c r="Q2727" s="11" t="s">
        <v>8316</v>
      </c>
      <c r="R2727" t="s">
        <v>8346</v>
      </c>
      <c r="S2727" s="16">
        <f t="shared" si="212"/>
        <v>42745.744618055556</v>
      </c>
      <c r="T2727" s="16">
        <f t="shared" si="213"/>
        <v>42795.744618055556</v>
      </c>
      <c r="U2727" s="14">
        <f t="shared" si="214"/>
        <v>2017</v>
      </c>
      <c r="V2727" s="17"/>
    </row>
    <row r="2728" spans="1:22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7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1"/>
        <v>261.75</v>
      </c>
      <c r="Q2728" s="11" t="s">
        <v>8316</v>
      </c>
      <c r="R2728" t="s">
        <v>8346</v>
      </c>
      <c r="S2728" s="16">
        <f t="shared" si="212"/>
        <v>42452.579988425925</v>
      </c>
      <c r="T2728" s="16">
        <f t="shared" si="213"/>
        <v>42482.579988425925</v>
      </c>
      <c r="U2728" s="14">
        <f t="shared" si="214"/>
        <v>2016</v>
      </c>
      <c r="V2728" s="17"/>
    </row>
    <row r="2729" spans="1:22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7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1"/>
        <v>69.760000000000005</v>
      </c>
      <c r="Q2729" s="11" t="s">
        <v>8316</v>
      </c>
      <c r="R2729" t="s">
        <v>8346</v>
      </c>
      <c r="S2729" s="16">
        <f t="shared" si="212"/>
        <v>42198.676655092597</v>
      </c>
      <c r="T2729" s="16">
        <f t="shared" si="213"/>
        <v>42223.676655092597</v>
      </c>
      <c r="U2729" s="14">
        <f t="shared" si="214"/>
        <v>2015</v>
      </c>
      <c r="V2729" s="17"/>
    </row>
    <row r="2730" spans="1:22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7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1"/>
        <v>77.23</v>
      </c>
      <c r="Q2730" s="11" t="s">
        <v>8316</v>
      </c>
      <c r="R2730" t="s">
        <v>8346</v>
      </c>
      <c r="S2730" s="16">
        <f t="shared" si="212"/>
        <v>42333.59993055556</v>
      </c>
      <c r="T2730" s="16">
        <f t="shared" si="213"/>
        <v>42368.59993055556</v>
      </c>
      <c r="U2730" s="14">
        <f t="shared" si="214"/>
        <v>2015</v>
      </c>
      <c r="V2730" s="17"/>
    </row>
    <row r="2731" spans="1:22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7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1"/>
        <v>340.57</v>
      </c>
      <c r="Q2731" s="11" t="s">
        <v>8316</v>
      </c>
      <c r="R2731" t="s">
        <v>8346</v>
      </c>
      <c r="S2731" s="16">
        <f t="shared" si="212"/>
        <v>42095.240706018521</v>
      </c>
      <c r="T2731" s="16">
        <f t="shared" si="213"/>
        <v>42125.240706018521</v>
      </c>
      <c r="U2731" s="14">
        <f t="shared" si="214"/>
        <v>2015</v>
      </c>
      <c r="V2731" s="17"/>
    </row>
    <row r="2732" spans="1:22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7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1"/>
        <v>67.42</v>
      </c>
      <c r="Q2732" s="11" t="s">
        <v>8316</v>
      </c>
      <c r="R2732" t="s">
        <v>8346</v>
      </c>
      <c r="S2732" s="16">
        <f t="shared" si="212"/>
        <v>41351.541377314818</v>
      </c>
      <c r="T2732" s="16">
        <f t="shared" si="213"/>
        <v>41386.541377314818</v>
      </c>
      <c r="U2732" s="14">
        <f t="shared" si="214"/>
        <v>2013</v>
      </c>
      <c r="V2732" s="17"/>
    </row>
    <row r="2733" spans="1:22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7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1"/>
        <v>845.7</v>
      </c>
      <c r="Q2733" s="11" t="s">
        <v>8316</v>
      </c>
      <c r="R2733" t="s">
        <v>8346</v>
      </c>
      <c r="S2733" s="16">
        <f t="shared" si="212"/>
        <v>41872.525717592594</v>
      </c>
      <c r="T2733" s="16">
        <f t="shared" si="213"/>
        <v>41930.166666666664</v>
      </c>
      <c r="U2733" s="14">
        <f t="shared" si="214"/>
        <v>2014</v>
      </c>
      <c r="V2733" s="17"/>
    </row>
    <row r="2734" spans="1:22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7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1"/>
        <v>97.19</v>
      </c>
      <c r="Q2734" s="11" t="s">
        <v>8316</v>
      </c>
      <c r="R2734" t="s">
        <v>8346</v>
      </c>
      <c r="S2734" s="16">
        <f t="shared" si="212"/>
        <v>41389.808194444442</v>
      </c>
      <c r="T2734" s="16">
        <f t="shared" si="213"/>
        <v>41422</v>
      </c>
      <c r="U2734" s="14">
        <f t="shared" si="214"/>
        <v>2013</v>
      </c>
      <c r="V2734" s="17"/>
    </row>
    <row r="2735" spans="1:22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7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1"/>
        <v>451.84</v>
      </c>
      <c r="Q2735" s="11" t="s">
        <v>8316</v>
      </c>
      <c r="R2735" t="s">
        <v>8346</v>
      </c>
      <c r="S2735" s="16">
        <f t="shared" si="212"/>
        <v>42044.272847222222</v>
      </c>
      <c r="T2735" s="16">
        <f t="shared" si="213"/>
        <v>42104.231180555551</v>
      </c>
      <c r="U2735" s="14">
        <f t="shared" si="214"/>
        <v>2015</v>
      </c>
      <c r="V2735" s="17"/>
    </row>
    <row r="2736" spans="1:22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7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1"/>
        <v>138.66999999999999</v>
      </c>
      <c r="Q2736" s="11" t="s">
        <v>8316</v>
      </c>
      <c r="R2736" t="s">
        <v>8346</v>
      </c>
      <c r="S2736" s="16">
        <f t="shared" si="212"/>
        <v>42626.668888888889</v>
      </c>
      <c r="T2736" s="16">
        <f t="shared" si="213"/>
        <v>42656.915972222225</v>
      </c>
      <c r="U2736" s="14">
        <f t="shared" si="214"/>
        <v>2016</v>
      </c>
      <c r="V2736" s="17"/>
    </row>
    <row r="2737" spans="1:22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7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1"/>
        <v>21.64</v>
      </c>
      <c r="Q2737" s="11" t="s">
        <v>8316</v>
      </c>
      <c r="R2737" t="s">
        <v>8346</v>
      </c>
      <c r="S2737" s="16">
        <f t="shared" si="212"/>
        <v>41316.120949074073</v>
      </c>
      <c r="T2737" s="16">
        <f t="shared" si="213"/>
        <v>41346.833333333336</v>
      </c>
      <c r="U2737" s="14">
        <f t="shared" si="214"/>
        <v>2013</v>
      </c>
      <c r="V2737" s="17"/>
    </row>
    <row r="2738" spans="1:22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7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1"/>
        <v>169.52</v>
      </c>
      <c r="Q2738" s="11" t="s">
        <v>8316</v>
      </c>
      <c r="R2738" t="s">
        <v>8346</v>
      </c>
      <c r="S2738" s="16">
        <f t="shared" si="212"/>
        <v>41722.666354166664</v>
      </c>
      <c r="T2738" s="16">
        <f t="shared" si="213"/>
        <v>41752.666354166664</v>
      </c>
      <c r="U2738" s="14">
        <f t="shared" si="214"/>
        <v>2014</v>
      </c>
      <c r="V2738" s="17"/>
    </row>
    <row r="2739" spans="1:22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7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1"/>
        <v>161.88</v>
      </c>
      <c r="Q2739" s="11" t="s">
        <v>8316</v>
      </c>
      <c r="R2739" t="s">
        <v>8346</v>
      </c>
      <c r="S2739" s="16">
        <f t="shared" si="212"/>
        <v>41611.917673611111</v>
      </c>
      <c r="T2739" s="16">
        <f t="shared" si="213"/>
        <v>41654.791666666664</v>
      </c>
      <c r="U2739" s="14">
        <f t="shared" si="214"/>
        <v>2013</v>
      </c>
      <c r="V2739" s="17"/>
    </row>
    <row r="2740" spans="1:22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7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1"/>
        <v>493.13</v>
      </c>
      <c r="Q2740" s="11" t="s">
        <v>8316</v>
      </c>
      <c r="R2740" t="s">
        <v>8346</v>
      </c>
      <c r="S2740" s="16">
        <f t="shared" si="212"/>
        <v>42620.143564814818</v>
      </c>
      <c r="T2740" s="16">
        <f t="shared" si="213"/>
        <v>42680.143564814818</v>
      </c>
      <c r="U2740" s="14">
        <f t="shared" si="214"/>
        <v>2016</v>
      </c>
      <c r="V2740" s="17"/>
    </row>
    <row r="2741" spans="1:22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7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1"/>
        <v>22.12</v>
      </c>
      <c r="Q2741" s="11" t="s">
        <v>8316</v>
      </c>
      <c r="R2741" t="s">
        <v>8346</v>
      </c>
      <c r="S2741" s="16">
        <f t="shared" si="212"/>
        <v>41719.887928240743</v>
      </c>
      <c r="T2741" s="16">
        <f t="shared" si="213"/>
        <v>41764.887928240743</v>
      </c>
      <c r="U2741" s="14">
        <f t="shared" si="214"/>
        <v>2014</v>
      </c>
      <c r="V2741" s="17"/>
    </row>
    <row r="2742" spans="1:22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7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1"/>
        <v>18.239999999999998</v>
      </c>
      <c r="Q2742" s="11" t="s">
        <v>8316</v>
      </c>
      <c r="R2742" t="s">
        <v>8346</v>
      </c>
      <c r="S2742" s="16">
        <f t="shared" si="212"/>
        <v>42045.031851851847</v>
      </c>
      <c r="T2742" s="16">
        <f t="shared" si="213"/>
        <v>42074.99018518519</v>
      </c>
      <c r="U2742" s="14">
        <f t="shared" si="214"/>
        <v>2015</v>
      </c>
      <c r="V2742" s="17"/>
    </row>
    <row r="2743" spans="1:22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7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1"/>
        <v>8.75</v>
      </c>
      <c r="Q2743" s="11" t="s">
        <v>8319</v>
      </c>
      <c r="R2743" t="s">
        <v>8355</v>
      </c>
      <c r="S2743" s="16">
        <f t="shared" si="212"/>
        <v>41911.657430555555</v>
      </c>
      <c r="T2743" s="16">
        <f t="shared" si="213"/>
        <v>41932.088194444441</v>
      </c>
      <c r="U2743" s="14">
        <f t="shared" si="214"/>
        <v>2014</v>
      </c>
      <c r="V2743" s="17"/>
    </row>
    <row r="2744" spans="1:22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7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1"/>
        <v>40.61</v>
      </c>
      <c r="Q2744" s="11" t="s">
        <v>8319</v>
      </c>
      <c r="R2744" t="s">
        <v>8355</v>
      </c>
      <c r="S2744" s="16">
        <f t="shared" si="212"/>
        <v>41030.719756944447</v>
      </c>
      <c r="T2744" s="16">
        <f t="shared" si="213"/>
        <v>41044.719756944447</v>
      </c>
      <c r="U2744" s="14">
        <f t="shared" si="214"/>
        <v>2012</v>
      </c>
      <c r="V2744" s="17"/>
    </row>
    <row r="2745" spans="1:22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7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1"/>
        <v>0</v>
      </c>
      <c r="Q2745" s="11" t="s">
        <v>8319</v>
      </c>
      <c r="R2745" t="s">
        <v>8355</v>
      </c>
      <c r="S2745" s="16">
        <f t="shared" si="212"/>
        <v>42632.328784722224</v>
      </c>
      <c r="T2745" s="16">
        <f t="shared" si="213"/>
        <v>42662.328784722224</v>
      </c>
      <c r="U2745" s="14">
        <f t="shared" si="214"/>
        <v>2016</v>
      </c>
      <c r="V2745" s="17"/>
    </row>
    <row r="2746" spans="1:22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7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1"/>
        <v>37.950000000000003</v>
      </c>
      <c r="Q2746" s="11" t="s">
        <v>8319</v>
      </c>
      <c r="R2746" t="s">
        <v>8355</v>
      </c>
      <c r="S2746" s="16">
        <f t="shared" si="212"/>
        <v>40938.062476851854</v>
      </c>
      <c r="T2746" s="16">
        <f t="shared" si="213"/>
        <v>40968.062476851854</v>
      </c>
      <c r="U2746" s="14">
        <f t="shared" si="214"/>
        <v>2012</v>
      </c>
      <c r="V2746" s="17"/>
    </row>
    <row r="2747" spans="1:22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7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1"/>
        <v>35.729999999999997</v>
      </c>
      <c r="Q2747" s="11" t="s">
        <v>8319</v>
      </c>
      <c r="R2747" t="s">
        <v>8355</v>
      </c>
      <c r="S2747" s="16">
        <f t="shared" si="212"/>
        <v>41044.988055555557</v>
      </c>
      <c r="T2747" s="16">
        <f t="shared" si="213"/>
        <v>41104.988055555557</v>
      </c>
      <c r="U2747" s="14">
        <f t="shared" si="214"/>
        <v>2012</v>
      </c>
      <c r="V2747" s="17"/>
    </row>
    <row r="2748" spans="1:22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7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1"/>
        <v>42.16</v>
      </c>
      <c r="Q2748" s="11" t="s">
        <v>8319</v>
      </c>
      <c r="R2748" t="s">
        <v>8355</v>
      </c>
      <c r="S2748" s="16">
        <f t="shared" si="212"/>
        <v>41850.781377314815</v>
      </c>
      <c r="T2748" s="16">
        <f t="shared" si="213"/>
        <v>41880.781377314815</v>
      </c>
      <c r="U2748" s="14">
        <f t="shared" si="214"/>
        <v>2014</v>
      </c>
      <c r="V2748" s="17"/>
    </row>
    <row r="2749" spans="1:22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7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1"/>
        <v>35</v>
      </c>
      <c r="Q2749" s="11" t="s">
        <v>8319</v>
      </c>
      <c r="R2749" t="s">
        <v>8355</v>
      </c>
      <c r="S2749" s="16">
        <f t="shared" si="212"/>
        <v>41044.64811342593</v>
      </c>
      <c r="T2749" s="16">
        <f t="shared" si="213"/>
        <v>41076.131944444445</v>
      </c>
      <c r="U2749" s="14">
        <f t="shared" si="214"/>
        <v>2012</v>
      </c>
      <c r="V2749" s="17"/>
    </row>
    <row r="2750" spans="1:22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7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1"/>
        <v>13.25</v>
      </c>
      <c r="Q2750" s="11" t="s">
        <v>8319</v>
      </c>
      <c r="R2750" t="s">
        <v>8355</v>
      </c>
      <c r="S2750" s="16">
        <f t="shared" si="212"/>
        <v>42585.7106712963</v>
      </c>
      <c r="T2750" s="16">
        <f t="shared" si="213"/>
        <v>42615.7106712963</v>
      </c>
      <c r="U2750" s="14">
        <f t="shared" si="214"/>
        <v>2016</v>
      </c>
      <c r="V2750" s="17"/>
    </row>
    <row r="2751" spans="1:22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7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1"/>
        <v>55</v>
      </c>
      <c r="Q2751" s="11" t="s">
        <v>8319</v>
      </c>
      <c r="R2751" t="s">
        <v>8355</v>
      </c>
      <c r="S2751" s="16">
        <f t="shared" si="212"/>
        <v>42068.799039351856</v>
      </c>
      <c r="T2751" s="16">
        <f t="shared" si="213"/>
        <v>42098.757372685184</v>
      </c>
      <c r="U2751" s="14">
        <f t="shared" si="214"/>
        <v>2015</v>
      </c>
      <c r="V2751" s="17"/>
    </row>
    <row r="2752" spans="1:22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7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1"/>
        <v>0</v>
      </c>
      <c r="Q2752" s="11" t="s">
        <v>8319</v>
      </c>
      <c r="R2752" t="s">
        <v>8355</v>
      </c>
      <c r="S2752" s="16">
        <f t="shared" si="212"/>
        <v>41078.899826388886</v>
      </c>
      <c r="T2752" s="16">
        <f t="shared" si="213"/>
        <v>41090.833333333336</v>
      </c>
      <c r="U2752" s="14">
        <f t="shared" si="214"/>
        <v>2012</v>
      </c>
      <c r="V2752" s="17"/>
    </row>
    <row r="2753" spans="1:22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7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1"/>
        <v>0</v>
      </c>
      <c r="Q2753" s="11" t="s">
        <v>8319</v>
      </c>
      <c r="R2753" t="s">
        <v>8355</v>
      </c>
      <c r="S2753" s="16">
        <f t="shared" si="212"/>
        <v>41747.887060185189</v>
      </c>
      <c r="T2753" s="16">
        <f t="shared" si="213"/>
        <v>41807.887060185189</v>
      </c>
      <c r="U2753" s="14">
        <f t="shared" si="214"/>
        <v>2014</v>
      </c>
      <c r="V2753" s="17"/>
    </row>
    <row r="2754" spans="1:22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7">
        <f t="shared" ref="F2754:F2817" si="215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11"/>
        <v>39.29</v>
      </c>
      <c r="Q2754" s="11" t="s">
        <v>8319</v>
      </c>
      <c r="R2754" t="s">
        <v>8355</v>
      </c>
      <c r="S2754" s="16">
        <f t="shared" si="212"/>
        <v>40855.765092592592</v>
      </c>
      <c r="T2754" s="16">
        <f t="shared" si="213"/>
        <v>40895.765092592592</v>
      </c>
      <c r="U2754" s="14">
        <f t="shared" si="214"/>
        <v>2011</v>
      </c>
      <c r="V2754" s="17"/>
    </row>
    <row r="2755" spans="1:22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7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216">IFERROR(ROUND(E2755/M2755,2),0)</f>
        <v>47.5</v>
      </c>
      <c r="Q2755" s="11" t="s">
        <v>8319</v>
      </c>
      <c r="R2755" t="s">
        <v>8355</v>
      </c>
      <c r="S2755" s="16">
        <f t="shared" ref="S2755:S2818" si="217">(((K2755/60)/60)/24)+DATE(1970,1,1)</f>
        <v>41117.900729166664</v>
      </c>
      <c r="T2755" s="16">
        <f t="shared" ref="T2755:T2818" si="218">(((J2755/60)/60)/24)+DATE(1970,1,1)</f>
        <v>41147.900729166664</v>
      </c>
      <c r="U2755" s="14">
        <f t="shared" si="214"/>
        <v>2012</v>
      </c>
      <c r="V2755" s="17"/>
    </row>
    <row r="2756" spans="1:22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7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6"/>
        <v>0</v>
      </c>
      <c r="Q2756" s="11" t="s">
        <v>8319</v>
      </c>
      <c r="R2756" t="s">
        <v>8355</v>
      </c>
      <c r="S2756" s="16">
        <f t="shared" si="217"/>
        <v>41863.636006944449</v>
      </c>
      <c r="T2756" s="16">
        <f t="shared" si="218"/>
        <v>41893.636006944449</v>
      </c>
      <c r="U2756" s="14">
        <f t="shared" ref="U2756:U2819" si="219">YEAR(S2756)</f>
        <v>2014</v>
      </c>
      <c r="V2756" s="17"/>
    </row>
    <row r="2757" spans="1:22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7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6"/>
        <v>17.329999999999998</v>
      </c>
      <c r="Q2757" s="11" t="s">
        <v>8319</v>
      </c>
      <c r="R2757" t="s">
        <v>8355</v>
      </c>
      <c r="S2757" s="16">
        <f t="shared" si="217"/>
        <v>42072.790821759263</v>
      </c>
      <c r="T2757" s="16">
        <f t="shared" si="218"/>
        <v>42102.790821759263</v>
      </c>
      <c r="U2757" s="14">
        <f t="shared" si="219"/>
        <v>2015</v>
      </c>
      <c r="V2757" s="17"/>
    </row>
    <row r="2758" spans="1:22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7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6"/>
        <v>31.76</v>
      </c>
      <c r="Q2758" s="11" t="s">
        <v>8319</v>
      </c>
      <c r="R2758" t="s">
        <v>8355</v>
      </c>
      <c r="S2758" s="16">
        <f t="shared" si="217"/>
        <v>41620.90047453704</v>
      </c>
      <c r="T2758" s="16">
        <f t="shared" si="218"/>
        <v>41650.90047453704</v>
      </c>
      <c r="U2758" s="14">
        <f t="shared" si="219"/>
        <v>2013</v>
      </c>
      <c r="V2758" s="17"/>
    </row>
    <row r="2759" spans="1:22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7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6"/>
        <v>5</v>
      </c>
      <c r="Q2759" s="11" t="s">
        <v>8319</v>
      </c>
      <c r="R2759" t="s">
        <v>8355</v>
      </c>
      <c r="S2759" s="16">
        <f t="shared" si="217"/>
        <v>42573.65662037037</v>
      </c>
      <c r="T2759" s="16">
        <f t="shared" si="218"/>
        <v>42588.65662037037</v>
      </c>
      <c r="U2759" s="14">
        <f t="shared" si="219"/>
        <v>2016</v>
      </c>
      <c r="V2759" s="17"/>
    </row>
    <row r="2760" spans="1:22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7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6"/>
        <v>39</v>
      </c>
      <c r="Q2760" s="11" t="s">
        <v>8319</v>
      </c>
      <c r="R2760" t="s">
        <v>8355</v>
      </c>
      <c r="S2760" s="16">
        <f t="shared" si="217"/>
        <v>42639.441932870366</v>
      </c>
      <c r="T2760" s="16">
        <f t="shared" si="218"/>
        <v>42653.441932870366</v>
      </c>
      <c r="U2760" s="14">
        <f t="shared" si="219"/>
        <v>2016</v>
      </c>
      <c r="V2760" s="17"/>
    </row>
    <row r="2761" spans="1:22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7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6"/>
        <v>52.5</v>
      </c>
      <c r="Q2761" s="11" t="s">
        <v>8319</v>
      </c>
      <c r="R2761" t="s">
        <v>8355</v>
      </c>
      <c r="S2761" s="16">
        <f t="shared" si="217"/>
        <v>42524.36650462963</v>
      </c>
      <c r="T2761" s="16">
        <f t="shared" si="218"/>
        <v>42567.36650462963</v>
      </c>
      <c r="U2761" s="14">
        <f t="shared" si="219"/>
        <v>2016</v>
      </c>
      <c r="V2761" s="17"/>
    </row>
    <row r="2762" spans="1:22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7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16"/>
        <v>0</v>
      </c>
      <c r="Q2762" s="11" t="s">
        <v>8319</v>
      </c>
      <c r="R2762" t="s">
        <v>8355</v>
      </c>
      <c r="S2762" s="16">
        <f t="shared" si="217"/>
        <v>41415.461319444446</v>
      </c>
      <c r="T2762" s="16">
        <f t="shared" si="218"/>
        <v>41445.461319444446</v>
      </c>
      <c r="U2762" s="14">
        <f t="shared" si="219"/>
        <v>2013</v>
      </c>
      <c r="V2762" s="17"/>
    </row>
    <row r="2763" spans="1:22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7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16"/>
        <v>9</v>
      </c>
      <c r="Q2763" s="11" t="s">
        <v>8319</v>
      </c>
      <c r="R2763" t="s">
        <v>8355</v>
      </c>
      <c r="S2763" s="16">
        <f t="shared" si="217"/>
        <v>41247.063576388886</v>
      </c>
      <c r="T2763" s="16">
        <f t="shared" si="218"/>
        <v>41277.063576388886</v>
      </c>
      <c r="U2763" s="14">
        <f t="shared" si="219"/>
        <v>2012</v>
      </c>
      <c r="V2763" s="17"/>
    </row>
    <row r="2764" spans="1:22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7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16"/>
        <v>25</v>
      </c>
      <c r="Q2764" s="11" t="s">
        <v>8319</v>
      </c>
      <c r="R2764" t="s">
        <v>8355</v>
      </c>
      <c r="S2764" s="16">
        <f t="shared" si="217"/>
        <v>40927.036979166667</v>
      </c>
      <c r="T2764" s="16">
        <f t="shared" si="218"/>
        <v>40986.995312500003</v>
      </c>
      <c r="U2764" s="14">
        <f t="shared" si="219"/>
        <v>2012</v>
      </c>
      <c r="V2764" s="17"/>
    </row>
    <row r="2765" spans="1:22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7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16"/>
        <v>30</v>
      </c>
      <c r="Q2765" s="11" t="s">
        <v>8319</v>
      </c>
      <c r="R2765" t="s">
        <v>8355</v>
      </c>
      <c r="S2765" s="16">
        <f t="shared" si="217"/>
        <v>41373.579675925925</v>
      </c>
      <c r="T2765" s="16">
        <f t="shared" si="218"/>
        <v>41418.579675925925</v>
      </c>
      <c r="U2765" s="14">
        <f t="shared" si="219"/>
        <v>2013</v>
      </c>
      <c r="V2765" s="17"/>
    </row>
    <row r="2766" spans="1:22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7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16"/>
        <v>11.25</v>
      </c>
      <c r="Q2766" s="11" t="s">
        <v>8319</v>
      </c>
      <c r="R2766" t="s">
        <v>8355</v>
      </c>
      <c r="S2766" s="16">
        <f t="shared" si="217"/>
        <v>41030.292025462964</v>
      </c>
      <c r="T2766" s="16">
        <f t="shared" si="218"/>
        <v>41059.791666666664</v>
      </c>
      <c r="U2766" s="14">
        <f t="shared" si="219"/>
        <v>2012</v>
      </c>
      <c r="V2766" s="17"/>
    </row>
    <row r="2767" spans="1:22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7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16"/>
        <v>0</v>
      </c>
      <c r="Q2767" s="11" t="s">
        <v>8319</v>
      </c>
      <c r="R2767" t="s">
        <v>8355</v>
      </c>
      <c r="S2767" s="16">
        <f t="shared" si="217"/>
        <v>41194.579027777778</v>
      </c>
      <c r="T2767" s="16">
        <f t="shared" si="218"/>
        <v>41210.579027777778</v>
      </c>
      <c r="U2767" s="14">
        <f t="shared" si="219"/>
        <v>2012</v>
      </c>
      <c r="V2767" s="17"/>
    </row>
    <row r="2768" spans="1:22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7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16"/>
        <v>25</v>
      </c>
      <c r="Q2768" s="11" t="s">
        <v>8319</v>
      </c>
      <c r="R2768" t="s">
        <v>8355</v>
      </c>
      <c r="S2768" s="16">
        <f t="shared" si="217"/>
        <v>40736.668032407404</v>
      </c>
      <c r="T2768" s="16">
        <f t="shared" si="218"/>
        <v>40766.668032407404</v>
      </c>
      <c r="U2768" s="14">
        <f t="shared" si="219"/>
        <v>2011</v>
      </c>
      <c r="V2768" s="17"/>
    </row>
    <row r="2769" spans="1:22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7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16"/>
        <v>11.33</v>
      </c>
      <c r="Q2769" s="11" t="s">
        <v>8319</v>
      </c>
      <c r="R2769" t="s">
        <v>8355</v>
      </c>
      <c r="S2769" s="16">
        <f t="shared" si="217"/>
        <v>42172.958912037036</v>
      </c>
      <c r="T2769" s="16">
        <f t="shared" si="218"/>
        <v>42232.958912037036</v>
      </c>
      <c r="U2769" s="14">
        <f t="shared" si="219"/>
        <v>2015</v>
      </c>
      <c r="V2769" s="17"/>
    </row>
    <row r="2770" spans="1:22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7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16"/>
        <v>29.47</v>
      </c>
      <c r="Q2770" s="11" t="s">
        <v>8319</v>
      </c>
      <c r="R2770" t="s">
        <v>8355</v>
      </c>
      <c r="S2770" s="16">
        <f t="shared" si="217"/>
        <v>40967.614849537036</v>
      </c>
      <c r="T2770" s="16">
        <f t="shared" si="218"/>
        <v>40997.573182870372</v>
      </c>
      <c r="U2770" s="14">
        <f t="shared" si="219"/>
        <v>2012</v>
      </c>
      <c r="V2770" s="17"/>
    </row>
    <row r="2771" spans="1:22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7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16"/>
        <v>1</v>
      </c>
      <c r="Q2771" s="11" t="s">
        <v>8319</v>
      </c>
      <c r="R2771" t="s">
        <v>8355</v>
      </c>
      <c r="S2771" s="16">
        <f t="shared" si="217"/>
        <v>41745.826273148145</v>
      </c>
      <c r="T2771" s="16">
        <f t="shared" si="218"/>
        <v>41795.826273148145</v>
      </c>
      <c r="U2771" s="14">
        <f t="shared" si="219"/>
        <v>2014</v>
      </c>
      <c r="V2771" s="17"/>
    </row>
    <row r="2772" spans="1:22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7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16"/>
        <v>63.1</v>
      </c>
      <c r="Q2772" s="11" t="s">
        <v>8319</v>
      </c>
      <c r="R2772" t="s">
        <v>8355</v>
      </c>
      <c r="S2772" s="16">
        <f t="shared" si="217"/>
        <v>41686.705208333333</v>
      </c>
      <c r="T2772" s="16">
        <f t="shared" si="218"/>
        <v>41716.663541666669</v>
      </c>
      <c r="U2772" s="14">
        <f t="shared" si="219"/>
        <v>2014</v>
      </c>
      <c r="V2772" s="17"/>
    </row>
    <row r="2773" spans="1:22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7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16"/>
        <v>0</v>
      </c>
      <c r="Q2773" s="11" t="s">
        <v>8319</v>
      </c>
      <c r="R2773" t="s">
        <v>8355</v>
      </c>
      <c r="S2773" s="16">
        <f t="shared" si="217"/>
        <v>41257.531712962962</v>
      </c>
      <c r="T2773" s="16">
        <f t="shared" si="218"/>
        <v>41306.708333333336</v>
      </c>
      <c r="U2773" s="14">
        <f t="shared" si="219"/>
        <v>2012</v>
      </c>
      <c r="V2773" s="17"/>
    </row>
    <row r="2774" spans="1:22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7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16"/>
        <v>0</v>
      </c>
      <c r="Q2774" s="11" t="s">
        <v>8319</v>
      </c>
      <c r="R2774" t="s">
        <v>8355</v>
      </c>
      <c r="S2774" s="16">
        <f t="shared" si="217"/>
        <v>41537.869143518517</v>
      </c>
      <c r="T2774" s="16">
        <f t="shared" si="218"/>
        <v>41552.869143518517</v>
      </c>
      <c r="U2774" s="14">
        <f t="shared" si="219"/>
        <v>2013</v>
      </c>
      <c r="V2774" s="17"/>
    </row>
    <row r="2775" spans="1:22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7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16"/>
        <v>1</v>
      </c>
      <c r="Q2775" s="11" t="s">
        <v>8319</v>
      </c>
      <c r="R2775" t="s">
        <v>8355</v>
      </c>
      <c r="S2775" s="16">
        <f t="shared" si="217"/>
        <v>42474.86482638889</v>
      </c>
      <c r="T2775" s="16">
        <f t="shared" si="218"/>
        <v>42484.86482638889</v>
      </c>
      <c r="U2775" s="14">
        <f t="shared" si="219"/>
        <v>2016</v>
      </c>
      <c r="V2775" s="17"/>
    </row>
    <row r="2776" spans="1:22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7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16"/>
        <v>43.85</v>
      </c>
      <c r="Q2776" s="11" t="s">
        <v>8319</v>
      </c>
      <c r="R2776" t="s">
        <v>8355</v>
      </c>
      <c r="S2776" s="16">
        <f t="shared" si="217"/>
        <v>41311.126481481479</v>
      </c>
      <c r="T2776" s="16">
        <f t="shared" si="218"/>
        <v>41341.126481481479</v>
      </c>
      <c r="U2776" s="14">
        <f t="shared" si="219"/>
        <v>2013</v>
      </c>
      <c r="V2776" s="17"/>
    </row>
    <row r="2777" spans="1:22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7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16"/>
        <v>75</v>
      </c>
      <c r="Q2777" s="11" t="s">
        <v>8319</v>
      </c>
      <c r="R2777" t="s">
        <v>8355</v>
      </c>
      <c r="S2777" s="16">
        <f t="shared" si="217"/>
        <v>40863.013356481482</v>
      </c>
      <c r="T2777" s="16">
        <f t="shared" si="218"/>
        <v>40893.013356481482</v>
      </c>
      <c r="U2777" s="14">
        <f t="shared" si="219"/>
        <v>2011</v>
      </c>
      <c r="V2777" s="17"/>
    </row>
    <row r="2778" spans="1:22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7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16"/>
        <v>45.97</v>
      </c>
      <c r="Q2778" s="11" t="s">
        <v>8319</v>
      </c>
      <c r="R2778" t="s">
        <v>8355</v>
      </c>
      <c r="S2778" s="16">
        <f t="shared" si="217"/>
        <v>42136.297175925924</v>
      </c>
      <c r="T2778" s="16">
        <f t="shared" si="218"/>
        <v>42167.297175925924</v>
      </c>
      <c r="U2778" s="14">
        <f t="shared" si="219"/>
        <v>2015</v>
      </c>
      <c r="V2778" s="17"/>
    </row>
    <row r="2779" spans="1:22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7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16"/>
        <v>10</v>
      </c>
      <c r="Q2779" s="11" t="s">
        <v>8319</v>
      </c>
      <c r="R2779" t="s">
        <v>8355</v>
      </c>
      <c r="S2779" s="16">
        <f t="shared" si="217"/>
        <v>42172.669027777782</v>
      </c>
      <c r="T2779" s="16">
        <f t="shared" si="218"/>
        <v>42202.669027777782</v>
      </c>
      <c r="U2779" s="14">
        <f t="shared" si="219"/>
        <v>2015</v>
      </c>
      <c r="V2779" s="17"/>
    </row>
    <row r="2780" spans="1:22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7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16"/>
        <v>93.67</v>
      </c>
      <c r="Q2780" s="11" t="s">
        <v>8319</v>
      </c>
      <c r="R2780" t="s">
        <v>8355</v>
      </c>
      <c r="S2780" s="16">
        <f t="shared" si="217"/>
        <v>41846.978078703702</v>
      </c>
      <c r="T2780" s="16">
        <f t="shared" si="218"/>
        <v>41876.978078703702</v>
      </c>
      <c r="U2780" s="14">
        <f t="shared" si="219"/>
        <v>2014</v>
      </c>
      <c r="V2780" s="17"/>
    </row>
    <row r="2781" spans="1:22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7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16"/>
        <v>53</v>
      </c>
      <c r="Q2781" s="11" t="s">
        <v>8319</v>
      </c>
      <c r="R2781" t="s">
        <v>8355</v>
      </c>
      <c r="S2781" s="16">
        <f t="shared" si="217"/>
        <v>42300.585891203707</v>
      </c>
      <c r="T2781" s="16">
        <f t="shared" si="218"/>
        <v>42330.627557870372</v>
      </c>
      <c r="U2781" s="14">
        <f t="shared" si="219"/>
        <v>2015</v>
      </c>
      <c r="V2781" s="17"/>
    </row>
    <row r="2782" spans="1:22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7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16"/>
        <v>0</v>
      </c>
      <c r="Q2782" s="11" t="s">
        <v>8319</v>
      </c>
      <c r="R2782" t="s">
        <v>8355</v>
      </c>
      <c r="S2782" s="16">
        <f t="shared" si="217"/>
        <v>42774.447777777779</v>
      </c>
      <c r="T2782" s="16">
        <f t="shared" si="218"/>
        <v>42804.447777777779</v>
      </c>
      <c r="U2782" s="14">
        <f t="shared" si="219"/>
        <v>2017</v>
      </c>
      <c r="V2782" s="17"/>
    </row>
    <row r="2783" spans="1:22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7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16"/>
        <v>47</v>
      </c>
      <c r="Q2783" s="11" t="s">
        <v>8314</v>
      </c>
      <c r="R2783" t="s">
        <v>8315</v>
      </c>
      <c r="S2783" s="16">
        <f t="shared" si="217"/>
        <v>42018.94159722222</v>
      </c>
      <c r="T2783" s="16">
        <f t="shared" si="218"/>
        <v>42047.291666666672</v>
      </c>
      <c r="U2783" s="14">
        <f t="shared" si="219"/>
        <v>2015</v>
      </c>
      <c r="V2783" s="17"/>
    </row>
    <row r="2784" spans="1:22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7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16"/>
        <v>66.67</v>
      </c>
      <c r="Q2784" s="11" t="s">
        <v>8314</v>
      </c>
      <c r="R2784" t="s">
        <v>8315</v>
      </c>
      <c r="S2784" s="16">
        <f t="shared" si="217"/>
        <v>42026.924976851849</v>
      </c>
      <c r="T2784" s="16">
        <f t="shared" si="218"/>
        <v>42052.207638888889</v>
      </c>
      <c r="U2784" s="14">
        <f t="shared" si="219"/>
        <v>2015</v>
      </c>
      <c r="V2784" s="17"/>
    </row>
    <row r="2785" spans="1:22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7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16"/>
        <v>18.77</v>
      </c>
      <c r="Q2785" s="11" t="s">
        <v>8314</v>
      </c>
      <c r="R2785" t="s">
        <v>8315</v>
      </c>
      <c r="S2785" s="16">
        <f t="shared" si="217"/>
        <v>42103.535254629634</v>
      </c>
      <c r="T2785" s="16">
        <f t="shared" si="218"/>
        <v>42117.535254629634</v>
      </c>
      <c r="U2785" s="14">
        <f t="shared" si="219"/>
        <v>2015</v>
      </c>
      <c r="V2785" s="17"/>
    </row>
    <row r="2786" spans="1:22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7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16"/>
        <v>66.11</v>
      </c>
      <c r="Q2786" s="11" t="s">
        <v>8314</v>
      </c>
      <c r="R2786" t="s">
        <v>8315</v>
      </c>
      <c r="S2786" s="16">
        <f t="shared" si="217"/>
        <v>41920.787534722222</v>
      </c>
      <c r="T2786" s="16">
        <f t="shared" si="218"/>
        <v>41941.787534722222</v>
      </c>
      <c r="U2786" s="14">
        <f t="shared" si="219"/>
        <v>2014</v>
      </c>
      <c r="V2786" s="17"/>
    </row>
    <row r="2787" spans="1:22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7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16"/>
        <v>36.86</v>
      </c>
      <c r="Q2787" s="11" t="s">
        <v>8314</v>
      </c>
      <c r="R2787" t="s">
        <v>8315</v>
      </c>
      <c r="S2787" s="16">
        <f t="shared" si="217"/>
        <v>42558.189432870371</v>
      </c>
      <c r="T2787" s="16">
        <f t="shared" si="218"/>
        <v>42587.875</v>
      </c>
      <c r="U2787" s="14">
        <f t="shared" si="219"/>
        <v>2016</v>
      </c>
      <c r="V2787" s="17"/>
    </row>
    <row r="2788" spans="1:22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7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16"/>
        <v>39.81</v>
      </c>
      <c r="Q2788" s="11" t="s">
        <v>8314</v>
      </c>
      <c r="R2788" t="s">
        <v>8315</v>
      </c>
      <c r="S2788" s="16">
        <f t="shared" si="217"/>
        <v>41815.569212962961</v>
      </c>
      <c r="T2788" s="16">
        <f t="shared" si="218"/>
        <v>41829.569212962961</v>
      </c>
      <c r="U2788" s="14">
        <f t="shared" si="219"/>
        <v>2014</v>
      </c>
      <c r="V2788" s="17"/>
    </row>
    <row r="2789" spans="1:22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7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16"/>
        <v>31.5</v>
      </c>
      <c r="Q2789" s="11" t="s">
        <v>8314</v>
      </c>
      <c r="R2789" t="s">
        <v>8315</v>
      </c>
      <c r="S2789" s="16">
        <f t="shared" si="217"/>
        <v>41808.198518518519</v>
      </c>
      <c r="T2789" s="16">
        <f t="shared" si="218"/>
        <v>41838.198518518519</v>
      </c>
      <c r="U2789" s="14">
        <f t="shared" si="219"/>
        <v>2014</v>
      </c>
      <c r="V2789" s="17"/>
    </row>
    <row r="2790" spans="1:22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7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16"/>
        <v>102.5</v>
      </c>
      <c r="Q2790" s="11" t="s">
        <v>8314</v>
      </c>
      <c r="R2790" t="s">
        <v>8315</v>
      </c>
      <c r="S2790" s="16">
        <f t="shared" si="217"/>
        <v>42550.701886574068</v>
      </c>
      <c r="T2790" s="16">
        <f t="shared" si="218"/>
        <v>42580.701886574068</v>
      </c>
      <c r="U2790" s="14">
        <f t="shared" si="219"/>
        <v>2016</v>
      </c>
      <c r="V2790" s="17"/>
    </row>
    <row r="2791" spans="1:22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7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16"/>
        <v>126.46</v>
      </c>
      <c r="Q2791" s="11" t="s">
        <v>8314</v>
      </c>
      <c r="R2791" t="s">
        <v>8315</v>
      </c>
      <c r="S2791" s="16">
        <f t="shared" si="217"/>
        <v>42056.013124999998</v>
      </c>
      <c r="T2791" s="16">
        <f t="shared" si="218"/>
        <v>42075.166666666672</v>
      </c>
      <c r="U2791" s="14">
        <f t="shared" si="219"/>
        <v>2015</v>
      </c>
      <c r="V2791" s="17"/>
    </row>
    <row r="2792" spans="1:22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7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16"/>
        <v>47.88</v>
      </c>
      <c r="Q2792" s="11" t="s">
        <v>8314</v>
      </c>
      <c r="R2792" t="s">
        <v>8315</v>
      </c>
      <c r="S2792" s="16">
        <f t="shared" si="217"/>
        <v>42016.938692129625</v>
      </c>
      <c r="T2792" s="16">
        <f t="shared" si="218"/>
        <v>42046.938692129625</v>
      </c>
      <c r="U2792" s="14">
        <f t="shared" si="219"/>
        <v>2015</v>
      </c>
      <c r="V2792" s="17"/>
    </row>
    <row r="2793" spans="1:22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7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16"/>
        <v>73.209999999999994</v>
      </c>
      <c r="Q2793" s="11" t="s">
        <v>8314</v>
      </c>
      <c r="R2793" t="s">
        <v>8315</v>
      </c>
      <c r="S2793" s="16">
        <f t="shared" si="217"/>
        <v>42591.899988425925</v>
      </c>
      <c r="T2793" s="16">
        <f t="shared" si="218"/>
        <v>42622.166666666672</v>
      </c>
      <c r="U2793" s="14">
        <f t="shared" si="219"/>
        <v>2016</v>
      </c>
      <c r="V2793" s="17"/>
    </row>
    <row r="2794" spans="1:22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7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16"/>
        <v>89.67</v>
      </c>
      <c r="Q2794" s="11" t="s">
        <v>8314</v>
      </c>
      <c r="R2794" t="s">
        <v>8315</v>
      </c>
      <c r="S2794" s="16">
        <f t="shared" si="217"/>
        <v>42183.231006944443</v>
      </c>
      <c r="T2794" s="16">
        <f t="shared" si="218"/>
        <v>42228.231006944443</v>
      </c>
      <c r="U2794" s="14">
        <f t="shared" si="219"/>
        <v>2015</v>
      </c>
      <c r="V2794" s="17"/>
    </row>
    <row r="2795" spans="1:22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7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16"/>
        <v>151.46</v>
      </c>
      <c r="Q2795" s="11" t="s">
        <v>8314</v>
      </c>
      <c r="R2795" t="s">
        <v>8315</v>
      </c>
      <c r="S2795" s="16">
        <f t="shared" si="217"/>
        <v>42176.419039351851</v>
      </c>
      <c r="T2795" s="16">
        <f t="shared" si="218"/>
        <v>42206.419039351851</v>
      </c>
      <c r="U2795" s="14">
        <f t="shared" si="219"/>
        <v>2015</v>
      </c>
      <c r="V2795" s="17"/>
    </row>
    <row r="2796" spans="1:22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7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216"/>
        <v>25</v>
      </c>
      <c r="Q2796" s="11" t="s">
        <v>8314</v>
      </c>
      <c r="R2796" t="s">
        <v>8315</v>
      </c>
      <c r="S2796" s="16">
        <f t="shared" si="217"/>
        <v>42416.691655092596</v>
      </c>
      <c r="T2796" s="16">
        <f t="shared" si="218"/>
        <v>42432.791666666672</v>
      </c>
      <c r="U2796" s="14">
        <f t="shared" si="219"/>
        <v>2016</v>
      </c>
      <c r="V2796" s="17"/>
    </row>
    <row r="2797" spans="1:22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7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216"/>
        <v>36.5</v>
      </c>
      <c r="Q2797" s="11" t="s">
        <v>8314</v>
      </c>
      <c r="R2797" t="s">
        <v>8315</v>
      </c>
      <c r="S2797" s="16">
        <f t="shared" si="217"/>
        <v>41780.525937500002</v>
      </c>
      <c r="T2797" s="16">
        <f t="shared" si="218"/>
        <v>41796.958333333336</v>
      </c>
      <c r="U2797" s="14">
        <f t="shared" si="219"/>
        <v>2014</v>
      </c>
      <c r="V2797" s="17"/>
    </row>
    <row r="2798" spans="1:22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7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216"/>
        <v>44</v>
      </c>
      <c r="Q2798" s="11" t="s">
        <v>8314</v>
      </c>
      <c r="R2798" t="s">
        <v>8315</v>
      </c>
      <c r="S2798" s="16">
        <f t="shared" si="217"/>
        <v>41795.528101851851</v>
      </c>
      <c r="T2798" s="16">
        <f t="shared" si="218"/>
        <v>41825.528101851851</v>
      </c>
      <c r="U2798" s="14">
        <f t="shared" si="219"/>
        <v>2014</v>
      </c>
      <c r="V2798" s="17"/>
    </row>
    <row r="2799" spans="1:22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7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16"/>
        <v>87.36</v>
      </c>
      <c r="Q2799" s="11" t="s">
        <v>8314</v>
      </c>
      <c r="R2799" t="s">
        <v>8315</v>
      </c>
      <c r="S2799" s="16">
        <f t="shared" si="217"/>
        <v>41798.94027777778</v>
      </c>
      <c r="T2799" s="16">
        <f t="shared" si="218"/>
        <v>41828.94027777778</v>
      </c>
      <c r="U2799" s="14">
        <f t="shared" si="219"/>
        <v>2014</v>
      </c>
      <c r="V2799" s="17"/>
    </row>
    <row r="2800" spans="1:22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7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16"/>
        <v>36.47</v>
      </c>
      <c r="Q2800" s="11" t="s">
        <v>8314</v>
      </c>
      <c r="R2800" t="s">
        <v>8315</v>
      </c>
      <c r="S2800" s="16">
        <f t="shared" si="217"/>
        <v>42201.675011574072</v>
      </c>
      <c r="T2800" s="16">
        <f t="shared" si="218"/>
        <v>42216.666666666672</v>
      </c>
      <c r="U2800" s="14">
        <f t="shared" si="219"/>
        <v>2015</v>
      </c>
      <c r="V2800" s="17"/>
    </row>
    <row r="2801" spans="1:22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7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16"/>
        <v>44.86</v>
      </c>
      <c r="Q2801" s="11" t="s">
        <v>8314</v>
      </c>
      <c r="R2801" t="s">
        <v>8315</v>
      </c>
      <c r="S2801" s="16">
        <f t="shared" si="217"/>
        <v>42507.264699074076</v>
      </c>
      <c r="T2801" s="16">
        <f t="shared" si="218"/>
        <v>42538.666666666672</v>
      </c>
      <c r="U2801" s="14">
        <f t="shared" si="219"/>
        <v>2016</v>
      </c>
      <c r="V2801" s="17"/>
    </row>
    <row r="2802" spans="1:22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7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16"/>
        <v>42.9</v>
      </c>
      <c r="Q2802" s="11" t="s">
        <v>8314</v>
      </c>
      <c r="R2802" t="s">
        <v>8315</v>
      </c>
      <c r="S2802" s="16">
        <f t="shared" si="217"/>
        <v>41948.552847222221</v>
      </c>
      <c r="T2802" s="16">
        <f t="shared" si="218"/>
        <v>42008.552847222221</v>
      </c>
      <c r="U2802" s="14">
        <f t="shared" si="219"/>
        <v>2014</v>
      </c>
      <c r="V2802" s="17"/>
    </row>
    <row r="2803" spans="1:22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7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216"/>
        <v>51.23</v>
      </c>
      <c r="Q2803" s="11" t="s">
        <v>8314</v>
      </c>
      <c r="R2803" t="s">
        <v>8315</v>
      </c>
      <c r="S2803" s="16">
        <f t="shared" si="217"/>
        <v>41900.243159722224</v>
      </c>
      <c r="T2803" s="16">
        <f t="shared" si="218"/>
        <v>41922.458333333336</v>
      </c>
      <c r="U2803" s="14">
        <f t="shared" si="219"/>
        <v>2014</v>
      </c>
      <c r="V2803" s="17"/>
    </row>
    <row r="2804" spans="1:22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7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16"/>
        <v>33.94</v>
      </c>
      <c r="Q2804" s="11" t="s">
        <v>8314</v>
      </c>
      <c r="R2804" t="s">
        <v>8315</v>
      </c>
      <c r="S2804" s="16">
        <f t="shared" si="217"/>
        <v>42192.64707175926</v>
      </c>
      <c r="T2804" s="16">
        <f t="shared" si="218"/>
        <v>42222.64707175926</v>
      </c>
      <c r="U2804" s="14">
        <f t="shared" si="219"/>
        <v>2015</v>
      </c>
      <c r="V2804" s="17"/>
    </row>
    <row r="2805" spans="1:22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7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16"/>
        <v>90.74</v>
      </c>
      <c r="Q2805" s="11" t="s">
        <v>8314</v>
      </c>
      <c r="R2805" t="s">
        <v>8315</v>
      </c>
      <c r="S2805" s="16">
        <f t="shared" si="217"/>
        <v>42158.065694444449</v>
      </c>
      <c r="T2805" s="16">
        <f t="shared" si="218"/>
        <v>42201</v>
      </c>
      <c r="U2805" s="14">
        <f t="shared" si="219"/>
        <v>2015</v>
      </c>
      <c r="V2805" s="17"/>
    </row>
    <row r="2806" spans="1:22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7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16"/>
        <v>50</v>
      </c>
      <c r="Q2806" s="11" t="s">
        <v>8314</v>
      </c>
      <c r="R2806" t="s">
        <v>8315</v>
      </c>
      <c r="S2806" s="16">
        <f t="shared" si="217"/>
        <v>41881.453587962962</v>
      </c>
      <c r="T2806" s="16">
        <f t="shared" si="218"/>
        <v>41911.453587962962</v>
      </c>
      <c r="U2806" s="14">
        <f t="shared" si="219"/>
        <v>2014</v>
      </c>
      <c r="V2806" s="17"/>
    </row>
    <row r="2807" spans="1:22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7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216"/>
        <v>24.44</v>
      </c>
      <c r="Q2807" s="11" t="s">
        <v>8314</v>
      </c>
      <c r="R2807" t="s">
        <v>8315</v>
      </c>
      <c r="S2807" s="16">
        <f t="shared" si="217"/>
        <v>42213.505474537036</v>
      </c>
      <c r="T2807" s="16">
        <f t="shared" si="218"/>
        <v>42238.505474537036</v>
      </c>
      <c r="U2807" s="14">
        <f t="shared" si="219"/>
        <v>2015</v>
      </c>
      <c r="V2807" s="17"/>
    </row>
    <row r="2808" spans="1:22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7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16"/>
        <v>44.25</v>
      </c>
      <c r="Q2808" s="11" t="s">
        <v>8314</v>
      </c>
      <c r="R2808" t="s">
        <v>8315</v>
      </c>
      <c r="S2808" s="16">
        <f t="shared" si="217"/>
        <v>42185.267245370371</v>
      </c>
      <c r="T2808" s="16">
        <f t="shared" si="218"/>
        <v>42221.458333333328</v>
      </c>
      <c r="U2808" s="14">
        <f t="shared" si="219"/>
        <v>2015</v>
      </c>
      <c r="V2808" s="17"/>
    </row>
    <row r="2809" spans="1:22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7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16"/>
        <v>67.739999999999995</v>
      </c>
      <c r="Q2809" s="11" t="s">
        <v>8314</v>
      </c>
      <c r="R2809" t="s">
        <v>8315</v>
      </c>
      <c r="S2809" s="16">
        <f t="shared" si="217"/>
        <v>42154.873124999998</v>
      </c>
      <c r="T2809" s="16">
        <f t="shared" si="218"/>
        <v>42184.873124999998</v>
      </c>
      <c r="U2809" s="14">
        <f t="shared" si="219"/>
        <v>2015</v>
      </c>
      <c r="V2809" s="17"/>
    </row>
    <row r="2810" spans="1:22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7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16"/>
        <v>65.38</v>
      </c>
      <c r="Q2810" s="11" t="s">
        <v>8314</v>
      </c>
      <c r="R2810" t="s">
        <v>8315</v>
      </c>
      <c r="S2810" s="16">
        <f t="shared" si="217"/>
        <v>42208.84646990741</v>
      </c>
      <c r="T2810" s="16">
        <f t="shared" si="218"/>
        <v>42238.84646990741</v>
      </c>
      <c r="U2810" s="14">
        <f t="shared" si="219"/>
        <v>2015</v>
      </c>
      <c r="V2810" s="17"/>
    </row>
    <row r="2811" spans="1:22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7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16"/>
        <v>121.9</v>
      </c>
      <c r="Q2811" s="11" t="s">
        <v>8314</v>
      </c>
      <c r="R2811" t="s">
        <v>8315</v>
      </c>
      <c r="S2811" s="16">
        <f t="shared" si="217"/>
        <v>42451.496817129635</v>
      </c>
      <c r="T2811" s="16">
        <f t="shared" si="218"/>
        <v>42459.610416666663</v>
      </c>
      <c r="U2811" s="14">
        <f t="shared" si="219"/>
        <v>2016</v>
      </c>
      <c r="V2811" s="17"/>
    </row>
    <row r="2812" spans="1:22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7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16"/>
        <v>47.46</v>
      </c>
      <c r="Q2812" s="11" t="s">
        <v>8314</v>
      </c>
      <c r="R2812" t="s">
        <v>8315</v>
      </c>
      <c r="S2812" s="16">
        <f t="shared" si="217"/>
        <v>41759.13962962963</v>
      </c>
      <c r="T2812" s="16">
        <f t="shared" si="218"/>
        <v>41791.165972222225</v>
      </c>
      <c r="U2812" s="14">
        <f t="shared" si="219"/>
        <v>2014</v>
      </c>
      <c r="V2812" s="17"/>
    </row>
    <row r="2813" spans="1:22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7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16"/>
        <v>92.84</v>
      </c>
      <c r="Q2813" s="11" t="s">
        <v>8314</v>
      </c>
      <c r="R2813" t="s">
        <v>8315</v>
      </c>
      <c r="S2813" s="16">
        <f t="shared" si="217"/>
        <v>42028.496562500004</v>
      </c>
      <c r="T2813" s="16">
        <f t="shared" si="218"/>
        <v>42058.496562500004</v>
      </c>
      <c r="U2813" s="14">
        <f t="shared" si="219"/>
        <v>2015</v>
      </c>
      <c r="V2813" s="17"/>
    </row>
    <row r="2814" spans="1:22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7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16"/>
        <v>68.25</v>
      </c>
      <c r="Q2814" s="11" t="s">
        <v>8314</v>
      </c>
      <c r="R2814" t="s">
        <v>8315</v>
      </c>
      <c r="S2814" s="16">
        <f t="shared" si="217"/>
        <v>42054.74418981481</v>
      </c>
      <c r="T2814" s="16">
        <f t="shared" si="218"/>
        <v>42100.166666666672</v>
      </c>
      <c r="U2814" s="14">
        <f t="shared" si="219"/>
        <v>2015</v>
      </c>
      <c r="V2814" s="17"/>
    </row>
    <row r="2815" spans="1:22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7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16"/>
        <v>37.21</v>
      </c>
      <c r="Q2815" s="11" t="s">
        <v>8314</v>
      </c>
      <c r="R2815" t="s">
        <v>8315</v>
      </c>
      <c r="S2815" s="16">
        <f t="shared" si="217"/>
        <v>42693.742604166662</v>
      </c>
      <c r="T2815" s="16">
        <f t="shared" si="218"/>
        <v>42718.742604166662</v>
      </c>
      <c r="U2815" s="14">
        <f t="shared" si="219"/>
        <v>2016</v>
      </c>
      <c r="V2815" s="17"/>
    </row>
    <row r="2816" spans="1:22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7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16"/>
        <v>25.25</v>
      </c>
      <c r="Q2816" s="11" t="s">
        <v>8314</v>
      </c>
      <c r="R2816" t="s">
        <v>8315</v>
      </c>
      <c r="S2816" s="16">
        <f t="shared" si="217"/>
        <v>42103.399479166663</v>
      </c>
      <c r="T2816" s="16">
        <f t="shared" si="218"/>
        <v>42133.399479166663</v>
      </c>
      <c r="U2816" s="14">
        <f t="shared" si="219"/>
        <v>2015</v>
      </c>
      <c r="V2816" s="17"/>
    </row>
    <row r="2817" spans="1:22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7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216"/>
        <v>43.21</v>
      </c>
      <c r="Q2817" s="11" t="s">
        <v>8314</v>
      </c>
      <c r="R2817" t="s">
        <v>8315</v>
      </c>
      <c r="S2817" s="16">
        <f t="shared" si="217"/>
        <v>42559.776724537034</v>
      </c>
      <c r="T2817" s="16">
        <f t="shared" si="218"/>
        <v>42589.776724537034</v>
      </c>
      <c r="U2817" s="14">
        <f t="shared" si="219"/>
        <v>2016</v>
      </c>
      <c r="V2817" s="17"/>
    </row>
    <row r="2818" spans="1:22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7">
        <f t="shared" ref="F2818:F2881" si="220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216"/>
        <v>25.13</v>
      </c>
      <c r="Q2818" s="11" t="s">
        <v>8314</v>
      </c>
      <c r="R2818" t="s">
        <v>8315</v>
      </c>
      <c r="S2818" s="16">
        <f t="shared" si="217"/>
        <v>42188.467499999999</v>
      </c>
      <c r="T2818" s="16">
        <f t="shared" si="218"/>
        <v>42218.666666666672</v>
      </c>
      <c r="U2818" s="14">
        <f t="shared" si="219"/>
        <v>2015</v>
      </c>
      <c r="V2818" s="17"/>
    </row>
    <row r="2819" spans="1:22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7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221">IFERROR(ROUND(E2819/M2819,2),0)</f>
        <v>23.64</v>
      </c>
      <c r="Q2819" s="11" t="s">
        <v>8314</v>
      </c>
      <c r="R2819" t="s">
        <v>8315</v>
      </c>
      <c r="S2819" s="16">
        <f t="shared" ref="S2819:S2882" si="222">(((K2819/60)/60)/24)+DATE(1970,1,1)</f>
        <v>42023.634976851856</v>
      </c>
      <c r="T2819" s="16">
        <f t="shared" ref="T2819:T2882" si="223">(((J2819/60)/60)/24)+DATE(1970,1,1)</f>
        <v>42063.634976851856</v>
      </c>
      <c r="U2819" s="14">
        <f t="shared" si="219"/>
        <v>2015</v>
      </c>
      <c r="V2819" s="17"/>
    </row>
    <row r="2820" spans="1:22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7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21"/>
        <v>103.95</v>
      </c>
      <c r="Q2820" s="11" t="s">
        <v>8314</v>
      </c>
      <c r="R2820" t="s">
        <v>8315</v>
      </c>
      <c r="S2820" s="16">
        <f t="shared" si="222"/>
        <v>42250.598217592589</v>
      </c>
      <c r="T2820" s="16">
        <f t="shared" si="223"/>
        <v>42270.598217592589</v>
      </c>
      <c r="U2820" s="14">
        <f t="shared" ref="U2820:U2883" si="224">YEAR(S2820)</f>
        <v>2015</v>
      </c>
      <c r="V2820" s="17"/>
    </row>
    <row r="2821" spans="1:22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7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21"/>
        <v>50.38</v>
      </c>
      <c r="Q2821" s="11" t="s">
        <v>8314</v>
      </c>
      <c r="R2821" t="s">
        <v>8315</v>
      </c>
      <c r="S2821" s="16">
        <f t="shared" si="222"/>
        <v>42139.525567129633</v>
      </c>
      <c r="T2821" s="16">
        <f t="shared" si="223"/>
        <v>42169.525567129633</v>
      </c>
      <c r="U2821" s="14">
        <f t="shared" si="224"/>
        <v>2015</v>
      </c>
      <c r="V2821" s="17"/>
    </row>
    <row r="2822" spans="1:22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7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221"/>
        <v>13.6</v>
      </c>
      <c r="Q2822" s="11" t="s">
        <v>8314</v>
      </c>
      <c r="R2822" t="s">
        <v>8315</v>
      </c>
      <c r="S2822" s="16">
        <f t="shared" si="222"/>
        <v>42401.610983796301</v>
      </c>
      <c r="T2822" s="16">
        <f t="shared" si="223"/>
        <v>42426</v>
      </c>
      <c r="U2822" s="14">
        <f t="shared" si="224"/>
        <v>2016</v>
      </c>
      <c r="V2822" s="17"/>
    </row>
    <row r="2823" spans="1:22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7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21"/>
        <v>28.57</v>
      </c>
      <c r="Q2823" s="11" t="s">
        <v>8314</v>
      </c>
      <c r="R2823" t="s">
        <v>8315</v>
      </c>
      <c r="S2823" s="16">
        <f t="shared" si="222"/>
        <v>41875.922858796301</v>
      </c>
      <c r="T2823" s="16">
        <f t="shared" si="223"/>
        <v>41905.922858796301</v>
      </c>
      <c r="U2823" s="14">
        <f t="shared" si="224"/>
        <v>2014</v>
      </c>
      <c r="V2823" s="17"/>
    </row>
    <row r="2824" spans="1:22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7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21"/>
        <v>63.83</v>
      </c>
      <c r="Q2824" s="11" t="s">
        <v>8314</v>
      </c>
      <c r="R2824" t="s">
        <v>8315</v>
      </c>
      <c r="S2824" s="16">
        <f t="shared" si="222"/>
        <v>42060.683935185181</v>
      </c>
      <c r="T2824" s="16">
        <f t="shared" si="223"/>
        <v>42090.642268518524</v>
      </c>
      <c r="U2824" s="14">
        <f t="shared" si="224"/>
        <v>2015</v>
      </c>
      <c r="V2824" s="17"/>
    </row>
    <row r="2825" spans="1:22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7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221"/>
        <v>8.86</v>
      </c>
      <c r="Q2825" s="11" t="s">
        <v>8314</v>
      </c>
      <c r="R2825" t="s">
        <v>8315</v>
      </c>
      <c r="S2825" s="16">
        <f t="shared" si="222"/>
        <v>42067.011643518519</v>
      </c>
      <c r="T2825" s="16">
        <f t="shared" si="223"/>
        <v>42094.957638888889</v>
      </c>
      <c r="U2825" s="14">
        <f t="shared" si="224"/>
        <v>2015</v>
      </c>
      <c r="V2825" s="17"/>
    </row>
    <row r="2826" spans="1:22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7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221"/>
        <v>50.67</v>
      </c>
      <c r="Q2826" s="11" t="s">
        <v>8314</v>
      </c>
      <c r="R2826" t="s">
        <v>8315</v>
      </c>
      <c r="S2826" s="16">
        <f t="shared" si="222"/>
        <v>42136.270787037036</v>
      </c>
      <c r="T2826" s="16">
        <f t="shared" si="223"/>
        <v>42168.071527777778</v>
      </c>
      <c r="U2826" s="14">
        <f t="shared" si="224"/>
        <v>2015</v>
      </c>
      <c r="V2826" s="17"/>
    </row>
    <row r="2827" spans="1:22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7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21"/>
        <v>60.78</v>
      </c>
      <c r="Q2827" s="11" t="s">
        <v>8314</v>
      </c>
      <c r="R2827" t="s">
        <v>8315</v>
      </c>
      <c r="S2827" s="16">
        <f t="shared" si="222"/>
        <v>42312.792662037042</v>
      </c>
      <c r="T2827" s="16">
        <f t="shared" si="223"/>
        <v>42342.792662037042</v>
      </c>
      <c r="U2827" s="14">
        <f t="shared" si="224"/>
        <v>2015</v>
      </c>
      <c r="V2827" s="17"/>
    </row>
    <row r="2828" spans="1:22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7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21"/>
        <v>113.42</v>
      </c>
      <c r="Q2828" s="11" t="s">
        <v>8314</v>
      </c>
      <c r="R2828" t="s">
        <v>8315</v>
      </c>
      <c r="S2828" s="16">
        <f t="shared" si="222"/>
        <v>42171.034861111111</v>
      </c>
      <c r="T2828" s="16">
        <f t="shared" si="223"/>
        <v>42195.291666666672</v>
      </c>
      <c r="U2828" s="14">
        <f t="shared" si="224"/>
        <v>2015</v>
      </c>
      <c r="V2828" s="17"/>
    </row>
    <row r="2829" spans="1:22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7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21"/>
        <v>104.57</v>
      </c>
      <c r="Q2829" s="11" t="s">
        <v>8314</v>
      </c>
      <c r="R2829" t="s">
        <v>8315</v>
      </c>
      <c r="S2829" s="16">
        <f t="shared" si="222"/>
        <v>42494.683634259258</v>
      </c>
      <c r="T2829" s="16">
        <f t="shared" si="223"/>
        <v>42524.6875</v>
      </c>
      <c r="U2829" s="14">
        <f t="shared" si="224"/>
        <v>2016</v>
      </c>
      <c r="V2829" s="17"/>
    </row>
    <row r="2830" spans="1:22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7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21"/>
        <v>98.31</v>
      </c>
      <c r="Q2830" s="11" t="s">
        <v>8314</v>
      </c>
      <c r="R2830" t="s">
        <v>8315</v>
      </c>
      <c r="S2830" s="16">
        <f t="shared" si="222"/>
        <v>42254.264687499999</v>
      </c>
      <c r="T2830" s="16">
        <f t="shared" si="223"/>
        <v>42279.958333333328</v>
      </c>
      <c r="U2830" s="14">
        <f t="shared" si="224"/>
        <v>2015</v>
      </c>
      <c r="V2830" s="17"/>
    </row>
    <row r="2831" spans="1:22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7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21"/>
        <v>35.04</v>
      </c>
      <c r="Q2831" s="11" t="s">
        <v>8314</v>
      </c>
      <c r="R2831" t="s">
        <v>8315</v>
      </c>
      <c r="S2831" s="16">
        <f t="shared" si="222"/>
        <v>42495.434236111112</v>
      </c>
      <c r="T2831" s="16">
        <f t="shared" si="223"/>
        <v>42523.434236111112</v>
      </c>
      <c r="U2831" s="14">
        <f t="shared" si="224"/>
        <v>2016</v>
      </c>
      <c r="V2831" s="17"/>
    </row>
    <row r="2832" spans="1:22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7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21"/>
        <v>272.73</v>
      </c>
      <c r="Q2832" s="11" t="s">
        <v>8314</v>
      </c>
      <c r="R2832" t="s">
        <v>8315</v>
      </c>
      <c r="S2832" s="16">
        <f t="shared" si="222"/>
        <v>41758.839675925927</v>
      </c>
      <c r="T2832" s="16">
        <f t="shared" si="223"/>
        <v>41771.165972222225</v>
      </c>
      <c r="U2832" s="14">
        <f t="shared" si="224"/>
        <v>2014</v>
      </c>
      <c r="V2832" s="17"/>
    </row>
    <row r="2833" spans="1:22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7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21"/>
        <v>63.85</v>
      </c>
      <c r="Q2833" s="11" t="s">
        <v>8314</v>
      </c>
      <c r="R2833" t="s">
        <v>8315</v>
      </c>
      <c r="S2833" s="16">
        <f t="shared" si="222"/>
        <v>42171.824884259258</v>
      </c>
      <c r="T2833" s="16">
        <f t="shared" si="223"/>
        <v>42201.824884259258</v>
      </c>
      <c r="U2833" s="14">
        <f t="shared" si="224"/>
        <v>2015</v>
      </c>
      <c r="V2833" s="17"/>
    </row>
    <row r="2834" spans="1:22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7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21"/>
        <v>30.19</v>
      </c>
      <c r="Q2834" s="11" t="s">
        <v>8314</v>
      </c>
      <c r="R2834" t="s">
        <v>8315</v>
      </c>
      <c r="S2834" s="16">
        <f t="shared" si="222"/>
        <v>41938.709421296298</v>
      </c>
      <c r="T2834" s="16">
        <f t="shared" si="223"/>
        <v>41966.916666666672</v>
      </c>
      <c r="U2834" s="14">
        <f t="shared" si="224"/>
        <v>2014</v>
      </c>
      <c r="V2834" s="17"/>
    </row>
    <row r="2835" spans="1:22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7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21"/>
        <v>83.51</v>
      </c>
      <c r="Q2835" s="11" t="s">
        <v>8314</v>
      </c>
      <c r="R2835" t="s">
        <v>8315</v>
      </c>
      <c r="S2835" s="16">
        <f t="shared" si="222"/>
        <v>42268.127696759257</v>
      </c>
      <c r="T2835" s="16">
        <f t="shared" si="223"/>
        <v>42288.083333333328</v>
      </c>
      <c r="U2835" s="14">
        <f t="shared" si="224"/>
        <v>2015</v>
      </c>
      <c r="V2835" s="17"/>
    </row>
    <row r="2836" spans="1:22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7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21"/>
        <v>64.760000000000005</v>
      </c>
      <c r="Q2836" s="11" t="s">
        <v>8314</v>
      </c>
      <c r="R2836" t="s">
        <v>8315</v>
      </c>
      <c r="S2836" s="16">
        <f t="shared" si="222"/>
        <v>42019.959837962961</v>
      </c>
      <c r="T2836" s="16">
        <f t="shared" si="223"/>
        <v>42034.959837962961</v>
      </c>
      <c r="U2836" s="14">
        <f t="shared" si="224"/>
        <v>2015</v>
      </c>
      <c r="V2836" s="17"/>
    </row>
    <row r="2837" spans="1:22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7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21"/>
        <v>20.12</v>
      </c>
      <c r="Q2837" s="11" t="s">
        <v>8314</v>
      </c>
      <c r="R2837" t="s">
        <v>8315</v>
      </c>
      <c r="S2837" s="16">
        <f t="shared" si="222"/>
        <v>42313.703900462962</v>
      </c>
      <c r="T2837" s="16">
        <f t="shared" si="223"/>
        <v>42343</v>
      </c>
      <c r="U2837" s="14">
        <f t="shared" si="224"/>
        <v>2015</v>
      </c>
      <c r="V2837" s="17"/>
    </row>
    <row r="2838" spans="1:22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7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221"/>
        <v>44.09</v>
      </c>
      <c r="Q2838" s="11" t="s">
        <v>8314</v>
      </c>
      <c r="R2838" t="s">
        <v>8315</v>
      </c>
      <c r="S2838" s="16">
        <f t="shared" si="222"/>
        <v>42746.261782407411</v>
      </c>
      <c r="T2838" s="16">
        <f t="shared" si="223"/>
        <v>42784.207638888889</v>
      </c>
      <c r="U2838" s="14">
        <f t="shared" si="224"/>
        <v>2017</v>
      </c>
      <c r="V2838" s="17"/>
    </row>
    <row r="2839" spans="1:22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7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221"/>
        <v>40.479999999999997</v>
      </c>
      <c r="Q2839" s="11" t="s">
        <v>8314</v>
      </c>
      <c r="R2839" t="s">
        <v>8315</v>
      </c>
      <c r="S2839" s="16">
        <f t="shared" si="222"/>
        <v>42307.908379629633</v>
      </c>
      <c r="T2839" s="16">
        <f t="shared" si="223"/>
        <v>42347.950046296297</v>
      </c>
      <c r="U2839" s="14">
        <f t="shared" si="224"/>
        <v>2015</v>
      </c>
      <c r="V2839" s="17"/>
    </row>
    <row r="2840" spans="1:22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7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21"/>
        <v>44.54</v>
      </c>
      <c r="Q2840" s="11" t="s">
        <v>8314</v>
      </c>
      <c r="R2840" t="s">
        <v>8315</v>
      </c>
      <c r="S2840" s="16">
        <f t="shared" si="222"/>
        <v>41842.607592592591</v>
      </c>
      <c r="T2840" s="16">
        <f t="shared" si="223"/>
        <v>41864.916666666664</v>
      </c>
      <c r="U2840" s="14">
        <f t="shared" si="224"/>
        <v>2014</v>
      </c>
      <c r="V2840" s="17"/>
    </row>
    <row r="2841" spans="1:22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7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21"/>
        <v>125.81</v>
      </c>
      <c r="Q2841" s="11" t="s">
        <v>8314</v>
      </c>
      <c r="R2841" t="s">
        <v>8315</v>
      </c>
      <c r="S2841" s="16">
        <f t="shared" si="222"/>
        <v>41853.240208333329</v>
      </c>
      <c r="T2841" s="16">
        <f t="shared" si="223"/>
        <v>41876.207638888889</v>
      </c>
      <c r="U2841" s="14">
        <f t="shared" si="224"/>
        <v>2014</v>
      </c>
      <c r="V2841" s="17"/>
    </row>
    <row r="2842" spans="1:22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7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21"/>
        <v>19.7</v>
      </c>
      <c r="Q2842" s="11" t="s">
        <v>8314</v>
      </c>
      <c r="R2842" t="s">
        <v>8315</v>
      </c>
      <c r="S2842" s="16">
        <f t="shared" si="222"/>
        <v>42060.035636574074</v>
      </c>
      <c r="T2842" s="16">
        <f t="shared" si="223"/>
        <v>42081.708333333328</v>
      </c>
      <c r="U2842" s="14">
        <f t="shared" si="224"/>
        <v>2015</v>
      </c>
      <c r="V2842" s="17"/>
    </row>
    <row r="2843" spans="1:22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7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21"/>
        <v>10</v>
      </c>
      <c r="Q2843" s="11" t="s">
        <v>8314</v>
      </c>
      <c r="R2843" t="s">
        <v>8315</v>
      </c>
      <c r="S2843" s="16">
        <f t="shared" si="222"/>
        <v>42291.739548611105</v>
      </c>
      <c r="T2843" s="16">
        <f t="shared" si="223"/>
        <v>42351.781215277777</v>
      </c>
      <c r="U2843" s="14">
        <f t="shared" si="224"/>
        <v>2015</v>
      </c>
      <c r="V2843" s="17"/>
    </row>
    <row r="2844" spans="1:22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7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221"/>
        <v>0</v>
      </c>
      <c r="Q2844" s="11" t="s">
        <v>8314</v>
      </c>
      <c r="R2844" t="s">
        <v>8315</v>
      </c>
      <c r="S2844" s="16">
        <f t="shared" si="222"/>
        <v>41784.952488425923</v>
      </c>
      <c r="T2844" s="16">
        <f t="shared" si="223"/>
        <v>41811.458333333336</v>
      </c>
      <c r="U2844" s="14">
        <f t="shared" si="224"/>
        <v>2014</v>
      </c>
      <c r="V2844" s="17"/>
    </row>
    <row r="2845" spans="1:22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7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221"/>
        <v>0</v>
      </c>
      <c r="Q2845" s="11" t="s">
        <v>8314</v>
      </c>
      <c r="R2845" t="s">
        <v>8315</v>
      </c>
      <c r="S2845" s="16">
        <f t="shared" si="222"/>
        <v>42492.737847222219</v>
      </c>
      <c r="T2845" s="16">
        <f t="shared" si="223"/>
        <v>42534.166666666672</v>
      </c>
      <c r="U2845" s="14">
        <f t="shared" si="224"/>
        <v>2016</v>
      </c>
      <c r="V2845" s="17"/>
    </row>
    <row r="2846" spans="1:22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7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21"/>
        <v>30</v>
      </c>
      <c r="Q2846" s="11" t="s">
        <v>8314</v>
      </c>
      <c r="R2846" t="s">
        <v>8315</v>
      </c>
      <c r="S2846" s="16">
        <f t="shared" si="222"/>
        <v>42709.546064814815</v>
      </c>
      <c r="T2846" s="16">
        <f t="shared" si="223"/>
        <v>42739.546064814815</v>
      </c>
      <c r="U2846" s="14">
        <f t="shared" si="224"/>
        <v>2016</v>
      </c>
      <c r="V2846" s="17"/>
    </row>
    <row r="2847" spans="1:22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7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21"/>
        <v>60.67</v>
      </c>
      <c r="Q2847" s="11" t="s">
        <v>8314</v>
      </c>
      <c r="R2847" t="s">
        <v>8315</v>
      </c>
      <c r="S2847" s="16">
        <f t="shared" si="222"/>
        <v>42103.016585648147</v>
      </c>
      <c r="T2847" s="16">
        <f t="shared" si="223"/>
        <v>42163.016585648147</v>
      </c>
      <c r="U2847" s="14">
        <f t="shared" si="224"/>
        <v>2015</v>
      </c>
      <c r="V2847" s="17"/>
    </row>
    <row r="2848" spans="1:22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7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21"/>
        <v>0</v>
      </c>
      <c r="Q2848" s="11" t="s">
        <v>8314</v>
      </c>
      <c r="R2848" t="s">
        <v>8315</v>
      </c>
      <c r="S2848" s="16">
        <f t="shared" si="222"/>
        <v>42108.692060185189</v>
      </c>
      <c r="T2848" s="16">
        <f t="shared" si="223"/>
        <v>42153.692060185189</v>
      </c>
      <c r="U2848" s="14">
        <f t="shared" si="224"/>
        <v>2015</v>
      </c>
      <c r="V2848" s="17"/>
    </row>
    <row r="2849" spans="1:22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7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21"/>
        <v>0</v>
      </c>
      <c r="Q2849" s="11" t="s">
        <v>8314</v>
      </c>
      <c r="R2849" t="s">
        <v>8315</v>
      </c>
      <c r="S2849" s="16">
        <f t="shared" si="222"/>
        <v>42453.806307870371</v>
      </c>
      <c r="T2849" s="16">
        <f t="shared" si="223"/>
        <v>42513.806307870371</v>
      </c>
      <c r="U2849" s="14">
        <f t="shared" si="224"/>
        <v>2016</v>
      </c>
      <c r="V2849" s="17"/>
    </row>
    <row r="2850" spans="1:22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7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21"/>
        <v>23.33</v>
      </c>
      <c r="Q2850" s="11" t="s">
        <v>8314</v>
      </c>
      <c r="R2850" t="s">
        <v>8315</v>
      </c>
      <c r="S2850" s="16">
        <f t="shared" si="222"/>
        <v>42123.648831018523</v>
      </c>
      <c r="T2850" s="16">
        <f t="shared" si="223"/>
        <v>42153.648831018523</v>
      </c>
      <c r="U2850" s="14">
        <f t="shared" si="224"/>
        <v>2015</v>
      </c>
      <c r="V2850" s="17"/>
    </row>
    <row r="2851" spans="1:22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7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21"/>
        <v>5</v>
      </c>
      <c r="Q2851" s="11" t="s">
        <v>8314</v>
      </c>
      <c r="R2851" t="s">
        <v>8315</v>
      </c>
      <c r="S2851" s="16">
        <f t="shared" si="222"/>
        <v>42453.428240740745</v>
      </c>
      <c r="T2851" s="16">
        <f t="shared" si="223"/>
        <v>42483.428240740745</v>
      </c>
      <c r="U2851" s="14">
        <f t="shared" si="224"/>
        <v>2016</v>
      </c>
      <c r="V2851" s="17"/>
    </row>
    <row r="2852" spans="1:22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7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21"/>
        <v>23.92</v>
      </c>
      <c r="Q2852" s="11" t="s">
        <v>8314</v>
      </c>
      <c r="R2852" t="s">
        <v>8315</v>
      </c>
      <c r="S2852" s="16">
        <f t="shared" si="222"/>
        <v>41858.007071759261</v>
      </c>
      <c r="T2852" s="16">
        <f t="shared" si="223"/>
        <v>41888.007071759261</v>
      </c>
      <c r="U2852" s="14">
        <f t="shared" si="224"/>
        <v>2014</v>
      </c>
      <c r="V2852" s="17"/>
    </row>
    <row r="2853" spans="1:22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7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21"/>
        <v>0</v>
      </c>
      <c r="Q2853" s="11" t="s">
        <v>8314</v>
      </c>
      <c r="R2853" t="s">
        <v>8315</v>
      </c>
      <c r="S2853" s="16">
        <f t="shared" si="222"/>
        <v>42390.002650462964</v>
      </c>
      <c r="T2853" s="16">
        <f t="shared" si="223"/>
        <v>42398.970138888893</v>
      </c>
      <c r="U2853" s="14">
        <f t="shared" si="224"/>
        <v>2016</v>
      </c>
      <c r="V2853" s="17"/>
    </row>
    <row r="2854" spans="1:22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7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21"/>
        <v>15.83</v>
      </c>
      <c r="Q2854" s="11" t="s">
        <v>8314</v>
      </c>
      <c r="R2854" t="s">
        <v>8315</v>
      </c>
      <c r="S2854" s="16">
        <f t="shared" si="222"/>
        <v>41781.045173611114</v>
      </c>
      <c r="T2854" s="16">
        <f t="shared" si="223"/>
        <v>41811.045173611114</v>
      </c>
      <c r="U2854" s="14">
        <f t="shared" si="224"/>
        <v>2014</v>
      </c>
      <c r="V2854" s="17"/>
    </row>
    <row r="2855" spans="1:22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7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21"/>
        <v>0</v>
      </c>
      <c r="Q2855" s="11" t="s">
        <v>8314</v>
      </c>
      <c r="R2855" t="s">
        <v>8315</v>
      </c>
      <c r="S2855" s="16">
        <f t="shared" si="222"/>
        <v>41836.190937499996</v>
      </c>
      <c r="T2855" s="16">
        <f t="shared" si="223"/>
        <v>41896.190937499996</v>
      </c>
      <c r="U2855" s="14">
        <f t="shared" si="224"/>
        <v>2014</v>
      </c>
      <c r="V2855" s="17"/>
    </row>
    <row r="2856" spans="1:22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7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21"/>
        <v>29.79</v>
      </c>
      <c r="Q2856" s="11" t="s">
        <v>8314</v>
      </c>
      <c r="R2856" t="s">
        <v>8315</v>
      </c>
      <c r="S2856" s="16">
        <f t="shared" si="222"/>
        <v>42111.71665509259</v>
      </c>
      <c r="T2856" s="16">
        <f t="shared" si="223"/>
        <v>42131.71665509259</v>
      </c>
      <c r="U2856" s="14">
        <f t="shared" si="224"/>
        <v>2015</v>
      </c>
      <c r="V2856" s="17"/>
    </row>
    <row r="2857" spans="1:22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7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21"/>
        <v>60</v>
      </c>
      <c r="Q2857" s="11" t="s">
        <v>8314</v>
      </c>
      <c r="R2857" t="s">
        <v>8315</v>
      </c>
      <c r="S2857" s="16">
        <f t="shared" si="222"/>
        <v>42370.007766203707</v>
      </c>
      <c r="T2857" s="16">
        <f t="shared" si="223"/>
        <v>42398.981944444444</v>
      </c>
      <c r="U2857" s="14">
        <f t="shared" si="224"/>
        <v>2016</v>
      </c>
      <c r="V2857" s="17"/>
    </row>
    <row r="2858" spans="1:22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7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21"/>
        <v>24.33</v>
      </c>
      <c r="Q2858" s="11" t="s">
        <v>8314</v>
      </c>
      <c r="R2858" t="s">
        <v>8315</v>
      </c>
      <c r="S2858" s="16">
        <f t="shared" si="222"/>
        <v>42165.037581018521</v>
      </c>
      <c r="T2858" s="16">
        <f t="shared" si="223"/>
        <v>42224.898611111115</v>
      </c>
      <c r="U2858" s="14">
        <f t="shared" si="224"/>
        <v>2015</v>
      </c>
      <c r="V2858" s="17"/>
    </row>
    <row r="2859" spans="1:22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7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21"/>
        <v>500</v>
      </c>
      <c r="Q2859" s="11" t="s">
        <v>8314</v>
      </c>
      <c r="R2859" t="s">
        <v>8315</v>
      </c>
      <c r="S2859" s="16">
        <f t="shared" si="222"/>
        <v>42726.920081018514</v>
      </c>
      <c r="T2859" s="16">
        <f t="shared" si="223"/>
        <v>42786.75</v>
      </c>
      <c r="U2859" s="14">
        <f t="shared" si="224"/>
        <v>2016</v>
      </c>
      <c r="V2859" s="17"/>
    </row>
    <row r="2860" spans="1:22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7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21"/>
        <v>0</v>
      </c>
      <c r="Q2860" s="11" t="s">
        <v>8314</v>
      </c>
      <c r="R2860" t="s">
        <v>8315</v>
      </c>
      <c r="S2860" s="16">
        <f t="shared" si="222"/>
        <v>41954.545081018514</v>
      </c>
      <c r="T2860" s="16">
        <f t="shared" si="223"/>
        <v>41978.477777777778</v>
      </c>
      <c r="U2860" s="14">
        <f t="shared" si="224"/>
        <v>2014</v>
      </c>
      <c r="V2860" s="17"/>
    </row>
    <row r="2861" spans="1:22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7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21"/>
        <v>35</v>
      </c>
      <c r="Q2861" s="11" t="s">
        <v>8314</v>
      </c>
      <c r="R2861" t="s">
        <v>8315</v>
      </c>
      <c r="S2861" s="16">
        <f t="shared" si="222"/>
        <v>42233.362314814818</v>
      </c>
      <c r="T2861" s="16">
        <f t="shared" si="223"/>
        <v>42293.362314814818</v>
      </c>
      <c r="U2861" s="14">
        <f t="shared" si="224"/>
        <v>2015</v>
      </c>
      <c r="V2861" s="17"/>
    </row>
    <row r="2862" spans="1:22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7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21"/>
        <v>29.56</v>
      </c>
      <c r="Q2862" s="11" t="s">
        <v>8314</v>
      </c>
      <c r="R2862" t="s">
        <v>8315</v>
      </c>
      <c r="S2862" s="16">
        <f t="shared" si="222"/>
        <v>42480.800648148142</v>
      </c>
      <c r="T2862" s="16">
        <f t="shared" si="223"/>
        <v>42540.800648148142</v>
      </c>
      <c r="U2862" s="14">
        <f t="shared" si="224"/>
        <v>2016</v>
      </c>
      <c r="V2862" s="17"/>
    </row>
    <row r="2863" spans="1:22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7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21"/>
        <v>26.67</v>
      </c>
      <c r="Q2863" s="11" t="s">
        <v>8314</v>
      </c>
      <c r="R2863" t="s">
        <v>8315</v>
      </c>
      <c r="S2863" s="16">
        <f t="shared" si="222"/>
        <v>42257.590833333335</v>
      </c>
      <c r="T2863" s="16">
        <f t="shared" si="223"/>
        <v>42271.590833333335</v>
      </c>
      <c r="U2863" s="14">
        <f t="shared" si="224"/>
        <v>2015</v>
      </c>
      <c r="V2863" s="17"/>
    </row>
    <row r="2864" spans="1:22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7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21"/>
        <v>18.329999999999998</v>
      </c>
      <c r="Q2864" s="11" t="s">
        <v>8314</v>
      </c>
      <c r="R2864" t="s">
        <v>8315</v>
      </c>
      <c r="S2864" s="16">
        <f t="shared" si="222"/>
        <v>41784.789687500001</v>
      </c>
      <c r="T2864" s="16">
        <f t="shared" si="223"/>
        <v>41814.789687500001</v>
      </c>
      <c r="U2864" s="14">
        <f t="shared" si="224"/>
        <v>2014</v>
      </c>
      <c r="V2864" s="17"/>
    </row>
    <row r="2865" spans="1:22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7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21"/>
        <v>20</v>
      </c>
      <c r="Q2865" s="11" t="s">
        <v>8314</v>
      </c>
      <c r="R2865" t="s">
        <v>8315</v>
      </c>
      <c r="S2865" s="16">
        <f t="shared" si="222"/>
        <v>41831.675034722226</v>
      </c>
      <c r="T2865" s="16">
        <f t="shared" si="223"/>
        <v>41891.675034722226</v>
      </c>
      <c r="U2865" s="14">
        <f t="shared" si="224"/>
        <v>2014</v>
      </c>
      <c r="V2865" s="17"/>
    </row>
    <row r="2866" spans="1:22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7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21"/>
        <v>13.33</v>
      </c>
      <c r="Q2866" s="11" t="s">
        <v>8314</v>
      </c>
      <c r="R2866" t="s">
        <v>8315</v>
      </c>
      <c r="S2866" s="16">
        <f t="shared" si="222"/>
        <v>42172.613506944443</v>
      </c>
      <c r="T2866" s="16">
        <f t="shared" si="223"/>
        <v>42202.554166666669</v>
      </c>
      <c r="U2866" s="14">
        <f t="shared" si="224"/>
        <v>2015</v>
      </c>
      <c r="V2866" s="17"/>
    </row>
    <row r="2867" spans="1:22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7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21"/>
        <v>0</v>
      </c>
      <c r="Q2867" s="11" t="s">
        <v>8314</v>
      </c>
      <c r="R2867" t="s">
        <v>8315</v>
      </c>
      <c r="S2867" s="16">
        <f t="shared" si="222"/>
        <v>41950.114108796297</v>
      </c>
      <c r="T2867" s="16">
        <f t="shared" si="223"/>
        <v>42010.114108796297</v>
      </c>
      <c r="U2867" s="14">
        <f t="shared" si="224"/>
        <v>2014</v>
      </c>
      <c r="V2867" s="17"/>
    </row>
    <row r="2868" spans="1:22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7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21"/>
        <v>22.5</v>
      </c>
      <c r="Q2868" s="11" t="s">
        <v>8314</v>
      </c>
      <c r="R2868" t="s">
        <v>8315</v>
      </c>
      <c r="S2868" s="16">
        <f t="shared" si="222"/>
        <v>42627.955104166671</v>
      </c>
      <c r="T2868" s="16">
        <f t="shared" si="223"/>
        <v>42657.916666666672</v>
      </c>
      <c r="U2868" s="14">
        <f t="shared" si="224"/>
        <v>2016</v>
      </c>
      <c r="V2868" s="17"/>
    </row>
    <row r="2869" spans="1:22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7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21"/>
        <v>50.4</v>
      </c>
      <c r="Q2869" s="11" t="s">
        <v>8314</v>
      </c>
      <c r="R2869" t="s">
        <v>8315</v>
      </c>
      <c r="S2869" s="16">
        <f t="shared" si="222"/>
        <v>42531.195277777777</v>
      </c>
      <c r="T2869" s="16">
        <f t="shared" si="223"/>
        <v>42555.166666666672</v>
      </c>
      <c r="U2869" s="14">
        <f t="shared" si="224"/>
        <v>2016</v>
      </c>
      <c r="V2869" s="17"/>
    </row>
    <row r="2870" spans="1:22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7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21"/>
        <v>105.03</v>
      </c>
      <c r="Q2870" s="11" t="s">
        <v>8314</v>
      </c>
      <c r="R2870" t="s">
        <v>8315</v>
      </c>
      <c r="S2870" s="16">
        <f t="shared" si="222"/>
        <v>42618.827013888891</v>
      </c>
      <c r="T2870" s="16">
        <f t="shared" si="223"/>
        <v>42648.827013888891</v>
      </c>
      <c r="U2870" s="14">
        <f t="shared" si="224"/>
        <v>2016</v>
      </c>
      <c r="V2870" s="17"/>
    </row>
    <row r="2871" spans="1:22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7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21"/>
        <v>35.4</v>
      </c>
      <c r="Q2871" s="11" t="s">
        <v>8314</v>
      </c>
      <c r="R2871" t="s">
        <v>8315</v>
      </c>
      <c r="S2871" s="16">
        <f t="shared" si="222"/>
        <v>42540.593530092592</v>
      </c>
      <c r="T2871" s="16">
        <f t="shared" si="223"/>
        <v>42570.593530092592</v>
      </c>
      <c r="U2871" s="14">
        <f t="shared" si="224"/>
        <v>2016</v>
      </c>
      <c r="V2871" s="17"/>
    </row>
    <row r="2872" spans="1:22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7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21"/>
        <v>83.33</v>
      </c>
      <c r="Q2872" s="11" t="s">
        <v>8314</v>
      </c>
      <c r="R2872" t="s">
        <v>8315</v>
      </c>
      <c r="S2872" s="16">
        <f t="shared" si="222"/>
        <v>41746.189409722225</v>
      </c>
      <c r="T2872" s="16">
        <f t="shared" si="223"/>
        <v>41776.189409722225</v>
      </c>
      <c r="U2872" s="14">
        <f t="shared" si="224"/>
        <v>2014</v>
      </c>
      <c r="V2872" s="17"/>
    </row>
    <row r="2873" spans="1:22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7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21"/>
        <v>35.92</v>
      </c>
      <c r="Q2873" s="11" t="s">
        <v>8314</v>
      </c>
      <c r="R2873" t="s">
        <v>8315</v>
      </c>
      <c r="S2873" s="16">
        <f t="shared" si="222"/>
        <v>41974.738576388889</v>
      </c>
      <c r="T2873" s="16">
        <f t="shared" si="223"/>
        <v>41994.738576388889</v>
      </c>
      <c r="U2873" s="14">
        <f t="shared" si="224"/>
        <v>2014</v>
      </c>
      <c r="V2873" s="17"/>
    </row>
    <row r="2874" spans="1:22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7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21"/>
        <v>0</v>
      </c>
      <c r="Q2874" s="11" t="s">
        <v>8314</v>
      </c>
      <c r="R2874" t="s">
        <v>8315</v>
      </c>
      <c r="S2874" s="16">
        <f t="shared" si="222"/>
        <v>42115.11618055556</v>
      </c>
      <c r="T2874" s="16">
        <f t="shared" si="223"/>
        <v>42175.11618055556</v>
      </c>
      <c r="U2874" s="14">
        <f t="shared" si="224"/>
        <v>2015</v>
      </c>
      <c r="V2874" s="17"/>
    </row>
    <row r="2875" spans="1:22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7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21"/>
        <v>119.13</v>
      </c>
      <c r="Q2875" s="11" t="s">
        <v>8314</v>
      </c>
      <c r="R2875" t="s">
        <v>8315</v>
      </c>
      <c r="S2875" s="16">
        <f t="shared" si="222"/>
        <v>42002.817488425921</v>
      </c>
      <c r="T2875" s="16">
        <f t="shared" si="223"/>
        <v>42032.817488425921</v>
      </c>
      <c r="U2875" s="14">
        <f t="shared" si="224"/>
        <v>2014</v>
      </c>
      <c r="V2875" s="17"/>
    </row>
    <row r="2876" spans="1:22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7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21"/>
        <v>90.33</v>
      </c>
      <c r="Q2876" s="11" t="s">
        <v>8314</v>
      </c>
      <c r="R2876" t="s">
        <v>8315</v>
      </c>
      <c r="S2876" s="16">
        <f t="shared" si="222"/>
        <v>42722.84474537037</v>
      </c>
      <c r="T2876" s="16">
        <f t="shared" si="223"/>
        <v>42752.84474537037</v>
      </c>
      <c r="U2876" s="14">
        <f t="shared" si="224"/>
        <v>2016</v>
      </c>
      <c r="V2876" s="17"/>
    </row>
    <row r="2877" spans="1:22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7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21"/>
        <v>2.33</v>
      </c>
      <c r="Q2877" s="11" t="s">
        <v>8314</v>
      </c>
      <c r="R2877" t="s">
        <v>8315</v>
      </c>
      <c r="S2877" s="16">
        <f t="shared" si="222"/>
        <v>42465.128391203703</v>
      </c>
      <c r="T2877" s="16">
        <f t="shared" si="223"/>
        <v>42495.128391203703</v>
      </c>
      <c r="U2877" s="14">
        <f t="shared" si="224"/>
        <v>2016</v>
      </c>
      <c r="V2877" s="17"/>
    </row>
    <row r="2878" spans="1:22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7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21"/>
        <v>0</v>
      </c>
      <c r="Q2878" s="11" t="s">
        <v>8314</v>
      </c>
      <c r="R2878" t="s">
        <v>8315</v>
      </c>
      <c r="S2878" s="16">
        <f t="shared" si="222"/>
        <v>42171.743969907402</v>
      </c>
      <c r="T2878" s="16">
        <f t="shared" si="223"/>
        <v>42201.743969907402</v>
      </c>
      <c r="U2878" s="14">
        <f t="shared" si="224"/>
        <v>2015</v>
      </c>
      <c r="V2878" s="17"/>
    </row>
    <row r="2879" spans="1:22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7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21"/>
        <v>108.33</v>
      </c>
      <c r="Q2879" s="11" t="s">
        <v>8314</v>
      </c>
      <c r="R2879" t="s">
        <v>8315</v>
      </c>
      <c r="S2879" s="16">
        <f t="shared" si="222"/>
        <v>42672.955138888887</v>
      </c>
      <c r="T2879" s="16">
        <f t="shared" si="223"/>
        <v>42704.708333333328</v>
      </c>
      <c r="U2879" s="14">
        <f t="shared" si="224"/>
        <v>2016</v>
      </c>
      <c r="V2879" s="17"/>
    </row>
    <row r="2880" spans="1:22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7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21"/>
        <v>15.75</v>
      </c>
      <c r="Q2880" s="11" t="s">
        <v>8314</v>
      </c>
      <c r="R2880" t="s">
        <v>8315</v>
      </c>
      <c r="S2880" s="16">
        <f t="shared" si="222"/>
        <v>42128.615682870368</v>
      </c>
      <c r="T2880" s="16">
        <f t="shared" si="223"/>
        <v>42188.615682870368</v>
      </c>
      <c r="U2880" s="14">
        <f t="shared" si="224"/>
        <v>2015</v>
      </c>
      <c r="V2880" s="17"/>
    </row>
    <row r="2881" spans="1:22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7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21"/>
        <v>29</v>
      </c>
      <c r="Q2881" s="11" t="s">
        <v>8314</v>
      </c>
      <c r="R2881" t="s">
        <v>8315</v>
      </c>
      <c r="S2881" s="16">
        <f t="shared" si="222"/>
        <v>42359.725243055553</v>
      </c>
      <c r="T2881" s="16">
        <f t="shared" si="223"/>
        <v>42389.725243055553</v>
      </c>
      <c r="U2881" s="14">
        <f t="shared" si="224"/>
        <v>2015</v>
      </c>
      <c r="V2881" s="17"/>
    </row>
    <row r="2882" spans="1:22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7">
        <f t="shared" ref="F2882:F2945" si="225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221"/>
        <v>96.55</v>
      </c>
      <c r="Q2882" s="11" t="s">
        <v>8314</v>
      </c>
      <c r="R2882" t="s">
        <v>8315</v>
      </c>
      <c r="S2882" s="16">
        <f t="shared" si="222"/>
        <v>42192.905694444446</v>
      </c>
      <c r="T2882" s="16">
        <f t="shared" si="223"/>
        <v>42236.711805555555</v>
      </c>
      <c r="U2882" s="14">
        <f t="shared" si="224"/>
        <v>2015</v>
      </c>
      <c r="V2882" s="17"/>
    </row>
    <row r="2883" spans="1:22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7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226">IFERROR(ROUND(E2883/M2883,2),0)</f>
        <v>0</v>
      </c>
      <c r="Q2883" s="11" t="s">
        <v>8314</v>
      </c>
      <c r="R2883" t="s">
        <v>8315</v>
      </c>
      <c r="S2883" s="16">
        <f t="shared" ref="S2883:S2946" si="227">(((K2883/60)/60)/24)+DATE(1970,1,1)</f>
        <v>41916.597638888888</v>
      </c>
      <c r="T2883" s="16">
        <f t="shared" ref="T2883:T2946" si="228">(((J2883/60)/60)/24)+DATE(1970,1,1)</f>
        <v>41976.639305555553</v>
      </c>
      <c r="U2883" s="14">
        <f t="shared" si="224"/>
        <v>2014</v>
      </c>
      <c r="V2883" s="17"/>
    </row>
    <row r="2884" spans="1:22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7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26"/>
        <v>63</v>
      </c>
      <c r="Q2884" s="11" t="s">
        <v>8314</v>
      </c>
      <c r="R2884" t="s">
        <v>8315</v>
      </c>
      <c r="S2884" s="16">
        <f t="shared" si="227"/>
        <v>42461.596273148149</v>
      </c>
      <c r="T2884" s="16">
        <f t="shared" si="228"/>
        <v>42491.596273148149</v>
      </c>
      <c r="U2884" s="14">
        <f t="shared" ref="U2884:U2947" si="229">YEAR(S2884)</f>
        <v>2016</v>
      </c>
      <c r="V2884" s="17"/>
    </row>
    <row r="2885" spans="1:22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7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26"/>
        <v>381.6</v>
      </c>
      <c r="Q2885" s="11" t="s">
        <v>8314</v>
      </c>
      <c r="R2885" t="s">
        <v>8315</v>
      </c>
      <c r="S2885" s="16">
        <f t="shared" si="227"/>
        <v>42370.90320601852</v>
      </c>
      <c r="T2885" s="16">
        <f t="shared" si="228"/>
        <v>42406.207638888889</v>
      </c>
      <c r="U2885" s="14">
        <f t="shared" si="229"/>
        <v>2016</v>
      </c>
      <c r="V2885" s="17"/>
    </row>
    <row r="2886" spans="1:22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7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26"/>
        <v>46.25</v>
      </c>
      <c r="Q2886" s="11" t="s">
        <v>8314</v>
      </c>
      <c r="R2886" t="s">
        <v>8315</v>
      </c>
      <c r="S2886" s="16">
        <f t="shared" si="227"/>
        <v>41948.727256944447</v>
      </c>
      <c r="T2886" s="16">
        <f t="shared" si="228"/>
        <v>41978.727256944447</v>
      </c>
      <c r="U2886" s="14">
        <f t="shared" si="229"/>
        <v>2014</v>
      </c>
      <c r="V2886" s="17"/>
    </row>
    <row r="2887" spans="1:22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7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26"/>
        <v>26</v>
      </c>
      <c r="Q2887" s="11" t="s">
        <v>8314</v>
      </c>
      <c r="R2887" t="s">
        <v>8315</v>
      </c>
      <c r="S2887" s="16">
        <f t="shared" si="227"/>
        <v>42047.07640046296</v>
      </c>
      <c r="T2887" s="16">
        <f t="shared" si="228"/>
        <v>42077.034733796296</v>
      </c>
      <c r="U2887" s="14">
        <f t="shared" si="229"/>
        <v>2015</v>
      </c>
      <c r="V2887" s="17"/>
    </row>
    <row r="2888" spans="1:22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7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26"/>
        <v>10</v>
      </c>
      <c r="Q2888" s="11" t="s">
        <v>8314</v>
      </c>
      <c r="R2888" t="s">
        <v>8315</v>
      </c>
      <c r="S2888" s="16">
        <f t="shared" si="227"/>
        <v>42261.632916666669</v>
      </c>
      <c r="T2888" s="16">
        <f t="shared" si="228"/>
        <v>42266.165972222225</v>
      </c>
      <c r="U2888" s="14">
        <f t="shared" si="229"/>
        <v>2015</v>
      </c>
      <c r="V2888" s="17"/>
    </row>
    <row r="2889" spans="1:22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7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26"/>
        <v>5</v>
      </c>
      <c r="Q2889" s="11" t="s">
        <v>8314</v>
      </c>
      <c r="R2889" t="s">
        <v>8315</v>
      </c>
      <c r="S2889" s="16">
        <f t="shared" si="227"/>
        <v>41985.427361111113</v>
      </c>
      <c r="T2889" s="16">
        <f t="shared" si="228"/>
        <v>42015.427361111113</v>
      </c>
      <c r="U2889" s="14">
        <f t="shared" si="229"/>
        <v>2014</v>
      </c>
      <c r="V2889" s="17"/>
    </row>
    <row r="2890" spans="1:22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7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26"/>
        <v>0</v>
      </c>
      <c r="Q2890" s="11" t="s">
        <v>8314</v>
      </c>
      <c r="R2890" t="s">
        <v>8315</v>
      </c>
      <c r="S2890" s="16">
        <f t="shared" si="227"/>
        <v>41922.535185185188</v>
      </c>
      <c r="T2890" s="16">
        <f t="shared" si="228"/>
        <v>41930.207638888889</v>
      </c>
      <c r="U2890" s="14">
        <f t="shared" si="229"/>
        <v>2014</v>
      </c>
      <c r="V2890" s="17"/>
    </row>
    <row r="2891" spans="1:22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7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26"/>
        <v>81.569999999999993</v>
      </c>
      <c r="Q2891" s="11" t="s">
        <v>8314</v>
      </c>
      <c r="R2891" t="s">
        <v>8315</v>
      </c>
      <c r="S2891" s="16">
        <f t="shared" si="227"/>
        <v>41850.863252314812</v>
      </c>
      <c r="T2891" s="16">
        <f t="shared" si="228"/>
        <v>41880.863252314812</v>
      </c>
      <c r="U2891" s="14">
        <f t="shared" si="229"/>
        <v>2014</v>
      </c>
      <c r="V2891" s="17"/>
    </row>
    <row r="2892" spans="1:22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7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26"/>
        <v>7</v>
      </c>
      <c r="Q2892" s="11" t="s">
        <v>8314</v>
      </c>
      <c r="R2892" t="s">
        <v>8315</v>
      </c>
      <c r="S2892" s="16">
        <f t="shared" si="227"/>
        <v>41831.742962962962</v>
      </c>
      <c r="T2892" s="16">
        <f t="shared" si="228"/>
        <v>41860.125</v>
      </c>
      <c r="U2892" s="14">
        <f t="shared" si="229"/>
        <v>2014</v>
      </c>
      <c r="V2892" s="17"/>
    </row>
    <row r="2893" spans="1:22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7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26"/>
        <v>27.3</v>
      </c>
      <c r="Q2893" s="11" t="s">
        <v>8314</v>
      </c>
      <c r="R2893" t="s">
        <v>8315</v>
      </c>
      <c r="S2893" s="16">
        <f t="shared" si="227"/>
        <v>42415.883425925931</v>
      </c>
      <c r="T2893" s="16">
        <f t="shared" si="228"/>
        <v>42475.84175925926</v>
      </c>
      <c r="U2893" s="14">
        <f t="shared" si="229"/>
        <v>2016</v>
      </c>
      <c r="V2893" s="17"/>
    </row>
    <row r="2894" spans="1:22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7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26"/>
        <v>29.41</v>
      </c>
      <c r="Q2894" s="11" t="s">
        <v>8314</v>
      </c>
      <c r="R2894" t="s">
        <v>8315</v>
      </c>
      <c r="S2894" s="16">
        <f t="shared" si="227"/>
        <v>41869.714166666665</v>
      </c>
      <c r="T2894" s="16">
        <f t="shared" si="228"/>
        <v>41876.875</v>
      </c>
      <c r="U2894" s="14">
        <f t="shared" si="229"/>
        <v>2014</v>
      </c>
      <c r="V2894" s="17"/>
    </row>
    <row r="2895" spans="1:22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7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26"/>
        <v>12.5</v>
      </c>
      <c r="Q2895" s="11" t="s">
        <v>8314</v>
      </c>
      <c r="R2895" t="s">
        <v>8315</v>
      </c>
      <c r="S2895" s="16">
        <f t="shared" si="227"/>
        <v>41953.773090277777</v>
      </c>
      <c r="T2895" s="16">
        <f t="shared" si="228"/>
        <v>42013.083333333328</v>
      </c>
      <c r="U2895" s="14">
        <f t="shared" si="229"/>
        <v>2014</v>
      </c>
      <c r="V2895" s="17"/>
    </row>
    <row r="2896" spans="1:22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7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26"/>
        <v>0</v>
      </c>
      <c r="Q2896" s="11" t="s">
        <v>8314</v>
      </c>
      <c r="R2896" t="s">
        <v>8315</v>
      </c>
      <c r="S2896" s="16">
        <f t="shared" si="227"/>
        <v>42037.986284722225</v>
      </c>
      <c r="T2896" s="16">
        <f t="shared" si="228"/>
        <v>42097.944618055553</v>
      </c>
      <c r="U2896" s="14">
        <f t="shared" si="229"/>
        <v>2015</v>
      </c>
      <c r="V2896" s="17"/>
    </row>
    <row r="2897" spans="1:22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7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26"/>
        <v>5.75</v>
      </c>
      <c r="Q2897" s="11" t="s">
        <v>8314</v>
      </c>
      <c r="R2897" t="s">
        <v>8315</v>
      </c>
      <c r="S2897" s="16">
        <f t="shared" si="227"/>
        <v>41811.555462962962</v>
      </c>
      <c r="T2897" s="16">
        <f t="shared" si="228"/>
        <v>41812.875</v>
      </c>
      <c r="U2897" s="14">
        <f t="shared" si="229"/>
        <v>2014</v>
      </c>
      <c r="V2897" s="17"/>
    </row>
    <row r="2898" spans="1:22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7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26"/>
        <v>52.08</v>
      </c>
      <c r="Q2898" s="11" t="s">
        <v>8314</v>
      </c>
      <c r="R2898" t="s">
        <v>8315</v>
      </c>
      <c r="S2898" s="16">
        <f t="shared" si="227"/>
        <v>42701.908807870372</v>
      </c>
      <c r="T2898" s="16">
        <f t="shared" si="228"/>
        <v>42716.25</v>
      </c>
      <c r="U2898" s="14">
        <f t="shared" si="229"/>
        <v>2016</v>
      </c>
      <c r="V2898" s="17"/>
    </row>
    <row r="2899" spans="1:22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7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26"/>
        <v>183.33</v>
      </c>
      <c r="Q2899" s="11" t="s">
        <v>8314</v>
      </c>
      <c r="R2899" t="s">
        <v>8315</v>
      </c>
      <c r="S2899" s="16">
        <f t="shared" si="227"/>
        <v>42258.646504629629</v>
      </c>
      <c r="T2899" s="16">
        <f t="shared" si="228"/>
        <v>42288.645196759258</v>
      </c>
      <c r="U2899" s="14">
        <f t="shared" si="229"/>
        <v>2015</v>
      </c>
      <c r="V2899" s="17"/>
    </row>
    <row r="2900" spans="1:22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7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26"/>
        <v>26.33</v>
      </c>
      <c r="Q2900" s="11" t="s">
        <v>8314</v>
      </c>
      <c r="R2900" t="s">
        <v>8315</v>
      </c>
      <c r="S2900" s="16">
        <f t="shared" si="227"/>
        <v>42278.664965277778</v>
      </c>
      <c r="T2900" s="16">
        <f t="shared" si="228"/>
        <v>42308.664965277778</v>
      </c>
      <c r="U2900" s="14">
        <f t="shared" si="229"/>
        <v>2015</v>
      </c>
      <c r="V2900" s="17"/>
    </row>
    <row r="2901" spans="1:22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7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26"/>
        <v>0</v>
      </c>
      <c r="Q2901" s="11" t="s">
        <v>8314</v>
      </c>
      <c r="R2901" t="s">
        <v>8315</v>
      </c>
      <c r="S2901" s="16">
        <f t="shared" si="227"/>
        <v>42515.078217592592</v>
      </c>
      <c r="T2901" s="16">
        <f t="shared" si="228"/>
        <v>42575.078217592592</v>
      </c>
      <c r="U2901" s="14">
        <f t="shared" si="229"/>
        <v>2016</v>
      </c>
      <c r="V2901" s="17"/>
    </row>
    <row r="2902" spans="1:22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7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26"/>
        <v>486.43</v>
      </c>
      <c r="Q2902" s="11" t="s">
        <v>8314</v>
      </c>
      <c r="R2902" t="s">
        <v>8315</v>
      </c>
      <c r="S2902" s="16">
        <f t="shared" si="227"/>
        <v>41830.234166666669</v>
      </c>
      <c r="T2902" s="16">
        <f t="shared" si="228"/>
        <v>41860.234166666669</v>
      </c>
      <c r="U2902" s="14">
        <f t="shared" si="229"/>
        <v>2014</v>
      </c>
      <c r="V2902" s="17"/>
    </row>
    <row r="2903" spans="1:22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7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26"/>
        <v>3</v>
      </c>
      <c r="Q2903" s="11" t="s">
        <v>8314</v>
      </c>
      <c r="R2903" t="s">
        <v>8315</v>
      </c>
      <c r="S2903" s="16">
        <f t="shared" si="227"/>
        <v>41982.904386574075</v>
      </c>
      <c r="T2903" s="16">
        <f t="shared" si="228"/>
        <v>42042.904386574075</v>
      </c>
      <c r="U2903" s="14">
        <f t="shared" si="229"/>
        <v>2014</v>
      </c>
      <c r="V2903" s="17"/>
    </row>
    <row r="2904" spans="1:22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7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26"/>
        <v>25</v>
      </c>
      <c r="Q2904" s="11" t="s">
        <v>8314</v>
      </c>
      <c r="R2904" t="s">
        <v>8315</v>
      </c>
      <c r="S2904" s="16">
        <f t="shared" si="227"/>
        <v>42210.439768518518</v>
      </c>
      <c r="T2904" s="16">
        <f t="shared" si="228"/>
        <v>42240.439768518518</v>
      </c>
      <c r="U2904" s="14">
        <f t="shared" si="229"/>
        <v>2015</v>
      </c>
      <c r="V2904" s="17"/>
    </row>
    <row r="2905" spans="1:22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7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26"/>
        <v>9.75</v>
      </c>
      <c r="Q2905" s="11" t="s">
        <v>8314</v>
      </c>
      <c r="R2905" t="s">
        <v>8315</v>
      </c>
      <c r="S2905" s="16">
        <f t="shared" si="227"/>
        <v>42196.166874999995</v>
      </c>
      <c r="T2905" s="16">
        <f t="shared" si="228"/>
        <v>42256.166874999995</v>
      </c>
      <c r="U2905" s="14">
        <f t="shared" si="229"/>
        <v>2015</v>
      </c>
      <c r="V2905" s="17"/>
    </row>
    <row r="2906" spans="1:22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7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26"/>
        <v>18.75</v>
      </c>
      <c r="Q2906" s="11" t="s">
        <v>8314</v>
      </c>
      <c r="R2906" t="s">
        <v>8315</v>
      </c>
      <c r="S2906" s="16">
        <f t="shared" si="227"/>
        <v>41940.967951388891</v>
      </c>
      <c r="T2906" s="16">
        <f t="shared" si="228"/>
        <v>41952.5</v>
      </c>
      <c r="U2906" s="14">
        <f t="shared" si="229"/>
        <v>2014</v>
      </c>
      <c r="V2906" s="17"/>
    </row>
    <row r="2907" spans="1:22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7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26"/>
        <v>36.590000000000003</v>
      </c>
      <c r="Q2907" s="11" t="s">
        <v>8314</v>
      </c>
      <c r="R2907" t="s">
        <v>8315</v>
      </c>
      <c r="S2907" s="16">
        <f t="shared" si="227"/>
        <v>42606.056863425925</v>
      </c>
      <c r="T2907" s="16">
        <f t="shared" si="228"/>
        <v>42620.056863425925</v>
      </c>
      <c r="U2907" s="14">
        <f t="shared" si="229"/>
        <v>2016</v>
      </c>
      <c r="V2907" s="17"/>
    </row>
    <row r="2908" spans="1:22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7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26"/>
        <v>80.709999999999994</v>
      </c>
      <c r="Q2908" s="11" t="s">
        <v>8314</v>
      </c>
      <c r="R2908" t="s">
        <v>8315</v>
      </c>
      <c r="S2908" s="16">
        <f t="shared" si="227"/>
        <v>42199.648912037039</v>
      </c>
      <c r="T2908" s="16">
        <f t="shared" si="228"/>
        <v>42217.041666666672</v>
      </c>
      <c r="U2908" s="14">
        <f t="shared" si="229"/>
        <v>2015</v>
      </c>
      <c r="V2908" s="17"/>
    </row>
    <row r="2909" spans="1:22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7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226"/>
        <v>1</v>
      </c>
      <c r="Q2909" s="11" t="s">
        <v>8314</v>
      </c>
      <c r="R2909" t="s">
        <v>8315</v>
      </c>
      <c r="S2909" s="16">
        <f t="shared" si="227"/>
        <v>42444.877743055549</v>
      </c>
      <c r="T2909" s="16">
        <f t="shared" si="228"/>
        <v>42504.877743055549</v>
      </c>
      <c r="U2909" s="14">
        <f t="shared" si="229"/>
        <v>2016</v>
      </c>
      <c r="V2909" s="17"/>
    </row>
    <row r="2910" spans="1:22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7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26"/>
        <v>52.8</v>
      </c>
      <c r="Q2910" s="11" t="s">
        <v>8314</v>
      </c>
      <c r="R2910" t="s">
        <v>8315</v>
      </c>
      <c r="S2910" s="16">
        <f t="shared" si="227"/>
        <v>42499.731701388882</v>
      </c>
      <c r="T2910" s="16">
        <f t="shared" si="228"/>
        <v>42529.731701388882</v>
      </c>
      <c r="U2910" s="14">
        <f t="shared" si="229"/>
        <v>2016</v>
      </c>
      <c r="V2910" s="17"/>
    </row>
    <row r="2911" spans="1:22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7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26"/>
        <v>20</v>
      </c>
      <c r="Q2911" s="11" t="s">
        <v>8314</v>
      </c>
      <c r="R2911" t="s">
        <v>8315</v>
      </c>
      <c r="S2911" s="16">
        <f t="shared" si="227"/>
        <v>41929.266215277778</v>
      </c>
      <c r="T2911" s="16">
        <f t="shared" si="228"/>
        <v>41968.823611111111</v>
      </c>
      <c r="U2911" s="14">
        <f t="shared" si="229"/>
        <v>2014</v>
      </c>
      <c r="V2911" s="17"/>
    </row>
    <row r="2912" spans="1:22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7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26"/>
        <v>1</v>
      </c>
      <c r="Q2912" s="11" t="s">
        <v>8314</v>
      </c>
      <c r="R2912" t="s">
        <v>8315</v>
      </c>
      <c r="S2912" s="16">
        <f t="shared" si="227"/>
        <v>42107.841284722221</v>
      </c>
      <c r="T2912" s="16">
        <f t="shared" si="228"/>
        <v>42167.841284722221</v>
      </c>
      <c r="U2912" s="14">
        <f t="shared" si="229"/>
        <v>2015</v>
      </c>
      <c r="V2912" s="17"/>
    </row>
    <row r="2913" spans="1:22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7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26"/>
        <v>46.93</v>
      </c>
      <c r="Q2913" s="11" t="s">
        <v>8314</v>
      </c>
      <c r="R2913" t="s">
        <v>8315</v>
      </c>
      <c r="S2913" s="16">
        <f t="shared" si="227"/>
        <v>42142.768819444449</v>
      </c>
      <c r="T2913" s="16">
        <f t="shared" si="228"/>
        <v>42182.768819444449</v>
      </c>
      <c r="U2913" s="14">
        <f t="shared" si="229"/>
        <v>2015</v>
      </c>
      <c r="V2913" s="17"/>
    </row>
    <row r="2914" spans="1:22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7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26"/>
        <v>78.08</v>
      </c>
      <c r="Q2914" s="11" t="s">
        <v>8314</v>
      </c>
      <c r="R2914" t="s">
        <v>8315</v>
      </c>
      <c r="S2914" s="16">
        <f t="shared" si="227"/>
        <v>42354.131643518514</v>
      </c>
      <c r="T2914" s="16">
        <f t="shared" si="228"/>
        <v>42384.131643518514</v>
      </c>
      <c r="U2914" s="14">
        <f t="shared" si="229"/>
        <v>2015</v>
      </c>
      <c r="V2914" s="17"/>
    </row>
    <row r="2915" spans="1:22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7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26"/>
        <v>1</v>
      </c>
      <c r="Q2915" s="11" t="s">
        <v>8314</v>
      </c>
      <c r="R2915" t="s">
        <v>8315</v>
      </c>
      <c r="S2915" s="16">
        <f t="shared" si="227"/>
        <v>41828.922905092593</v>
      </c>
      <c r="T2915" s="16">
        <f t="shared" si="228"/>
        <v>41888.922905092593</v>
      </c>
      <c r="U2915" s="14">
        <f t="shared" si="229"/>
        <v>2014</v>
      </c>
      <c r="V2915" s="17"/>
    </row>
    <row r="2916" spans="1:22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7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26"/>
        <v>1</v>
      </c>
      <c r="Q2916" s="11" t="s">
        <v>8314</v>
      </c>
      <c r="R2916" t="s">
        <v>8315</v>
      </c>
      <c r="S2916" s="16">
        <f t="shared" si="227"/>
        <v>42017.907337962963</v>
      </c>
      <c r="T2916" s="16">
        <f t="shared" si="228"/>
        <v>42077.865671296298</v>
      </c>
      <c r="U2916" s="14">
        <f t="shared" si="229"/>
        <v>2015</v>
      </c>
      <c r="V2916" s="17"/>
    </row>
    <row r="2917" spans="1:22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7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26"/>
        <v>203.67</v>
      </c>
      <c r="Q2917" s="11" t="s">
        <v>8314</v>
      </c>
      <c r="R2917" t="s">
        <v>8315</v>
      </c>
      <c r="S2917" s="16">
        <f t="shared" si="227"/>
        <v>42415.398032407407</v>
      </c>
      <c r="T2917" s="16">
        <f t="shared" si="228"/>
        <v>42445.356365740736</v>
      </c>
      <c r="U2917" s="14">
        <f t="shared" si="229"/>
        <v>2016</v>
      </c>
      <c r="V2917" s="17"/>
    </row>
    <row r="2918" spans="1:22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7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26"/>
        <v>20.71</v>
      </c>
      <c r="Q2918" s="11" t="s">
        <v>8314</v>
      </c>
      <c r="R2918" t="s">
        <v>8315</v>
      </c>
      <c r="S2918" s="16">
        <f t="shared" si="227"/>
        <v>41755.476724537039</v>
      </c>
      <c r="T2918" s="16">
        <f t="shared" si="228"/>
        <v>41778.476724537039</v>
      </c>
      <c r="U2918" s="14">
        <f t="shared" si="229"/>
        <v>2014</v>
      </c>
      <c r="V2918" s="17"/>
    </row>
    <row r="2919" spans="1:22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7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26"/>
        <v>48.56</v>
      </c>
      <c r="Q2919" s="11" t="s">
        <v>8314</v>
      </c>
      <c r="R2919" t="s">
        <v>8315</v>
      </c>
      <c r="S2919" s="16">
        <f t="shared" si="227"/>
        <v>42245.234340277777</v>
      </c>
      <c r="T2919" s="16">
        <f t="shared" si="228"/>
        <v>42263.234340277777</v>
      </c>
      <c r="U2919" s="14">
        <f t="shared" si="229"/>
        <v>2015</v>
      </c>
      <c r="V2919" s="17"/>
    </row>
    <row r="2920" spans="1:22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7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26"/>
        <v>68.099999999999994</v>
      </c>
      <c r="Q2920" s="11" t="s">
        <v>8314</v>
      </c>
      <c r="R2920" t="s">
        <v>8315</v>
      </c>
      <c r="S2920" s="16">
        <f t="shared" si="227"/>
        <v>42278.629710648151</v>
      </c>
      <c r="T2920" s="16">
        <f t="shared" si="228"/>
        <v>42306.629710648151</v>
      </c>
      <c r="U2920" s="14">
        <f t="shared" si="229"/>
        <v>2015</v>
      </c>
      <c r="V2920" s="17"/>
    </row>
    <row r="2921" spans="1:22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7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26"/>
        <v>8.5</v>
      </c>
      <c r="Q2921" s="11" t="s">
        <v>8314</v>
      </c>
      <c r="R2921" t="s">
        <v>8315</v>
      </c>
      <c r="S2921" s="16">
        <f t="shared" si="227"/>
        <v>41826.61954861111</v>
      </c>
      <c r="T2921" s="16">
        <f t="shared" si="228"/>
        <v>41856.61954861111</v>
      </c>
      <c r="U2921" s="14">
        <f t="shared" si="229"/>
        <v>2014</v>
      </c>
      <c r="V2921" s="17"/>
    </row>
    <row r="2922" spans="1:22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7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26"/>
        <v>51.62</v>
      </c>
      <c r="Q2922" s="11" t="s">
        <v>8314</v>
      </c>
      <c r="R2922" t="s">
        <v>8315</v>
      </c>
      <c r="S2922" s="16">
        <f t="shared" si="227"/>
        <v>42058.792476851857</v>
      </c>
      <c r="T2922" s="16">
        <f t="shared" si="228"/>
        <v>42088.750810185185</v>
      </c>
      <c r="U2922" s="14">
        <f t="shared" si="229"/>
        <v>2015</v>
      </c>
      <c r="V2922" s="17"/>
    </row>
    <row r="2923" spans="1:22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7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26"/>
        <v>43</v>
      </c>
      <c r="Q2923" s="11" t="s">
        <v>8314</v>
      </c>
      <c r="R2923" t="s">
        <v>8356</v>
      </c>
      <c r="S2923" s="16">
        <f t="shared" si="227"/>
        <v>41877.886620370373</v>
      </c>
      <c r="T2923" s="16">
        <f t="shared" si="228"/>
        <v>41907.886620370373</v>
      </c>
      <c r="U2923" s="14">
        <f t="shared" si="229"/>
        <v>2014</v>
      </c>
      <c r="V2923" s="17"/>
    </row>
    <row r="2924" spans="1:22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7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26"/>
        <v>83.33</v>
      </c>
      <c r="Q2924" s="11" t="s">
        <v>8314</v>
      </c>
      <c r="R2924" t="s">
        <v>8356</v>
      </c>
      <c r="S2924" s="16">
        <f t="shared" si="227"/>
        <v>42097.874155092592</v>
      </c>
      <c r="T2924" s="16">
        <f t="shared" si="228"/>
        <v>42142.874155092592</v>
      </c>
      <c r="U2924" s="14">
        <f t="shared" si="229"/>
        <v>2015</v>
      </c>
      <c r="V2924" s="17"/>
    </row>
    <row r="2925" spans="1:22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7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26"/>
        <v>30</v>
      </c>
      <c r="Q2925" s="11" t="s">
        <v>8314</v>
      </c>
      <c r="R2925" t="s">
        <v>8356</v>
      </c>
      <c r="S2925" s="16">
        <f t="shared" si="227"/>
        <v>42013.15253472222</v>
      </c>
      <c r="T2925" s="16">
        <f t="shared" si="228"/>
        <v>42028.125</v>
      </c>
      <c r="U2925" s="14">
        <f t="shared" si="229"/>
        <v>2015</v>
      </c>
      <c r="V2925" s="17"/>
    </row>
    <row r="2926" spans="1:22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7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26"/>
        <v>175.51</v>
      </c>
      <c r="Q2926" s="11" t="s">
        <v>8314</v>
      </c>
      <c r="R2926" t="s">
        <v>8356</v>
      </c>
      <c r="S2926" s="16">
        <f t="shared" si="227"/>
        <v>42103.556828703702</v>
      </c>
      <c r="T2926" s="16">
        <f t="shared" si="228"/>
        <v>42133.165972222225</v>
      </c>
      <c r="U2926" s="14">
        <f t="shared" si="229"/>
        <v>2015</v>
      </c>
      <c r="V2926" s="17"/>
    </row>
    <row r="2927" spans="1:22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7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26"/>
        <v>231.66</v>
      </c>
      <c r="Q2927" s="11" t="s">
        <v>8314</v>
      </c>
      <c r="R2927" t="s">
        <v>8356</v>
      </c>
      <c r="S2927" s="16">
        <f t="shared" si="227"/>
        <v>41863.584120370368</v>
      </c>
      <c r="T2927" s="16">
        <f t="shared" si="228"/>
        <v>41893.584120370368</v>
      </c>
      <c r="U2927" s="14">
        <f t="shared" si="229"/>
        <v>2014</v>
      </c>
      <c r="V2927" s="17"/>
    </row>
    <row r="2928" spans="1:22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7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26"/>
        <v>75</v>
      </c>
      <c r="Q2928" s="11" t="s">
        <v>8314</v>
      </c>
      <c r="R2928" t="s">
        <v>8356</v>
      </c>
      <c r="S2928" s="16">
        <f t="shared" si="227"/>
        <v>42044.765960648147</v>
      </c>
      <c r="T2928" s="16">
        <f t="shared" si="228"/>
        <v>42058.765960648147</v>
      </c>
      <c r="U2928" s="14">
        <f t="shared" si="229"/>
        <v>2015</v>
      </c>
      <c r="V2928" s="17"/>
    </row>
    <row r="2929" spans="1:22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7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26"/>
        <v>112.14</v>
      </c>
      <c r="Q2929" s="11" t="s">
        <v>8314</v>
      </c>
      <c r="R2929" t="s">
        <v>8356</v>
      </c>
      <c r="S2929" s="16">
        <f t="shared" si="227"/>
        <v>41806.669317129628</v>
      </c>
      <c r="T2929" s="16">
        <f t="shared" si="228"/>
        <v>41835.208333333336</v>
      </c>
      <c r="U2929" s="14">
        <f t="shared" si="229"/>
        <v>2014</v>
      </c>
      <c r="V2929" s="17"/>
    </row>
    <row r="2930" spans="1:22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7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26"/>
        <v>41.67</v>
      </c>
      <c r="Q2930" s="11" t="s">
        <v>8314</v>
      </c>
      <c r="R2930" t="s">
        <v>8356</v>
      </c>
      <c r="S2930" s="16">
        <f t="shared" si="227"/>
        <v>42403.998217592598</v>
      </c>
      <c r="T2930" s="16">
        <f t="shared" si="228"/>
        <v>42433.998217592598</v>
      </c>
      <c r="U2930" s="14">
        <f t="shared" si="229"/>
        <v>2016</v>
      </c>
      <c r="V2930" s="17"/>
    </row>
    <row r="2931" spans="1:22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7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26"/>
        <v>255.17</v>
      </c>
      <c r="Q2931" s="11" t="s">
        <v>8314</v>
      </c>
      <c r="R2931" t="s">
        <v>8356</v>
      </c>
      <c r="S2931" s="16">
        <f t="shared" si="227"/>
        <v>41754.564328703702</v>
      </c>
      <c r="T2931" s="16">
        <f t="shared" si="228"/>
        <v>41784.564328703702</v>
      </c>
      <c r="U2931" s="14">
        <f t="shared" si="229"/>
        <v>2014</v>
      </c>
      <c r="V2931" s="17"/>
    </row>
    <row r="2932" spans="1:22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7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26"/>
        <v>162.77000000000001</v>
      </c>
      <c r="Q2932" s="11" t="s">
        <v>8314</v>
      </c>
      <c r="R2932" t="s">
        <v>8356</v>
      </c>
      <c r="S2932" s="16">
        <f t="shared" si="227"/>
        <v>42101.584074074075</v>
      </c>
      <c r="T2932" s="16">
        <f t="shared" si="228"/>
        <v>42131.584074074075</v>
      </c>
      <c r="U2932" s="14">
        <f t="shared" si="229"/>
        <v>2015</v>
      </c>
      <c r="V2932" s="17"/>
    </row>
    <row r="2933" spans="1:22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7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26"/>
        <v>88.33</v>
      </c>
      <c r="Q2933" s="11" t="s">
        <v>8314</v>
      </c>
      <c r="R2933" t="s">
        <v>8356</v>
      </c>
      <c r="S2933" s="16">
        <f t="shared" si="227"/>
        <v>41872.291238425925</v>
      </c>
      <c r="T2933" s="16">
        <f t="shared" si="228"/>
        <v>41897.255555555559</v>
      </c>
      <c r="U2933" s="14">
        <f t="shared" si="229"/>
        <v>2014</v>
      </c>
      <c r="V2933" s="17"/>
    </row>
    <row r="2934" spans="1:22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7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26"/>
        <v>85.74</v>
      </c>
      <c r="Q2934" s="11" t="s">
        <v>8314</v>
      </c>
      <c r="R2934" t="s">
        <v>8356</v>
      </c>
      <c r="S2934" s="16">
        <f t="shared" si="227"/>
        <v>42025.164780092593</v>
      </c>
      <c r="T2934" s="16">
        <f t="shared" si="228"/>
        <v>42056.458333333328</v>
      </c>
      <c r="U2934" s="14">
        <f t="shared" si="229"/>
        <v>2015</v>
      </c>
      <c r="V2934" s="17"/>
    </row>
    <row r="2935" spans="1:22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7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26"/>
        <v>47.57</v>
      </c>
      <c r="Q2935" s="11" t="s">
        <v>8314</v>
      </c>
      <c r="R2935" t="s">
        <v>8356</v>
      </c>
      <c r="S2935" s="16">
        <f t="shared" si="227"/>
        <v>42495.956631944442</v>
      </c>
      <c r="T2935" s="16">
        <f t="shared" si="228"/>
        <v>42525.956631944442</v>
      </c>
      <c r="U2935" s="14">
        <f t="shared" si="229"/>
        <v>2016</v>
      </c>
      <c r="V2935" s="17"/>
    </row>
    <row r="2936" spans="1:22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7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26"/>
        <v>72.97</v>
      </c>
      <c r="Q2936" s="11" t="s">
        <v>8314</v>
      </c>
      <c r="R2936" t="s">
        <v>8356</v>
      </c>
      <c r="S2936" s="16">
        <f t="shared" si="227"/>
        <v>41775.636157407411</v>
      </c>
      <c r="T2936" s="16">
        <f t="shared" si="228"/>
        <v>41805.636157407411</v>
      </c>
      <c r="U2936" s="14">
        <f t="shared" si="229"/>
        <v>2014</v>
      </c>
      <c r="V2936" s="17"/>
    </row>
    <row r="2937" spans="1:22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7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26"/>
        <v>90.54</v>
      </c>
      <c r="Q2937" s="11" t="s">
        <v>8314</v>
      </c>
      <c r="R2937" t="s">
        <v>8356</v>
      </c>
      <c r="S2937" s="16">
        <f t="shared" si="227"/>
        <v>42553.583425925928</v>
      </c>
      <c r="T2937" s="16">
        <f t="shared" si="228"/>
        <v>42611.708333333328</v>
      </c>
      <c r="U2937" s="14">
        <f t="shared" si="229"/>
        <v>2016</v>
      </c>
      <c r="V2937" s="17"/>
    </row>
    <row r="2938" spans="1:22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7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26"/>
        <v>37.65</v>
      </c>
      <c r="Q2938" s="11" t="s">
        <v>8314</v>
      </c>
      <c r="R2938" t="s">
        <v>8356</v>
      </c>
      <c r="S2938" s="16">
        <f t="shared" si="227"/>
        <v>41912.650729166664</v>
      </c>
      <c r="T2938" s="16">
        <f t="shared" si="228"/>
        <v>41925.207638888889</v>
      </c>
      <c r="U2938" s="14">
        <f t="shared" si="229"/>
        <v>2014</v>
      </c>
      <c r="V2938" s="17"/>
    </row>
    <row r="2939" spans="1:22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7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26"/>
        <v>36.36</v>
      </c>
      <c r="Q2939" s="11" t="s">
        <v>8314</v>
      </c>
      <c r="R2939" t="s">
        <v>8356</v>
      </c>
      <c r="S2939" s="16">
        <f t="shared" si="227"/>
        <v>41803.457326388889</v>
      </c>
      <c r="T2939" s="16">
        <f t="shared" si="228"/>
        <v>41833.457326388889</v>
      </c>
      <c r="U2939" s="14">
        <f t="shared" si="229"/>
        <v>2014</v>
      </c>
      <c r="V2939" s="17"/>
    </row>
    <row r="2940" spans="1:22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7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26"/>
        <v>126.72</v>
      </c>
      <c r="Q2940" s="11" t="s">
        <v>8314</v>
      </c>
      <c r="R2940" t="s">
        <v>8356</v>
      </c>
      <c r="S2940" s="16">
        <f t="shared" si="227"/>
        <v>42004.703865740739</v>
      </c>
      <c r="T2940" s="16">
        <f t="shared" si="228"/>
        <v>42034.703865740739</v>
      </c>
      <c r="U2940" s="14">
        <f t="shared" si="229"/>
        <v>2014</v>
      </c>
      <c r="V2940" s="17"/>
    </row>
    <row r="2941" spans="1:22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7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26"/>
        <v>329.2</v>
      </c>
      <c r="Q2941" s="11" t="s">
        <v>8314</v>
      </c>
      <c r="R2941" t="s">
        <v>8356</v>
      </c>
      <c r="S2941" s="16">
        <f t="shared" si="227"/>
        <v>41845.809166666666</v>
      </c>
      <c r="T2941" s="16">
        <f t="shared" si="228"/>
        <v>41879.041666666664</v>
      </c>
      <c r="U2941" s="14">
        <f t="shared" si="229"/>
        <v>2014</v>
      </c>
      <c r="V2941" s="17"/>
    </row>
    <row r="2942" spans="1:22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7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26"/>
        <v>81.239999999999995</v>
      </c>
      <c r="Q2942" s="11" t="s">
        <v>8314</v>
      </c>
      <c r="R2942" t="s">
        <v>8356</v>
      </c>
      <c r="S2942" s="16">
        <f t="shared" si="227"/>
        <v>41982.773356481484</v>
      </c>
      <c r="T2942" s="16">
        <f t="shared" si="228"/>
        <v>42022.773356481484</v>
      </c>
      <c r="U2942" s="14">
        <f t="shared" si="229"/>
        <v>2014</v>
      </c>
      <c r="V2942" s="17"/>
    </row>
    <row r="2943" spans="1:22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7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26"/>
        <v>1</v>
      </c>
      <c r="Q2943" s="11" t="s">
        <v>8314</v>
      </c>
      <c r="R2943" t="s">
        <v>8354</v>
      </c>
      <c r="S2943" s="16">
        <f t="shared" si="227"/>
        <v>42034.960127314815</v>
      </c>
      <c r="T2943" s="16">
        <f t="shared" si="228"/>
        <v>42064.960127314815</v>
      </c>
      <c r="U2943" s="14">
        <f t="shared" si="229"/>
        <v>2015</v>
      </c>
      <c r="V2943" s="17"/>
    </row>
    <row r="2944" spans="1:22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7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26"/>
        <v>202.23</v>
      </c>
      <c r="Q2944" s="11" t="s">
        <v>8314</v>
      </c>
      <c r="R2944" t="s">
        <v>8354</v>
      </c>
      <c r="S2944" s="16">
        <f t="shared" si="227"/>
        <v>42334.803923611107</v>
      </c>
      <c r="T2944" s="16">
        <f t="shared" si="228"/>
        <v>42354.845833333333</v>
      </c>
      <c r="U2944" s="14">
        <f t="shared" si="229"/>
        <v>2015</v>
      </c>
      <c r="V2944" s="17"/>
    </row>
    <row r="2945" spans="1:22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7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26"/>
        <v>0</v>
      </c>
      <c r="Q2945" s="11" t="s">
        <v>8314</v>
      </c>
      <c r="R2945" t="s">
        <v>8354</v>
      </c>
      <c r="S2945" s="16">
        <f t="shared" si="227"/>
        <v>42077.129398148143</v>
      </c>
      <c r="T2945" s="16">
        <f t="shared" si="228"/>
        <v>42107.129398148143</v>
      </c>
      <c r="U2945" s="14">
        <f t="shared" si="229"/>
        <v>2015</v>
      </c>
      <c r="V2945" s="17"/>
    </row>
    <row r="2946" spans="1:22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7">
        <f t="shared" ref="F2946:F3009" si="230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226"/>
        <v>100</v>
      </c>
      <c r="Q2946" s="11" t="s">
        <v>8314</v>
      </c>
      <c r="R2946" t="s">
        <v>8354</v>
      </c>
      <c r="S2946" s="16">
        <f t="shared" si="227"/>
        <v>42132.9143287037</v>
      </c>
      <c r="T2946" s="16">
        <f t="shared" si="228"/>
        <v>42162.9143287037</v>
      </c>
      <c r="U2946" s="14">
        <f t="shared" si="229"/>
        <v>2015</v>
      </c>
      <c r="V2946" s="17"/>
    </row>
    <row r="2947" spans="1:22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7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231">IFERROR(ROUND(E2947/M2947,2),0)</f>
        <v>0</v>
      </c>
      <c r="Q2947" s="11" t="s">
        <v>8314</v>
      </c>
      <c r="R2947" t="s">
        <v>8354</v>
      </c>
      <c r="S2947" s="16">
        <f t="shared" ref="S2947:S3010" si="232">(((K2947/60)/60)/24)+DATE(1970,1,1)</f>
        <v>42118.139583333337</v>
      </c>
      <c r="T2947" s="16">
        <f t="shared" ref="T2947:T3010" si="233">(((J2947/60)/60)/24)+DATE(1970,1,1)</f>
        <v>42148.139583333337</v>
      </c>
      <c r="U2947" s="14">
        <f t="shared" si="229"/>
        <v>2015</v>
      </c>
      <c r="V2947" s="17"/>
    </row>
    <row r="2948" spans="1:22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7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31"/>
        <v>1</v>
      </c>
      <c r="Q2948" s="11" t="s">
        <v>8314</v>
      </c>
      <c r="R2948" t="s">
        <v>8354</v>
      </c>
      <c r="S2948" s="16">
        <f t="shared" si="232"/>
        <v>42567.531157407408</v>
      </c>
      <c r="T2948" s="16">
        <f t="shared" si="233"/>
        <v>42597.531157407408</v>
      </c>
      <c r="U2948" s="14">
        <f t="shared" ref="U2948:U3011" si="234">YEAR(S2948)</f>
        <v>2016</v>
      </c>
      <c r="V2948" s="17"/>
    </row>
    <row r="2949" spans="1:22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7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31"/>
        <v>82.46</v>
      </c>
      <c r="Q2949" s="11" t="s">
        <v>8314</v>
      </c>
      <c r="R2949" t="s">
        <v>8354</v>
      </c>
      <c r="S2949" s="16">
        <f t="shared" si="232"/>
        <v>42649.562118055561</v>
      </c>
      <c r="T2949" s="16">
        <f t="shared" si="233"/>
        <v>42698.715972222228</v>
      </c>
      <c r="U2949" s="14">
        <f t="shared" si="234"/>
        <v>2016</v>
      </c>
      <c r="V2949" s="17"/>
    </row>
    <row r="2950" spans="1:22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7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31"/>
        <v>2.67</v>
      </c>
      <c r="Q2950" s="11" t="s">
        <v>8314</v>
      </c>
      <c r="R2950" t="s">
        <v>8354</v>
      </c>
      <c r="S2950" s="16">
        <f t="shared" si="232"/>
        <v>42097.649224537032</v>
      </c>
      <c r="T2950" s="16">
        <f t="shared" si="233"/>
        <v>42157.649224537032</v>
      </c>
      <c r="U2950" s="14">
        <f t="shared" si="234"/>
        <v>2015</v>
      </c>
      <c r="V2950" s="17"/>
    </row>
    <row r="2951" spans="1:22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7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31"/>
        <v>12.5</v>
      </c>
      <c r="Q2951" s="11" t="s">
        <v>8314</v>
      </c>
      <c r="R2951" t="s">
        <v>8354</v>
      </c>
      <c r="S2951" s="16">
        <f t="shared" si="232"/>
        <v>42297.823113425926</v>
      </c>
      <c r="T2951" s="16">
        <f t="shared" si="233"/>
        <v>42327.864780092597</v>
      </c>
      <c r="U2951" s="14">
        <f t="shared" si="234"/>
        <v>2015</v>
      </c>
      <c r="V2951" s="17"/>
    </row>
    <row r="2952" spans="1:22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7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31"/>
        <v>0</v>
      </c>
      <c r="Q2952" s="11" t="s">
        <v>8314</v>
      </c>
      <c r="R2952" t="s">
        <v>8354</v>
      </c>
      <c r="S2952" s="16">
        <f t="shared" si="232"/>
        <v>42362.36518518519</v>
      </c>
      <c r="T2952" s="16">
        <f t="shared" si="233"/>
        <v>42392.36518518519</v>
      </c>
      <c r="U2952" s="14">
        <f t="shared" si="234"/>
        <v>2015</v>
      </c>
      <c r="V2952" s="17"/>
    </row>
    <row r="2953" spans="1:22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7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31"/>
        <v>18.899999999999999</v>
      </c>
      <c r="Q2953" s="11" t="s">
        <v>8314</v>
      </c>
      <c r="R2953" t="s">
        <v>8354</v>
      </c>
      <c r="S2953" s="16">
        <f t="shared" si="232"/>
        <v>41872.802928240737</v>
      </c>
      <c r="T2953" s="16">
        <f t="shared" si="233"/>
        <v>41917.802928240737</v>
      </c>
      <c r="U2953" s="14">
        <f t="shared" si="234"/>
        <v>2014</v>
      </c>
      <c r="V2953" s="17"/>
    </row>
    <row r="2954" spans="1:22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7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31"/>
        <v>200.63</v>
      </c>
      <c r="Q2954" s="11" t="s">
        <v>8314</v>
      </c>
      <c r="R2954" t="s">
        <v>8354</v>
      </c>
      <c r="S2954" s="16">
        <f t="shared" si="232"/>
        <v>42628.690266203703</v>
      </c>
      <c r="T2954" s="16">
        <f t="shared" si="233"/>
        <v>42660.166666666672</v>
      </c>
      <c r="U2954" s="14">
        <f t="shared" si="234"/>
        <v>2016</v>
      </c>
      <c r="V2954" s="17"/>
    </row>
    <row r="2955" spans="1:22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7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31"/>
        <v>201.67</v>
      </c>
      <c r="Q2955" s="11" t="s">
        <v>8314</v>
      </c>
      <c r="R2955" t="s">
        <v>8354</v>
      </c>
      <c r="S2955" s="16">
        <f t="shared" si="232"/>
        <v>42255.791909722218</v>
      </c>
      <c r="T2955" s="16">
        <f t="shared" si="233"/>
        <v>42285.791909722218</v>
      </c>
      <c r="U2955" s="14">
        <f t="shared" si="234"/>
        <v>2015</v>
      </c>
      <c r="V2955" s="17"/>
    </row>
    <row r="2956" spans="1:22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7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31"/>
        <v>0</v>
      </c>
      <c r="Q2956" s="11" t="s">
        <v>8314</v>
      </c>
      <c r="R2956" t="s">
        <v>8354</v>
      </c>
      <c r="S2956" s="16">
        <f t="shared" si="232"/>
        <v>42790.583368055552</v>
      </c>
      <c r="T2956" s="16">
        <f t="shared" si="233"/>
        <v>42810.541701388895</v>
      </c>
      <c r="U2956" s="14">
        <f t="shared" si="234"/>
        <v>2017</v>
      </c>
      <c r="V2956" s="17"/>
    </row>
    <row r="2957" spans="1:22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7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31"/>
        <v>65</v>
      </c>
      <c r="Q2957" s="11" t="s">
        <v>8314</v>
      </c>
      <c r="R2957" t="s">
        <v>8354</v>
      </c>
      <c r="S2957" s="16">
        <f t="shared" si="232"/>
        <v>42141.741307870368</v>
      </c>
      <c r="T2957" s="16">
        <f t="shared" si="233"/>
        <v>42171.741307870368</v>
      </c>
      <c r="U2957" s="14">
        <f t="shared" si="234"/>
        <v>2015</v>
      </c>
      <c r="V2957" s="17"/>
    </row>
    <row r="2958" spans="1:22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7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31"/>
        <v>66.099999999999994</v>
      </c>
      <c r="Q2958" s="11" t="s">
        <v>8314</v>
      </c>
      <c r="R2958" t="s">
        <v>8354</v>
      </c>
      <c r="S2958" s="16">
        <f t="shared" si="232"/>
        <v>42464.958912037036</v>
      </c>
      <c r="T2958" s="16">
        <f t="shared" si="233"/>
        <v>42494.958912037036</v>
      </c>
      <c r="U2958" s="14">
        <f t="shared" si="234"/>
        <v>2016</v>
      </c>
      <c r="V2958" s="17"/>
    </row>
    <row r="2959" spans="1:22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7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31"/>
        <v>93.33</v>
      </c>
      <c r="Q2959" s="11" t="s">
        <v>8314</v>
      </c>
      <c r="R2959" t="s">
        <v>8354</v>
      </c>
      <c r="S2959" s="16">
        <f t="shared" si="232"/>
        <v>42031.011249999996</v>
      </c>
      <c r="T2959" s="16">
        <f t="shared" si="233"/>
        <v>42090.969583333332</v>
      </c>
      <c r="U2959" s="14">
        <f t="shared" si="234"/>
        <v>2015</v>
      </c>
      <c r="V2959" s="17"/>
    </row>
    <row r="2960" spans="1:22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7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31"/>
        <v>0</v>
      </c>
      <c r="Q2960" s="11" t="s">
        <v>8314</v>
      </c>
      <c r="R2960" t="s">
        <v>8354</v>
      </c>
      <c r="S2960" s="16">
        <f t="shared" si="232"/>
        <v>42438.779131944444</v>
      </c>
      <c r="T2960" s="16">
        <f t="shared" si="233"/>
        <v>42498.73746527778</v>
      </c>
      <c r="U2960" s="14">
        <f t="shared" si="234"/>
        <v>2016</v>
      </c>
      <c r="V2960" s="17"/>
    </row>
    <row r="2961" spans="1:22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7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31"/>
        <v>0</v>
      </c>
      <c r="Q2961" s="11" t="s">
        <v>8314</v>
      </c>
      <c r="R2961" t="s">
        <v>8354</v>
      </c>
      <c r="S2961" s="16">
        <f t="shared" si="232"/>
        <v>42498.008391203708</v>
      </c>
      <c r="T2961" s="16">
        <f t="shared" si="233"/>
        <v>42528.008391203708</v>
      </c>
      <c r="U2961" s="14">
        <f t="shared" si="234"/>
        <v>2016</v>
      </c>
      <c r="V2961" s="17"/>
    </row>
    <row r="2962" spans="1:22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7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31"/>
        <v>0</v>
      </c>
      <c r="Q2962" s="11" t="s">
        <v>8314</v>
      </c>
      <c r="R2962" t="s">
        <v>8354</v>
      </c>
      <c r="S2962" s="16">
        <f t="shared" si="232"/>
        <v>41863.757210648146</v>
      </c>
      <c r="T2962" s="16">
        <f t="shared" si="233"/>
        <v>41893.757210648146</v>
      </c>
      <c r="U2962" s="14">
        <f t="shared" si="234"/>
        <v>2014</v>
      </c>
      <c r="V2962" s="17"/>
    </row>
    <row r="2963" spans="1:22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7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31"/>
        <v>50.75</v>
      </c>
      <c r="Q2963" s="11" t="s">
        <v>8314</v>
      </c>
      <c r="R2963" t="s">
        <v>8315</v>
      </c>
      <c r="S2963" s="16">
        <f t="shared" si="232"/>
        <v>42061.212488425925</v>
      </c>
      <c r="T2963" s="16">
        <f t="shared" si="233"/>
        <v>42089.166666666672</v>
      </c>
      <c r="U2963" s="14">
        <f t="shared" si="234"/>
        <v>2015</v>
      </c>
      <c r="V2963" s="17"/>
    </row>
    <row r="2964" spans="1:22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7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31"/>
        <v>60.9</v>
      </c>
      <c r="Q2964" s="11" t="s">
        <v>8314</v>
      </c>
      <c r="R2964" t="s">
        <v>8315</v>
      </c>
      <c r="S2964" s="16">
        <f t="shared" si="232"/>
        <v>42036.24428240741</v>
      </c>
      <c r="T2964" s="16">
        <f t="shared" si="233"/>
        <v>42064.290972222225</v>
      </c>
      <c r="U2964" s="14">
        <f t="shared" si="234"/>
        <v>2015</v>
      </c>
      <c r="V2964" s="17"/>
    </row>
    <row r="2965" spans="1:22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7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31"/>
        <v>109.03</v>
      </c>
      <c r="Q2965" s="11" t="s">
        <v>8314</v>
      </c>
      <c r="R2965" t="s">
        <v>8315</v>
      </c>
      <c r="S2965" s="16">
        <f t="shared" si="232"/>
        <v>42157.470185185186</v>
      </c>
      <c r="T2965" s="16">
        <f t="shared" si="233"/>
        <v>42187.470185185186</v>
      </c>
      <c r="U2965" s="14">
        <f t="shared" si="234"/>
        <v>2015</v>
      </c>
      <c r="V2965" s="17"/>
    </row>
    <row r="2966" spans="1:22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7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31"/>
        <v>25.69</v>
      </c>
      <c r="Q2966" s="11" t="s">
        <v>8314</v>
      </c>
      <c r="R2966" t="s">
        <v>8315</v>
      </c>
      <c r="S2966" s="16">
        <f t="shared" si="232"/>
        <v>41827.909942129627</v>
      </c>
      <c r="T2966" s="16">
        <f t="shared" si="233"/>
        <v>41857.897222222222</v>
      </c>
      <c r="U2966" s="14">
        <f t="shared" si="234"/>
        <v>2014</v>
      </c>
      <c r="V2966" s="17"/>
    </row>
    <row r="2967" spans="1:22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7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31"/>
        <v>41.92</v>
      </c>
      <c r="Q2967" s="11" t="s">
        <v>8314</v>
      </c>
      <c r="R2967" t="s">
        <v>8315</v>
      </c>
      <c r="S2967" s="16">
        <f t="shared" si="232"/>
        <v>42162.729548611111</v>
      </c>
      <c r="T2967" s="16">
        <f t="shared" si="233"/>
        <v>42192.729548611111</v>
      </c>
      <c r="U2967" s="14">
        <f t="shared" si="234"/>
        <v>2015</v>
      </c>
      <c r="V2967" s="17"/>
    </row>
    <row r="2968" spans="1:22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7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31"/>
        <v>88.77</v>
      </c>
      <c r="Q2968" s="11" t="s">
        <v>8314</v>
      </c>
      <c r="R2968" t="s">
        <v>8315</v>
      </c>
      <c r="S2968" s="16">
        <f t="shared" si="232"/>
        <v>42233.738564814819</v>
      </c>
      <c r="T2968" s="16">
        <f t="shared" si="233"/>
        <v>42263.738564814819</v>
      </c>
      <c r="U2968" s="14">
        <f t="shared" si="234"/>
        <v>2015</v>
      </c>
      <c r="V2968" s="17"/>
    </row>
    <row r="2969" spans="1:22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7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31"/>
        <v>80.23</v>
      </c>
      <c r="Q2969" s="11" t="s">
        <v>8314</v>
      </c>
      <c r="R2969" t="s">
        <v>8315</v>
      </c>
      <c r="S2969" s="16">
        <f t="shared" si="232"/>
        <v>42042.197824074072</v>
      </c>
      <c r="T2969" s="16">
        <f t="shared" si="233"/>
        <v>42072.156157407408</v>
      </c>
      <c r="U2969" s="14">
        <f t="shared" si="234"/>
        <v>2015</v>
      </c>
      <c r="V2969" s="17"/>
    </row>
    <row r="2970" spans="1:22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7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31"/>
        <v>78.94</v>
      </c>
      <c r="Q2970" s="11" t="s">
        <v>8314</v>
      </c>
      <c r="R2970" t="s">
        <v>8315</v>
      </c>
      <c r="S2970" s="16">
        <f t="shared" si="232"/>
        <v>42585.523842592593</v>
      </c>
      <c r="T2970" s="16">
        <f t="shared" si="233"/>
        <v>42599.165972222225</v>
      </c>
      <c r="U2970" s="14">
        <f t="shared" si="234"/>
        <v>2016</v>
      </c>
      <c r="V2970" s="17"/>
    </row>
    <row r="2971" spans="1:22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7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31"/>
        <v>95.59</v>
      </c>
      <c r="Q2971" s="11" t="s">
        <v>8314</v>
      </c>
      <c r="R2971" t="s">
        <v>8315</v>
      </c>
      <c r="S2971" s="16">
        <f t="shared" si="232"/>
        <v>42097.786493055552</v>
      </c>
      <c r="T2971" s="16">
        <f t="shared" si="233"/>
        <v>42127.952083333337</v>
      </c>
      <c r="U2971" s="14">
        <f t="shared" si="234"/>
        <v>2015</v>
      </c>
      <c r="V2971" s="17"/>
    </row>
    <row r="2972" spans="1:22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7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31"/>
        <v>69.89</v>
      </c>
      <c r="Q2972" s="11" t="s">
        <v>8314</v>
      </c>
      <c r="R2972" t="s">
        <v>8315</v>
      </c>
      <c r="S2972" s="16">
        <f t="shared" si="232"/>
        <v>41808.669571759259</v>
      </c>
      <c r="T2972" s="16">
        <f t="shared" si="233"/>
        <v>41838.669571759259</v>
      </c>
      <c r="U2972" s="14">
        <f t="shared" si="234"/>
        <v>2014</v>
      </c>
      <c r="V2972" s="17"/>
    </row>
    <row r="2973" spans="1:22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7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231"/>
        <v>74.53</v>
      </c>
      <c r="Q2973" s="11" t="s">
        <v>8314</v>
      </c>
      <c r="R2973" t="s">
        <v>8315</v>
      </c>
      <c r="S2973" s="16">
        <f t="shared" si="232"/>
        <v>41852.658310185187</v>
      </c>
      <c r="T2973" s="16">
        <f t="shared" si="233"/>
        <v>41882.658310185187</v>
      </c>
      <c r="U2973" s="14">
        <f t="shared" si="234"/>
        <v>2014</v>
      </c>
      <c r="V2973" s="17"/>
    </row>
    <row r="2974" spans="1:22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7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31"/>
        <v>123.94</v>
      </c>
      <c r="Q2974" s="11" t="s">
        <v>8314</v>
      </c>
      <c r="R2974" t="s">
        <v>8315</v>
      </c>
      <c r="S2974" s="16">
        <f t="shared" si="232"/>
        <v>42694.110185185185</v>
      </c>
      <c r="T2974" s="16">
        <f t="shared" si="233"/>
        <v>42709.041666666672</v>
      </c>
      <c r="U2974" s="14">
        <f t="shared" si="234"/>
        <v>2016</v>
      </c>
      <c r="V2974" s="17"/>
    </row>
    <row r="2975" spans="1:22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7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31"/>
        <v>264.85000000000002</v>
      </c>
      <c r="Q2975" s="11" t="s">
        <v>8314</v>
      </c>
      <c r="R2975" t="s">
        <v>8315</v>
      </c>
      <c r="S2975" s="16">
        <f t="shared" si="232"/>
        <v>42341.818379629629</v>
      </c>
      <c r="T2975" s="16">
        <f t="shared" si="233"/>
        <v>42370.166666666672</v>
      </c>
      <c r="U2975" s="14">
        <f t="shared" si="234"/>
        <v>2015</v>
      </c>
      <c r="V2975" s="17"/>
    </row>
    <row r="2976" spans="1:22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7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31"/>
        <v>58.62</v>
      </c>
      <c r="Q2976" s="11" t="s">
        <v>8314</v>
      </c>
      <c r="R2976" t="s">
        <v>8315</v>
      </c>
      <c r="S2976" s="16">
        <f t="shared" si="232"/>
        <v>41880.061006944445</v>
      </c>
      <c r="T2976" s="16">
        <f t="shared" si="233"/>
        <v>41908.065972222219</v>
      </c>
      <c r="U2976" s="14">
        <f t="shared" si="234"/>
        <v>2014</v>
      </c>
      <c r="V2976" s="17"/>
    </row>
    <row r="2977" spans="1:22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7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31"/>
        <v>70.88</v>
      </c>
      <c r="Q2977" s="11" t="s">
        <v>8314</v>
      </c>
      <c r="R2977" t="s">
        <v>8315</v>
      </c>
      <c r="S2977" s="16">
        <f t="shared" si="232"/>
        <v>41941.683865740742</v>
      </c>
      <c r="T2977" s="16">
        <f t="shared" si="233"/>
        <v>41970.125</v>
      </c>
      <c r="U2977" s="14">
        <f t="shared" si="234"/>
        <v>2014</v>
      </c>
      <c r="V2977" s="17"/>
    </row>
    <row r="2978" spans="1:22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7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231"/>
        <v>8.57</v>
      </c>
      <c r="Q2978" s="11" t="s">
        <v>8314</v>
      </c>
      <c r="R2978" t="s">
        <v>8315</v>
      </c>
      <c r="S2978" s="16">
        <f t="shared" si="232"/>
        <v>42425.730671296296</v>
      </c>
      <c r="T2978" s="16">
        <f t="shared" si="233"/>
        <v>42442.5</v>
      </c>
      <c r="U2978" s="14">
        <f t="shared" si="234"/>
        <v>2016</v>
      </c>
      <c r="V2978" s="17"/>
    </row>
    <row r="2979" spans="1:22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7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31"/>
        <v>113.57</v>
      </c>
      <c r="Q2979" s="11" t="s">
        <v>8314</v>
      </c>
      <c r="R2979" t="s">
        <v>8315</v>
      </c>
      <c r="S2979" s="16">
        <f t="shared" si="232"/>
        <v>42026.88118055556</v>
      </c>
      <c r="T2979" s="16">
        <f t="shared" si="233"/>
        <v>42086.093055555553</v>
      </c>
      <c r="U2979" s="14">
        <f t="shared" si="234"/>
        <v>2015</v>
      </c>
      <c r="V2979" s="17"/>
    </row>
    <row r="2980" spans="1:22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7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231"/>
        <v>60.69</v>
      </c>
      <c r="Q2980" s="11" t="s">
        <v>8314</v>
      </c>
      <c r="R2980" t="s">
        <v>8315</v>
      </c>
      <c r="S2980" s="16">
        <f t="shared" si="232"/>
        <v>41922.640590277777</v>
      </c>
      <c r="T2980" s="16">
        <f t="shared" si="233"/>
        <v>41932.249305555553</v>
      </c>
      <c r="U2980" s="14">
        <f t="shared" si="234"/>
        <v>2014</v>
      </c>
      <c r="V2980" s="17"/>
    </row>
    <row r="2981" spans="1:22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7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31"/>
        <v>110.22</v>
      </c>
      <c r="Q2981" s="11" t="s">
        <v>8314</v>
      </c>
      <c r="R2981" t="s">
        <v>8315</v>
      </c>
      <c r="S2981" s="16">
        <f t="shared" si="232"/>
        <v>41993.824340277773</v>
      </c>
      <c r="T2981" s="16">
        <f t="shared" si="233"/>
        <v>42010.25</v>
      </c>
      <c r="U2981" s="14">
        <f t="shared" si="234"/>
        <v>2014</v>
      </c>
      <c r="V2981" s="17"/>
    </row>
    <row r="2982" spans="1:22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7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31"/>
        <v>136.46</v>
      </c>
      <c r="Q2982" s="11" t="s">
        <v>8314</v>
      </c>
      <c r="R2982" t="s">
        <v>8315</v>
      </c>
      <c r="S2982" s="16">
        <f t="shared" si="232"/>
        <v>42219.915856481486</v>
      </c>
      <c r="T2982" s="16">
        <f t="shared" si="233"/>
        <v>42240.083333333328</v>
      </c>
      <c r="U2982" s="14">
        <f t="shared" si="234"/>
        <v>2015</v>
      </c>
      <c r="V2982" s="17"/>
    </row>
    <row r="2983" spans="1:22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7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31"/>
        <v>53.16</v>
      </c>
      <c r="Q2983" s="11" t="s">
        <v>8314</v>
      </c>
      <c r="R2983" t="s">
        <v>8354</v>
      </c>
      <c r="S2983" s="16">
        <f t="shared" si="232"/>
        <v>42225.559675925921</v>
      </c>
      <c r="T2983" s="16">
        <f t="shared" si="233"/>
        <v>42270.559675925921</v>
      </c>
      <c r="U2983" s="14">
        <f t="shared" si="234"/>
        <v>2015</v>
      </c>
      <c r="V2983" s="17"/>
    </row>
    <row r="2984" spans="1:22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7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31"/>
        <v>86.49</v>
      </c>
      <c r="Q2984" s="11" t="s">
        <v>8314</v>
      </c>
      <c r="R2984" t="s">
        <v>8354</v>
      </c>
      <c r="S2984" s="16">
        <f t="shared" si="232"/>
        <v>42381.686840277776</v>
      </c>
      <c r="T2984" s="16">
        <f t="shared" si="233"/>
        <v>42411.686840277776</v>
      </c>
      <c r="U2984" s="14">
        <f t="shared" si="234"/>
        <v>2016</v>
      </c>
      <c r="V2984" s="17"/>
    </row>
    <row r="2985" spans="1:22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7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31"/>
        <v>155.24</v>
      </c>
      <c r="Q2985" s="11" t="s">
        <v>8314</v>
      </c>
      <c r="R2985" t="s">
        <v>8354</v>
      </c>
      <c r="S2985" s="16">
        <f t="shared" si="232"/>
        <v>41894.632361111115</v>
      </c>
      <c r="T2985" s="16">
        <f t="shared" si="233"/>
        <v>41954.674027777779</v>
      </c>
      <c r="U2985" s="14">
        <f t="shared" si="234"/>
        <v>2014</v>
      </c>
      <c r="V2985" s="17"/>
    </row>
    <row r="2986" spans="1:22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7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31"/>
        <v>115.08</v>
      </c>
      <c r="Q2986" s="11" t="s">
        <v>8314</v>
      </c>
      <c r="R2986" t="s">
        <v>8354</v>
      </c>
      <c r="S2986" s="16">
        <f t="shared" si="232"/>
        <v>42576.278715277775</v>
      </c>
      <c r="T2986" s="16">
        <f t="shared" si="233"/>
        <v>42606.278715277775</v>
      </c>
      <c r="U2986" s="14">
        <f t="shared" si="234"/>
        <v>2016</v>
      </c>
      <c r="V2986" s="17"/>
    </row>
    <row r="2987" spans="1:22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7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31"/>
        <v>109.59</v>
      </c>
      <c r="Q2987" s="11" t="s">
        <v>8314</v>
      </c>
      <c r="R2987" t="s">
        <v>8354</v>
      </c>
      <c r="S2987" s="16">
        <f t="shared" si="232"/>
        <v>42654.973703703698</v>
      </c>
      <c r="T2987" s="16">
        <f t="shared" si="233"/>
        <v>42674.166666666672</v>
      </c>
      <c r="U2987" s="14">
        <f t="shared" si="234"/>
        <v>2016</v>
      </c>
      <c r="V2987" s="17"/>
    </row>
    <row r="2988" spans="1:22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7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31"/>
        <v>45.21</v>
      </c>
      <c r="Q2988" s="11" t="s">
        <v>8314</v>
      </c>
      <c r="R2988" t="s">
        <v>8354</v>
      </c>
      <c r="S2988" s="16">
        <f t="shared" si="232"/>
        <v>42431.500069444446</v>
      </c>
      <c r="T2988" s="16">
        <f t="shared" si="233"/>
        <v>42491.458402777775</v>
      </c>
      <c r="U2988" s="14">
        <f t="shared" si="234"/>
        <v>2016</v>
      </c>
      <c r="V2988" s="17"/>
    </row>
    <row r="2989" spans="1:22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7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31"/>
        <v>104.15</v>
      </c>
      <c r="Q2989" s="11" t="s">
        <v>8314</v>
      </c>
      <c r="R2989" t="s">
        <v>8354</v>
      </c>
      <c r="S2989" s="16">
        <f t="shared" si="232"/>
        <v>42627.307303240741</v>
      </c>
      <c r="T2989" s="16">
        <f t="shared" si="233"/>
        <v>42656</v>
      </c>
      <c r="U2989" s="14">
        <f t="shared" si="234"/>
        <v>2016</v>
      </c>
      <c r="V2989" s="17"/>
    </row>
    <row r="2990" spans="1:22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7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31"/>
        <v>35.71</v>
      </c>
      <c r="Q2990" s="11" t="s">
        <v>8314</v>
      </c>
      <c r="R2990" t="s">
        <v>8354</v>
      </c>
      <c r="S2990" s="16">
        <f t="shared" si="232"/>
        <v>42511.362048611118</v>
      </c>
      <c r="T2990" s="16">
        <f t="shared" si="233"/>
        <v>42541.362048611118</v>
      </c>
      <c r="U2990" s="14">
        <f t="shared" si="234"/>
        <v>2016</v>
      </c>
      <c r="V2990" s="17"/>
    </row>
    <row r="2991" spans="1:22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7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31"/>
        <v>97</v>
      </c>
      <c r="Q2991" s="11" t="s">
        <v>8314</v>
      </c>
      <c r="R2991" t="s">
        <v>8354</v>
      </c>
      <c r="S2991" s="16">
        <f t="shared" si="232"/>
        <v>42337.02039351852</v>
      </c>
      <c r="T2991" s="16">
        <f t="shared" si="233"/>
        <v>42359.207638888889</v>
      </c>
      <c r="U2991" s="14">
        <f t="shared" si="234"/>
        <v>2015</v>
      </c>
      <c r="V2991" s="17"/>
    </row>
    <row r="2992" spans="1:22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7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31"/>
        <v>370.37</v>
      </c>
      <c r="Q2992" s="11" t="s">
        <v>8314</v>
      </c>
      <c r="R2992" t="s">
        <v>8354</v>
      </c>
      <c r="S2992" s="16">
        <f t="shared" si="232"/>
        <v>42341.57430555555</v>
      </c>
      <c r="T2992" s="16">
        <f t="shared" si="233"/>
        <v>42376.57430555555</v>
      </c>
      <c r="U2992" s="14">
        <f t="shared" si="234"/>
        <v>2015</v>
      </c>
      <c r="V2992" s="17"/>
    </row>
    <row r="2993" spans="1:22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7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31"/>
        <v>94.41</v>
      </c>
      <c r="Q2993" s="11" t="s">
        <v>8314</v>
      </c>
      <c r="R2993" t="s">
        <v>8354</v>
      </c>
      <c r="S2993" s="16">
        <f t="shared" si="232"/>
        <v>42740.837152777778</v>
      </c>
      <c r="T2993" s="16">
        <f t="shared" si="233"/>
        <v>42762.837152777778</v>
      </c>
      <c r="U2993" s="14">
        <f t="shared" si="234"/>
        <v>2017</v>
      </c>
      <c r="V2993" s="17"/>
    </row>
    <row r="2994" spans="1:22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7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31"/>
        <v>48.98</v>
      </c>
      <c r="Q2994" s="11" t="s">
        <v>8314</v>
      </c>
      <c r="R2994" t="s">
        <v>8354</v>
      </c>
      <c r="S2994" s="16">
        <f t="shared" si="232"/>
        <v>42622.767476851848</v>
      </c>
      <c r="T2994" s="16">
        <f t="shared" si="233"/>
        <v>42652.767476851848</v>
      </c>
      <c r="U2994" s="14">
        <f t="shared" si="234"/>
        <v>2016</v>
      </c>
      <c r="V2994" s="17"/>
    </row>
    <row r="2995" spans="1:22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7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31"/>
        <v>45.59</v>
      </c>
      <c r="Q2995" s="11" t="s">
        <v>8314</v>
      </c>
      <c r="R2995" t="s">
        <v>8354</v>
      </c>
      <c r="S2995" s="16">
        <f t="shared" si="232"/>
        <v>42390.838738425926</v>
      </c>
      <c r="T2995" s="16">
        <f t="shared" si="233"/>
        <v>42420.838738425926</v>
      </c>
      <c r="U2995" s="14">
        <f t="shared" si="234"/>
        <v>2016</v>
      </c>
      <c r="V2995" s="17"/>
    </row>
    <row r="2996" spans="1:22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7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31"/>
        <v>23.28</v>
      </c>
      <c r="Q2996" s="11" t="s">
        <v>8314</v>
      </c>
      <c r="R2996" t="s">
        <v>8354</v>
      </c>
      <c r="S2996" s="16">
        <f t="shared" si="232"/>
        <v>41885.478842592594</v>
      </c>
      <c r="T2996" s="16">
        <f t="shared" si="233"/>
        <v>41915.478842592594</v>
      </c>
      <c r="U2996" s="14">
        <f t="shared" si="234"/>
        <v>2014</v>
      </c>
      <c r="V2996" s="17"/>
    </row>
    <row r="2997" spans="1:22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7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31"/>
        <v>63.23</v>
      </c>
      <c r="Q2997" s="11" t="s">
        <v>8314</v>
      </c>
      <c r="R2997" t="s">
        <v>8354</v>
      </c>
      <c r="S2997" s="16">
        <f t="shared" si="232"/>
        <v>42724.665173611109</v>
      </c>
      <c r="T2997" s="16">
        <f t="shared" si="233"/>
        <v>42754.665173611109</v>
      </c>
      <c r="U2997" s="14">
        <f t="shared" si="234"/>
        <v>2016</v>
      </c>
      <c r="V2997" s="17"/>
    </row>
    <row r="2998" spans="1:22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7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31"/>
        <v>153.52000000000001</v>
      </c>
      <c r="Q2998" s="11" t="s">
        <v>8314</v>
      </c>
      <c r="R2998" t="s">
        <v>8354</v>
      </c>
      <c r="S2998" s="16">
        <f t="shared" si="232"/>
        <v>42090.912500000006</v>
      </c>
      <c r="T2998" s="16">
        <f t="shared" si="233"/>
        <v>42150.912500000006</v>
      </c>
      <c r="U2998" s="14">
        <f t="shared" si="234"/>
        <v>2015</v>
      </c>
      <c r="V2998" s="17"/>
    </row>
    <row r="2999" spans="1:22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7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31"/>
        <v>90.2</v>
      </c>
      <c r="Q2999" s="11" t="s">
        <v>8314</v>
      </c>
      <c r="R2999" t="s">
        <v>8354</v>
      </c>
      <c r="S2999" s="16">
        <f t="shared" si="232"/>
        <v>42775.733715277776</v>
      </c>
      <c r="T2999" s="16">
        <f t="shared" si="233"/>
        <v>42793.207638888889</v>
      </c>
      <c r="U2999" s="14">
        <f t="shared" si="234"/>
        <v>2017</v>
      </c>
      <c r="V2999" s="17"/>
    </row>
    <row r="3000" spans="1:22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7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31"/>
        <v>118.97</v>
      </c>
      <c r="Q3000" s="11" t="s">
        <v>8314</v>
      </c>
      <c r="R3000" t="s">
        <v>8354</v>
      </c>
      <c r="S3000" s="16">
        <f t="shared" si="232"/>
        <v>41778.193622685183</v>
      </c>
      <c r="T3000" s="16">
        <f t="shared" si="233"/>
        <v>41806.184027777781</v>
      </c>
      <c r="U3000" s="14">
        <f t="shared" si="234"/>
        <v>2014</v>
      </c>
      <c r="V3000" s="17"/>
    </row>
    <row r="3001" spans="1:22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7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31"/>
        <v>80.25</v>
      </c>
      <c r="Q3001" s="11" t="s">
        <v>8314</v>
      </c>
      <c r="R3001" t="s">
        <v>8354</v>
      </c>
      <c r="S3001" s="16">
        <f t="shared" si="232"/>
        <v>42780.740277777775</v>
      </c>
      <c r="T3001" s="16">
        <f t="shared" si="233"/>
        <v>42795.083333333328</v>
      </c>
      <c r="U3001" s="14">
        <f t="shared" si="234"/>
        <v>2017</v>
      </c>
      <c r="V3001" s="17"/>
    </row>
    <row r="3002" spans="1:22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7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31"/>
        <v>62.5</v>
      </c>
      <c r="Q3002" s="11" t="s">
        <v>8314</v>
      </c>
      <c r="R3002" t="s">
        <v>8354</v>
      </c>
      <c r="S3002" s="16">
        <f t="shared" si="232"/>
        <v>42752.827199074076</v>
      </c>
      <c r="T3002" s="16">
        <f t="shared" si="233"/>
        <v>42766.75</v>
      </c>
      <c r="U3002" s="14">
        <f t="shared" si="234"/>
        <v>2017</v>
      </c>
      <c r="V3002" s="17"/>
    </row>
    <row r="3003" spans="1:22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7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31"/>
        <v>131.38</v>
      </c>
      <c r="Q3003" s="11" t="s">
        <v>8314</v>
      </c>
      <c r="R3003" t="s">
        <v>8354</v>
      </c>
      <c r="S3003" s="16">
        <f t="shared" si="232"/>
        <v>42534.895625000005</v>
      </c>
      <c r="T3003" s="16">
        <f t="shared" si="233"/>
        <v>42564.895625000005</v>
      </c>
      <c r="U3003" s="14">
        <f t="shared" si="234"/>
        <v>2016</v>
      </c>
      <c r="V3003" s="17"/>
    </row>
    <row r="3004" spans="1:22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7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31"/>
        <v>73.03</v>
      </c>
      <c r="Q3004" s="11" t="s">
        <v>8314</v>
      </c>
      <c r="R3004" t="s">
        <v>8354</v>
      </c>
      <c r="S3004" s="16">
        <f t="shared" si="232"/>
        <v>41239.83625</v>
      </c>
      <c r="T3004" s="16">
        <f t="shared" si="233"/>
        <v>41269.83625</v>
      </c>
      <c r="U3004" s="14">
        <f t="shared" si="234"/>
        <v>2012</v>
      </c>
      <c r="V3004" s="17"/>
    </row>
    <row r="3005" spans="1:22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7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31"/>
        <v>178.53</v>
      </c>
      <c r="Q3005" s="11" t="s">
        <v>8314</v>
      </c>
      <c r="R3005" t="s">
        <v>8354</v>
      </c>
      <c r="S3005" s="16">
        <f t="shared" si="232"/>
        <v>42398.849259259259</v>
      </c>
      <c r="T3005" s="16">
        <f t="shared" si="233"/>
        <v>42430.249305555553</v>
      </c>
      <c r="U3005" s="14">
        <f t="shared" si="234"/>
        <v>2016</v>
      </c>
      <c r="V3005" s="17"/>
    </row>
    <row r="3006" spans="1:22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7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31"/>
        <v>162.91</v>
      </c>
      <c r="Q3006" s="11" t="s">
        <v>8314</v>
      </c>
      <c r="R3006" t="s">
        <v>8354</v>
      </c>
      <c r="S3006" s="16">
        <f t="shared" si="232"/>
        <v>41928.881064814814</v>
      </c>
      <c r="T3006" s="16">
        <f t="shared" si="233"/>
        <v>41958.922731481478</v>
      </c>
      <c r="U3006" s="14">
        <f t="shared" si="234"/>
        <v>2014</v>
      </c>
      <c r="V3006" s="17"/>
    </row>
    <row r="3007" spans="1:22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7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31"/>
        <v>108.24</v>
      </c>
      <c r="Q3007" s="11" t="s">
        <v>8314</v>
      </c>
      <c r="R3007" t="s">
        <v>8354</v>
      </c>
      <c r="S3007" s="16">
        <f t="shared" si="232"/>
        <v>41888.674826388888</v>
      </c>
      <c r="T3007" s="16">
        <f t="shared" si="233"/>
        <v>41918.674826388888</v>
      </c>
      <c r="U3007" s="14">
        <f t="shared" si="234"/>
        <v>2014</v>
      </c>
      <c r="V3007" s="17"/>
    </row>
    <row r="3008" spans="1:22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7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31"/>
        <v>88.87</v>
      </c>
      <c r="Q3008" s="11" t="s">
        <v>8314</v>
      </c>
      <c r="R3008" t="s">
        <v>8354</v>
      </c>
      <c r="S3008" s="16">
        <f t="shared" si="232"/>
        <v>41957.756840277783</v>
      </c>
      <c r="T3008" s="16">
        <f t="shared" si="233"/>
        <v>41987.756840277783</v>
      </c>
      <c r="U3008" s="14">
        <f t="shared" si="234"/>
        <v>2014</v>
      </c>
      <c r="V3008" s="17"/>
    </row>
    <row r="3009" spans="1:22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7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31"/>
        <v>54</v>
      </c>
      <c r="Q3009" s="11" t="s">
        <v>8314</v>
      </c>
      <c r="R3009" t="s">
        <v>8354</v>
      </c>
      <c r="S3009" s="16">
        <f t="shared" si="232"/>
        <v>42098.216238425928</v>
      </c>
      <c r="T3009" s="16">
        <f t="shared" si="233"/>
        <v>42119.216238425928</v>
      </c>
      <c r="U3009" s="14">
        <f t="shared" si="234"/>
        <v>2015</v>
      </c>
      <c r="V3009" s="17"/>
    </row>
    <row r="3010" spans="1:22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7">
        <f t="shared" ref="F3010:F3073" si="235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231"/>
        <v>116.73</v>
      </c>
      <c r="Q3010" s="11" t="s">
        <v>8314</v>
      </c>
      <c r="R3010" t="s">
        <v>8354</v>
      </c>
      <c r="S3010" s="16">
        <f t="shared" si="232"/>
        <v>42360.212025462963</v>
      </c>
      <c r="T3010" s="16">
        <f t="shared" si="233"/>
        <v>42390.212025462963</v>
      </c>
      <c r="U3010" s="14">
        <f t="shared" si="234"/>
        <v>2015</v>
      </c>
      <c r="V3010" s="17"/>
    </row>
    <row r="3011" spans="1:22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7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236">IFERROR(ROUND(E3011/M3011,2),0)</f>
        <v>233.9</v>
      </c>
      <c r="Q3011" s="11" t="s">
        <v>8314</v>
      </c>
      <c r="R3011" t="s">
        <v>8354</v>
      </c>
      <c r="S3011" s="16">
        <f t="shared" ref="S3011:S3074" si="237">(((K3011/60)/60)/24)+DATE(1970,1,1)</f>
        <v>41939.569907407407</v>
      </c>
      <c r="T3011" s="16">
        <f t="shared" ref="T3011:T3074" si="238">(((J3011/60)/60)/24)+DATE(1970,1,1)</f>
        <v>41969.611574074079</v>
      </c>
      <c r="U3011" s="14">
        <f t="shared" si="234"/>
        <v>2014</v>
      </c>
      <c r="V3011" s="17"/>
    </row>
    <row r="3012" spans="1:22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7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36"/>
        <v>158</v>
      </c>
      <c r="Q3012" s="11" t="s">
        <v>8314</v>
      </c>
      <c r="R3012" t="s">
        <v>8354</v>
      </c>
      <c r="S3012" s="16">
        <f t="shared" si="237"/>
        <v>41996.832395833335</v>
      </c>
      <c r="T3012" s="16">
        <f t="shared" si="238"/>
        <v>42056.832395833335</v>
      </c>
      <c r="U3012" s="14">
        <f t="shared" ref="U3012:U3075" si="239">YEAR(S3012)</f>
        <v>2014</v>
      </c>
      <c r="V3012" s="17"/>
    </row>
    <row r="3013" spans="1:22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7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36"/>
        <v>14.84</v>
      </c>
      <c r="Q3013" s="11" t="s">
        <v>8314</v>
      </c>
      <c r="R3013" t="s">
        <v>8354</v>
      </c>
      <c r="S3013" s="16">
        <f t="shared" si="237"/>
        <v>42334.468935185185</v>
      </c>
      <c r="T3013" s="16">
        <f t="shared" si="238"/>
        <v>42361.957638888889</v>
      </c>
      <c r="U3013" s="14">
        <f t="shared" si="239"/>
        <v>2015</v>
      </c>
      <c r="V3013" s="17"/>
    </row>
    <row r="3014" spans="1:22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7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36"/>
        <v>85.18</v>
      </c>
      <c r="Q3014" s="11" t="s">
        <v>8314</v>
      </c>
      <c r="R3014" t="s">
        <v>8354</v>
      </c>
      <c r="S3014" s="16">
        <f t="shared" si="237"/>
        <v>42024.702893518523</v>
      </c>
      <c r="T3014" s="16">
        <f t="shared" si="238"/>
        <v>42045.702893518523</v>
      </c>
      <c r="U3014" s="14">
        <f t="shared" si="239"/>
        <v>2015</v>
      </c>
      <c r="V3014" s="17"/>
    </row>
    <row r="3015" spans="1:22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7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36"/>
        <v>146.69</v>
      </c>
      <c r="Q3015" s="11" t="s">
        <v>8314</v>
      </c>
      <c r="R3015" t="s">
        <v>8354</v>
      </c>
      <c r="S3015" s="16">
        <f t="shared" si="237"/>
        <v>42146.836215277777</v>
      </c>
      <c r="T3015" s="16">
        <f t="shared" si="238"/>
        <v>42176.836215277777</v>
      </c>
      <c r="U3015" s="14">
        <f t="shared" si="239"/>
        <v>2015</v>
      </c>
      <c r="V3015" s="17"/>
    </row>
    <row r="3016" spans="1:22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7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36"/>
        <v>50.76</v>
      </c>
      <c r="Q3016" s="11" t="s">
        <v>8314</v>
      </c>
      <c r="R3016" t="s">
        <v>8354</v>
      </c>
      <c r="S3016" s="16">
        <f t="shared" si="237"/>
        <v>41920.123611111114</v>
      </c>
      <c r="T3016" s="16">
        <f t="shared" si="238"/>
        <v>41948.208333333336</v>
      </c>
      <c r="U3016" s="14">
        <f t="shared" si="239"/>
        <v>2014</v>
      </c>
      <c r="V3016" s="17"/>
    </row>
    <row r="3017" spans="1:22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7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36"/>
        <v>87.7</v>
      </c>
      <c r="Q3017" s="11" t="s">
        <v>8314</v>
      </c>
      <c r="R3017" t="s">
        <v>8354</v>
      </c>
      <c r="S3017" s="16">
        <f t="shared" si="237"/>
        <v>41785.72729166667</v>
      </c>
      <c r="T3017" s="16">
        <f t="shared" si="238"/>
        <v>41801.166666666664</v>
      </c>
      <c r="U3017" s="14">
        <f t="shared" si="239"/>
        <v>2014</v>
      </c>
      <c r="V3017" s="17"/>
    </row>
    <row r="3018" spans="1:22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7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36"/>
        <v>242.28</v>
      </c>
      <c r="Q3018" s="11" t="s">
        <v>8314</v>
      </c>
      <c r="R3018" t="s">
        <v>8354</v>
      </c>
      <c r="S3018" s="16">
        <f t="shared" si="237"/>
        <v>41778.548055555555</v>
      </c>
      <c r="T3018" s="16">
        <f t="shared" si="238"/>
        <v>41838.548055555555</v>
      </c>
      <c r="U3018" s="14">
        <f t="shared" si="239"/>
        <v>2014</v>
      </c>
      <c r="V3018" s="17"/>
    </row>
    <row r="3019" spans="1:22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7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36"/>
        <v>146.44999999999999</v>
      </c>
      <c r="Q3019" s="11" t="s">
        <v>8314</v>
      </c>
      <c r="R3019" t="s">
        <v>8354</v>
      </c>
      <c r="S3019" s="16">
        <f t="shared" si="237"/>
        <v>41841.850034722222</v>
      </c>
      <c r="T3019" s="16">
        <f t="shared" si="238"/>
        <v>41871.850034722222</v>
      </c>
      <c r="U3019" s="14">
        <f t="shared" si="239"/>
        <v>2014</v>
      </c>
      <c r="V3019" s="17"/>
    </row>
    <row r="3020" spans="1:22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7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36"/>
        <v>103.17</v>
      </c>
      <c r="Q3020" s="11" t="s">
        <v>8314</v>
      </c>
      <c r="R3020" t="s">
        <v>8354</v>
      </c>
      <c r="S3020" s="16">
        <f t="shared" si="237"/>
        <v>42163.29833333334</v>
      </c>
      <c r="T3020" s="16">
        <f t="shared" si="238"/>
        <v>42205.916666666672</v>
      </c>
      <c r="U3020" s="14">
        <f t="shared" si="239"/>
        <v>2015</v>
      </c>
      <c r="V3020" s="17"/>
    </row>
    <row r="3021" spans="1:22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7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36"/>
        <v>80.459999999999994</v>
      </c>
      <c r="Q3021" s="11" t="s">
        <v>8314</v>
      </c>
      <c r="R3021" t="s">
        <v>8354</v>
      </c>
      <c r="S3021" s="16">
        <f t="shared" si="237"/>
        <v>41758.833564814813</v>
      </c>
      <c r="T3021" s="16">
        <f t="shared" si="238"/>
        <v>41786.125</v>
      </c>
      <c r="U3021" s="14">
        <f t="shared" si="239"/>
        <v>2014</v>
      </c>
      <c r="V3021" s="17"/>
    </row>
    <row r="3022" spans="1:22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7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36"/>
        <v>234.67</v>
      </c>
      <c r="Q3022" s="11" t="s">
        <v>8314</v>
      </c>
      <c r="R3022" t="s">
        <v>8354</v>
      </c>
      <c r="S3022" s="16">
        <f t="shared" si="237"/>
        <v>42170.846446759257</v>
      </c>
      <c r="T3022" s="16">
        <f t="shared" si="238"/>
        <v>42230.846446759257</v>
      </c>
      <c r="U3022" s="14">
        <f t="shared" si="239"/>
        <v>2015</v>
      </c>
      <c r="V3022" s="17"/>
    </row>
    <row r="3023" spans="1:22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7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36"/>
        <v>50.69</v>
      </c>
      <c r="Q3023" s="11" t="s">
        <v>8314</v>
      </c>
      <c r="R3023" t="s">
        <v>8354</v>
      </c>
      <c r="S3023" s="16">
        <f t="shared" si="237"/>
        <v>42660.618854166663</v>
      </c>
      <c r="T3023" s="16">
        <f t="shared" si="238"/>
        <v>42696.249305555553</v>
      </c>
      <c r="U3023" s="14">
        <f t="shared" si="239"/>
        <v>2016</v>
      </c>
      <c r="V3023" s="17"/>
    </row>
    <row r="3024" spans="1:22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7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36"/>
        <v>162.71</v>
      </c>
      <c r="Q3024" s="11" t="s">
        <v>8314</v>
      </c>
      <c r="R3024" t="s">
        <v>8354</v>
      </c>
      <c r="S3024" s="16">
        <f t="shared" si="237"/>
        <v>42564.95380787037</v>
      </c>
      <c r="T3024" s="16">
        <f t="shared" si="238"/>
        <v>42609.95380787037</v>
      </c>
      <c r="U3024" s="14">
        <f t="shared" si="239"/>
        <v>2016</v>
      </c>
      <c r="V3024" s="17"/>
    </row>
    <row r="3025" spans="1:22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7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36"/>
        <v>120.17</v>
      </c>
      <c r="Q3025" s="11" t="s">
        <v>8314</v>
      </c>
      <c r="R3025" t="s">
        <v>8354</v>
      </c>
      <c r="S3025" s="16">
        <f t="shared" si="237"/>
        <v>42121.675763888896</v>
      </c>
      <c r="T3025" s="16">
        <f t="shared" si="238"/>
        <v>42166.675763888896</v>
      </c>
      <c r="U3025" s="14">
        <f t="shared" si="239"/>
        <v>2015</v>
      </c>
      <c r="V3025" s="17"/>
    </row>
    <row r="3026" spans="1:22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7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36"/>
        <v>67.7</v>
      </c>
      <c r="Q3026" s="11" t="s">
        <v>8314</v>
      </c>
      <c r="R3026" t="s">
        <v>8354</v>
      </c>
      <c r="S3026" s="16">
        <f t="shared" si="237"/>
        <v>41158.993923611109</v>
      </c>
      <c r="T3026" s="16">
        <f t="shared" si="238"/>
        <v>41188.993923611109</v>
      </c>
      <c r="U3026" s="14">
        <f t="shared" si="239"/>
        <v>2012</v>
      </c>
      <c r="V3026" s="17"/>
    </row>
    <row r="3027" spans="1:22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7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36"/>
        <v>52.1</v>
      </c>
      <c r="Q3027" s="11" t="s">
        <v>8314</v>
      </c>
      <c r="R3027" t="s">
        <v>8354</v>
      </c>
      <c r="S3027" s="16">
        <f t="shared" si="237"/>
        <v>41761.509409722225</v>
      </c>
      <c r="T3027" s="16">
        <f t="shared" si="238"/>
        <v>41789.666666666664</v>
      </c>
      <c r="U3027" s="14">
        <f t="shared" si="239"/>
        <v>2014</v>
      </c>
      <c r="V3027" s="17"/>
    </row>
    <row r="3028" spans="1:22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7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36"/>
        <v>51.6</v>
      </c>
      <c r="Q3028" s="11" t="s">
        <v>8314</v>
      </c>
      <c r="R3028" t="s">
        <v>8354</v>
      </c>
      <c r="S3028" s="16">
        <f t="shared" si="237"/>
        <v>42783.459398148145</v>
      </c>
      <c r="T3028" s="16">
        <f t="shared" si="238"/>
        <v>42797.459398148145</v>
      </c>
      <c r="U3028" s="14">
        <f t="shared" si="239"/>
        <v>2017</v>
      </c>
      <c r="V3028" s="17"/>
    </row>
    <row r="3029" spans="1:22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7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36"/>
        <v>164.3</v>
      </c>
      <c r="Q3029" s="11" t="s">
        <v>8314</v>
      </c>
      <c r="R3029" t="s">
        <v>8354</v>
      </c>
      <c r="S3029" s="16">
        <f t="shared" si="237"/>
        <v>42053.704293981486</v>
      </c>
      <c r="T3029" s="16">
        <f t="shared" si="238"/>
        <v>42083.662627314814</v>
      </c>
      <c r="U3029" s="14">
        <f t="shared" si="239"/>
        <v>2015</v>
      </c>
      <c r="V3029" s="17"/>
    </row>
    <row r="3030" spans="1:22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7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36"/>
        <v>84.86</v>
      </c>
      <c r="Q3030" s="11" t="s">
        <v>8314</v>
      </c>
      <c r="R3030" t="s">
        <v>8354</v>
      </c>
      <c r="S3030" s="16">
        <f t="shared" si="237"/>
        <v>42567.264178240745</v>
      </c>
      <c r="T3030" s="16">
        <f t="shared" si="238"/>
        <v>42597.264178240745</v>
      </c>
      <c r="U3030" s="14">
        <f t="shared" si="239"/>
        <v>2016</v>
      </c>
      <c r="V3030" s="17"/>
    </row>
    <row r="3031" spans="1:22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7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36"/>
        <v>94.55</v>
      </c>
      <c r="Q3031" s="11" t="s">
        <v>8314</v>
      </c>
      <c r="R3031" t="s">
        <v>8354</v>
      </c>
      <c r="S3031" s="16">
        <f t="shared" si="237"/>
        <v>41932.708877314813</v>
      </c>
      <c r="T3031" s="16">
        <f t="shared" si="238"/>
        <v>41961.190972222219</v>
      </c>
      <c r="U3031" s="14">
        <f t="shared" si="239"/>
        <v>2014</v>
      </c>
      <c r="V3031" s="17"/>
    </row>
    <row r="3032" spans="1:22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7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36"/>
        <v>45.54</v>
      </c>
      <c r="Q3032" s="11" t="s">
        <v>8314</v>
      </c>
      <c r="R3032" t="s">
        <v>8354</v>
      </c>
      <c r="S3032" s="16">
        <f t="shared" si="237"/>
        <v>42233.747349537036</v>
      </c>
      <c r="T3032" s="16">
        <f t="shared" si="238"/>
        <v>42263.747349537036</v>
      </c>
      <c r="U3032" s="14">
        <f t="shared" si="239"/>
        <v>2015</v>
      </c>
      <c r="V3032" s="17"/>
    </row>
    <row r="3033" spans="1:22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7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36"/>
        <v>51.72</v>
      </c>
      <c r="Q3033" s="11" t="s">
        <v>8314</v>
      </c>
      <c r="R3033" t="s">
        <v>8354</v>
      </c>
      <c r="S3033" s="16">
        <f t="shared" si="237"/>
        <v>42597.882488425923</v>
      </c>
      <c r="T3033" s="16">
        <f t="shared" si="238"/>
        <v>42657.882488425923</v>
      </c>
      <c r="U3033" s="14">
        <f t="shared" si="239"/>
        <v>2016</v>
      </c>
      <c r="V3033" s="17"/>
    </row>
    <row r="3034" spans="1:22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7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36"/>
        <v>50.88</v>
      </c>
      <c r="Q3034" s="11" t="s">
        <v>8314</v>
      </c>
      <c r="R3034" t="s">
        <v>8354</v>
      </c>
      <c r="S3034" s="16">
        <f t="shared" si="237"/>
        <v>42228.044664351852</v>
      </c>
      <c r="T3034" s="16">
        <f t="shared" si="238"/>
        <v>42258.044664351852</v>
      </c>
      <c r="U3034" s="14">
        <f t="shared" si="239"/>
        <v>2015</v>
      </c>
      <c r="V3034" s="17"/>
    </row>
    <row r="3035" spans="1:22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7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36"/>
        <v>191.13</v>
      </c>
      <c r="Q3035" s="11" t="s">
        <v>8314</v>
      </c>
      <c r="R3035" t="s">
        <v>8354</v>
      </c>
      <c r="S3035" s="16">
        <f t="shared" si="237"/>
        <v>42570.110243055555</v>
      </c>
      <c r="T3035" s="16">
        <f t="shared" si="238"/>
        <v>42600.110243055555</v>
      </c>
      <c r="U3035" s="14">
        <f t="shared" si="239"/>
        <v>2016</v>
      </c>
      <c r="V3035" s="17"/>
    </row>
    <row r="3036" spans="1:22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7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36"/>
        <v>89.31</v>
      </c>
      <c r="Q3036" s="11" t="s">
        <v>8314</v>
      </c>
      <c r="R3036" t="s">
        <v>8354</v>
      </c>
      <c r="S3036" s="16">
        <f t="shared" si="237"/>
        <v>42644.535358796296</v>
      </c>
      <c r="T3036" s="16">
        <f t="shared" si="238"/>
        <v>42675.165972222225</v>
      </c>
      <c r="U3036" s="14">
        <f t="shared" si="239"/>
        <v>2016</v>
      </c>
      <c r="V3036" s="17"/>
    </row>
    <row r="3037" spans="1:22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7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236"/>
        <v>88.59</v>
      </c>
      <c r="Q3037" s="11" t="s">
        <v>8314</v>
      </c>
      <c r="R3037" t="s">
        <v>8354</v>
      </c>
      <c r="S3037" s="16">
        <f t="shared" si="237"/>
        <v>41368.560289351852</v>
      </c>
      <c r="T3037" s="16">
        <f t="shared" si="238"/>
        <v>41398.560289351852</v>
      </c>
      <c r="U3037" s="14">
        <f t="shared" si="239"/>
        <v>2013</v>
      </c>
      <c r="V3037" s="17"/>
    </row>
    <row r="3038" spans="1:22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7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36"/>
        <v>96.3</v>
      </c>
      <c r="Q3038" s="11" t="s">
        <v>8314</v>
      </c>
      <c r="R3038" t="s">
        <v>8354</v>
      </c>
      <c r="S3038" s="16">
        <f t="shared" si="237"/>
        <v>41466.785231481481</v>
      </c>
      <c r="T3038" s="16">
        <f t="shared" si="238"/>
        <v>41502.499305555553</v>
      </c>
      <c r="U3038" s="14">
        <f t="shared" si="239"/>
        <v>2013</v>
      </c>
      <c r="V3038" s="17"/>
    </row>
    <row r="3039" spans="1:22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7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36"/>
        <v>33.31</v>
      </c>
      <c r="Q3039" s="11" t="s">
        <v>8314</v>
      </c>
      <c r="R3039" t="s">
        <v>8354</v>
      </c>
      <c r="S3039" s="16">
        <f t="shared" si="237"/>
        <v>40378.893206018518</v>
      </c>
      <c r="T3039" s="16">
        <f t="shared" si="238"/>
        <v>40453.207638888889</v>
      </c>
      <c r="U3039" s="14">
        <f t="shared" si="239"/>
        <v>2010</v>
      </c>
      <c r="V3039" s="17"/>
    </row>
    <row r="3040" spans="1:22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7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36"/>
        <v>37.22</v>
      </c>
      <c r="Q3040" s="11" t="s">
        <v>8314</v>
      </c>
      <c r="R3040" t="s">
        <v>8354</v>
      </c>
      <c r="S3040" s="16">
        <f t="shared" si="237"/>
        <v>42373.252280092594</v>
      </c>
      <c r="T3040" s="16">
        <f t="shared" si="238"/>
        <v>42433.252280092594</v>
      </c>
      <c r="U3040" s="14">
        <f t="shared" si="239"/>
        <v>2016</v>
      </c>
      <c r="V3040" s="17"/>
    </row>
    <row r="3041" spans="1:22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7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36"/>
        <v>92.13</v>
      </c>
      <c r="Q3041" s="11" t="s">
        <v>8314</v>
      </c>
      <c r="R3041" t="s">
        <v>8354</v>
      </c>
      <c r="S3041" s="16">
        <f t="shared" si="237"/>
        <v>41610.794421296298</v>
      </c>
      <c r="T3041" s="16">
        <f t="shared" si="238"/>
        <v>41637.332638888889</v>
      </c>
      <c r="U3041" s="14">
        <f t="shared" si="239"/>
        <v>2013</v>
      </c>
      <c r="V3041" s="17"/>
    </row>
    <row r="3042" spans="1:22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7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36"/>
        <v>76.790000000000006</v>
      </c>
      <c r="Q3042" s="11" t="s">
        <v>8314</v>
      </c>
      <c r="R3042" t="s">
        <v>8354</v>
      </c>
      <c r="S3042" s="16">
        <f t="shared" si="237"/>
        <v>42177.791909722218</v>
      </c>
      <c r="T3042" s="16">
        <f t="shared" si="238"/>
        <v>42181.958333333328</v>
      </c>
      <c r="U3042" s="14">
        <f t="shared" si="239"/>
        <v>2015</v>
      </c>
      <c r="V3042" s="17"/>
    </row>
    <row r="3043" spans="1:22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7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36"/>
        <v>96.53</v>
      </c>
      <c r="Q3043" s="11" t="s">
        <v>8314</v>
      </c>
      <c r="R3043" t="s">
        <v>8354</v>
      </c>
      <c r="S3043" s="16">
        <f t="shared" si="237"/>
        <v>42359.868611111116</v>
      </c>
      <c r="T3043" s="16">
        <f t="shared" si="238"/>
        <v>42389.868611111116</v>
      </c>
      <c r="U3043" s="14">
        <f t="shared" si="239"/>
        <v>2015</v>
      </c>
      <c r="V3043" s="17"/>
    </row>
    <row r="3044" spans="1:22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7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36"/>
        <v>51.89</v>
      </c>
      <c r="Q3044" s="11" t="s">
        <v>8314</v>
      </c>
      <c r="R3044" t="s">
        <v>8354</v>
      </c>
      <c r="S3044" s="16">
        <f t="shared" si="237"/>
        <v>42253.688043981485</v>
      </c>
      <c r="T3044" s="16">
        <f t="shared" si="238"/>
        <v>42283.688043981485</v>
      </c>
      <c r="U3044" s="14">
        <f t="shared" si="239"/>
        <v>2015</v>
      </c>
      <c r="V3044" s="17"/>
    </row>
    <row r="3045" spans="1:22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7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36"/>
        <v>128.91</v>
      </c>
      <c r="Q3045" s="11" t="s">
        <v>8314</v>
      </c>
      <c r="R3045" t="s">
        <v>8354</v>
      </c>
      <c r="S3045" s="16">
        <f t="shared" si="237"/>
        <v>42083.070590277777</v>
      </c>
      <c r="T3045" s="16">
        <f t="shared" si="238"/>
        <v>42110.118055555555</v>
      </c>
      <c r="U3045" s="14">
        <f t="shared" si="239"/>
        <v>2015</v>
      </c>
      <c r="V3045" s="17"/>
    </row>
    <row r="3046" spans="1:22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7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36"/>
        <v>84.11</v>
      </c>
      <c r="Q3046" s="11" t="s">
        <v>8314</v>
      </c>
      <c r="R3046" t="s">
        <v>8354</v>
      </c>
      <c r="S3046" s="16">
        <f t="shared" si="237"/>
        <v>42387.7268287037</v>
      </c>
      <c r="T3046" s="16">
        <f t="shared" si="238"/>
        <v>42402.7268287037</v>
      </c>
      <c r="U3046" s="14">
        <f t="shared" si="239"/>
        <v>2016</v>
      </c>
      <c r="V3046" s="17"/>
    </row>
    <row r="3047" spans="1:22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7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36"/>
        <v>82.94</v>
      </c>
      <c r="Q3047" s="11" t="s">
        <v>8314</v>
      </c>
      <c r="R3047" t="s">
        <v>8354</v>
      </c>
      <c r="S3047" s="16">
        <f t="shared" si="237"/>
        <v>41843.155729166669</v>
      </c>
      <c r="T3047" s="16">
        <f t="shared" si="238"/>
        <v>41873.155729166669</v>
      </c>
      <c r="U3047" s="14">
        <f t="shared" si="239"/>
        <v>2014</v>
      </c>
      <c r="V3047" s="17"/>
    </row>
    <row r="3048" spans="1:22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7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36"/>
        <v>259.95</v>
      </c>
      <c r="Q3048" s="11" t="s">
        <v>8314</v>
      </c>
      <c r="R3048" t="s">
        <v>8354</v>
      </c>
      <c r="S3048" s="16">
        <f t="shared" si="237"/>
        <v>41862.803078703706</v>
      </c>
      <c r="T3048" s="16">
        <f t="shared" si="238"/>
        <v>41892.202777777777</v>
      </c>
      <c r="U3048" s="14">
        <f t="shared" si="239"/>
        <v>2014</v>
      </c>
      <c r="V3048" s="17"/>
    </row>
    <row r="3049" spans="1:22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7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36"/>
        <v>37.25</v>
      </c>
      <c r="Q3049" s="11" t="s">
        <v>8314</v>
      </c>
      <c r="R3049" t="s">
        <v>8354</v>
      </c>
      <c r="S3049" s="16">
        <f t="shared" si="237"/>
        <v>42443.989050925928</v>
      </c>
      <c r="T3049" s="16">
        <f t="shared" si="238"/>
        <v>42487.552777777775</v>
      </c>
      <c r="U3049" s="14">
        <f t="shared" si="239"/>
        <v>2016</v>
      </c>
      <c r="V3049" s="17"/>
    </row>
    <row r="3050" spans="1:22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7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36"/>
        <v>177.02</v>
      </c>
      <c r="Q3050" s="11" t="s">
        <v>8314</v>
      </c>
      <c r="R3050" t="s">
        <v>8354</v>
      </c>
      <c r="S3050" s="16">
        <f t="shared" si="237"/>
        <v>41975.901180555549</v>
      </c>
      <c r="T3050" s="16">
        <f t="shared" si="238"/>
        <v>42004.890277777777</v>
      </c>
      <c r="U3050" s="14">
        <f t="shared" si="239"/>
        <v>2014</v>
      </c>
      <c r="V3050" s="17"/>
    </row>
    <row r="3051" spans="1:22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7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36"/>
        <v>74.069999999999993</v>
      </c>
      <c r="Q3051" s="11" t="s">
        <v>8314</v>
      </c>
      <c r="R3051" t="s">
        <v>8354</v>
      </c>
      <c r="S3051" s="16">
        <f t="shared" si="237"/>
        <v>42139.014525462961</v>
      </c>
      <c r="T3051" s="16">
        <f t="shared" si="238"/>
        <v>42169.014525462961</v>
      </c>
      <c r="U3051" s="14">
        <f t="shared" si="239"/>
        <v>2015</v>
      </c>
      <c r="V3051" s="17"/>
    </row>
    <row r="3052" spans="1:22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7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36"/>
        <v>70.67</v>
      </c>
      <c r="Q3052" s="11" t="s">
        <v>8314</v>
      </c>
      <c r="R3052" t="s">
        <v>8354</v>
      </c>
      <c r="S3052" s="16">
        <f t="shared" si="237"/>
        <v>42465.16851851852</v>
      </c>
      <c r="T3052" s="16">
        <f t="shared" si="238"/>
        <v>42495.16851851852</v>
      </c>
      <c r="U3052" s="14">
        <f t="shared" si="239"/>
        <v>2016</v>
      </c>
      <c r="V3052" s="17"/>
    </row>
    <row r="3053" spans="1:22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7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36"/>
        <v>23.63</v>
      </c>
      <c r="Q3053" s="11" t="s">
        <v>8314</v>
      </c>
      <c r="R3053" t="s">
        <v>8354</v>
      </c>
      <c r="S3053" s="16">
        <f t="shared" si="237"/>
        <v>42744.416030092587</v>
      </c>
      <c r="T3053" s="16">
        <f t="shared" si="238"/>
        <v>42774.416030092587</v>
      </c>
      <c r="U3053" s="14">
        <f t="shared" si="239"/>
        <v>2017</v>
      </c>
      <c r="V3053" s="17"/>
    </row>
    <row r="3054" spans="1:22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7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36"/>
        <v>37.5</v>
      </c>
      <c r="Q3054" s="11" t="s">
        <v>8314</v>
      </c>
      <c r="R3054" t="s">
        <v>8354</v>
      </c>
      <c r="S3054" s="16">
        <f t="shared" si="237"/>
        <v>42122.670069444444</v>
      </c>
      <c r="T3054" s="16">
        <f t="shared" si="238"/>
        <v>42152.665972222225</v>
      </c>
      <c r="U3054" s="14">
        <f t="shared" si="239"/>
        <v>2015</v>
      </c>
      <c r="V3054" s="17"/>
    </row>
    <row r="3055" spans="1:22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7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36"/>
        <v>13.33</v>
      </c>
      <c r="Q3055" s="11" t="s">
        <v>8314</v>
      </c>
      <c r="R3055" t="s">
        <v>8354</v>
      </c>
      <c r="S3055" s="16">
        <f t="shared" si="237"/>
        <v>41862.761724537035</v>
      </c>
      <c r="T3055" s="16">
        <f t="shared" si="238"/>
        <v>41914.165972222225</v>
      </c>
      <c r="U3055" s="14">
        <f t="shared" si="239"/>
        <v>2014</v>
      </c>
      <c r="V3055" s="17"/>
    </row>
    <row r="3056" spans="1:22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7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36"/>
        <v>0</v>
      </c>
      <c r="Q3056" s="11" t="s">
        <v>8314</v>
      </c>
      <c r="R3056" t="s">
        <v>8354</v>
      </c>
      <c r="S3056" s="16">
        <f t="shared" si="237"/>
        <v>42027.832800925928</v>
      </c>
      <c r="T3056" s="16">
        <f t="shared" si="238"/>
        <v>42065.044444444444</v>
      </c>
      <c r="U3056" s="14">
        <f t="shared" si="239"/>
        <v>2015</v>
      </c>
      <c r="V3056" s="17"/>
    </row>
    <row r="3057" spans="1:22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7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36"/>
        <v>1</v>
      </c>
      <c r="Q3057" s="11" t="s">
        <v>8314</v>
      </c>
      <c r="R3057" t="s">
        <v>8354</v>
      </c>
      <c r="S3057" s="16">
        <f t="shared" si="237"/>
        <v>41953.95821759259</v>
      </c>
      <c r="T3057" s="16">
        <f t="shared" si="238"/>
        <v>42013.95821759259</v>
      </c>
      <c r="U3057" s="14">
        <f t="shared" si="239"/>
        <v>2014</v>
      </c>
      <c r="V3057" s="17"/>
    </row>
    <row r="3058" spans="1:22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7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36"/>
        <v>0</v>
      </c>
      <c r="Q3058" s="11" t="s">
        <v>8314</v>
      </c>
      <c r="R3058" t="s">
        <v>8354</v>
      </c>
      <c r="S3058" s="16">
        <f t="shared" si="237"/>
        <v>41851.636388888888</v>
      </c>
      <c r="T3058" s="16">
        <f t="shared" si="238"/>
        <v>41911.636388888888</v>
      </c>
      <c r="U3058" s="14">
        <f t="shared" si="239"/>
        <v>2014</v>
      </c>
      <c r="V3058" s="17"/>
    </row>
    <row r="3059" spans="1:22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7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36"/>
        <v>0</v>
      </c>
      <c r="Q3059" s="11" t="s">
        <v>8314</v>
      </c>
      <c r="R3059" t="s">
        <v>8354</v>
      </c>
      <c r="S3059" s="16">
        <f t="shared" si="237"/>
        <v>42433.650590277779</v>
      </c>
      <c r="T3059" s="16">
        <f t="shared" si="238"/>
        <v>42463.608923611115</v>
      </c>
      <c r="U3059" s="14">
        <f t="shared" si="239"/>
        <v>2016</v>
      </c>
      <c r="V3059" s="17"/>
    </row>
    <row r="3060" spans="1:22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7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36"/>
        <v>1</v>
      </c>
      <c r="Q3060" s="11" t="s">
        <v>8314</v>
      </c>
      <c r="R3060" t="s">
        <v>8354</v>
      </c>
      <c r="S3060" s="16">
        <f t="shared" si="237"/>
        <v>42460.374305555553</v>
      </c>
      <c r="T3060" s="16">
        <f t="shared" si="238"/>
        <v>42510.374305555553</v>
      </c>
      <c r="U3060" s="14">
        <f t="shared" si="239"/>
        <v>2016</v>
      </c>
      <c r="V3060" s="17"/>
    </row>
    <row r="3061" spans="1:22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7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36"/>
        <v>41</v>
      </c>
      <c r="Q3061" s="11" t="s">
        <v>8314</v>
      </c>
      <c r="R3061" t="s">
        <v>8354</v>
      </c>
      <c r="S3061" s="16">
        <f t="shared" si="237"/>
        <v>41829.935717592591</v>
      </c>
      <c r="T3061" s="16">
        <f t="shared" si="238"/>
        <v>41859.935717592591</v>
      </c>
      <c r="U3061" s="14">
        <f t="shared" si="239"/>
        <v>2014</v>
      </c>
      <c r="V3061" s="17"/>
    </row>
    <row r="3062" spans="1:22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7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36"/>
        <v>55.83</v>
      </c>
      <c r="Q3062" s="11" t="s">
        <v>8314</v>
      </c>
      <c r="R3062" t="s">
        <v>8354</v>
      </c>
      <c r="S3062" s="16">
        <f t="shared" si="237"/>
        <v>42245.274699074071</v>
      </c>
      <c r="T3062" s="16">
        <f t="shared" si="238"/>
        <v>42275.274699074071</v>
      </c>
      <c r="U3062" s="14">
        <f t="shared" si="239"/>
        <v>2015</v>
      </c>
      <c r="V3062" s="17"/>
    </row>
    <row r="3063" spans="1:22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7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36"/>
        <v>0</v>
      </c>
      <c r="Q3063" s="11" t="s">
        <v>8314</v>
      </c>
      <c r="R3063" t="s">
        <v>8354</v>
      </c>
      <c r="S3063" s="16">
        <f t="shared" si="237"/>
        <v>41834.784120370372</v>
      </c>
      <c r="T3063" s="16">
        <f t="shared" si="238"/>
        <v>41864.784120370372</v>
      </c>
      <c r="U3063" s="14">
        <f t="shared" si="239"/>
        <v>2014</v>
      </c>
      <c r="V3063" s="17"/>
    </row>
    <row r="3064" spans="1:22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7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36"/>
        <v>99.76</v>
      </c>
      <c r="Q3064" s="11" t="s">
        <v>8314</v>
      </c>
      <c r="R3064" t="s">
        <v>8354</v>
      </c>
      <c r="S3064" s="16">
        <f t="shared" si="237"/>
        <v>42248.535787037035</v>
      </c>
      <c r="T3064" s="16">
        <f t="shared" si="238"/>
        <v>42277.75</v>
      </c>
      <c r="U3064" s="14">
        <f t="shared" si="239"/>
        <v>2015</v>
      </c>
      <c r="V3064" s="17"/>
    </row>
    <row r="3065" spans="1:22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7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36"/>
        <v>25.52</v>
      </c>
      <c r="Q3065" s="11" t="s">
        <v>8314</v>
      </c>
      <c r="R3065" t="s">
        <v>8354</v>
      </c>
      <c r="S3065" s="16">
        <f t="shared" si="237"/>
        <v>42630.922893518517</v>
      </c>
      <c r="T3065" s="16">
        <f t="shared" si="238"/>
        <v>42665.922893518517</v>
      </c>
      <c r="U3065" s="14">
        <f t="shared" si="239"/>
        <v>2016</v>
      </c>
      <c r="V3065" s="17"/>
    </row>
    <row r="3066" spans="1:22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7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36"/>
        <v>117.65</v>
      </c>
      <c r="Q3066" s="11" t="s">
        <v>8314</v>
      </c>
      <c r="R3066" t="s">
        <v>8354</v>
      </c>
      <c r="S3066" s="16">
        <f t="shared" si="237"/>
        <v>42299.130162037036</v>
      </c>
      <c r="T3066" s="16">
        <f t="shared" si="238"/>
        <v>42330.290972222225</v>
      </c>
      <c r="U3066" s="14">
        <f t="shared" si="239"/>
        <v>2015</v>
      </c>
      <c r="V3066" s="17"/>
    </row>
    <row r="3067" spans="1:22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7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36"/>
        <v>5</v>
      </c>
      <c r="Q3067" s="11" t="s">
        <v>8314</v>
      </c>
      <c r="R3067" t="s">
        <v>8354</v>
      </c>
      <c r="S3067" s="16">
        <f t="shared" si="237"/>
        <v>41825.055231481485</v>
      </c>
      <c r="T3067" s="16">
        <f t="shared" si="238"/>
        <v>41850.055231481485</v>
      </c>
      <c r="U3067" s="14">
        <f t="shared" si="239"/>
        <v>2014</v>
      </c>
      <c r="V3067" s="17"/>
    </row>
    <row r="3068" spans="1:22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7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36"/>
        <v>2796.67</v>
      </c>
      <c r="Q3068" s="11" t="s">
        <v>8314</v>
      </c>
      <c r="R3068" t="s">
        <v>8354</v>
      </c>
      <c r="S3068" s="16">
        <f t="shared" si="237"/>
        <v>42531.228437500002</v>
      </c>
      <c r="T3068" s="16">
        <f t="shared" si="238"/>
        <v>42561.228437500002</v>
      </c>
      <c r="U3068" s="14">
        <f t="shared" si="239"/>
        <v>2016</v>
      </c>
      <c r="V3068" s="17"/>
    </row>
    <row r="3069" spans="1:22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7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36"/>
        <v>200</v>
      </c>
      <c r="Q3069" s="11" t="s">
        <v>8314</v>
      </c>
      <c r="R3069" t="s">
        <v>8354</v>
      </c>
      <c r="S3069" s="16">
        <f t="shared" si="237"/>
        <v>42226.938414351855</v>
      </c>
      <c r="T3069" s="16">
        <f t="shared" si="238"/>
        <v>42256.938414351855</v>
      </c>
      <c r="U3069" s="14">
        <f t="shared" si="239"/>
        <v>2015</v>
      </c>
      <c r="V3069" s="17"/>
    </row>
    <row r="3070" spans="1:22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7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36"/>
        <v>87.5</v>
      </c>
      <c r="Q3070" s="11" t="s">
        <v>8314</v>
      </c>
      <c r="R3070" t="s">
        <v>8354</v>
      </c>
      <c r="S3070" s="16">
        <f t="shared" si="237"/>
        <v>42263.691574074073</v>
      </c>
      <c r="T3070" s="16">
        <f t="shared" si="238"/>
        <v>42293.691574074073</v>
      </c>
      <c r="U3070" s="14">
        <f t="shared" si="239"/>
        <v>2015</v>
      </c>
      <c r="V3070" s="17"/>
    </row>
    <row r="3071" spans="1:22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7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36"/>
        <v>20.14</v>
      </c>
      <c r="Q3071" s="11" t="s">
        <v>8314</v>
      </c>
      <c r="R3071" t="s">
        <v>8354</v>
      </c>
      <c r="S3071" s="16">
        <f t="shared" si="237"/>
        <v>41957.833726851852</v>
      </c>
      <c r="T3071" s="16">
        <f t="shared" si="238"/>
        <v>41987.833726851852</v>
      </c>
      <c r="U3071" s="14">
        <f t="shared" si="239"/>
        <v>2014</v>
      </c>
      <c r="V3071" s="17"/>
    </row>
    <row r="3072" spans="1:22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7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36"/>
        <v>20.88</v>
      </c>
      <c r="Q3072" s="11" t="s">
        <v>8314</v>
      </c>
      <c r="R3072" t="s">
        <v>8354</v>
      </c>
      <c r="S3072" s="16">
        <f t="shared" si="237"/>
        <v>42690.733437499999</v>
      </c>
      <c r="T3072" s="16">
        <f t="shared" si="238"/>
        <v>42711.733437499999</v>
      </c>
      <c r="U3072" s="14">
        <f t="shared" si="239"/>
        <v>2016</v>
      </c>
      <c r="V3072" s="17"/>
    </row>
    <row r="3073" spans="1:22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7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36"/>
        <v>61.31</v>
      </c>
      <c r="Q3073" s="11" t="s">
        <v>8314</v>
      </c>
      <c r="R3073" t="s">
        <v>8354</v>
      </c>
      <c r="S3073" s="16">
        <f t="shared" si="237"/>
        <v>42097.732418981483</v>
      </c>
      <c r="T3073" s="16">
        <f t="shared" si="238"/>
        <v>42115.249305555553</v>
      </c>
      <c r="U3073" s="14">
        <f t="shared" si="239"/>
        <v>2015</v>
      </c>
      <c r="V3073" s="17"/>
    </row>
    <row r="3074" spans="1:22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7">
        <f t="shared" ref="F3074:F3137" si="240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236"/>
        <v>1</v>
      </c>
      <c r="Q3074" s="11" t="s">
        <v>8314</v>
      </c>
      <c r="R3074" t="s">
        <v>8354</v>
      </c>
      <c r="S3074" s="16">
        <f t="shared" si="237"/>
        <v>42658.690532407403</v>
      </c>
      <c r="T3074" s="16">
        <f t="shared" si="238"/>
        <v>42673.073611111111</v>
      </c>
      <c r="U3074" s="14">
        <f t="shared" si="239"/>
        <v>2016</v>
      </c>
      <c r="V3074" s="17"/>
    </row>
    <row r="3075" spans="1:22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7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241">IFERROR(ROUND(E3075/M3075,2),0)</f>
        <v>92.14</v>
      </c>
      <c r="Q3075" s="11" t="s">
        <v>8314</v>
      </c>
      <c r="R3075" t="s">
        <v>8354</v>
      </c>
      <c r="S3075" s="16">
        <f t="shared" ref="S3075:S3138" si="242">(((K3075/60)/60)/24)+DATE(1970,1,1)</f>
        <v>42111.684027777781</v>
      </c>
      <c r="T3075" s="16">
        <f t="shared" ref="T3075:T3138" si="243">(((J3075/60)/60)/24)+DATE(1970,1,1)</f>
        <v>42169.804861111115</v>
      </c>
      <c r="U3075" s="14">
        <f t="shared" si="239"/>
        <v>2015</v>
      </c>
      <c r="V3075" s="17"/>
    </row>
    <row r="3076" spans="1:22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7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41"/>
        <v>7.33</v>
      </c>
      <c r="Q3076" s="11" t="s">
        <v>8314</v>
      </c>
      <c r="R3076" t="s">
        <v>8354</v>
      </c>
      <c r="S3076" s="16">
        <f t="shared" si="242"/>
        <v>42409.571284722217</v>
      </c>
      <c r="T3076" s="16">
        <f t="shared" si="243"/>
        <v>42439.571284722217</v>
      </c>
      <c r="U3076" s="14">
        <f t="shared" ref="U3076:U3139" si="244">YEAR(S3076)</f>
        <v>2016</v>
      </c>
      <c r="V3076" s="17"/>
    </row>
    <row r="3077" spans="1:22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7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41"/>
        <v>64.8</v>
      </c>
      <c r="Q3077" s="11" t="s">
        <v>8314</v>
      </c>
      <c r="R3077" t="s">
        <v>8354</v>
      </c>
      <c r="S3077" s="16">
        <f t="shared" si="242"/>
        <v>42551.102314814809</v>
      </c>
      <c r="T3077" s="16">
        <f t="shared" si="243"/>
        <v>42601.102314814809</v>
      </c>
      <c r="U3077" s="14">
        <f t="shared" si="244"/>
        <v>2016</v>
      </c>
      <c r="V3077" s="17"/>
    </row>
    <row r="3078" spans="1:22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7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41"/>
        <v>30.12</v>
      </c>
      <c r="Q3078" s="11" t="s">
        <v>8314</v>
      </c>
      <c r="R3078" t="s">
        <v>8354</v>
      </c>
      <c r="S3078" s="16">
        <f t="shared" si="242"/>
        <v>42226.651886574073</v>
      </c>
      <c r="T3078" s="16">
        <f t="shared" si="243"/>
        <v>42286.651886574073</v>
      </c>
      <c r="U3078" s="14">
        <f t="shared" si="244"/>
        <v>2015</v>
      </c>
      <c r="V3078" s="17"/>
    </row>
    <row r="3079" spans="1:22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7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41"/>
        <v>52.5</v>
      </c>
      <c r="Q3079" s="11" t="s">
        <v>8314</v>
      </c>
      <c r="R3079" t="s">
        <v>8354</v>
      </c>
      <c r="S3079" s="16">
        <f t="shared" si="242"/>
        <v>42766.956921296296</v>
      </c>
      <c r="T3079" s="16">
        <f t="shared" si="243"/>
        <v>42796.956921296296</v>
      </c>
      <c r="U3079" s="14">
        <f t="shared" si="244"/>
        <v>2017</v>
      </c>
      <c r="V3079" s="17"/>
    </row>
    <row r="3080" spans="1:22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7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41"/>
        <v>23.67</v>
      </c>
      <c r="Q3080" s="11" t="s">
        <v>8314</v>
      </c>
      <c r="R3080" t="s">
        <v>8354</v>
      </c>
      <c r="S3080" s="16">
        <f t="shared" si="242"/>
        <v>42031.138831018514</v>
      </c>
      <c r="T3080" s="16">
        <f t="shared" si="243"/>
        <v>42061.138831018514</v>
      </c>
      <c r="U3080" s="14">
        <f t="shared" si="244"/>
        <v>2015</v>
      </c>
      <c r="V3080" s="17"/>
    </row>
    <row r="3081" spans="1:22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7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41"/>
        <v>415.78</v>
      </c>
      <c r="Q3081" s="11" t="s">
        <v>8314</v>
      </c>
      <c r="R3081" t="s">
        <v>8354</v>
      </c>
      <c r="S3081" s="16">
        <f t="shared" si="242"/>
        <v>42055.713368055556</v>
      </c>
      <c r="T3081" s="16">
        <f t="shared" si="243"/>
        <v>42085.671701388885</v>
      </c>
      <c r="U3081" s="14">
        <f t="shared" si="244"/>
        <v>2015</v>
      </c>
      <c r="V3081" s="17"/>
    </row>
    <row r="3082" spans="1:22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7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41"/>
        <v>53.71</v>
      </c>
      <c r="Q3082" s="11" t="s">
        <v>8314</v>
      </c>
      <c r="R3082" t="s">
        <v>8354</v>
      </c>
      <c r="S3082" s="16">
        <f t="shared" si="242"/>
        <v>41940.028287037036</v>
      </c>
      <c r="T3082" s="16">
        <f t="shared" si="243"/>
        <v>42000.0699537037</v>
      </c>
      <c r="U3082" s="14">
        <f t="shared" si="244"/>
        <v>2014</v>
      </c>
      <c r="V3082" s="17"/>
    </row>
    <row r="3083" spans="1:22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7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41"/>
        <v>420.6</v>
      </c>
      <c r="Q3083" s="11" t="s">
        <v>8314</v>
      </c>
      <c r="R3083" t="s">
        <v>8354</v>
      </c>
      <c r="S3083" s="16">
        <f t="shared" si="242"/>
        <v>42237.181608796294</v>
      </c>
      <c r="T3083" s="16">
        <f t="shared" si="243"/>
        <v>42267.181608796294</v>
      </c>
      <c r="U3083" s="14">
        <f t="shared" si="244"/>
        <v>2015</v>
      </c>
      <c r="V3083" s="17"/>
    </row>
    <row r="3084" spans="1:22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7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41"/>
        <v>0</v>
      </c>
      <c r="Q3084" s="11" t="s">
        <v>8314</v>
      </c>
      <c r="R3084" t="s">
        <v>8354</v>
      </c>
      <c r="S3084" s="16">
        <f t="shared" si="242"/>
        <v>42293.922986111109</v>
      </c>
      <c r="T3084" s="16">
        <f t="shared" si="243"/>
        <v>42323.96465277778</v>
      </c>
      <c r="U3084" s="14">
        <f t="shared" si="244"/>
        <v>2015</v>
      </c>
      <c r="V3084" s="17"/>
    </row>
    <row r="3085" spans="1:22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7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41"/>
        <v>18.670000000000002</v>
      </c>
      <c r="Q3085" s="11" t="s">
        <v>8314</v>
      </c>
      <c r="R3085" t="s">
        <v>8354</v>
      </c>
      <c r="S3085" s="16">
        <f t="shared" si="242"/>
        <v>41853.563402777778</v>
      </c>
      <c r="T3085" s="16">
        <f t="shared" si="243"/>
        <v>41883.208333333336</v>
      </c>
      <c r="U3085" s="14">
        <f t="shared" si="244"/>
        <v>2014</v>
      </c>
      <c r="V3085" s="17"/>
    </row>
    <row r="3086" spans="1:22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7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41"/>
        <v>78.33</v>
      </c>
      <c r="Q3086" s="11" t="s">
        <v>8314</v>
      </c>
      <c r="R3086" t="s">
        <v>8354</v>
      </c>
      <c r="S3086" s="16">
        <f t="shared" si="242"/>
        <v>42100.723738425921</v>
      </c>
      <c r="T3086" s="16">
        <f t="shared" si="243"/>
        <v>42129.783333333333</v>
      </c>
      <c r="U3086" s="14">
        <f t="shared" si="244"/>
        <v>2015</v>
      </c>
      <c r="V3086" s="17"/>
    </row>
    <row r="3087" spans="1:22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7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1"/>
        <v>67.78</v>
      </c>
      <c r="Q3087" s="11" t="s">
        <v>8314</v>
      </c>
      <c r="R3087" t="s">
        <v>8354</v>
      </c>
      <c r="S3087" s="16">
        <f t="shared" si="242"/>
        <v>42246.883784722217</v>
      </c>
      <c r="T3087" s="16">
        <f t="shared" si="243"/>
        <v>42276.883784722217</v>
      </c>
      <c r="U3087" s="14">
        <f t="shared" si="244"/>
        <v>2015</v>
      </c>
      <c r="V3087" s="17"/>
    </row>
    <row r="3088" spans="1:22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7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41"/>
        <v>16.670000000000002</v>
      </c>
      <c r="Q3088" s="11" t="s">
        <v>8314</v>
      </c>
      <c r="R3088" t="s">
        <v>8354</v>
      </c>
      <c r="S3088" s="16">
        <f t="shared" si="242"/>
        <v>42173.67082175926</v>
      </c>
      <c r="T3088" s="16">
        <f t="shared" si="243"/>
        <v>42233.67082175926</v>
      </c>
      <c r="U3088" s="14">
        <f t="shared" si="244"/>
        <v>2015</v>
      </c>
      <c r="V3088" s="17"/>
    </row>
    <row r="3089" spans="1:22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7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41"/>
        <v>62.5</v>
      </c>
      <c r="Q3089" s="11" t="s">
        <v>8314</v>
      </c>
      <c r="R3089" t="s">
        <v>8354</v>
      </c>
      <c r="S3089" s="16">
        <f t="shared" si="242"/>
        <v>42665.150347222225</v>
      </c>
      <c r="T3089" s="16">
        <f t="shared" si="243"/>
        <v>42725.192013888889</v>
      </c>
      <c r="U3089" s="14">
        <f t="shared" si="244"/>
        <v>2016</v>
      </c>
      <c r="V3089" s="17"/>
    </row>
    <row r="3090" spans="1:22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7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41"/>
        <v>42</v>
      </c>
      <c r="Q3090" s="11" t="s">
        <v>8314</v>
      </c>
      <c r="R3090" t="s">
        <v>8354</v>
      </c>
      <c r="S3090" s="16">
        <f t="shared" si="242"/>
        <v>41981.57230324074</v>
      </c>
      <c r="T3090" s="16">
        <f t="shared" si="243"/>
        <v>42012.570138888885</v>
      </c>
      <c r="U3090" s="14">
        <f t="shared" si="244"/>
        <v>2014</v>
      </c>
      <c r="V3090" s="17"/>
    </row>
    <row r="3091" spans="1:22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7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41"/>
        <v>130.09</v>
      </c>
      <c r="Q3091" s="11" t="s">
        <v>8314</v>
      </c>
      <c r="R3091" t="s">
        <v>8354</v>
      </c>
      <c r="S3091" s="16">
        <f t="shared" si="242"/>
        <v>42528.542627314819</v>
      </c>
      <c r="T3091" s="16">
        <f t="shared" si="243"/>
        <v>42560.082638888889</v>
      </c>
      <c r="U3091" s="14">
        <f t="shared" si="244"/>
        <v>2016</v>
      </c>
      <c r="V3091" s="17"/>
    </row>
    <row r="3092" spans="1:22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7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41"/>
        <v>1270.22</v>
      </c>
      <c r="Q3092" s="11" t="s">
        <v>8314</v>
      </c>
      <c r="R3092" t="s">
        <v>8354</v>
      </c>
      <c r="S3092" s="16">
        <f t="shared" si="242"/>
        <v>42065.818807870368</v>
      </c>
      <c r="T3092" s="16">
        <f t="shared" si="243"/>
        <v>42125.777141203704</v>
      </c>
      <c r="U3092" s="14">
        <f t="shared" si="244"/>
        <v>2015</v>
      </c>
      <c r="V3092" s="17"/>
    </row>
    <row r="3093" spans="1:22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7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41"/>
        <v>88.44</v>
      </c>
      <c r="Q3093" s="11" t="s">
        <v>8314</v>
      </c>
      <c r="R3093" t="s">
        <v>8354</v>
      </c>
      <c r="S3093" s="16">
        <f t="shared" si="242"/>
        <v>42566.948414351849</v>
      </c>
      <c r="T3093" s="16">
        <f t="shared" si="243"/>
        <v>42596.948414351849</v>
      </c>
      <c r="U3093" s="14">
        <f t="shared" si="244"/>
        <v>2016</v>
      </c>
      <c r="V3093" s="17"/>
    </row>
    <row r="3094" spans="1:22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7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41"/>
        <v>56.34</v>
      </c>
      <c r="Q3094" s="11" t="s">
        <v>8314</v>
      </c>
      <c r="R3094" t="s">
        <v>8354</v>
      </c>
      <c r="S3094" s="16">
        <f t="shared" si="242"/>
        <v>42255.619351851856</v>
      </c>
      <c r="T3094" s="16">
        <f t="shared" si="243"/>
        <v>42292.916666666672</v>
      </c>
      <c r="U3094" s="14">
        <f t="shared" si="244"/>
        <v>2015</v>
      </c>
      <c r="V3094" s="17"/>
    </row>
    <row r="3095" spans="1:22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7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41"/>
        <v>53.53</v>
      </c>
      <c r="Q3095" s="11" t="s">
        <v>8314</v>
      </c>
      <c r="R3095" t="s">
        <v>8354</v>
      </c>
      <c r="S3095" s="16">
        <f t="shared" si="242"/>
        <v>41760.909039351849</v>
      </c>
      <c r="T3095" s="16">
        <f t="shared" si="243"/>
        <v>41791.165972222225</v>
      </c>
      <c r="U3095" s="14">
        <f t="shared" si="244"/>
        <v>2014</v>
      </c>
      <c r="V3095" s="17"/>
    </row>
    <row r="3096" spans="1:22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7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41"/>
        <v>25</v>
      </c>
      <c r="Q3096" s="11" t="s">
        <v>8314</v>
      </c>
      <c r="R3096" t="s">
        <v>8354</v>
      </c>
      <c r="S3096" s="16">
        <f t="shared" si="242"/>
        <v>42207.795787037037</v>
      </c>
      <c r="T3096" s="16">
        <f t="shared" si="243"/>
        <v>42267.795787037037</v>
      </c>
      <c r="U3096" s="14">
        <f t="shared" si="244"/>
        <v>2015</v>
      </c>
      <c r="V3096" s="17"/>
    </row>
    <row r="3097" spans="1:22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7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41"/>
        <v>50</v>
      </c>
      <c r="Q3097" s="11" t="s">
        <v>8314</v>
      </c>
      <c r="R3097" t="s">
        <v>8354</v>
      </c>
      <c r="S3097" s="16">
        <f t="shared" si="242"/>
        <v>42523.025231481486</v>
      </c>
      <c r="T3097" s="16">
        <f t="shared" si="243"/>
        <v>42583.025231481486</v>
      </c>
      <c r="U3097" s="14">
        <f t="shared" si="244"/>
        <v>2016</v>
      </c>
      <c r="V3097" s="17"/>
    </row>
    <row r="3098" spans="1:22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7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41"/>
        <v>56.79</v>
      </c>
      <c r="Q3098" s="11" t="s">
        <v>8314</v>
      </c>
      <c r="R3098" t="s">
        <v>8354</v>
      </c>
      <c r="S3098" s="16">
        <f t="shared" si="242"/>
        <v>42114.825532407413</v>
      </c>
      <c r="T3098" s="16">
        <f t="shared" si="243"/>
        <v>42144.825532407413</v>
      </c>
      <c r="U3098" s="14">
        <f t="shared" si="244"/>
        <v>2015</v>
      </c>
      <c r="V3098" s="17"/>
    </row>
    <row r="3099" spans="1:22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7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41"/>
        <v>40.83</v>
      </c>
      <c r="Q3099" s="11" t="s">
        <v>8314</v>
      </c>
      <c r="R3099" t="s">
        <v>8354</v>
      </c>
      <c r="S3099" s="16">
        <f t="shared" si="242"/>
        <v>42629.503483796296</v>
      </c>
      <c r="T3099" s="16">
        <f t="shared" si="243"/>
        <v>42650.583333333328</v>
      </c>
      <c r="U3099" s="14">
        <f t="shared" si="244"/>
        <v>2016</v>
      </c>
      <c r="V3099" s="17"/>
    </row>
    <row r="3100" spans="1:22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7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41"/>
        <v>65.11</v>
      </c>
      <c r="Q3100" s="11" t="s">
        <v>8314</v>
      </c>
      <c r="R3100" t="s">
        <v>8354</v>
      </c>
      <c r="S3100" s="16">
        <f t="shared" si="242"/>
        <v>42359.792233796295</v>
      </c>
      <c r="T3100" s="16">
        <f t="shared" si="243"/>
        <v>42408.01180555555</v>
      </c>
      <c r="U3100" s="14">
        <f t="shared" si="244"/>
        <v>2015</v>
      </c>
      <c r="V3100" s="17"/>
    </row>
    <row r="3101" spans="1:22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7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241"/>
        <v>55.6</v>
      </c>
      <c r="Q3101" s="11" t="s">
        <v>8314</v>
      </c>
      <c r="R3101" t="s">
        <v>8354</v>
      </c>
      <c r="S3101" s="16">
        <f t="shared" si="242"/>
        <v>42382.189710648148</v>
      </c>
      <c r="T3101" s="16">
        <f t="shared" si="243"/>
        <v>42412.189710648148</v>
      </c>
      <c r="U3101" s="14">
        <f t="shared" si="244"/>
        <v>2016</v>
      </c>
      <c r="V3101" s="17"/>
    </row>
    <row r="3102" spans="1:22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7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41"/>
        <v>140.54</v>
      </c>
      <c r="Q3102" s="11" t="s">
        <v>8314</v>
      </c>
      <c r="R3102" t="s">
        <v>8354</v>
      </c>
      <c r="S3102" s="16">
        <f t="shared" si="242"/>
        <v>41902.622395833336</v>
      </c>
      <c r="T3102" s="16">
        <f t="shared" si="243"/>
        <v>41932.622395833336</v>
      </c>
      <c r="U3102" s="14">
        <f t="shared" si="244"/>
        <v>2014</v>
      </c>
      <c r="V3102" s="17"/>
    </row>
    <row r="3103" spans="1:22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7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41"/>
        <v>25</v>
      </c>
      <c r="Q3103" s="11" t="s">
        <v>8314</v>
      </c>
      <c r="R3103" t="s">
        <v>8354</v>
      </c>
      <c r="S3103" s="16">
        <f t="shared" si="242"/>
        <v>42171.383530092593</v>
      </c>
      <c r="T3103" s="16">
        <f t="shared" si="243"/>
        <v>42201.330555555556</v>
      </c>
      <c r="U3103" s="14">
        <f t="shared" si="244"/>
        <v>2015</v>
      </c>
      <c r="V3103" s="17"/>
    </row>
    <row r="3104" spans="1:22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7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41"/>
        <v>69.53</v>
      </c>
      <c r="Q3104" s="11" t="s">
        <v>8314</v>
      </c>
      <c r="R3104" t="s">
        <v>8354</v>
      </c>
      <c r="S3104" s="16">
        <f t="shared" si="242"/>
        <v>42555.340486111112</v>
      </c>
      <c r="T3104" s="16">
        <f t="shared" si="243"/>
        <v>42605.340486111112</v>
      </c>
      <c r="U3104" s="14">
        <f t="shared" si="244"/>
        <v>2016</v>
      </c>
      <c r="V3104" s="17"/>
    </row>
    <row r="3105" spans="1:22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7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41"/>
        <v>5.5</v>
      </c>
      <c r="Q3105" s="11" t="s">
        <v>8314</v>
      </c>
      <c r="R3105" t="s">
        <v>8354</v>
      </c>
      <c r="S3105" s="16">
        <f t="shared" si="242"/>
        <v>42107.156319444446</v>
      </c>
      <c r="T3105" s="16">
        <f t="shared" si="243"/>
        <v>42167.156319444446</v>
      </c>
      <c r="U3105" s="14">
        <f t="shared" si="244"/>
        <v>2015</v>
      </c>
      <c r="V3105" s="17"/>
    </row>
    <row r="3106" spans="1:22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7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41"/>
        <v>237</v>
      </c>
      <c r="Q3106" s="11" t="s">
        <v>8314</v>
      </c>
      <c r="R3106" t="s">
        <v>8354</v>
      </c>
      <c r="S3106" s="16">
        <f t="shared" si="242"/>
        <v>42006.908692129626</v>
      </c>
      <c r="T3106" s="16">
        <f t="shared" si="243"/>
        <v>42038.083333333328</v>
      </c>
      <c r="U3106" s="14">
        <f t="shared" si="244"/>
        <v>2015</v>
      </c>
      <c r="V3106" s="17"/>
    </row>
    <row r="3107" spans="1:22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7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41"/>
        <v>79.87</v>
      </c>
      <c r="Q3107" s="11" t="s">
        <v>8314</v>
      </c>
      <c r="R3107" t="s">
        <v>8354</v>
      </c>
      <c r="S3107" s="16">
        <f t="shared" si="242"/>
        <v>41876.718935185185</v>
      </c>
      <c r="T3107" s="16">
        <f t="shared" si="243"/>
        <v>41931.208333333336</v>
      </c>
      <c r="U3107" s="14">
        <f t="shared" si="244"/>
        <v>2014</v>
      </c>
      <c r="V3107" s="17"/>
    </row>
    <row r="3108" spans="1:22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7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41"/>
        <v>10.25</v>
      </c>
      <c r="Q3108" s="11" t="s">
        <v>8314</v>
      </c>
      <c r="R3108" t="s">
        <v>8354</v>
      </c>
      <c r="S3108" s="16">
        <f t="shared" si="242"/>
        <v>42241.429120370376</v>
      </c>
      <c r="T3108" s="16">
        <f t="shared" si="243"/>
        <v>42263.916666666672</v>
      </c>
      <c r="U3108" s="14">
        <f t="shared" si="244"/>
        <v>2015</v>
      </c>
      <c r="V3108" s="17"/>
    </row>
    <row r="3109" spans="1:22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7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41"/>
        <v>272.58999999999997</v>
      </c>
      <c r="Q3109" s="11" t="s">
        <v>8314</v>
      </c>
      <c r="R3109" t="s">
        <v>8354</v>
      </c>
      <c r="S3109" s="16">
        <f t="shared" si="242"/>
        <v>42128.814247685179</v>
      </c>
      <c r="T3109" s="16">
        <f t="shared" si="243"/>
        <v>42135.814247685179</v>
      </c>
      <c r="U3109" s="14">
        <f t="shared" si="244"/>
        <v>2015</v>
      </c>
      <c r="V3109" s="17"/>
    </row>
    <row r="3110" spans="1:22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7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41"/>
        <v>13</v>
      </c>
      <c r="Q3110" s="11" t="s">
        <v>8314</v>
      </c>
      <c r="R3110" t="s">
        <v>8354</v>
      </c>
      <c r="S3110" s="16">
        <f t="shared" si="242"/>
        <v>42062.680486111116</v>
      </c>
      <c r="T3110" s="16">
        <f t="shared" si="243"/>
        <v>42122.638819444444</v>
      </c>
      <c r="U3110" s="14">
        <f t="shared" si="244"/>
        <v>2015</v>
      </c>
      <c r="V3110" s="17"/>
    </row>
    <row r="3111" spans="1:22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7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41"/>
        <v>58.18</v>
      </c>
      <c r="Q3111" s="11" t="s">
        <v>8314</v>
      </c>
      <c r="R3111" t="s">
        <v>8354</v>
      </c>
      <c r="S3111" s="16">
        <f t="shared" si="242"/>
        <v>41844.125115740739</v>
      </c>
      <c r="T3111" s="16">
        <f t="shared" si="243"/>
        <v>41879.125115740739</v>
      </c>
      <c r="U3111" s="14">
        <f t="shared" si="244"/>
        <v>2014</v>
      </c>
      <c r="V3111" s="17"/>
    </row>
    <row r="3112" spans="1:22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7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41"/>
        <v>10</v>
      </c>
      <c r="Q3112" s="11" t="s">
        <v>8314</v>
      </c>
      <c r="R3112" t="s">
        <v>8354</v>
      </c>
      <c r="S3112" s="16">
        <f t="shared" si="242"/>
        <v>42745.031469907408</v>
      </c>
      <c r="T3112" s="16">
        <f t="shared" si="243"/>
        <v>42785.031469907408</v>
      </c>
      <c r="U3112" s="14">
        <f t="shared" si="244"/>
        <v>2017</v>
      </c>
      <c r="V3112" s="17"/>
    </row>
    <row r="3113" spans="1:22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7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41"/>
        <v>70.11</v>
      </c>
      <c r="Q3113" s="11" t="s">
        <v>8314</v>
      </c>
      <c r="R3113" t="s">
        <v>8354</v>
      </c>
      <c r="S3113" s="16">
        <f t="shared" si="242"/>
        <v>41885.595138888886</v>
      </c>
      <c r="T3113" s="16">
        <f t="shared" si="243"/>
        <v>41916.595138888886</v>
      </c>
      <c r="U3113" s="14">
        <f t="shared" si="244"/>
        <v>2014</v>
      </c>
      <c r="V3113" s="17"/>
    </row>
    <row r="3114" spans="1:22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7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41"/>
        <v>57.89</v>
      </c>
      <c r="Q3114" s="11" t="s">
        <v>8314</v>
      </c>
      <c r="R3114" t="s">
        <v>8354</v>
      </c>
      <c r="S3114" s="16">
        <f t="shared" si="242"/>
        <v>42615.121921296297</v>
      </c>
      <c r="T3114" s="16">
        <f t="shared" si="243"/>
        <v>42675.121921296297</v>
      </c>
      <c r="U3114" s="14">
        <f t="shared" si="244"/>
        <v>2016</v>
      </c>
      <c r="V3114" s="17"/>
    </row>
    <row r="3115" spans="1:22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7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41"/>
        <v>125.27</v>
      </c>
      <c r="Q3115" s="11" t="s">
        <v>8314</v>
      </c>
      <c r="R3115" t="s">
        <v>8354</v>
      </c>
      <c r="S3115" s="16">
        <f t="shared" si="242"/>
        <v>42081.731273148151</v>
      </c>
      <c r="T3115" s="16">
        <f t="shared" si="243"/>
        <v>42111.731273148151</v>
      </c>
      <c r="U3115" s="14">
        <f t="shared" si="244"/>
        <v>2015</v>
      </c>
      <c r="V3115" s="17"/>
    </row>
    <row r="3116" spans="1:22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7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41"/>
        <v>0</v>
      </c>
      <c r="Q3116" s="11" t="s">
        <v>8314</v>
      </c>
      <c r="R3116" t="s">
        <v>8354</v>
      </c>
      <c r="S3116" s="16">
        <f t="shared" si="242"/>
        <v>41843.632523148146</v>
      </c>
      <c r="T3116" s="16">
        <f t="shared" si="243"/>
        <v>41903.632523148146</v>
      </c>
      <c r="U3116" s="14">
        <f t="shared" si="244"/>
        <v>2014</v>
      </c>
      <c r="V3116" s="17"/>
    </row>
    <row r="3117" spans="1:22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7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41"/>
        <v>300</v>
      </c>
      <c r="Q3117" s="11" t="s">
        <v>8314</v>
      </c>
      <c r="R3117" t="s">
        <v>8354</v>
      </c>
      <c r="S3117" s="16">
        <f t="shared" si="242"/>
        <v>42496.447071759263</v>
      </c>
      <c r="T3117" s="16">
        <f t="shared" si="243"/>
        <v>42526.447071759263</v>
      </c>
      <c r="U3117" s="14">
        <f t="shared" si="244"/>
        <v>2016</v>
      </c>
      <c r="V3117" s="17"/>
    </row>
    <row r="3118" spans="1:22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7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41"/>
        <v>43</v>
      </c>
      <c r="Q3118" s="11" t="s">
        <v>8314</v>
      </c>
      <c r="R3118" t="s">
        <v>8354</v>
      </c>
      <c r="S3118" s="16">
        <f t="shared" si="242"/>
        <v>42081.515335648146</v>
      </c>
      <c r="T3118" s="16">
        <f t="shared" si="243"/>
        <v>42095.515335648146</v>
      </c>
      <c r="U3118" s="14">
        <f t="shared" si="244"/>
        <v>2015</v>
      </c>
      <c r="V3118" s="17"/>
    </row>
    <row r="3119" spans="1:22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7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41"/>
        <v>1</v>
      </c>
      <c r="Q3119" s="11" t="s">
        <v>8314</v>
      </c>
      <c r="R3119" t="s">
        <v>8354</v>
      </c>
      <c r="S3119" s="16">
        <f t="shared" si="242"/>
        <v>42509.374537037031</v>
      </c>
      <c r="T3119" s="16">
        <f t="shared" si="243"/>
        <v>42517.55</v>
      </c>
      <c r="U3119" s="14">
        <f t="shared" si="244"/>
        <v>2016</v>
      </c>
      <c r="V3119" s="17"/>
    </row>
    <row r="3120" spans="1:22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7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41"/>
        <v>775</v>
      </c>
      <c r="Q3120" s="11" t="s">
        <v>8314</v>
      </c>
      <c r="R3120" t="s">
        <v>8354</v>
      </c>
      <c r="S3120" s="16">
        <f t="shared" si="242"/>
        <v>42534.649571759262</v>
      </c>
      <c r="T3120" s="16">
        <f t="shared" si="243"/>
        <v>42553.649571759262</v>
      </c>
      <c r="U3120" s="14">
        <f t="shared" si="244"/>
        <v>2016</v>
      </c>
      <c r="V3120" s="17"/>
    </row>
    <row r="3121" spans="1:22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7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41"/>
        <v>5</v>
      </c>
      <c r="Q3121" s="11" t="s">
        <v>8314</v>
      </c>
      <c r="R3121" t="s">
        <v>8354</v>
      </c>
      <c r="S3121" s="16">
        <f t="shared" si="242"/>
        <v>42060.04550925926</v>
      </c>
      <c r="T3121" s="16">
        <f t="shared" si="243"/>
        <v>42090.003842592589</v>
      </c>
      <c r="U3121" s="14">
        <f t="shared" si="244"/>
        <v>2015</v>
      </c>
      <c r="V3121" s="17"/>
    </row>
    <row r="3122" spans="1:22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7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41"/>
        <v>12.8</v>
      </c>
      <c r="Q3122" s="11" t="s">
        <v>8314</v>
      </c>
      <c r="R3122" t="s">
        <v>8354</v>
      </c>
      <c r="S3122" s="16">
        <f t="shared" si="242"/>
        <v>42435.942083333335</v>
      </c>
      <c r="T3122" s="16">
        <f t="shared" si="243"/>
        <v>42495.900416666671</v>
      </c>
      <c r="U3122" s="14">
        <f t="shared" si="244"/>
        <v>2016</v>
      </c>
      <c r="V3122" s="17"/>
    </row>
    <row r="3123" spans="1:22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7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41"/>
        <v>10</v>
      </c>
      <c r="Q3123" s="11" t="s">
        <v>8314</v>
      </c>
      <c r="R3123" t="s">
        <v>8354</v>
      </c>
      <c r="S3123" s="16">
        <f t="shared" si="242"/>
        <v>41848.679803240739</v>
      </c>
      <c r="T3123" s="16">
        <f t="shared" si="243"/>
        <v>41908.679803240739</v>
      </c>
      <c r="U3123" s="14">
        <f t="shared" si="244"/>
        <v>2014</v>
      </c>
      <c r="V3123" s="17"/>
    </row>
    <row r="3124" spans="1:22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7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41"/>
        <v>58</v>
      </c>
      <c r="Q3124" s="11" t="s">
        <v>8314</v>
      </c>
      <c r="R3124" t="s">
        <v>8354</v>
      </c>
      <c r="S3124" s="16">
        <f t="shared" si="242"/>
        <v>42678.932083333333</v>
      </c>
      <c r="T3124" s="16">
        <f t="shared" si="243"/>
        <v>42683.973750000005</v>
      </c>
      <c r="U3124" s="14">
        <f t="shared" si="244"/>
        <v>2016</v>
      </c>
      <c r="V3124" s="17"/>
    </row>
    <row r="3125" spans="1:22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7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41"/>
        <v>244.8</v>
      </c>
      <c r="Q3125" s="11" t="s">
        <v>8314</v>
      </c>
      <c r="R3125" t="s">
        <v>8354</v>
      </c>
      <c r="S3125" s="16">
        <f t="shared" si="242"/>
        <v>42530.993032407408</v>
      </c>
      <c r="T3125" s="16">
        <f t="shared" si="243"/>
        <v>42560.993032407408</v>
      </c>
      <c r="U3125" s="14">
        <f t="shared" si="244"/>
        <v>2016</v>
      </c>
      <c r="V3125" s="17"/>
    </row>
    <row r="3126" spans="1:22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7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41"/>
        <v>6.5</v>
      </c>
      <c r="Q3126" s="11" t="s">
        <v>8314</v>
      </c>
      <c r="R3126" t="s">
        <v>8354</v>
      </c>
      <c r="S3126" s="16">
        <f t="shared" si="242"/>
        <v>41977.780104166668</v>
      </c>
      <c r="T3126" s="16">
        <f t="shared" si="243"/>
        <v>42037.780104166668</v>
      </c>
      <c r="U3126" s="14">
        <f t="shared" si="244"/>
        <v>2014</v>
      </c>
      <c r="V3126" s="17"/>
    </row>
    <row r="3127" spans="1:22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7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41"/>
        <v>0</v>
      </c>
      <c r="Q3127" s="11" t="s">
        <v>8314</v>
      </c>
      <c r="R3127" t="s">
        <v>8354</v>
      </c>
      <c r="S3127" s="16">
        <f t="shared" si="242"/>
        <v>42346.20685185185</v>
      </c>
      <c r="T3127" s="16">
        <f t="shared" si="243"/>
        <v>42376.20685185185</v>
      </c>
      <c r="U3127" s="14">
        <f t="shared" si="244"/>
        <v>2015</v>
      </c>
      <c r="V3127" s="17"/>
    </row>
    <row r="3128" spans="1:22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7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41"/>
        <v>61.18</v>
      </c>
      <c r="Q3128" s="11" t="s">
        <v>8314</v>
      </c>
      <c r="R3128" t="s">
        <v>8354</v>
      </c>
      <c r="S3128" s="16">
        <f t="shared" si="242"/>
        <v>42427.01807870371</v>
      </c>
      <c r="T3128" s="16">
        <f t="shared" si="243"/>
        <v>42456.976412037038</v>
      </c>
      <c r="U3128" s="14">
        <f t="shared" si="244"/>
        <v>2016</v>
      </c>
      <c r="V3128" s="17"/>
    </row>
    <row r="3129" spans="1:22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7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41"/>
        <v>0</v>
      </c>
      <c r="Q3129" s="11" t="s">
        <v>8314</v>
      </c>
      <c r="R3129" t="s">
        <v>8354</v>
      </c>
      <c r="S3129" s="16">
        <f t="shared" si="242"/>
        <v>42034.856817129628</v>
      </c>
      <c r="T3129" s="16">
        <f t="shared" si="243"/>
        <v>42064.856817129628</v>
      </c>
      <c r="U3129" s="14">
        <f t="shared" si="244"/>
        <v>2015</v>
      </c>
      <c r="V3129" s="17"/>
    </row>
    <row r="3130" spans="1:22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7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41"/>
        <v>139.24</v>
      </c>
      <c r="Q3130" s="11" t="s">
        <v>8314</v>
      </c>
      <c r="R3130" t="s">
        <v>8315</v>
      </c>
      <c r="S3130" s="16">
        <f t="shared" si="242"/>
        <v>42780.825706018513</v>
      </c>
      <c r="T3130" s="16">
        <f t="shared" si="243"/>
        <v>42810.784039351856</v>
      </c>
      <c r="U3130" s="14">
        <f t="shared" si="244"/>
        <v>2017</v>
      </c>
      <c r="V3130" s="17"/>
    </row>
    <row r="3131" spans="1:22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7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41"/>
        <v>10</v>
      </c>
      <c r="Q3131" s="11" t="s">
        <v>8314</v>
      </c>
      <c r="R3131" t="s">
        <v>8315</v>
      </c>
      <c r="S3131" s="16">
        <f t="shared" si="242"/>
        <v>42803.842812499999</v>
      </c>
      <c r="T3131" s="16">
        <f t="shared" si="243"/>
        <v>42843.801145833335</v>
      </c>
      <c r="U3131" s="14">
        <f t="shared" si="244"/>
        <v>2017</v>
      </c>
      <c r="V3131" s="17"/>
    </row>
    <row r="3132" spans="1:22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7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41"/>
        <v>93.75</v>
      </c>
      <c r="Q3132" s="11" t="s">
        <v>8314</v>
      </c>
      <c r="R3132" t="s">
        <v>8315</v>
      </c>
      <c r="S3132" s="16">
        <f t="shared" si="242"/>
        <v>42808.640231481477</v>
      </c>
      <c r="T3132" s="16">
        <f t="shared" si="243"/>
        <v>42839.207638888889</v>
      </c>
      <c r="U3132" s="14">
        <f t="shared" si="244"/>
        <v>2017</v>
      </c>
      <c r="V3132" s="17"/>
    </row>
    <row r="3133" spans="1:22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7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41"/>
        <v>53.75</v>
      </c>
      <c r="Q3133" s="11" t="s">
        <v>8314</v>
      </c>
      <c r="R3133" t="s">
        <v>8315</v>
      </c>
      <c r="S3133" s="16">
        <f t="shared" si="242"/>
        <v>42803.579224537039</v>
      </c>
      <c r="T3133" s="16">
        <f t="shared" si="243"/>
        <v>42833.537557870368</v>
      </c>
      <c r="U3133" s="14">
        <f t="shared" si="244"/>
        <v>2017</v>
      </c>
      <c r="V3133" s="17"/>
    </row>
    <row r="3134" spans="1:22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7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41"/>
        <v>10</v>
      </c>
      <c r="Q3134" s="11" t="s">
        <v>8314</v>
      </c>
      <c r="R3134" t="s">
        <v>8315</v>
      </c>
      <c r="S3134" s="16">
        <f t="shared" si="242"/>
        <v>42786.350231481483</v>
      </c>
      <c r="T3134" s="16">
        <f t="shared" si="243"/>
        <v>42846.308564814812</v>
      </c>
      <c r="U3134" s="14">
        <f t="shared" si="244"/>
        <v>2017</v>
      </c>
      <c r="V3134" s="17"/>
    </row>
    <row r="3135" spans="1:22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7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41"/>
        <v>33.75</v>
      </c>
      <c r="Q3135" s="11" t="s">
        <v>8314</v>
      </c>
      <c r="R3135" t="s">
        <v>8315</v>
      </c>
      <c r="S3135" s="16">
        <f t="shared" si="242"/>
        <v>42788.565208333333</v>
      </c>
      <c r="T3135" s="16">
        <f t="shared" si="243"/>
        <v>42818.523541666669</v>
      </c>
      <c r="U3135" s="14">
        <f t="shared" si="244"/>
        <v>2017</v>
      </c>
      <c r="V3135" s="17"/>
    </row>
    <row r="3136" spans="1:22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7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41"/>
        <v>18.75</v>
      </c>
      <c r="Q3136" s="11" t="s">
        <v>8314</v>
      </c>
      <c r="R3136" t="s">
        <v>8315</v>
      </c>
      <c r="S3136" s="16">
        <f t="shared" si="242"/>
        <v>42800.720127314817</v>
      </c>
      <c r="T3136" s="16">
        <f t="shared" si="243"/>
        <v>42821.678460648152</v>
      </c>
      <c r="U3136" s="14">
        <f t="shared" si="244"/>
        <v>2017</v>
      </c>
      <c r="V3136" s="17"/>
    </row>
    <row r="3137" spans="1:22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7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41"/>
        <v>23.14</v>
      </c>
      <c r="Q3137" s="11" t="s">
        <v>8314</v>
      </c>
      <c r="R3137" t="s">
        <v>8315</v>
      </c>
      <c r="S3137" s="16">
        <f t="shared" si="242"/>
        <v>42807.151863425926</v>
      </c>
      <c r="T3137" s="16">
        <f t="shared" si="243"/>
        <v>42829.151863425926</v>
      </c>
      <c r="U3137" s="14">
        <f t="shared" si="244"/>
        <v>2017</v>
      </c>
      <c r="V3137" s="17"/>
    </row>
    <row r="3138" spans="1:22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7">
        <f t="shared" ref="F3138:F3201" si="245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241"/>
        <v>29.05</v>
      </c>
      <c r="Q3138" s="11" t="s">
        <v>8314</v>
      </c>
      <c r="R3138" t="s">
        <v>8315</v>
      </c>
      <c r="S3138" s="16">
        <f t="shared" si="242"/>
        <v>42789.462430555555</v>
      </c>
      <c r="T3138" s="16">
        <f t="shared" si="243"/>
        <v>42825.957638888889</v>
      </c>
      <c r="U3138" s="14">
        <f t="shared" si="244"/>
        <v>2017</v>
      </c>
      <c r="V3138" s="17"/>
    </row>
    <row r="3139" spans="1:22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7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246">IFERROR(ROUND(E3139/M3139,2),0)</f>
        <v>50</v>
      </c>
      <c r="Q3139" s="11" t="s">
        <v>8314</v>
      </c>
      <c r="R3139" t="s">
        <v>8315</v>
      </c>
      <c r="S3139" s="16">
        <f t="shared" ref="S3139:S3202" si="247">(((K3139/60)/60)/24)+DATE(1970,1,1)</f>
        <v>42807.885057870371</v>
      </c>
      <c r="T3139" s="16">
        <f t="shared" ref="T3139:T3202" si="248">(((J3139/60)/60)/24)+DATE(1970,1,1)</f>
        <v>42858.8</v>
      </c>
      <c r="U3139" s="14">
        <f t="shared" si="244"/>
        <v>2017</v>
      </c>
      <c r="V3139" s="17"/>
    </row>
    <row r="3140" spans="1:22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7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46"/>
        <v>0</v>
      </c>
      <c r="Q3140" s="11" t="s">
        <v>8314</v>
      </c>
      <c r="R3140" t="s">
        <v>8315</v>
      </c>
      <c r="S3140" s="16">
        <f t="shared" si="247"/>
        <v>42809.645914351851</v>
      </c>
      <c r="T3140" s="16">
        <f t="shared" si="248"/>
        <v>42828.645914351851</v>
      </c>
      <c r="U3140" s="14">
        <f t="shared" ref="U3140:U3203" si="249">YEAR(S3140)</f>
        <v>2017</v>
      </c>
      <c r="V3140" s="17"/>
    </row>
    <row r="3141" spans="1:22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7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46"/>
        <v>450</v>
      </c>
      <c r="Q3141" s="11" t="s">
        <v>8314</v>
      </c>
      <c r="R3141" t="s">
        <v>8315</v>
      </c>
      <c r="S3141" s="16">
        <f t="shared" si="247"/>
        <v>42785.270370370374</v>
      </c>
      <c r="T3141" s="16">
        <f t="shared" si="248"/>
        <v>42819.189583333333</v>
      </c>
      <c r="U3141" s="14">
        <f t="shared" si="249"/>
        <v>2017</v>
      </c>
      <c r="V3141" s="17"/>
    </row>
    <row r="3142" spans="1:22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7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46"/>
        <v>24</v>
      </c>
      <c r="Q3142" s="11" t="s">
        <v>8314</v>
      </c>
      <c r="R3142" t="s">
        <v>8315</v>
      </c>
      <c r="S3142" s="16">
        <f t="shared" si="247"/>
        <v>42802.718784722223</v>
      </c>
      <c r="T3142" s="16">
        <f t="shared" si="248"/>
        <v>42832.677118055552</v>
      </c>
      <c r="U3142" s="14">
        <f t="shared" si="249"/>
        <v>2017</v>
      </c>
      <c r="V3142" s="17"/>
    </row>
    <row r="3143" spans="1:22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7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46"/>
        <v>32.25</v>
      </c>
      <c r="Q3143" s="11" t="s">
        <v>8314</v>
      </c>
      <c r="R3143" t="s">
        <v>8315</v>
      </c>
      <c r="S3143" s="16">
        <f t="shared" si="247"/>
        <v>42800.753333333334</v>
      </c>
      <c r="T3143" s="16">
        <f t="shared" si="248"/>
        <v>42841.833333333328</v>
      </c>
      <c r="U3143" s="14">
        <f t="shared" si="249"/>
        <v>2017</v>
      </c>
      <c r="V3143" s="17"/>
    </row>
    <row r="3144" spans="1:22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7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46"/>
        <v>15</v>
      </c>
      <c r="Q3144" s="11" t="s">
        <v>8314</v>
      </c>
      <c r="R3144" t="s">
        <v>8315</v>
      </c>
      <c r="S3144" s="16">
        <f t="shared" si="247"/>
        <v>42783.513182870374</v>
      </c>
      <c r="T3144" s="16">
        <f t="shared" si="248"/>
        <v>42813.471516203703</v>
      </c>
      <c r="U3144" s="14">
        <f t="shared" si="249"/>
        <v>2017</v>
      </c>
      <c r="V3144" s="17"/>
    </row>
    <row r="3145" spans="1:22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7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46"/>
        <v>0</v>
      </c>
      <c r="Q3145" s="11" t="s">
        <v>8314</v>
      </c>
      <c r="R3145" t="s">
        <v>8315</v>
      </c>
      <c r="S3145" s="16">
        <f t="shared" si="247"/>
        <v>42808.358287037037</v>
      </c>
      <c r="T3145" s="16">
        <f t="shared" si="248"/>
        <v>42834.358287037037</v>
      </c>
      <c r="U3145" s="14">
        <f t="shared" si="249"/>
        <v>2017</v>
      </c>
      <c r="V3145" s="17"/>
    </row>
    <row r="3146" spans="1:22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7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46"/>
        <v>251.33</v>
      </c>
      <c r="Q3146" s="11" t="s">
        <v>8314</v>
      </c>
      <c r="R3146" t="s">
        <v>8315</v>
      </c>
      <c r="S3146" s="16">
        <f t="shared" si="247"/>
        <v>42796.538275462968</v>
      </c>
      <c r="T3146" s="16">
        <f t="shared" si="248"/>
        <v>42813.25</v>
      </c>
      <c r="U3146" s="14">
        <f t="shared" si="249"/>
        <v>2017</v>
      </c>
      <c r="V3146" s="17"/>
    </row>
    <row r="3147" spans="1:22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7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46"/>
        <v>0</v>
      </c>
      <c r="Q3147" s="11" t="s">
        <v>8314</v>
      </c>
      <c r="R3147" t="s">
        <v>8315</v>
      </c>
      <c r="S3147" s="16">
        <f t="shared" si="247"/>
        <v>42762.040902777779</v>
      </c>
      <c r="T3147" s="16">
        <f t="shared" si="248"/>
        <v>42821.999236111107</v>
      </c>
      <c r="U3147" s="14">
        <f t="shared" si="249"/>
        <v>2017</v>
      </c>
      <c r="V3147" s="17"/>
    </row>
    <row r="3148" spans="1:22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7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46"/>
        <v>437.5</v>
      </c>
      <c r="Q3148" s="11" t="s">
        <v>8314</v>
      </c>
      <c r="R3148" t="s">
        <v>8315</v>
      </c>
      <c r="S3148" s="16">
        <f t="shared" si="247"/>
        <v>42796.682476851856</v>
      </c>
      <c r="T3148" s="16">
        <f t="shared" si="248"/>
        <v>42841.640810185185</v>
      </c>
      <c r="U3148" s="14">
        <f t="shared" si="249"/>
        <v>2017</v>
      </c>
      <c r="V3148" s="17"/>
    </row>
    <row r="3149" spans="1:22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7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46"/>
        <v>110.35</v>
      </c>
      <c r="Q3149" s="11" t="s">
        <v>8314</v>
      </c>
      <c r="R3149" t="s">
        <v>8315</v>
      </c>
      <c r="S3149" s="16">
        <f t="shared" si="247"/>
        <v>41909.969386574077</v>
      </c>
      <c r="T3149" s="16">
        <f t="shared" si="248"/>
        <v>41950.011053240742</v>
      </c>
      <c r="U3149" s="14">
        <f t="shared" si="249"/>
        <v>2014</v>
      </c>
      <c r="V3149" s="17"/>
    </row>
    <row r="3150" spans="1:22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7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46"/>
        <v>41.42</v>
      </c>
      <c r="Q3150" s="11" t="s">
        <v>8314</v>
      </c>
      <c r="R3150" t="s">
        <v>8315</v>
      </c>
      <c r="S3150" s="16">
        <f t="shared" si="247"/>
        <v>41891.665324074071</v>
      </c>
      <c r="T3150" s="16">
        <f t="shared" si="248"/>
        <v>41913.166666666664</v>
      </c>
      <c r="U3150" s="14">
        <f t="shared" si="249"/>
        <v>2014</v>
      </c>
      <c r="V3150" s="17"/>
    </row>
    <row r="3151" spans="1:22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7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46"/>
        <v>52</v>
      </c>
      <c r="Q3151" s="11" t="s">
        <v>8314</v>
      </c>
      <c r="R3151" t="s">
        <v>8315</v>
      </c>
      <c r="S3151" s="16">
        <f t="shared" si="247"/>
        <v>41226.017361111109</v>
      </c>
      <c r="T3151" s="16">
        <f t="shared" si="248"/>
        <v>41250.083333333336</v>
      </c>
      <c r="U3151" s="14">
        <f t="shared" si="249"/>
        <v>2012</v>
      </c>
      <c r="V3151" s="17"/>
    </row>
    <row r="3152" spans="1:22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7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46"/>
        <v>33.99</v>
      </c>
      <c r="Q3152" s="11" t="s">
        <v>8314</v>
      </c>
      <c r="R3152" t="s">
        <v>8315</v>
      </c>
      <c r="S3152" s="16">
        <f t="shared" si="247"/>
        <v>40478.263923611114</v>
      </c>
      <c r="T3152" s="16">
        <f t="shared" si="248"/>
        <v>40568.166666666664</v>
      </c>
      <c r="U3152" s="14">
        <f t="shared" si="249"/>
        <v>2010</v>
      </c>
      <c r="V3152" s="17"/>
    </row>
    <row r="3153" spans="1:22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7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46"/>
        <v>103.35</v>
      </c>
      <c r="Q3153" s="11" t="s">
        <v>8314</v>
      </c>
      <c r="R3153" t="s">
        <v>8315</v>
      </c>
      <c r="S3153" s="16">
        <f t="shared" si="247"/>
        <v>41862.83997685185</v>
      </c>
      <c r="T3153" s="16">
        <f t="shared" si="248"/>
        <v>41892.83997685185</v>
      </c>
      <c r="U3153" s="14">
        <f t="shared" si="249"/>
        <v>2014</v>
      </c>
      <c r="V3153" s="17"/>
    </row>
    <row r="3154" spans="1:22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7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46"/>
        <v>34.79</v>
      </c>
      <c r="Q3154" s="11" t="s">
        <v>8314</v>
      </c>
      <c r="R3154" t="s">
        <v>8315</v>
      </c>
      <c r="S3154" s="16">
        <f t="shared" si="247"/>
        <v>41550.867673611108</v>
      </c>
      <c r="T3154" s="16">
        <f t="shared" si="248"/>
        <v>41580.867673611108</v>
      </c>
      <c r="U3154" s="14">
        <f t="shared" si="249"/>
        <v>2013</v>
      </c>
      <c r="V3154" s="17"/>
    </row>
    <row r="3155" spans="1:22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7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46"/>
        <v>41.77</v>
      </c>
      <c r="Q3155" s="11" t="s">
        <v>8314</v>
      </c>
      <c r="R3155" t="s">
        <v>8315</v>
      </c>
      <c r="S3155" s="16">
        <f t="shared" si="247"/>
        <v>40633.154363425929</v>
      </c>
      <c r="T3155" s="16">
        <f t="shared" si="248"/>
        <v>40664.207638888889</v>
      </c>
      <c r="U3155" s="14">
        <f t="shared" si="249"/>
        <v>2011</v>
      </c>
      <c r="V3155" s="17"/>
    </row>
    <row r="3156" spans="1:22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7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46"/>
        <v>64.27</v>
      </c>
      <c r="Q3156" s="11" t="s">
        <v>8314</v>
      </c>
      <c r="R3156" t="s">
        <v>8315</v>
      </c>
      <c r="S3156" s="16">
        <f t="shared" si="247"/>
        <v>40970.875671296293</v>
      </c>
      <c r="T3156" s="16">
        <f t="shared" si="248"/>
        <v>41000.834004629629</v>
      </c>
      <c r="U3156" s="14">
        <f t="shared" si="249"/>
        <v>2012</v>
      </c>
      <c r="V3156" s="17"/>
    </row>
    <row r="3157" spans="1:22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7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46"/>
        <v>31.21</v>
      </c>
      <c r="Q3157" s="11" t="s">
        <v>8314</v>
      </c>
      <c r="R3157" t="s">
        <v>8315</v>
      </c>
      <c r="S3157" s="16">
        <f t="shared" si="247"/>
        <v>41233.499131944445</v>
      </c>
      <c r="T3157" s="16">
        <f t="shared" si="248"/>
        <v>41263.499131944445</v>
      </c>
      <c r="U3157" s="14">
        <f t="shared" si="249"/>
        <v>2012</v>
      </c>
      <c r="V3157" s="17"/>
    </row>
    <row r="3158" spans="1:22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7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46"/>
        <v>62.92</v>
      </c>
      <c r="Q3158" s="11" t="s">
        <v>8314</v>
      </c>
      <c r="R3158" t="s">
        <v>8315</v>
      </c>
      <c r="S3158" s="16">
        <f t="shared" si="247"/>
        <v>41026.953055555554</v>
      </c>
      <c r="T3158" s="16">
        <f t="shared" si="248"/>
        <v>41061.953055555554</v>
      </c>
      <c r="U3158" s="14">
        <f t="shared" si="249"/>
        <v>2012</v>
      </c>
      <c r="V3158" s="17"/>
    </row>
    <row r="3159" spans="1:22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7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46"/>
        <v>98.54</v>
      </c>
      <c r="Q3159" s="11" t="s">
        <v>8314</v>
      </c>
      <c r="R3159" t="s">
        <v>8315</v>
      </c>
      <c r="S3159" s="16">
        <f t="shared" si="247"/>
        <v>41829.788252314815</v>
      </c>
      <c r="T3159" s="16">
        <f t="shared" si="248"/>
        <v>41839.208333333336</v>
      </c>
      <c r="U3159" s="14">
        <f t="shared" si="249"/>
        <v>2014</v>
      </c>
      <c r="V3159" s="17"/>
    </row>
    <row r="3160" spans="1:22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7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46"/>
        <v>82.61</v>
      </c>
      <c r="Q3160" s="11" t="s">
        <v>8314</v>
      </c>
      <c r="R3160" t="s">
        <v>8315</v>
      </c>
      <c r="S3160" s="16">
        <f t="shared" si="247"/>
        <v>41447.839722222219</v>
      </c>
      <c r="T3160" s="16">
        <f t="shared" si="248"/>
        <v>41477.839722222219</v>
      </c>
      <c r="U3160" s="14">
        <f t="shared" si="249"/>
        <v>2013</v>
      </c>
      <c r="V3160" s="17"/>
    </row>
    <row r="3161" spans="1:22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7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46"/>
        <v>38.5</v>
      </c>
      <c r="Q3161" s="11" t="s">
        <v>8314</v>
      </c>
      <c r="R3161" t="s">
        <v>8315</v>
      </c>
      <c r="S3161" s="16">
        <f t="shared" si="247"/>
        <v>40884.066678240742</v>
      </c>
      <c r="T3161" s="16">
        <f t="shared" si="248"/>
        <v>40926.958333333336</v>
      </c>
      <c r="U3161" s="14">
        <f t="shared" si="249"/>
        <v>2011</v>
      </c>
      <c r="V3161" s="17"/>
    </row>
    <row r="3162" spans="1:22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7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46"/>
        <v>80.16</v>
      </c>
      <c r="Q3162" s="11" t="s">
        <v>8314</v>
      </c>
      <c r="R3162" t="s">
        <v>8315</v>
      </c>
      <c r="S3162" s="16">
        <f t="shared" si="247"/>
        <v>41841.26489583333</v>
      </c>
      <c r="T3162" s="16">
        <f t="shared" si="248"/>
        <v>41864.207638888889</v>
      </c>
      <c r="U3162" s="14">
        <f t="shared" si="249"/>
        <v>2014</v>
      </c>
      <c r="V3162" s="17"/>
    </row>
    <row r="3163" spans="1:22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7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46"/>
        <v>28.41</v>
      </c>
      <c r="Q3163" s="11" t="s">
        <v>8314</v>
      </c>
      <c r="R3163" t="s">
        <v>8315</v>
      </c>
      <c r="S3163" s="16">
        <f t="shared" si="247"/>
        <v>41897.536134259259</v>
      </c>
      <c r="T3163" s="16">
        <f t="shared" si="248"/>
        <v>41927.536134259259</v>
      </c>
      <c r="U3163" s="14">
        <f t="shared" si="249"/>
        <v>2014</v>
      </c>
      <c r="V3163" s="17"/>
    </row>
    <row r="3164" spans="1:22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7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46"/>
        <v>80.73</v>
      </c>
      <c r="Q3164" s="11" t="s">
        <v>8314</v>
      </c>
      <c r="R3164" t="s">
        <v>8315</v>
      </c>
      <c r="S3164" s="16">
        <f t="shared" si="247"/>
        <v>41799.685902777775</v>
      </c>
      <c r="T3164" s="16">
        <f t="shared" si="248"/>
        <v>41827.083333333336</v>
      </c>
      <c r="U3164" s="14">
        <f t="shared" si="249"/>
        <v>2014</v>
      </c>
      <c r="V3164" s="17"/>
    </row>
    <row r="3165" spans="1:22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7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246"/>
        <v>200.69</v>
      </c>
      <c r="Q3165" s="11" t="s">
        <v>8314</v>
      </c>
      <c r="R3165" t="s">
        <v>8315</v>
      </c>
      <c r="S3165" s="16">
        <f t="shared" si="247"/>
        <v>41775.753761574073</v>
      </c>
      <c r="T3165" s="16">
        <f t="shared" si="248"/>
        <v>41805.753761574073</v>
      </c>
      <c r="U3165" s="14">
        <f t="shared" si="249"/>
        <v>2014</v>
      </c>
      <c r="V3165" s="17"/>
    </row>
    <row r="3166" spans="1:22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7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246"/>
        <v>37.590000000000003</v>
      </c>
      <c r="Q3166" s="11" t="s">
        <v>8314</v>
      </c>
      <c r="R3166" t="s">
        <v>8315</v>
      </c>
      <c r="S3166" s="16">
        <f t="shared" si="247"/>
        <v>41766.80572916667</v>
      </c>
      <c r="T3166" s="16">
        <f t="shared" si="248"/>
        <v>41799.80572916667</v>
      </c>
      <c r="U3166" s="14">
        <f t="shared" si="249"/>
        <v>2014</v>
      </c>
      <c r="V3166" s="17"/>
    </row>
    <row r="3167" spans="1:22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7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246"/>
        <v>58.1</v>
      </c>
      <c r="Q3167" s="11" t="s">
        <v>8314</v>
      </c>
      <c r="R3167" t="s">
        <v>8315</v>
      </c>
      <c r="S3167" s="16">
        <f t="shared" si="247"/>
        <v>40644.159259259257</v>
      </c>
      <c r="T3167" s="16">
        <f t="shared" si="248"/>
        <v>40666.165972222225</v>
      </c>
      <c r="U3167" s="14">
        <f t="shared" si="249"/>
        <v>2011</v>
      </c>
      <c r="V3167" s="17"/>
    </row>
    <row r="3168" spans="1:22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7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246"/>
        <v>60.3</v>
      </c>
      <c r="Q3168" s="11" t="s">
        <v>8314</v>
      </c>
      <c r="R3168" t="s">
        <v>8315</v>
      </c>
      <c r="S3168" s="16">
        <f t="shared" si="247"/>
        <v>41940.69158564815</v>
      </c>
      <c r="T3168" s="16">
        <f t="shared" si="248"/>
        <v>41969.332638888889</v>
      </c>
      <c r="U3168" s="14">
        <f t="shared" si="249"/>
        <v>2014</v>
      </c>
      <c r="V3168" s="17"/>
    </row>
    <row r="3169" spans="1:22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7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246"/>
        <v>63.36</v>
      </c>
      <c r="Q3169" s="11" t="s">
        <v>8314</v>
      </c>
      <c r="R3169" t="s">
        <v>8315</v>
      </c>
      <c r="S3169" s="16">
        <f t="shared" si="247"/>
        <v>41839.175706018519</v>
      </c>
      <c r="T3169" s="16">
        <f t="shared" si="248"/>
        <v>41853.175706018519</v>
      </c>
      <c r="U3169" s="14">
        <f t="shared" si="249"/>
        <v>2014</v>
      </c>
      <c r="V3169" s="17"/>
    </row>
    <row r="3170" spans="1:22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7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246"/>
        <v>50.9</v>
      </c>
      <c r="Q3170" s="11" t="s">
        <v>8314</v>
      </c>
      <c r="R3170" t="s">
        <v>8315</v>
      </c>
      <c r="S3170" s="16">
        <f t="shared" si="247"/>
        <v>41772.105937500004</v>
      </c>
      <c r="T3170" s="16">
        <f t="shared" si="248"/>
        <v>41803.916666666664</v>
      </c>
      <c r="U3170" s="14">
        <f t="shared" si="249"/>
        <v>2014</v>
      </c>
      <c r="V3170" s="17"/>
    </row>
    <row r="3171" spans="1:22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7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246"/>
        <v>100.5</v>
      </c>
      <c r="Q3171" s="11" t="s">
        <v>8314</v>
      </c>
      <c r="R3171" t="s">
        <v>8315</v>
      </c>
      <c r="S3171" s="16">
        <f t="shared" si="247"/>
        <v>41591.737974537034</v>
      </c>
      <c r="T3171" s="16">
        <f t="shared" si="248"/>
        <v>41621.207638888889</v>
      </c>
      <c r="U3171" s="14">
        <f t="shared" si="249"/>
        <v>2013</v>
      </c>
      <c r="V3171" s="17"/>
    </row>
    <row r="3172" spans="1:22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7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246"/>
        <v>31.62</v>
      </c>
      <c r="Q3172" s="11" t="s">
        <v>8314</v>
      </c>
      <c r="R3172" t="s">
        <v>8315</v>
      </c>
      <c r="S3172" s="16">
        <f t="shared" si="247"/>
        <v>41789.080370370371</v>
      </c>
      <c r="T3172" s="16">
        <f t="shared" si="248"/>
        <v>41822.166666666664</v>
      </c>
      <c r="U3172" s="14">
        <f t="shared" si="249"/>
        <v>2014</v>
      </c>
      <c r="V3172" s="17"/>
    </row>
    <row r="3173" spans="1:22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7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246"/>
        <v>65.099999999999994</v>
      </c>
      <c r="Q3173" s="11" t="s">
        <v>8314</v>
      </c>
      <c r="R3173" t="s">
        <v>8315</v>
      </c>
      <c r="S3173" s="16">
        <f t="shared" si="247"/>
        <v>42466.608310185184</v>
      </c>
      <c r="T3173" s="16">
        <f t="shared" si="248"/>
        <v>42496.608310185184</v>
      </c>
      <c r="U3173" s="14">
        <f t="shared" si="249"/>
        <v>2016</v>
      </c>
      <c r="V3173" s="17"/>
    </row>
    <row r="3174" spans="1:22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7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246"/>
        <v>79.31</v>
      </c>
      <c r="Q3174" s="11" t="s">
        <v>8314</v>
      </c>
      <c r="R3174" t="s">
        <v>8315</v>
      </c>
      <c r="S3174" s="16">
        <f t="shared" si="247"/>
        <v>40923.729953703703</v>
      </c>
      <c r="T3174" s="16">
        <f t="shared" si="248"/>
        <v>40953.729953703703</v>
      </c>
      <c r="U3174" s="14">
        <f t="shared" si="249"/>
        <v>2012</v>
      </c>
      <c r="V3174" s="17"/>
    </row>
    <row r="3175" spans="1:22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7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246"/>
        <v>139.19</v>
      </c>
      <c r="Q3175" s="11" t="s">
        <v>8314</v>
      </c>
      <c r="R3175" t="s">
        <v>8315</v>
      </c>
      <c r="S3175" s="16">
        <f t="shared" si="247"/>
        <v>41878.878379629627</v>
      </c>
      <c r="T3175" s="16">
        <f t="shared" si="248"/>
        <v>41908.878379629627</v>
      </c>
      <c r="U3175" s="14">
        <f t="shared" si="249"/>
        <v>2014</v>
      </c>
      <c r="V3175" s="17"/>
    </row>
    <row r="3176" spans="1:22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7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246"/>
        <v>131.91</v>
      </c>
      <c r="Q3176" s="11" t="s">
        <v>8314</v>
      </c>
      <c r="R3176" t="s">
        <v>8315</v>
      </c>
      <c r="S3176" s="16">
        <f t="shared" si="247"/>
        <v>41862.864675925928</v>
      </c>
      <c r="T3176" s="16">
        <f t="shared" si="248"/>
        <v>41876.864675925928</v>
      </c>
      <c r="U3176" s="14">
        <f t="shared" si="249"/>
        <v>2014</v>
      </c>
      <c r="V3176" s="17"/>
    </row>
    <row r="3177" spans="1:22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7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246"/>
        <v>91.3</v>
      </c>
      <c r="Q3177" s="11" t="s">
        <v>8314</v>
      </c>
      <c r="R3177" t="s">
        <v>8315</v>
      </c>
      <c r="S3177" s="16">
        <f t="shared" si="247"/>
        <v>40531.886886574073</v>
      </c>
      <c r="T3177" s="16">
        <f t="shared" si="248"/>
        <v>40591.886886574073</v>
      </c>
      <c r="U3177" s="14">
        <f t="shared" si="249"/>
        <v>2010</v>
      </c>
      <c r="V3177" s="17"/>
    </row>
    <row r="3178" spans="1:22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7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246"/>
        <v>39.67</v>
      </c>
      <c r="Q3178" s="11" t="s">
        <v>8314</v>
      </c>
      <c r="R3178" t="s">
        <v>8315</v>
      </c>
      <c r="S3178" s="16">
        <f t="shared" si="247"/>
        <v>41477.930914351848</v>
      </c>
      <c r="T3178" s="16">
        <f t="shared" si="248"/>
        <v>41504.625</v>
      </c>
      <c r="U3178" s="14">
        <f t="shared" si="249"/>
        <v>2013</v>
      </c>
      <c r="V3178" s="17"/>
    </row>
    <row r="3179" spans="1:22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7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246"/>
        <v>57.55</v>
      </c>
      <c r="Q3179" s="11" t="s">
        <v>8314</v>
      </c>
      <c r="R3179" t="s">
        <v>8315</v>
      </c>
      <c r="S3179" s="16">
        <f t="shared" si="247"/>
        <v>41781.666770833333</v>
      </c>
      <c r="T3179" s="16">
        <f t="shared" si="248"/>
        <v>41811.666770833333</v>
      </c>
      <c r="U3179" s="14">
        <f t="shared" si="249"/>
        <v>2014</v>
      </c>
      <c r="V3179" s="17"/>
    </row>
    <row r="3180" spans="1:22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7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246"/>
        <v>33.03</v>
      </c>
      <c r="Q3180" s="11" t="s">
        <v>8314</v>
      </c>
      <c r="R3180" t="s">
        <v>8315</v>
      </c>
      <c r="S3180" s="16">
        <f t="shared" si="247"/>
        <v>41806.605034722219</v>
      </c>
      <c r="T3180" s="16">
        <f t="shared" si="248"/>
        <v>41836.605034722219</v>
      </c>
      <c r="U3180" s="14">
        <f t="shared" si="249"/>
        <v>2014</v>
      </c>
      <c r="V3180" s="17"/>
    </row>
    <row r="3181" spans="1:22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7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246"/>
        <v>77.34</v>
      </c>
      <c r="Q3181" s="11" t="s">
        <v>8314</v>
      </c>
      <c r="R3181" t="s">
        <v>8315</v>
      </c>
      <c r="S3181" s="16">
        <f t="shared" si="247"/>
        <v>41375.702210648145</v>
      </c>
      <c r="T3181" s="16">
        <f t="shared" si="248"/>
        <v>41400.702210648145</v>
      </c>
      <c r="U3181" s="14">
        <f t="shared" si="249"/>
        <v>2013</v>
      </c>
      <c r="V3181" s="17"/>
    </row>
    <row r="3182" spans="1:22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7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246"/>
        <v>31.93</v>
      </c>
      <c r="Q3182" s="11" t="s">
        <v>8314</v>
      </c>
      <c r="R3182" t="s">
        <v>8315</v>
      </c>
      <c r="S3182" s="16">
        <f t="shared" si="247"/>
        <v>41780.412604166668</v>
      </c>
      <c r="T3182" s="16">
        <f t="shared" si="248"/>
        <v>41810.412604166668</v>
      </c>
      <c r="U3182" s="14">
        <f t="shared" si="249"/>
        <v>2014</v>
      </c>
      <c r="V3182" s="17"/>
    </row>
    <row r="3183" spans="1:22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7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246"/>
        <v>36.33</v>
      </c>
      <c r="Q3183" s="11" t="s">
        <v>8314</v>
      </c>
      <c r="R3183" t="s">
        <v>8315</v>
      </c>
      <c r="S3183" s="16">
        <f t="shared" si="247"/>
        <v>41779.310034722221</v>
      </c>
      <c r="T3183" s="16">
        <f t="shared" si="248"/>
        <v>41805.666666666664</v>
      </c>
      <c r="U3183" s="14">
        <f t="shared" si="249"/>
        <v>2014</v>
      </c>
      <c r="V3183" s="17"/>
    </row>
    <row r="3184" spans="1:22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7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246"/>
        <v>46.77</v>
      </c>
      <c r="Q3184" s="11" t="s">
        <v>8314</v>
      </c>
      <c r="R3184" t="s">
        <v>8315</v>
      </c>
      <c r="S3184" s="16">
        <f t="shared" si="247"/>
        <v>40883.949317129627</v>
      </c>
      <c r="T3184" s="16">
        <f t="shared" si="248"/>
        <v>40939.708333333336</v>
      </c>
      <c r="U3184" s="14">
        <f t="shared" si="249"/>
        <v>2011</v>
      </c>
      <c r="V3184" s="17"/>
    </row>
    <row r="3185" spans="1:22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7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246"/>
        <v>40.07</v>
      </c>
      <c r="Q3185" s="11" t="s">
        <v>8314</v>
      </c>
      <c r="R3185" t="s">
        <v>8315</v>
      </c>
      <c r="S3185" s="16">
        <f t="shared" si="247"/>
        <v>41491.79478009259</v>
      </c>
      <c r="T3185" s="16">
        <f t="shared" si="248"/>
        <v>41509.79478009259</v>
      </c>
      <c r="U3185" s="14">
        <f t="shared" si="249"/>
        <v>2013</v>
      </c>
      <c r="V3185" s="17"/>
    </row>
    <row r="3186" spans="1:22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7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246"/>
        <v>100.22</v>
      </c>
      <c r="Q3186" s="11" t="s">
        <v>8314</v>
      </c>
      <c r="R3186" t="s">
        <v>8315</v>
      </c>
      <c r="S3186" s="16">
        <f t="shared" si="247"/>
        <v>41791.993414351848</v>
      </c>
      <c r="T3186" s="16">
        <f t="shared" si="248"/>
        <v>41821.993414351848</v>
      </c>
      <c r="U3186" s="14">
        <f t="shared" si="249"/>
        <v>2014</v>
      </c>
      <c r="V3186" s="17"/>
    </row>
    <row r="3187" spans="1:22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7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246"/>
        <v>41.67</v>
      </c>
      <c r="Q3187" s="11" t="s">
        <v>8314</v>
      </c>
      <c r="R3187" t="s">
        <v>8315</v>
      </c>
      <c r="S3187" s="16">
        <f t="shared" si="247"/>
        <v>41829.977326388893</v>
      </c>
      <c r="T3187" s="16">
        <f t="shared" si="248"/>
        <v>41836.977326388893</v>
      </c>
      <c r="U3187" s="14">
        <f t="shared" si="249"/>
        <v>2014</v>
      </c>
      <c r="V3187" s="17"/>
    </row>
    <row r="3188" spans="1:22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7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246"/>
        <v>46.71</v>
      </c>
      <c r="Q3188" s="11" t="s">
        <v>8314</v>
      </c>
      <c r="R3188" t="s">
        <v>8315</v>
      </c>
      <c r="S3188" s="16">
        <f t="shared" si="247"/>
        <v>41868.924050925925</v>
      </c>
      <c r="T3188" s="16">
        <f t="shared" si="248"/>
        <v>41898.875</v>
      </c>
      <c r="U3188" s="14">
        <f t="shared" si="249"/>
        <v>2014</v>
      </c>
      <c r="V3188" s="17"/>
    </row>
    <row r="3189" spans="1:22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7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246"/>
        <v>71.489999999999995</v>
      </c>
      <c r="Q3189" s="11" t="s">
        <v>8314</v>
      </c>
      <c r="R3189" t="s">
        <v>8315</v>
      </c>
      <c r="S3189" s="16">
        <f t="shared" si="247"/>
        <v>41835.666354166664</v>
      </c>
      <c r="T3189" s="16">
        <f t="shared" si="248"/>
        <v>41855.666354166664</v>
      </c>
      <c r="U3189" s="14">
        <f t="shared" si="249"/>
        <v>2014</v>
      </c>
      <c r="V3189" s="17"/>
    </row>
    <row r="3190" spans="1:22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7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246"/>
        <v>14.44</v>
      </c>
      <c r="Q3190" s="11" t="s">
        <v>8314</v>
      </c>
      <c r="R3190" t="s">
        <v>8356</v>
      </c>
      <c r="S3190" s="16">
        <f t="shared" si="247"/>
        <v>42144.415532407409</v>
      </c>
      <c r="T3190" s="16">
        <f t="shared" si="248"/>
        <v>42165.415532407409</v>
      </c>
      <c r="U3190" s="14">
        <f t="shared" si="249"/>
        <v>2015</v>
      </c>
      <c r="V3190" s="17"/>
    </row>
    <row r="3191" spans="1:22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7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246"/>
        <v>356.84</v>
      </c>
      <c r="Q3191" s="11" t="s">
        <v>8314</v>
      </c>
      <c r="R3191" t="s">
        <v>8356</v>
      </c>
      <c r="S3191" s="16">
        <f t="shared" si="247"/>
        <v>42118.346435185187</v>
      </c>
      <c r="T3191" s="16">
        <f t="shared" si="248"/>
        <v>42148.346435185187</v>
      </c>
      <c r="U3191" s="14">
        <f t="shared" si="249"/>
        <v>2015</v>
      </c>
      <c r="V3191" s="17"/>
    </row>
    <row r="3192" spans="1:22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7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246"/>
        <v>0</v>
      </c>
      <c r="Q3192" s="11" t="s">
        <v>8314</v>
      </c>
      <c r="R3192" t="s">
        <v>8356</v>
      </c>
      <c r="S3192" s="16">
        <f t="shared" si="247"/>
        <v>42683.151331018518</v>
      </c>
      <c r="T3192" s="16">
        <f t="shared" si="248"/>
        <v>42713.192997685182</v>
      </c>
      <c r="U3192" s="14">
        <f t="shared" si="249"/>
        <v>2016</v>
      </c>
      <c r="V3192" s="17"/>
    </row>
    <row r="3193" spans="1:22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7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246"/>
        <v>37.75</v>
      </c>
      <c r="Q3193" s="11" t="s">
        <v>8314</v>
      </c>
      <c r="R3193" t="s">
        <v>8356</v>
      </c>
      <c r="S3193" s="16">
        <f t="shared" si="247"/>
        <v>42538.755428240736</v>
      </c>
      <c r="T3193" s="16">
        <f t="shared" si="248"/>
        <v>42598.755428240736</v>
      </c>
      <c r="U3193" s="14">
        <f t="shared" si="249"/>
        <v>2016</v>
      </c>
      <c r="V3193" s="17"/>
    </row>
    <row r="3194" spans="1:22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7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246"/>
        <v>12.75</v>
      </c>
      <c r="Q3194" s="11" t="s">
        <v>8314</v>
      </c>
      <c r="R3194" t="s">
        <v>8356</v>
      </c>
      <c r="S3194" s="16">
        <f t="shared" si="247"/>
        <v>42018.94049768518</v>
      </c>
      <c r="T3194" s="16">
        <f t="shared" si="248"/>
        <v>42063.916666666672</v>
      </c>
      <c r="U3194" s="14">
        <f t="shared" si="249"/>
        <v>2015</v>
      </c>
      <c r="V3194" s="17"/>
    </row>
    <row r="3195" spans="1:22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7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246"/>
        <v>24.46</v>
      </c>
      <c r="Q3195" s="11" t="s">
        <v>8314</v>
      </c>
      <c r="R3195" t="s">
        <v>8356</v>
      </c>
      <c r="S3195" s="16">
        <f t="shared" si="247"/>
        <v>42010.968240740738</v>
      </c>
      <c r="T3195" s="16">
        <f t="shared" si="248"/>
        <v>42055.968240740738</v>
      </c>
      <c r="U3195" s="14">
        <f t="shared" si="249"/>
        <v>2015</v>
      </c>
      <c r="V3195" s="17"/>
    </row>
    <row r="3196" spans="1:22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7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246"/>
        <v>0</v>
      </c>
      <c r="Q3196" s="11" t="s">
        <v>8314</v>
      </c>
      <c r="R3196" t="s">
        <v>8356</v>
      </c>
      <c r="S3196" s="16">
        <f t="shared" si="247"/>
        <v>42182.062476851846</v>
      </c>
      <c r="T3196" s="16">
        <f t="shared" si="248"/>
        <v>42212.062476851846</v>
      </c>
      <c r="U3196" s="14">
        <f t="shared" si="249"/>
        <v>2015</v>
      </c>
      <c r="V3196" s="17"/>
    </row>
    <row r="3197" spans="1:22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7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246"/>
        <v>53.08</v>
      </c>
      <c r="Q3197" s="11" t="s">
        <v>8314</v>
      </c>
      <c r="R3197" t="s">
        <v>8356</v>
      </c>
      <c r="S3197" s="16">
        <f t="shared" si="247"/>
        <v>42017.594236111108</v>
      </c>
      <c r="T3197" s="16">
        <f t="shared" si="248"/>
        <v>42047.594236111108</v>
      </c>
      <c r="U3197" s="14">
        <f t="shared" si="249"/>
        <v>2015</v>
      </c>
      <c r="V3197" s="17"/>
    </row>
    <row r="3198" spans="1:22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7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46"/>
        <v>300</v>
      </c>
      <c r="Q3198" s="11" t="s">
        <v>8314</v>
      </c>
      <c r="R3198" t="s">
        <v>8356</v>
      </c>
      <c r="S3198" s="16">
        <f t="shared" si="247"/>
        <v>42157.598090277781</v>
      </c>
      <c r="T3198" s="16">
        <f t="shared" si="248"/>
        <v>42217.583333333328</v>
      </c>
      <c r="U3198" s="14">
        <f t="shared" si="249"/>
        <v>2015</v>
      </c>
      <c r="V3198" s="17"/>
    </row>
    <row r="3199" spans="1:22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7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46"/>
        <v>286.25</v>
      </c>
      <c r="Q3199" s="11" t="s">
        <v>8314</v>
      </c>
      <c r="R3199" t="s">
        <v>8356</v>
      </c>
      <c r="S3199" s="16">
        <f t="shared" si="247"/>
        <v>42009.493263888886</v>
      </c>
      <c r="T3199" s="16">
        <f t="shared" si="248"/>
        <v>42039.493263888886</v>
      </c>
      <c r="U3199" s="14">
        <f t="shared" si="249"/>
        <v>2015</v>
      </c>
      <c r="V3199" s="17"/>
    </row>
    <row r="3200" spans="1:22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7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46"/>
        <v>36.67</v>
      </c>
      <c r="Q3200" s="11" t="s">
        <v>8314</v>
      </c>
      <c r="R3200" t="s">
        <v>8356</v>
      </c>
      <c r="S3200" s="16">
        <f t="shared" si="247"/>
        <v>42013.424502314811</v>
      </c>
      <c r="T3200" s="16">
        <f t="shared" si="248"/>
        <v>42051.424502314811</v>
      </c>
      <c r="U3200" s="14">
        <f t="shared" si="249"/>
        <v>2015</v>
      </c>
      <c r="V3200" s="17"/>
    </row>
    <row r="3201" spans="1:22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7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46"/>
        <v>49.21</v>
      </c>
      <c r="Q3201" s="11" t="s">
        <v>8314</v>
      </c>
      <c r="R3201" t="s">
        <v>8356</v>
      </c>
      <c r="S3201" s="16">
        <f t="shared" si="247"/>
        <v>41858.761782407404</v>
      </c>
      <c r="T3201" s="16">
        <f t="shared" si="248"/>
        <v>41888.875</v>
      </c>
      <c r="U3201" s="14">
        <f t="shared" si="249"/>
        <v>2014</v>
      </c>
      <c r="V3201" s="17"/>
    </row>
    <row r="3202" spans="1:22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7">
        <f t="shared" ref="F3202:F3265" si="250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246"/>
        <v>1</v>
      </c>
      <c r="Q3202" s="11" t="s">
        <v>8314</v>
      </c>
      <c r="R3202" t="s">
        <v>8356</v>
      </c>
      <c r="S3202" s="16">
        <f t="shared" si="247"/>
        <v>42460.320613425924</v>
      </c>
      <c r="T3202" s="16">
        <f t="shared" si="248"/>
        <v>42490.231944444444</v>
      </c>
      <c r="U3202" s="14">
        <f t="shared" si="249"/>
        <v>2016</v>
      </c>
      <c r="V3202" s="17"/>
    </row>
    <row r="3203" spans="1:22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7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51">IFERROR(ROUND(E3203/M3203,2),0)</f>
        <v>12.5</v>
      </c>
      <c r="Q3203" s="11" t="s">
        <v>8314</v>
      </c>
      <c r="R3203" t="s">
        <v>8356</v>
      </c>
      <c r="S3203" s="16">
        <f t="shared" ref="S3203:S3266" si="252">(((K3203/60)/60)/24)+DATE(1970,1,1)</f>
        <v>41861.767094907409</v>
      </c>
      <c r="T3203" s="16">
        <f t="shared" ref="T3203:T3266" si="253">(((J3203/60)/60)/24)+DATE(1970,1,1)</f>
        <v>41882.767094907409</v>
      </c>
      <c r="U3203" s="14">
        <f t="shared" si="249"/>
        <v>2014</v>
      </c>
      <c r="V3203" s="17"/>
    </row>
    <row r="3204" spans="1:22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7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51"/>
        <v>109.04</v>
      </c>
      <c r="Q3204" s="11" t="s">
        <v>8314</v>
      </c>
      <c r="R3204" t="s">
        <v>8356</v>
      </c>
      <c r="S3204" s="16">
        <f t="shared" si="252"/>
        <v>42293.853541666671</v>
      </c>
      <c r="T3204" s="16">
        <f t="shared" si="253"/>
        <v>42352.249305555553</v>
      </c>
      <c r="U3204" s="14">
        <f t="shared" ref="U3204:U3267" si="254">YEAR(S3204)</f>
        <v>2015</v>
      </c>
      <c r="V3204" s="17"/>
    </row>
    <row r="3205" spans="1:22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7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51"/>
        <v>41.67</v>
      </c>
      <c r="Q3205" s="11" t="s">
        <v>8314</v>
      </c>
      <c r="R3205" t="s">
        <v>8356</v>
      </c>
      <c r="S3205" s="16">
        <f t="shared" si="252"/>
        <v>42242.988680555558</v>
      </c>
      <c r="T3205" s="16">
        <f t="shared" si="253"/>
        <v>42272.988680555558</v>
      </c>
      <c r="U3205" s="14">
        <f t="shared" si="254"/>
        <v>2015</v>
      </c>
      <c r="V3205" s="17"/>
    </row>
    <row r="3206" spans="1:22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7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51"/>
        <v>0</v>
      </c>
      <c r="Q3206" s="11" t="s">
        <v>8314</v>
      </c>
      <c r="R3206" t="s">
        <v>8356</v>
      </c>
      <c r="S3206" s="16">
        <f t="shared" si="252"/>
        <v>42172.686099537037</v>
      </c>
      <c r="T3206" s="16">
        <f t="shared" si="253"/>
        <v>42202.676388888889</v>
      </c>
      <c r="U3206" s="14">
        <f t="shared" si="254"/>
        <v>2015</v>
      </c>
      <c r="V3206" s="17"/>
    </row>
    <row r="3207" spans="1:22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7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51"/>
        <v>22.75</v>
      </c>
      <c r="Q3207" s="11" t="s">
        <v>8314</v>
      </c>
      <c r="R3207" t="s">
        <v>8356</v>
      </c>
      <c r="S3207" s="16">
        <f t="shared" si="252"/>
        <v>42095.374675925923</v>
      </c>
      <c r="T3207" s="16">
        <f t="shared" si="253"/>
        <v>42125.374675925923</v>
      </c>
      <c r="U3207" s="14">
        <f t="shared" si="254"/>
        <v>2015</v>
      </c>
      <c r="V3207" s="17"/>
    </row>
    <row r="3208" spans="1:22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7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51"/>
        <v>0</v>
      </c>
      <c r="Q3208" s="11" t="s">
        <v>8314</v>
      </c>
      <c r="R3208" t="s">
        <v>8356</v>
      </c>
      <c r="S3208" s="16">
        <f t="shared" si="252"/>
        <v>42236.276053240741</v>
      </c>
      <c r="T3208" s="16">
        <f t="shared" si="253"/>
        <v>42266.276053240741</v>
      </c>
      <c r="U3208" s="14">
        <f t="shared" si="254"/>
        <v>2015</v>
      </c>
      <c r="V3208" s="17"/>
    </row>
    <row r="3209" spans="1:22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7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51"/>
        <v>70.83</v>
      </c>
      <c r="Q3209" s="11" t="s">
        <v>8314</v>
      </c>
      <c r="R3209" t="s">
        <v>8356</v>
      </c>
      <c r="S3209" s="16">
        <f t="shared" si="252"/>
        <v>42057.277858796297</v>
      </c>
      <c r="T3209" s="16">
        <f t="shared" si="253"/>
        <v>42117.236192129625</v>
      </c>
      <c r="U3209" s="14">
        <f t="shared" si="254"/>
        <v>2015</v>
      </c>
      <c r="V3209" s="17"/>
    </row>
    <row r="3210" spans="1:22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7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51"/>
        <v>63.11</v>
      </c>
      <c r="Q3210" s="11" t="s">
        <v>8314</v>
      </c>
      <c r="R3210" t="s">
        <v>8315</v>
      </c>
      <c r="S3210" s="16">
        <f t="shared" si="252"/>
        <v>41827.605057870373</v>
      </c>
      <c r="T3210" s="16">
        <f t="shared" si="253"/>
        <v>41848.605057870373</v>
      </c>
      <c r="U3210" s="14">
        <f t="shared" si="254"/>
        <v>2014</v>
      </c>
      <c r="V3210" s="17"/>
    </row>
    <row r="3211" spans="1:22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7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51"/>
        <v>50.16</v>
      </c>
      <c r="Q3211" s="11" t="s">
        <v>8314</v>
      </c>
      <c r="R3211" t="s">
        <v>8315</v>
      </c>
      <c r="S3211" s="16">
        <f t="shared" si="252"/>
        <v>41778.637245370373</v>
      </c>
      <c r="T3211" s="16">
        <f t="shared" si="253"/>
        <v>41810.958333333336</v>
      </c>
      <c r="U3211" s="14">
        <f t="shared" si="254"/>
        <v>2014</v>
      </c>
      <c r="V3211" s="17"/>
    </row>
    <row r="3212" spans="1:22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7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51"/>
        <v>62.88</v>
      </c>
      <c r="Q3212" s="11" t="s">
        <v>8314</v>
      </c>
      <c r="R3212" t="s">
        <v>8315</v>
      </c>
      <c r="S3212" s="16">
        <f t="shared" si="252"/>
        <v>41013.936562499999</v>
      </c>
      <c r="T3212" s="16">
        <f t="shared" si="253"/>
        <v>41061.165972222225</v>
      </c>
      <c r="U3212" s="14">
        <f t="shared" si="254"/>
        <v>2012</v>
      </c>
      <c r="V3212" s="17"/>
    </row>
    <row r="3213" spans="1:22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7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51"/>
        <v>85.53</v>
      </c>
      <c r="Q3213" s="11" t="s">
        <v>8314</v>
      </c>
      <c r="R3213" t="s">
        <v>8315</v>
      </c>
      <c r="S3213" s="16">
        <f t="shared" si="252"/>
        <v>41834.586574074077</v>
      </c>
      <c r="T3213" s="16">
        <f t="shared" si="253"/>
        <v>41866.083333333336</v>
      </c>
      <c r="U3213" s="14">
        <f t="shared" si="254"/>
        <v>2014</v>
      </c>
      <c r="V3213" s="17"/>
    </row>
    <row r="3214" spans="1:22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7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51"/>
        <v>53.72</v>
      </c>
      <c r="Q3214" s="11" t="s">
        <v>8314</v>
      </c>
      <c r="R3214" t="s">
        <v>8315</v>
      </c>
      <c r="S3214" s="16">
        <f t="shared" si="252"/>
        <v>41829.795729166668</v>
      </c>
      <c r="T3214" s="16">
        <f t="shared" si="253"/>
        <v>41859.795729166668</v>
      </c>
      <c r="U3214" s="14">
        <f t="shared" si="254"/>
        <v>2014</v>
      </c>
      <c r="V3214" s="17"/>
    </row>
    <row r="3215" spans="1:22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7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51"/>
        <v>127.81</v>
      </c>
      <c r="Q3215" s="11" t="s">
        <v>8314</v>
      </c>
      <c r="R3215" t="s">
        <v>8315</v>
      </c>
      <c r="S3215" s="16">
        <f t="shared" si="252"/>
        <v>42171.763414351852</v>
      </c>
      <c r="T3215" s="16">
        <f t="shared" si="253"/>
        <v>42211.763414351852</v>
      </c>
      <c r="U3215" s="14">
        <f t="shared" si="254"/>
        <v>2015</v>
      </c>
      <c r="V3215" s="17"/>
    </row>
    <row r="3216" spans="1:22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7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51"/>
        <v>106.57</v>
      </c>
      <c r="Q3216" s="11" t="s">
        <v>8314</v>
      </c>
      <c r="R3216" t="s">
        <v>8315</v>
      </c>
      <c r="S3216" s="16">
        <f t="shared" si="252"/>
        <v>42337.792511574073</v>
      </c>
      <c r="T3216" s="16">
        <f t="shared" si="253"/>
        <v>42374.996527777781</v>
      </c>
      <c r="U3216" s="14">
        <f t="shared" si="254"/>
        <v>2015</v>
      </c>
      <c r="V3216" s="17"/>
    </row>
    <row r="3217" spans="1:22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7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51"/>
        <v>262.11</v>
      </c>
      <c r="Q3217" s="11" t="s">
        <v>8314</v>
      </c>
      <c r="R3217" t="s">
        <v>8315</v>
      </c>
      <c r="S3217" s="16">
        <f t="shared" si="252"/>
        <v>42219.665173611109</v>
      </c>
      <c r="T3217" s="16">
        <f t="shared" si="253"/>
        <v>42257.165972222225</v>
      </c>
      <c r="U3217" s="14">
        <f t="shared" si="254"/>
        <v>2015</v>
      </c>
      <c r="V3217" s="17"/>
    </row>
    <row r="3218" spans="1:22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7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51"/>
        <v>57.17</v>
      </c>
      <c r="Q3218" s="11" t="s">
        <v>8314</v>
      </c>
      <c r="R3218" t="s">
        <v>8315</v>
      </c>
      <c r="S3218" s="16">
        <f t="shared" si="252"/>
        <v>42165.462627314817</v>
      </c>
      <c r="T3218" s="16">
        <f t="shared" si="253"/>
        <v>42196.604166666672</v>
      </c>
      <c r="U3218" s="14">
        <f t="shared" si="254"/>
        <v>2015</v>
      </c>
      <c r="V3218" s="17"/>
    </row>
    <row r="3219" spans="1:22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7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51"/>
        <v>50.2</v>
      </c>
      <c r="Q3219" s="11" t="s">
        <v>8314</v>
      </c>
      <c r="R3219" t="s">
        <v>8315</v>
      </c>
      <c r="S3219" s="16">
        <f t="shared" si="252"/>
        <v>42648.546111111107</v>
      </c>
      <c r="T3219" s="16">
        <f t="shared" si="253"/>
        <v>42678.546111111107</v>
      </c>
      <c r="U3219" s="14">
        <f t="shared" si="254"/>
        <v>2016</v>
      </c>
      <c r="V3219" s="17"/>
    </row>
    <row r="3220" spans="1:22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7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51"/>
        <v>66.59</v>
      </c>
      <c r="Q3220" s="11" t="s">
        <v>8314</v>
      </c>
      <c r="R3220" t="s">
        <v>8315</v>
      </c>
      <c r="S3220" s="16">
        <f t="shared" si="252"/>
        <v>41971.002152777779</v>
      </c>
      <c r="T3220" s="16">
        <f t="shared" si="253"/>
        <v>42004</v>
      </c>
      <c r="U3220" s="14">
        <f t="shared" si="254"/>
        <v>2014</v>
      </c>
      <c r="V3220" s="17"/>
    </row>
    <row r="3221" spans="1:22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7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51"/>
        <v>168.25</v>
      </c>
      <c r="Q3221" s="11" t="s">
        <v>8314</v>
      </c>
      <c r="R3221" t="s">
        <v>8315</v>
      </c>
      <c r="S3221" s="16">
        <f t="shared" si="252"/>
        <v>42050.983182870375</v>
      </c>
      <c r="T3221" s="16">
        <f t="shared" si="253"/>
        <v>42085.941516203704</v>
      </c>
      <c r="U3221" s="14">
        <f t="shared" si="254"/>
        <v>2015</v>
      </c>
      <c r="V3221" s="17"/>
    </row>
    <row r="3222" spans="1:22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7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51"/>
        <v>256.37</v>
      </c>
      <c r="Q3222" s="11" t="s">
        <v>8314</v>
      </c>
      <c r="R3222" t="s">
        <v>8315</v>
      </c>
      <c r="S3222" s="16">
        <f t="shared" si="252"/>
        <v>42772.833379629628</v>
      </c>
      <c r="T3222" s="16">
        <f t="shared" si="253"/>
        <v>42806.875</v>
      </c>
      <c r="U3222" s="14">
        <f t="shared" si="254"/>
        <v>2017</v>
      </c>
      <c r="V3222" s="17"/>
    </row>
    <row r="3223" spans="1:22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7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51"/>
        <v>36.61</v>
      </c>
      <c r="Q3223" s="11" t="s">
        <v>8314</v>
      </c>
      <c r="R3223" t="s">
        <v>8315</v>
      </c>
      <c r="S3223" s="16">
        <f t="shared" si="252"/>
        <v>42155.696793981479</v>
      </c>
      <c r="T3223" s="16">
        <f t="shared" si="253"/>
        <v>42190.696793981479</v>
      </c>
      <c r="U3223" s="14">
        <f t="shared" si="254"/>
        <v>2015</v>
      </c>
      <c r="V3223" s="17"/>
    </row>
    <row r="3224" spans="1:22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7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51"/>
        <v>37.14</v>
      </c>
      <c r="Q3224" s="11" t="s">
        <v>8314</v>
      </c>
      <c r="R3224" t="s">
        <v>8315</v>
      </c>
      <c r="S3224" s="16">
        <f t="shared" si="252"/>
        <v>42270.582141203704</v>
      </c>
      <c r="T3224" s="16">
        <f t="shared" si="253"/>
        <v>42301.895138888889</v>
      </c>
      <c r="U3224" s="14">
        <f t="shared" si="254"/>
        <v>2015</v>
      </c>
      <c r="V3224" s="17"/>
    </row>
    <row r="3225" spans="1:22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7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51"/>
        <v>45.88</v>
      </c>
      <c r="Q3225" s="11" t="s">
        <v>8314</v>
      </c>
      <c r="R3225" t="s">
        <v>8315</v>
      </c>
      <c r="S3225" s="16">
        <f t="shared" si="252"/>
        <v>42206.835370370376</v>
      </c>
      <c r="T3225" s="16">
        <f t="shared" si="253"/>
        <v>42236.835370370376</v>
      </c>
      <c r="U3225" s="14">
        <f t="shared" si="254"/>
        <v>2015</v>
      </c>
      <c r="V3225" s="17"/>
    </row>
    <row r="3226" spans="1:22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7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51"/>
        <v>141.71</v>
      </c>
      <c r="Q3226" s="11" t="s">
        <v>8314</v>
      </c>
      <c r="R3226" t="s">
        <v>8315</v>
      </c>
      <c r="S3226" s="16">
        <f t="shared" si="252"/>
        <v>42697.850844907407</v>
      </c>
      <c r="T3226" s="16">
        <f t="shared" si="253"/>
        <v>42745.208333333328</v>
      </c>
      <c r="U3226" s="14">
        <f t="shared" si="254"/>
        <v>2016</v>
      </c>
      <c r="V3226" s="17"/>
    </row>
    <row r="3227" spans="1:22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7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51"/>
        <v>52.49</v>
      </c>
      <c r="Q3227" s="11" t="s">
        <v>8314</v>
      </c>
      <c r="R3227" t="s">
        <v>8315</v>
      </c>
      <c r="S3227" s="16">
        <f t="shared" si="252"/>
        <v>42503.559467592597</v>
      </c>
      <c r="T3227" s="16">
        <f t="shared" si="253"/>
        <v>42524.875</v>
      </c>
      <c r="U3227" s="14">
        <f t="shared" si="254"/>
        <v>2016</v>
      </c>
      <c r="V3227" s="17"/>
    </row>
    <row r="3228" spans="1:22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7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51"/>
        <v>59.52</v>
      </c>
      <c r="Q3228" s="11" t="s">
        <v>8314</v>
      </c>
      <c r="R3228" t="s">
        <v>8315</v>
      </c>
      <c r="S3228" s="16">
        <f t="shared" si="252"/>
        <v>42277.583472222221</v>
      </c>
      <c r="T3228" s="16">
        <f t="shared" si="253"/>
        <v>42307.583472222221</v>
      </c>
      <c r="U3228" s="14">
        <f t="shared" si="254"/>
        <v>2015</v>
      </c>
      <c r="V3228" s="17"/>
    </row>
    <row r="3229" spans="1:22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7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51"/>
        <v>50</v>
      </c>
      <c r="Q3229" s="11" t="s">
        <v>8314</v>
      </c>
      <c r="R3229" t="s">
        <v>8315</v>
      </c>
      <c r="S3229" s="16">
        <f t="shared" si="252"/>
        <v>42722.882361111115</v>
      </c>
      <c r="T3229" s="16">
        <f t="shared" si="253"/>
        <v>42752.882361111115</v>
      </c>
      <c r="U3229" s="14">
        <f t="shared" si="254"/>
        <v>2016</v>
      </c>
      <c r="V3229" s="17"/>
    </row>
    <row r="3230" spans="1:22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7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51"/>
        <v>193.62</v>
      </c>
      <c r="Q3230" s="11" t="s">
        <v>8314</v>
      </c>
      <c r="R3230" t="s">
        <v>8315</v>
      </c>
      <c r="S3230" s="16">
        <f t="shared" si="252"/>
        <v>42323.70930555556</v>
      </c>
      <c r="T3230" s="16">
        <f t="shared" si="253"/>
        <v>42355.207638888889</v>
      </c>
      <c r="U3230" s="14">
        <f t="shared" si="254"/>
        <v>2015</v>
      </c>
      <c r="V3230" s="17"/>
    </row>
    <row r="3231" spans="1:22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7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51"/>
        <v>106.8</v>
      </c>
      <c r="Q3231" s="11" t="s">
        <v>8314</v>
      </c>
      <c r="R3231" t="s">
        <v>8315</v>
      </c>
      <c r="S3231" s="16">
        <f t="shared" si="252"/>
        <v>41933.291643518518</v>
      </c>
      <c r="T3231" s="16">
        <f t="shared" si="253"/>
        <v>41963.333310185189</v>
      </c>
      <c r="U3231" s="14">
        <f t="shared" si="254"/>
        <v>2014</v>
      </c>
      <c r="V3231" s="17"/>
    </row>
    <row r="3232" spans="1:22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7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51"/>
        <v>77.22</v>
      </c>
      <c r="Q3232" s="11" t="s">
        <v>8314</v>
      </c>
      <c r="R3232" t="s">
        <v>8315</v>
      </c>
      <c r="S3232" s="16">
        <f t="shared" si="252"/>
        <v>41898.168125000004</v>
      </c>
      <c r="T3232" s="16">
        <f t="shared" si="253"/>
        <v>41913.165972222225</v>
      </c>
      <c r="U3232" s="14">
        <f t="shared" si="254"/>
        <v>2014</v>
      </c>
      <c r="V3232" s="17"/>
    </row>
    <row r="3233" spans="1:22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7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51"/>
        <v>57.5</v>
      </c>
      <c r="Q3233" s="11" t="s">
        <v>8314</v>
      </c>
      <c r="R3233" t="s">
        <v>8315</v>
      </c>
      <c r="S3233" s="16">
        <f t="shared" si="252"/>
        <v>42446.943831018521</v>
      </c>
      <c r="T3233" s="16">
        <f t="shared" si="253"/>
        <v>42476.943831018521</v>
      </c>
      <c r="U3233" s="14">
        <f t="shared" si="254"/>
        <v>2016</v>
      </c>
      <c r="V3233" s="17"/>
    </row>
    <row r="3234" spans="1:22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7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51"/>
        <v>50.46</v>
      </c>
      <c r="Q3234" s="11" t="s">
        <v>8314</v>
      </c>
      <c r="R3234" t="s">
        <v>8315</v>
      </c>
      <c r="S3234" s="16">
        <f t="shared" si="252"/>
        <v>42463.81385416667</v>
      </c>
      <c r="T3234" s="16">
        <f t="shared" si="253"/>
        <v>42494.165972222225</v>
      </c>
      <c r="U3234" s="14">
        <f t="shared" si="254"/>
        <v>2016</v>
      </c>
      <c r="V3234" s="17"/>
    </row>
    <row r="3235" spans="1:22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7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51"/>
        <v>97.38</v>
      </c>
      <c r="Q3235" s="11" t="s">
        <v>8314</v>
      </c>
      <c r="R3235" t="s">
        <v>8315</v>
      </c>
      <c r="S3235" s="16">
        <f t="shared" si="252"/>
        <v>42766.805034722223</v>
      </c>
      <c r="T3235" s="16">
        <f t="shared" si="253"/>
        <v>42796.805034722223</v>
      </c>
      <c r="U3235" s="14">
        <f t="shared" si="254"/>
        <v>2017</v>
      </c>
      <c r="V3235" s="17"/>
    </row>
    <row r="3236" spans="1:22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7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51"/>
        <v>34.92</v>
      </c>
      <c r="Q3236" s="11" t="s">
        <v>8314</v>
      </c>
      <c r="R3236" t="s">
        <v>8315</v>
      </c>
      <c r="S3236" s="16">
        <f t="shared" si="252"/>
        <v>42734.789444444439</v>
      </c>
      <c r="T3236" s="16">
        <f t="shared" si="253"/>
        <v>42767.979861111111</v>
      </c>
      <c r="U3236" s="14">
        <f t="shared" si="254"/>
        <v>2016</v>
      </c>
      <c r="V3236" s="17"/>
    </row>
    <row r="3237" spans="1:22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7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51"/>
        <v>85.53</v>
      </c>
      <c r="Q3237" s="11" t="s">
        <v>8314</v>
      </c>
      <c r="R3237" t="s">
        <v>8315</v>
      </c>
      <c r="S3237" s="16">
        <f t="shared" si="252"/>
        <v>42522.347812499997</v>
      </c>
      <c r="T3237" s="16">
        <f t="shared" si="253"/>
        <v>42552.347812499997</v>
      </c>
      <c r="U3237" s="14">
        <f t="shared" si="254"/>
        <v>2016</v>
      </c>
      <c r="V3237" s="17"/>
    </row>
    <row r="3238" spans="1:22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7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51"/>
        <v>182.91</v>
      </c>
      <c r="Q3238" s="11" t="s">
        <v>8314</v>
      </c>
      <c r="R3238" t="s">
        <v>8315</v>
      </c>
      <c r="S3238" s="16">
        <f t="shared" si="252"/>
        <v>42702.917048611111</v>
      </c>
      <c r="T3238" s="16">
        <f t="shared" si="253"/>
        <v>42732.917048611111</v>
      </c>
      <c r="U3238" s="14">
        <f t="shared" si="254"/>
        <v>2016</v>
      </c>
      <c r="V3238" s="17"/>
    </row>
    <row r="3239" spans="1:22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7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51"/>
        <v>131.13999999999999</v>
      </c>
      <c r="Q3239" s="11" t="s">
        <v>8314</v>
      </c>
      <c r="R3239" t="s">
        <v>8315</v>
      </c>
      <c r="S3239" s="16">
        <f t="shared" si="252"/>
        <v>42252.474351851852</v>
      </c>
      <c r="T3239" s="16">
        <f t="shared" si="253"/>
        <v>42276.165972222225</v>
      </c>
      <c r="U3239" s="14">
        <f t="shared" si="254"/>
        <v>2015</v>
      </c>
      <c r="V3239" s="17"/>
    </row>
    <row r="3240" spans="1:22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7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51"/>
        <v>39.81</v>
      </c>
      <c r="Q3240" s="11" t="s">
        <v>8314</v>
      </c>
      <c r="R3240" t="s">
        <v>8315</v>
      </c>
      <c r="S3240" s="16">
        <f t="shared" si="252"/>
        <v>42156.510393518518</v>
      </c>
      <c r="T3240" s="16">
        <f t="shared" si="253"/>
        <v>42186.510393518518</v>
      </c>
      <c r="U3240" s="14">
        <f t="shared" si="254"/>
        <v>2015</v>
      </c>
      <c r="V3240" s="17"/>
    </row>
    <row r="3241" spans="1:22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7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51"/>
        <v>59.7</v>
      </c>
      <c r="Q3241" s="11" t="s">
        <v>8314</v>
      </c>
      <c r="R3241" t="s">
        <v>8315</v>
      </c>
      <c r="S3241" s="16">
        <f t="shared" si="252"/>
        <v>42278.089039351849</v>
      </c>
      <c r="T3241" s="16">
        <f t="shared" si="253"/>
        <v>42302.999305555553</v>
      </c>
      <c r="U3241" s="14">
        <f t="shared" si="254"/>
        <v>2015</v>
      </c>
      <c r="V3241" s="17"/>
    </row>
    <row r="3242" spans="1:22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7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51"/>
        <v>88.74</v>
      </c>
      <c r="Q3242" s="11" t="s">
        <v>8314</v>
      </c>
      <c r="R3242" t="s">
        <v>8315</v>
      </c>
      <c r="S3242" s="16">
        <f t="shared" si="252"/>
        <v>42754.693842592591</v>
      </c>
      <c r="T3242" s="16">
        <f t="shared" si="253"/>
        <v>42782.958333333328</v>
      </c>
      <c r="U3242" s="14">
        <f t="shared" si="254"/>
        <v>2017</v>
      </c>
      <c r="V3242" s="17"/>
    </row>
    <row r="3243" spans="1:22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7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51"/>
        <v>58.69</v>
      </c>
      <c r="Q3243" s="11" t="s">
        <v>8314</v>
      </c>
      <c r="R3243" t="s">
        <v>8315</v>
      </c>
      <c r="S3243" s="16">
        <f t="shared" si="252"/>
        <v>41893.324884259258</v>
      </c>
      <c r="T3243" s="16">
        <f t="shared" si="253"/>
        <v>41926.290972222225</v>
      </c>
      <c r="U3243" s="14">
        <f t="shared" si="254"/>
        <v>2014</v>
      </c>
      <c r="V3243" s="17"/>
    </row>
    <row r="3244" spans="1:22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7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51"/>
        <v>69.569999999999993</v>
      </c>
      <c r="Q3244" s="11" t="s">
        <v>8314</v>
      </c>
      <c r="R3244" t="s">
        <v>8315</v>
      </c>
      <c r="S3244" s="16">
        <f t="shared" si="252"/>
        <v>41871.755694444444</v>
      </c>
      <c r="T3244" s="16">
        <f t="shared" si="253"/>
        <v>41901.755694444444</v>
      </c>
      <c r="U3244" s="14">
        <f t="shared" si="254"/>
        <v>2014</v>
      </c>
      <c r="V3244" s="17"/>
    </row>
    <row r="3245" spans="1:22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7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51"/>
        <v>115.87</v>
      </c>
      <c r="Q3245" s="11" t="s">
        <v>8314</v>
      </c>
      <c r="R3245" t="s">
        <v>8315</v>
      </c>
      <c r="S3245" s="16">
        <f t="shared" si="252"/>
        <v>42262.096782407403</v>
      </c>
      <c r="T3245" s="16">
        <f t="shared" si="253"/>
        <v>42286</v>
      </c>
      <c r="U3245" s="14">
        <f t="shared" si="254"/>
        <v>2015</v>
      </c>
      <c r="V3245" s="17"/>
    </row>
    <row r="3246" spans="1:22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7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51"/>
        <v>23.87</v>
      </c>
      <c r="Q3246" s="11" t="s">
        <v>8314</v>
      </c>
      <c r="R3246" t="s">
        <v>8315</v>
      </c>
      <c r="S3246" s="16">
        <f t="shared" si="252"/>
        <v>42675.694236111114</v>
      </c>
      <c r="T3246" s="16">
        <f t="shared" si="253"/>
        <v>42705.735902777778</v>
      </c>
      <c r="U3246" s="14">
        <f t="shared" si="254"/>
        <v>2016</v>
      </c>
      <c r="V3246" s="17"/>
    </row>
    <row r="3247" spans="1:22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7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51"/>
        <v>81.13</v>
      </c>
      <c r="Q3247" s="11" t="s">
        <v>8314</v>
      </c>
      <c r="R3247" t="s">
        <v>8315</v>
      </c>
      <c r="S3247" s="16">
        <f t="shared" si="252"/>
        <v>42135.60020833333</v>
      </c>
      <c r="T3247" s="16">
        <f t="shared" si="253"/>
        <v>42167.083333333328</v>
      </c>
      <c r="U3247" s="14">
        <f t="shared" si="254"/>
        <v>2015</v>
      </c>
      <c r="V3247" s="17"/>
    </row>
    <row r="3248" spans="1:22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7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51"/>
        <v>57.63</v>
      </c>
      <c r="Q3248" s="11" t="s">
        <v>8314</v>
      </c>
      <c r="R3248" t="s">
        <v>8315</v>
      </c>
      <c r="S3248" s="16">
        <f t="shared" si="252"/>
        <v>42230.472222222219</v>
      </c>
      <c r="T3248" s="16">
        <f t="shared" si="253"/>
        <v>42259.165972222225</v>
      </c>
      <c r="U3248" s="14">
        <f t="shared" si="254"/>
        <v>2015</v>
      </c>
      <c r="V3248" s="17"/>
    </row>
    <row r="3249" spans="1:22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7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51"/>
        <v>46.43</v>
      </c>
      <c r="Q3249" s="11" t="s">
        <v>8314</v>
      </c>
      <c r="R3249" t="s">
        <v>8315</v>
      </c>
      <c r="S3249" s="16">
        <f t="shared" si="252"/>
        <v>42167.434166666666</v>
      </c>
      <c r="T3249" s="16">
        <f t="shared" si="253"/>
        <v>42197.434166666666</v>
      </c>
      <c r="U3249" s="14">
        <f t="shared" si="254"/>
        <v>2015</v>
      </c>
      <c r="V3249" s="17"/>
    </row>
    <row r="3250" spans="1:22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7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51"/>
        <v>60.48</v>
      </c>
      <c r="Q3250" s="11" t="s">
        <v>8314</v>
      </c>
      <c r="R3250" t="s">
        <v>8315</v>
      </c>
      <c r="S3250" s="16">
        <f t="shared" si="252"/>
        <v>42068.888391203705</v>
      </c>
      <c r="T3250" s="16">
        <f t="shared" si="253"/>
        <v>42098.846724537041</v>
      </c>
      <c r="U3250" s="14">
        <f t="shared" si="254"/>
        <v>2015</v>
      </c>
      <c r="V3250" s="17"/>
    </row>
    <row r="3251" spans="1:22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7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51"/>
        <v>65.58</v>
      </c>
      <c r="Q3251" s="11" t="s">
        <v>8314</v>
      </c>
      <c r="R3251" t="s">
        <v>8315</v>
      </c>
      <c r="S3251" s="16">
        <f t="shared" si="252"/>
        <v>42145.746689814812</v>
      </c>
      <c r="T3251" s="16">
        <f t="shared" si="253"/>
        <v>42175.746689814812</v>
      </c>
      <c r="U3251" s="14">
        <f t="shared" si="254"/>
        <v>2015</v>
      </c>
      <c r="V3251" s="17"/>
    </row>
    <row r="3252" spans="1:22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7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51"/>
        <v>119.19</v>
      </c>
      <c r="Q3252" s="11" t="s">
        <v>8314</v>
      </c>
      <c r="R3252" t="s">
        <v>8315</v>
      </c>
      <c r="S3252" s="16">
        <f t="shared" si="252"/>
        <v>41918.742175925923</v>
      </c>
      <c r="T3252" s="16">
        <f t="shared" si="253"/>
        <v>41948.783842592595</v>
      </c>
      <c r="U3252" s="14">
        <f t="shared" si="254"/>
        <v>2014</v>
      </c>
      <c r="V3252" s="17"/>
    </row>
    <row r="3253" spans="1:22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7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51"/>
        <v>83.05</v>
      </c>
      <c r="Q3253" s="11" t="s">
        <v>8314</v>
      </c>
      <c r="R3253" t="s">
        <v>8315</v>
      </c>
      <c r="S3253" s="16">
        <f t="shared" si="252"/>
        <v>42146.731087962966</v>
      </c>
      <c r="T3253" s="16">
        <f t="shared" si="253"/>
        <v>42176.731087962966</v>
      </c>
      <c r="U3253" s="14">
        <f t="shared" si="254"/>
        <v>2015</v>
      </c>
      <c r="V3253" s="17"/>
    </row>
    <row r="3254" spans="1:22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7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51"/>
        <v>57.52</v>
      </c>
      <c r="Q3254" s="11" t="s">
        <v>8314</v>
      </c>
      <c r="R3254" t="s">
        <v>8315</v>
      </c>
      <c r="S3254" s="16">
        <f t="shared" si="252"/>
        <v>42590.472685185188</v>
      </c>
      <c r="T3254" s="16">
        <f t="shared" si="253"/>
        <v>42620.472685185188</v>
      </c>
      <c r="U3254" s="14">
        <f t="shared" si="254"/>
        <v>2016</v>
      </c>
      <c r="V3254" s="17"/>
    </row>
    <row r="3255" spans="1:22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7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51"/>
        <v>177.09</v>
      </c>
      <c r="Q3255" s="11" t="s">
        <v>8314</v>
      </c>
      <c r="R3255" t="s">
        <v>8315</v>
      </c>
      <c r="S3255" s="16">
        <f t="shared" si="252"/>
        <v>42602.576712962968</v>
      </c>
      <c r="T3255" s="16">
        <f t="shared" si="253"/>
        <v>42621.15625</v>
      </c>
      <c r="U3255" s="14">
        <f t="shared" si="254"/>
        <v>2016</v>
      </c>
      <c r="V3255" s="17"/>
    </row>
    <row r="3256" spans="1:22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7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51"/>
        <v>70.77</v>
      </c>
      <c r="Q3256" s="11" t="s">
        <v>8314</v>
      </c>
      <c r="R3256" t="s">
        <v>8315</v>
      </c>
      <c r="S3256" s="16">
        <f t="shared" si="252"/>
        <v>42059.085752314815</v>
      </c>
      <c r="T3256" s="16">
        <f t="shared" si="253"/>
        <v>42089.044085648144</v>
      </c>
      <c r="U3256" s="14">
        <f t="shared" si="254"/>
        <v>2015</v>
      </c>
      <c r="V3256" s="17"/>
    </row>
    <row r="3257" spans="1:22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7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51"/>
        <v>29.17</v>
      </c>
      <c r="Q3257" s="11" t="s">
        <v>8314</v>
      </c>
      <c r="R3257" t="s">
        <v>8315</v>
      </c>
      <c r="S3257" s="16">
        <f t="shared" si="252"/>
        <v>41889.768229166664</v>
      </c>
      <c r="T3257" s="16">
        <f t="shared" si="253"/>
        <v>41919.768229166664</v>
      </c>
      <c r="U3257" s="14">
        <f t="shared" si="254"/>
        <v>2014</v>
      </c>
      <c r="V3257" s="17"/>
    </row>
    <row r="3258" spans="1:22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7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51"/>
        <v>72.760000000000005</v>
      </c>
      <c r="Q3258" s="11" t="s">
        <v>8314</v>
      </c>
      <c r="R3258" t="s">
        <v>8315</v>
      </c>
      <c r="S3258" s="16">
        <f t="shared" si="252"/>
        <v>42144.573807870373</v>
      </c>
      <c r="T3258" s="16">
        <f t="shared" si="253"/>
        <v>42166.165972222225</v>
      </c>
      <c r="U3258" s="14">
        <f t="shared" si="254"/>
        <v>2015</v>
      </c>
      <c r="V3258" s="17"/>
    </row>
    <row r="3259" spans="1:22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7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51"/>
        <v>51.85</v>
      </c>
      <c r="Q3259" s="11" t="s">
        <v>8314</v>
      </c>
      <c r="R3259" t="s">
        <v>8315</v>
      </c>
      <c r="S3259" s="16">
        <f t="shared" si="252"/>
        <v>42758.559629629628</v>
      </c>
      <c r="T3259" s="16">
        <f t="shared" si="253"/>
        <v>42788.559629629628</v>
      </c>
      <c r="U3259" s="14">
        <f t="shared" si="254"/>
        <v>2017</v>
      </c>
      <c r="V3259" s="17"/>
    </row>
    <row r="3260" spans="1:22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7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51"/>
        <v>98.2</v>
      </c>
      <c r="Q3260" s="11" t="s">
        <v>8314</v>
      </c>
      <c r="R3260" t="s">
        <v>8315</v>
      </c>
      <c r="S3260" s="16">
        <f t="shared" si="252"/>
        <v>41982.887280092589</v>
      </c>
      <c r="T3260" s="16">
        <f t="shared" si="253"/>
        <v>42012.887280092589</v>
      </c>
      <c r="U3260" s="14">
        <f t="shared" si="254"/>
        <v>2014</v>
      </c>
      <c r="V3260" s="17"/>
    </row>
    <row r="3261" spans="1:22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7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51"/>
        <v>251.74</v>
      </c>
      <c r="Q3261" s="11" t="s">
        <v>8314</v>
      </c>
      <c r="R3261" t="s">
        <v>8315</v>
      </c>
      <c r="S3261" s="16">
        <f t="shared" si="252"/>
        <v>42614.760937500003</v>
      </c>
      <c r="T3261" s="16">
        <f t="shared" si="253"/>
        <v>42644.165972222225</v>
      </c>
      <c r="U3261" s="14">
        <f t="shared" si="254"/>
        <v>2016</v>
      </c>
      <c r="V3261" s="17"/>
    </row>
    <row r="3262" spans="1:22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7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51"/>
        <v>74.819999999999993</v>
      </c>
      <c r="Q3262" s="11" t="s">
        <v>8314</v>
      </c>
      <c r="R3262" t="s">
        <v>8315</v>
      </c>
      <c r="S3262" s="16">
        <f t="shared" si="252"/>
        <v>42303.672662037032</v>
      </c>
      <c r="T3262" s="16">
        <f t="shared" si="253"/>
        <v>42338.714328703703</v>
      </c>
      <c r="U3262" s="14">
        <f t="shared" si="254"/>
        <v>2015</v>
      </c>
      <c r="V3262" s="17"/>
    </row>
    <row r="3263" spans="1:22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7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51"/>
        <v>67.650000000000006</v>
      </c>
      <c r="Q3263" s="11" t="s">
        <v>8314</v>
      </c>
      <c r="R3263" t="s">
        <v>8315</v>
      </c>
      <c r="S3263" s="16">
        <f t="shared" si="252"/>
        <v>42171.725416666668</v>
      </c>
      <c r="T3263" s="16">
        <f t="shared" si="253"/>
        <v>42201.725416666668</v>
      </c>
      <c r="U3263" s="14">
        <f t="shared" si="254"/>
        <v>2015</v>
      </c>
      <c r="V3263" s="17"/>
    </row>
    <row r="3264" spans="1:22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7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51"/>
        <v>93.81</v>
      </c>
      <c r="Q3264" s="11" t="s">
        <v>8314</v>
      </c>
      <c r="R3264" t="s">
        <v>8315</v>
      </c>
      <c r="S3264" s="16">
        <f t="shared" si="252"/>
        <v>41964.315532407403</v>
      </c>
      <c r="T3264" s="16">
        <f t="shared" si="253"/>
        <v>41995.166666666672</v>
      </c>
      <c r="U3264" s="14">
        <f t="shared" si="254"/>
        <v>2014</v>
      </c>
      <c r="V3264" s="17"/>
    </row>
    <row r="3265" spans="1:22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7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51"/>
        <v>41.24</v>
      </c>
      <c r="Q3265" s="11" t="s">
        <v>8314</v>
      </c>
      <c r="R3265" t="s">
        <v>8315</v>
      </c>
      <c r="S3265" s="16">
        <f t="shared" si="252"/>
        <v>42284.516064814816</v>
      </c>
      <c r="T3265" s="16">
        <f t="shared" si="253"/>
        <v>42307.875</v>
      </c>
      <c r="U3265" s="14">
        <f t="shared" si="254"/>
        <v>2015</v>
      </c>
      <c r="V3265" s="17"/>
    </row>
    <row r="3266" spans="1:22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7">
        <f t="shared" ref="F3266:F3329" si="255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51"/>
        <v>52.55</v>
      </c>
      <c r="Q3266" s="11" t="s">
        <v>8314</v>
      </c>
      <c r="R3266" t="s">
        <v>8315</v>
      </c>
      <c r="S3266" s="16">
        <f t="shared" si="252"/>
        <v>42016.800208333334</v>
      </c>
      <c r="T3266" s="16">
        <f t="shared" si="253"/>
        <v>42032.916666666672</v>
      </c>
      <c r="U3266" s="14">
        <f t="shared" si="254"/>
        <v>2015</v>
      </c>
      <c r="V3266" s="17"/>
    </row>
    <row r="3267" spans="1:22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7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56">IFERROR(ROUND(E3267/M3267,2),0)</f>
        <v>70.290000000000006</v>
      </c>
      <c r="Q3267" s="11" t="s">
        <v>8314</v>
      </c>
      <c r="R3267" t="s">
        <v>8315</v>
      </c>
      <c r="S3267" s="16">
        <f t="shared" ref="S3267:S3330" si="257">(((K3267/60)/60)/24)+DATE(1970,1,1)</f>
        <v>42311.711979166663</v>
      </c>
      <c r="T3267" s="16">
        <f t="shared" ref="T3267:T3330" si="258">(((J3267/60)/60)/24)+DATE(1970,1,1)</f>
        <v>42341.708333333328</v>
      </c>
      <c r="U3267" s="14">
        <f t="shared" si="254"/>
        <v>2015</v>
      </c>
      <c r="V3267" s="17"/>
    </row>
    <row r="3268" spans="1:22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7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56"/>
        <v>48.33</v>
      </c>
      <c r="Q3268" s="11" t="s">
        <v>8314</v>
      </c>
      <c r="R3268" t="s">
        <v>8315</v>
      </c>
      <c r="S3268" s="16">
        <f t="shared" si="257"/>
        <v>42136.536134259266</v>
      </c>
      <c r="T3268" s="16">
        <f t="shared" si="258"/>
        <v>42167.875</v>
      </c>
      <c r="U3268" s="14">
        <f t="shared" ref="U3268:U3331" si="259">YEAR(S3268)</f>
        <v>2015</v>
      </c>
      <c r="V3268" s="17"/>
    </row>
    <row r="3269" spans="1:22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7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56"/>
        <v>53.18</v>
      </c>
      <c r="Q3269" s="11" t="s">
        <v>8314</v>
      </c>
      <c r="R3269" t="s">
        <v>8315</v>
      </c>
      <c r="S3269" s="16">
        <f t="shared" si="257"/>
        <v>42172.757638888885</v>
      </c>
      <c r="T3269" s="16">
        <f t="shared" si="258"/>
        <v>42202.757638888885</v>
      </c>
      <c r="U3269" s="14">
        <f t="shared" si="259"/>
        <v>2015</v>
      </c>
      <c r="V3269" s="17"/>
    </row>
    <row r="3270" spans="1:22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7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56"/>
        <v>60.95</v>
      </c>
      <c r="Q3270" s="11" t="s">
        <v>8314</v>
      </c>
      <c r="R3270" t="s">
        <v>8315</v>
      </c>
      <c r="S3270" s="16">
        <f t="shared" si="257"/>
        <v>42590.90425925926</v>
      </c>
      <c r="T3270" s="16">
        <f t="shared" si="258"/>
        <v>42606.90425925926</v>
      </c>
      <c r="U3270" s="14">
        <f t="shared" si="259"/>
        <v>2016</v>
      </c>
      <c r="V3270" s="17"/>
    </row>
    <row r="3271" spans="1:22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7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56"/>
        <v>116</v>
      </c>
      <c r="Q3271" s="11" t="s">
        <v>8314</v>
      </c>
      <c r="R3271" t="s">
        <v>8315</v>
      </c>
      <c r="S3271" s="16">
        <f t="shared" si="257"/>
        <v>42137.395798611105</v>
      </c>
      <c r="T3271" s="16">
        <f t="shared" si="258"/>
        <v>42171.458333333328</v>
      </c>
      <c r="U3271" s="14">
        <f t="shared" si="259"/>
        <v>2015</v>
      </c>
      <c r="V3271" s="17"/>
    </row>
    <row r="3272" spans="1:22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7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56"/>
        <v>61</v>
      </c>
      <c r="Q3272" s="11" t="s">
        <v>8314</v>
      </c>
      <c r="R3272" t="s">
        <v>8315</v>
      </c>
      <c r="S3272" s="16">
        <f t="shared" si="257"/>
        <v>42167.533159722225</v>
      </c>
      <c r="T3272" s="16">
        <f t="shared" si="258"/>
        <v>42197.533159722225</v>
      </c>
      <c r="U3272" s="14">
        <f t="shared" si="259"/>
        <v>2015</v>
      </c>
      <c r="V3272" s="17"/>
    </row>
    <row r="3273" spans="1:22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7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56"/>
        <v>38.24</v>
      </c>
      <c r="Q3273" s="11" t="s">
        <v>8314</v>
      </c>
      <c r="R3273" t="s">
        <v>8315</v>
      </c>
      <c r="S3273" s="16">
        <f t="shared" si="257"/>
        <v>41915.437210648146</v>
      </c>
      <c r="T3273" s="16">
        <f t="shared" si="258"/>
        <v>41945.478877314818</v>
      </c>
      <c r="U3273" s="14">
        <f t="shared" si="259"/>
        <v>2014</v>
      </c>
      <c r="V3273" s="17"/>
    </row>
    <row r="3274" spans="1:22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7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56"/>
        <v>106.5</v>
      </c>
      <c r="Q3274" s="11" t="s">
        <v>8314</v>
      </c>
      <c r="R3274" t="s">
        <v>8315</v>
      </c>
      <c r="S3274" s="16">
        <f t="shared" si="257"/>
        <v>42284.500104166669</v>
      </c>
      <c r="T3274" s="16">
        <f t="shared" si="258"/>
        <v>42314.541770833333</v>
      </c>
      <c r="U3274" s="14">
        <f t="shared" si="259"/>
        <v>2015</v>
      </c>
      <c r="V3274" s="17"/>
    </row>
    <row r="3275" spans="1:22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7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56"/>
        <v>204.57</v>
      </c>
      <c r="Q3275" s="11" t="s">
        <v>8314</v>
      </c>
      <c r="R3275" t="s">
        <v>8315</v>
      </c>
      <c r="S3275" s="16">
        <f t="shared" si="257"/>
        <v>42611.801412037035</v>
      </c>
      <c r="T3275" s="16">
        <f t="shared" si="258"/>
        <v>42627.791666666672</v>
      </c>
      <c r="U3275" s="14">
        <f t="shared" si="259"/>
        <v>2016</v>
      </c>
      <c r="V3275" s="17"/>
    </row>
    <row r="3276" spans="1:22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7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56"/>
        <v>54.91</v>
      </c>
      <c r="Q3276" s="11" t="s">
        <v>8314</v>
      </c>
      <c r="R3276" t="s">
        <v>8315</v>
      </c>
      <c r="S3276" s="16">
        <f t="shared" si="257"/>
        <v>42400.704537037032</v>
      </c>
      <c r="T3276" s="16">
        <f t="shared" si="258"/>
        <v>42444.875</v>
      </c>
      <c r="U3276" s="14">
        <f t="shared" si="259"/>
        <v>2016</v>
      </c>
      <c r="V3276" s="17"/>
    </row>
    <row r="3277" spans="1:22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7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56"/>
        <v>150.41999999999999</v>
      </c>
      <c r="Q3277" s="11" t="s">
        <v>8314</v>
      </c>
      <c r="R3277" t="s">
        <v>8315</v>
      </c>
      <c r="S3277" s="16">
        <f t="shared" si="257"/>
        <v>42017.88045138889</v>
      </c>
      <c r="T3277" s="16">
        <f t="shared" si="258"/>
        <v>42044.1875</v>
      </c>
      <c r="U3277" s="14">
        <f t="shared" si="259"/>
        <v>2015</v>
      </c>
      <c r="V3277" s="17"/>
    </row>
    <row r="3278" spans="1:22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7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56"/>
        <v>52.58</v>
      </c>
      <c r="Q3278" s="11" t="s">
        <v>8314</v>
      </c>
      <c r="R3278" t="s">
        <v>8315</v>
      </c>
      <c r="S3278" s="16">
        <f t="shared" si="257"/>
        <v>42426.949988425928</v>
      </c>
      <c r="T3278" s="16">
        <f t="shared" si="258"/>
        <v>42461.165972222225</v>
      </c>
      <c r="U3278" s="14">
        <f t="shared" si="259"/>
        <v>2016</v>
      </c>
      <c r="V3278" s="17"/>
    </row>
    <row r="3279" spans="1:22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7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56"/>
        <v>54.3</v>
      </c>
      <c r="Q3279" s="11" t="s">
        <v>8314</v>
      </c>
      <c r="R3279" t="s">
        <v>8315</v>
      </c>
      <c r="S3279" s="16">
        <f t="shared" si="257"/>
        <v>41931.682939814818</v>
      </c>
      <c r="T3279" s="16">
        <f t="shared" si="258"/>
        <v>41961.724606481483</v>
      </c>
      <c r="U3279" s="14">
        <f t="shared" si="259"/>
        <v>2014</v>
      </c>
      <c r="V3279" s="17"/>
    </row>
    <row r="3280" spans="1:22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7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56"/>
        <v>76.03</v>
      </c>
      <c r="Q3280" s="11" t="s">
        <v>8314</v>
      </c>
      <c r="R3280" t="s">
        <v>8315</v>
      </c>
      <c r="S3280" s="16">
        <f t="shared" si="257"/>
        <v>42124.848414351851</v>
      </c>
      <c r="T3280" s="16">
        <f t="shared" si="258"/>
        <v>42154.848414351851</v>
      </c>
      <c r="U3280" s="14">
        <f t="shared" si="259"/>
        <v>2015</v>
      </c>
      <c r="V3280" s="17"/>
    </row>
    <row r="3281" spans="1:22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7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56"/>
        <v>105.21</v>
      </c>
      <c r="Q3281" s="11" t="s">
        <v>8314</v>
      </c>
      <c r="R3281" t="s">
        <v>8315</v>
      </c>
      <c r="S3281" s="16">
        <f t="shared" si="257"/>
        <v>42431.102534722217</v>
      </c>
      <c r="T3281" s="16">
        <f t="shared" si="258"/>
        <v>42461.06086805556</v>
      </c>
      <c r="U3281" s="14">
        <f t="shared" si="259"/>
        <v>2016</v>
      </c>
      <c r="V3281" s="17"/>
    </row>
    <row r="3282" spans="1:22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7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56"/>
        <v>68.67</v>
      </c>
      <c r="Q3282" s="11" t="s">
        <v>8314</v>
      </c>
      <c r="R3282" t="s">
        <v>8315</v>
      </c>
      <c r="S3282" s="16">
        <f t="shared" si="257"/>
        <v>42121.756921296299</v>
      </c>
      <c r="T3282" s="16">
        <f t="shared" si="258"/>
        <v>42156.208333333328</v>
      </c>
      <c r="U3282" s="14">
        <f t="shared" si="259"/>
        <v>2015</v>
      </c>
      <c r="V3282" s="17"/>
    </row>
    <row r="3283" spans="1:22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7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56"/>
        <v>129.36000000000001</v>
      </c>
      <c r="Q3283" s="11" t="s">
        <v>8314</v>
      </c>
      <c r="R3283" t="s">
        <v>8315</v>
      </c>
      <c r="S3283" s="16">
        <f t="shared" si="257"/>
        <v>42219.019733796296</v>
      </c>
      <c r="T3283" s="16">
        <f t="shared" si="258"/>
        <v>42249.019733796296</v>
      </c>
      <c r="U3283" s="14">
        <f t="shared" si="259"/>
        <v>2015</v>
      </c>
      <c r="V3283" s="17"/>
    </row>
    <row r="3284" spans="1:22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7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56"/>
        <v>134.26</v>
      </c>
      <c r="Q3284" s="11" t="s">
        <v>8314</v>
      </c>
      <c r="R3284" t="s">
        <v>8315</v>
      </c>
      <c r="S3284" s="16">
        <f t="shared" si="257"/>
        <v>42445.19430555556</v>
      </c>
      <c r="T3284" s="16">
        <f t="shared" si="258"/>
        <v>42489.19430555556</v>
      </c>
      <c r="U3284" s="14">
        <f t="shared" si="259"/>
        <v>2016</v>
      </c>
      <c r="V3284" s="17"/>
    </row>
    <row r="3285" spans="1:22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7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56"/>
        <v>17.829999999999998</v>
      </c>
      <c r="Q3285" s="11" t="s">
        <v>8314</v>
      </c>
      <c r="R3285" t="s">
        <v>8315</v>
      </c>
      <c r="S3285" s="16">
        <f t="shared" si="257"/>
        <v>42379.74418981481</v>
      </c>
      <c r="T3285" s="16">
        <f t="shared" si="258"/>
        <v>42410.875</v>
      </c>
      <c r="U3285" s="14">
        <f t="shared" si="259"/>
        <v>2016</v>
      </c>
      <c r="V3285" s="17"/>
    </row>
    <row r="3286" spans="1:22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7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56"/>
        <v>203.2</v>
      </c>
      <c r="Q3286" s="11" t="s">
        <v>8314</v>
      </c>
      <c r="R3286" t="s">
        <v>8315</v>
      </c>
      <c r="S3286" s="16">
        <f t="shared" si="257"/>
        <v>42380.884872685187</v>
      </c>
      <c r="T3286" s="16">
        <f t="shared" si="258"/>
        <v>42398.249305555553</v>
      </c>
      <c r="U3286" s="14">
        <f t="shared" si="259"/>
        <v>2016</v>
      </c>
      <c r="V3286" s="17"/>
    </row>
    <row r="3287" spans="1:22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7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56"/>
        <v>69.19</v>
      </c>
      <c r="Q3287" s="11" t="s">
        <v>8314</v>
      </c>
      <c r="R3287" t="s">
        <v>8315</v>
      </c>
      <c r="S3287" s="16">
        <f t="shared" si="257"/>
        <v>42762.942430555559</v>
      </c>
      <c r="T3287" s="16">
        <f t="shared" si="258"/>
        <v>42794.208333333328</v>
      </c>
      <c r="U3287" s="14">
        <f t="shared" si="259"/>
        <v>2017</v>
      </c>
      <c r="V3287" s="17"/>
    </row>
    <row r="3288" spans="1:22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7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56"/>
        <v>125.12</v>
      </c>
      <c r="Q3288" s="11" t="s">
        <v>8314</v>
      </c>
      <c r="R3288" t="s">
        <v>8315</v>
      </c>
      <c r="S3288" s="16">
        <f t="shared" si="257"/>
        <v>42567.840069444443</v>
      </c>
      <c r="T3288" s="16">
        <f t="shared" si="258"/>
        <v>42597.840069444443</v>
      </c>
      <c r="U3288" s="14">
        <f t="shared" si="259"/>
        <v>2016</v>
      </c>
      <c r="V3288" s="17"/>
    </row>
    <row r="3289" spans="1:22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7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56"/>
        <v>73.53</v>
      </c>
      <c r="Q3289" s="11" t="s">
        <v>8314</v>
      </c>
      <c r="R3289" t="s">
        <v>8315</v>
      </c>
      <c r="S3289" s="16">
        <f t="shared" si="257"/>
        <v>42311.750324074077</v>
      </c>
      <c r="T3289" s="16">
        <f t="shared" si="258"/>
        <v>42336.750324074077</v>
      </c>
      <c r="U3289" s="14">
        <f t="shared" si="259"/>
        <v>2015</v>
      </c>
      <c r="V3289" s="17"/>
    </row>
    <row r="3290" spans="1:22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7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56"/>
        <v>48.44</v>
      </c>
      <c r="Q3290" s="11" t="s">
        <v>8314</v>
      </c>
      <c r="R3290" t="s">
        <v>8315</v>
      </c>
      <c r="S3290" s="16">
        <f t="shared" si="257"/>
        <v>42505.774479166663</v>
      </c>
      <c r="T3290" s="16">
        <f t="shared" si="258"/>
        <v>42541.958333333328</v>
      </c>
      <c r="U3290" s="14">
        <f t="shared" si="259"/>
        <v>2016</v>
      </c>
      <c r="V3290" s="17"/>
    </row>
    <row r="3291" spans="1:22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7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56"/>
        <v>26.61</v>
      </c>
      <c r="Q3291" s="11" t="s">
        <v>8314</v>
      </c>
      <c r="R3291" t="s">
        <v>8315</v>
      </c>
      <c r="S3291" s="16">
        <f t="shared" si="257"/>
        <v>42758.368078703701</v>
      </c>
      <c r="T3291" s="16">
        <f t="shared" si="258"/>
        <v>42786.368078703701</v>
      </c>
      <c r="U3291" s="14">
        <f t="shared" si="259"/>
        <v>2017</v>
      </c>
      <c r="V3291" s="17"/>
    </row>
    <row r="3292" spans="1:22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7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56"/>
        <v>33.67</v>
      </c>
      <c r="Q3292" s="11" t="s">
        <v>8314</v>
      </c>
      <c r="R3292" t="s">
        <v>8315</v>
      </c>
      <c r="S3292" s="16">
        <f t="shared" si="257"/>
        <v>42775.51494212963</v>
      </c>
      <c r="T3292" s="16">
        <f t="shared" si="258"/>
        <v>42805.51494212963</v>
      </c>
      <c r="U3292" s="14">
        <f t="shared" si="259"/>
        <v>2017</v>
      </c>
      <c r="V3292" s="17"/>
    </row>
    <row r="3293" spans="1:22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7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56"/>
        <v>40.71</v>
      </c>
      <c r="Q3293" s="11" t="s">
        <v>8314</v>
      </c>
      <c r="R3293" t="s">
        <v>8315</v>
      </c>
      <c r="S3293" s="16">
        <f t="shared" si="257"/>
        <v>42232.702546296292</v>
      </c>
      <c r="T3293" s="16">
        <f t="shared" si="258"/>
        <v>42264.165972222225</v>
      </c>
      <c r="U3293" s="14">
        <f t="shared" si="259"/>
        <v>2015</v>
      </c>
      <c r="V3293" s="17"/>
    </row>
    <row r="3294" spans="1:22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7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56"/>
        <v>19.27</v>
      </c>
      <c r="Q3294" s="11" t="s">
        <v>8314</v>
      </c>
      <c r="R3294" t="s">
        <v>8315</v>
      </c>
      <c r="S3294" s="16">
        <f t="shared" si="257"/>
        <v>42282.770231481481</v>
      </c>
      <c r="T3294" s="16">
        <f t="shared" si="258"/>
        <v>42342.811898148153</v>
      </c>
      <c r="U3294" s="14">
        <f t="shared" si="259"/>
        <v>2015</v>
      </c>
      <c r="V3294" s="17"/>
    </row>
    <row r="3295" spans="1:22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7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56"/>
        <v>84.29</v>
      </c>
      <c r="Q3295" s="11" t="s">
        <v>8314</v>
      </c>
      <c r="R3295" t="s">
        <v>8315</v>
      </c>
      <c r="S3295" s="16">
        <f t="shared" si="257"/>
        <v>42768.425370370373</v>
      </c>
      <c r="T3295" s="16">
        <f t="shared" si="258"/>
        <v>42798.425370370373</v>
      </c>
      <c r="U3295" s="14">
        <f t="shared" si="259"/>
        <v>2017</v>
      </c>
      <c r="V3295" s="17"/>
    </row>
    <row r="3296" spans="1:22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7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56"/>
        <v>29.58</v>
      </c>
      <c r="Q3296" s="11" t="s">
        <v>8314</v>
      </c>
      <c r="R3296" t="s">
        <v>8315</v>
      </c>
      <c r="S3296" s="16">
        <f t="shared" si="257"/>
        <v>42141.541134259256</v>
      </c>
      <c r="T3296" s="16">
        <f t="shared" si="258"/>
        <v>42171.541134259256</v>
      </c>
      <c r="U3296" s="14">
        <f t="shared" si="259"/>
        <v>2015</v>
      </c>
      <c r="V3296" s="17"/>
    </row>
    <row r="3297" spans="1:22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7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56"/>
        <v>26.67</v>
      </c>
      <c r="Q3297" s="11" t="s">
        <v>8314</v>
      </c>
      <c r="R3297" t="s">
        <v>8315</v>
      </c>
      <c r="S3297" s="16">
        <f t="shared" si="257"/>
        <v>42609.442465277782</v>
      </c>
      <c r="T3297" s="16">
        <f t="shared" si="258"/>
        <v>42639.442465277782</v>
      </c>
      <c r="U3297" s="14">
        <f t="shared" si="259"/>
        <v>2016</v>
      </c>
      <c r="V3297" s="17"/>
    </row>
    <row r="3298" spans="1:22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7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56"/>
        <v>45.98</v>
      </c>
      <c r="Q3298" s="11" t="s">
        <v>8314</v>
      </c>
      <c r="R3298" t="s">
        <v>8315</v>
      </c>
      <c r="S3298" s="16">
        <f t="shared" si="257"/>
        <v>42309.756620370375</v>
      </c>
      <c r="T3298" s="16">
        <f t="shared" si="258"/>
        <v>42330.916666666672</v>
      </c>
      <c r="U3298" s="14">
        <f t="shared" si="259"/>
        <v>2015</v>
      </c>
      <c r="V3298" s="17"/>
    </row>
    <row r="3299" spans="1:22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7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56"/>
        <v>125.09</v>
      </c>
      <c r="Q3299" s="11" t="s">
        <v>8314</v>
      </c>
      <c r="R3299" t="s">
        <v>8315</v>
      </c>
      <c r="S3299" s="16">
        <f t="shared" si="257"/>
        <v>42193.771481481483</v>
      </c>
      <c r="T3299" s="16">
        <f t="shared" si="258"/>
        <v>42212.957638888889</v>
      </c>
      <c r="U3299" s="14">
        <f t="shared" si="259"/>
        <v>2015</v>
      </c>
      <c r="V3299" s="17"/>
    </row>
    <row r="3300" spans="1:22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7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56"/>
        <v>141.29</v>
      </c>
      <c r="Q3300" s="11" t="s">
        <v>8314</v>
      </c>
      <c r="R3300" t="s">
        <v>8315</v>
      </c>
      <c r="S3300" s="16">
        <f t="shared" si="257"/>
        <v>42239.957962962959</v>
      </c>
      <c r="T3300" s="16">
        <f t="shared" si="258"/>
        <v>42260</v>
      </c>
      <c r="U3300" s="14">
        <f t="shared" si="259"/>
        <v>2015</v>
      </c>
      <c r="V3300" s="17"/>
    </row>
    <row r="3301" spans="1:22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7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56"/>
        <v>55.33</v>
      </c>
      <c r="Q3301" s="11" t="s">
        <v>8314</v>
      </c>
      <c r="R3301" t="s">
        <v>8315</v>
      </c>
      <c r="S3301" s="16">
        <f t="shared" si="257"/>
        <v>42261.917395833334</v>
      </c>
      <c r="T3301" s="16">
        <f t="shared" si="258"/>
        <v>42291.917395833334</v>
      </c>
      <c r="U3301" s="14">
        <f t="shared" si="259"/>
        <v>2015</v>
      </c>
      <c r="V3301" s="17"/>
    </row>
    <row r="3302" spans="1:22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7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56"/>
        <v>46.42</v>
      </c>
      <c r="Q3302" s="11" t="s">
        <v>8314</v>
      </c>
      <c r="R3302" t="s">
        <v>8315</v>
      </c>
      <c r="S3302" s="16">
        <f t="shared" si="257"/>
        <v>42102.743773148148</v>
      </c>
      <c r="T3302" s="16">
        <f t="shared" si="258"/>
        <v>42123.743773148148</v>
      </c>
      <c r="U3302" s="14">
        <f t="shared" si="259"/>
        <v>2015</v>
      </c>
      <c r="V3302" s="17"/>
    </row>
    <row r="3303" spans="1:22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7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56"/>
        <v>57.2</v>
      </c>
      <c r="Q3303" s="11" t="s">
        <v>8314</v>
      </c>
      <c r="R3303" t="s">
        <v>8315</v>
      </c>
      <c r="S3303" s="16">
        <f t="shared" si="257"/>
        <v>42538.73583333334</v>
      </c>
      <c r="T3303" s="16">
        <f t="shared" si="258"/>
        <v>42583.290972222225</v>
      </c>
      <c r="U3303" s="14">
        <f t="shared" si="259"/>
        <v>2016</v>
      </c>
      <c r="V3303" s="17"/>
    </row>
    <row r="3304" spans="1:22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7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56"/>
        <v>173.7</v>
      </c>
      <c r="Q3304" s="11" t="s">
        <v>8314</v>
      </c>
      <c r="R3304" t="s">
        <v>8315</v>
      </c>
      <c r="S3304" s="16">
        <f t="shared" si="257"/>
        <v>42681.35157407407</v>
      </c>
      <c r="T3304" s="16">
        <f t="shared" si="258"/>
        <v>42711.35157407407</v>
      </c>
      <c r="U3304" s="14">
        <f t="shared" si="259"/>
        <v>2016</v>
      </c>
      <c r="V3304" s="17"/>
    </row>
    <row r="3305" spans="1:22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7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56"/>
        <v>59.6</v>
      </c>
      <c r="Q3305" s="11" t="s">
        <v>8314</v>
      </c>
      <c r="R3305" t="s">
        <v>8315</v>
      </c>
      <c r="S3305" s="16">
        <f t="shared" si="257"/>
        <v>42056.65143518518</v>
      </c>
      <c r="T3305" s="16">
        <f t="shared" si="258"/>
        <v>42091.609768518523</v>
      </c>
      <c r="U3305" s="14">
        <f t="shared" si="259"/>
        <v>2015</v>
      </c>
      <c r="V3305" s="17"/>
    </row>
    <row r="3306" spans="1:22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7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56"/>
        <v>89.59</v>
      </c>
      <c r="Q3306" s="11" t="s">
        <v>8314</v>
      </c>
      <c r="R3306" t="s">
        <v>8315</v>
      </c>
      <c r="S3306" s="16">
        <f t="shared" si="257"/>
        <v>42696.624444444446</v>
      </c>
      <c r="T3306" s="16">
        <f t="shared" si="258"/>
        <v>42726.624444444446</v>
      </c>
      <c r="U3306" s="14">
        <f t="shared" si="259"/>
        <v>2016</v>
      </c>
      <c r="V3306" s="17"/>
    </row>
    <row r="3307" spans="1:22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7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56"/>
        <v>204.05</v>
      </c>
      <c r="Q3307" s="11" t="s">
        <v>8314</v>
      </c>
      <c r="R3307" t="s">
        <v>8315</v>
      </c>
      <c r="S3307" s="16">
        <f t="shared" si="257"/>
        <v>42186.855879629627</v>
      </c>
      <c r="T3307" s="16">
        <f t="shared" si="258"/>
        <v>42216.855879629627</v>
      </c>
      <c r="U3307" s="14">
        <f t="shared" si="259"/>
        <v>2015</v>
      </c>
      <c r="V3307" s="17"/>
    </row>
    <row r="3308" spans="1:22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7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56"/>
        <v>48.7</v>
      </c>
      <c r="Q3308" s="11" t="s">
        <v>8314</v>
      </c>
      <c r="R3308" t="s">
        <v>8315</v>
      </c>
      <c r="S3308" s="16">
        <f t="shared" si="257"/>
        <v>42493.219236111108</v>
      </c>
      <c r="T3308" s="16">
        <f t="shared" si="258"/>
        <v>42531.125</v>
      </c>
      <c r="U3308" s="14">
        <f t="shared" si="259"/>
        <v>2016</v>
      </c>
      <c r="V3308" s="17"/>
    </row>
    <row r="3309" spans="1:22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7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56"/>
        <v>53.34</v>
      </c>
      <c r="Q3309" s="11" t="s">
        <v>8314</v>
      </c>
      <c r="R3309" t="s">
        <v>8315</v>
      </c>
      <c r="S3309" s="16">
        <f t="shared" si="257"/>
        <v>42475.057164351849</v>
      </c>
      <c r="T3309" s="16">
        <f t="shared" si="258"/>
        <v>42505.057164351849</v>
      </c>
      <c r="U3309" s="14">
        <f t="shared" si="259"/>
        <v>2016</v>
      </c>
      <c r="V3309" s="17"/>
    </row>
    <row r="3310" spans="1:22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7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56"/>
        <v>75.09</v>
      </c>
      <c r="Q3310" s="11" t="s">
        <v>8314</v>
      </c>
      <c r="R3310" t="s">
        <v>8315</v>
      </c>
      <c r="S3310" s="16">
        <f t="shared" si="257"/>
        <v>42452.876909722225</v>
      </c>
      <c r="T3310" s="16">
        <f t="shared" si="258"/>
        <v>42473.876909722225</v>
      </c>
      <c r="U3310" s="14">
        <f t="shared" si="259"/>
        <v>2016</v>
      </c>
      <c r="V3310" s="17"/>
    </row>
    <row r="3311" spans="1:22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7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56"/>
        <v>18</v>
      </c>
      <c r="Q3311" s="11" t="s">
        <v>8314</v>
      </c>
      <c r="R3311" t="s">
        <v>8315</v>
      </c>
      <c r="S3311" s="16">
        <f t="shared" si="257"/>
        <v>42628.650208333333</v>
      </c>
      <c r="T3311" s="16">
        <f t="shared" si="258"/>
        <v>42659.650208333333</v>
      </c>
      <c r="U3311" s="14">
        <f t="shared" si="259"/>
        <v>2016</v>
      </c>
      <c r="V3311" s="17"/>
    </row>
    <row r="3312" spans="1:22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7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56"/>
        <v>209.84</v>
      </c>
      <c r="Q3312" s="11" t="s">
        <v>8314</v>
      </c>
      <c r="R3312" t="s">
        <v>8315</v>
      </c>
      <c r="S3312" s="16">
        <f t="shared" si="257"/>
        <v>42253.928530092591</v>
      </c>
      <c r="T3312" s="16">
        <f t="shared" si="258"/>
        <v>42283.928530092591</v>
      </c>
      <c r="U3312" s="14">
        <f t="shared" si="259"/>
        <v>2015</v>
      </c>
      <c r="V3312" s="17"/>
    </row>
    <row r="3313" spans="1:22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7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56"/>
        <v>61.02</v>
      </c>
      <c r="Q3313" s="11" t="s">
        <v>8314</v>
      </c>
      <c r="R3313" t="s">
        <v>8315</v>
      </c>
      <c r="S3313" s="16">
        <f t="shared" si="257"/>
        <v>42264.29178240741</v>
      </c>
      <c r="T3313" s="16">
        <f t="shared" si="258"/>
        <v>42294.29178240741</v>
      </c>
      <c r="U3313" s="14">
        <f t="shared" si="259"/>
        <v>2015</v>
      </c>
      <c r="V3313" s="17"/>
    </row>
    <row r="3314" spans="1:22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7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56"/>
        <v>61</v>
      </c>
      <c r="Q3314" s="11" t="s">
        <v>8314</v>
      </c>
      <c r="R3314" t="s">
        <v>8315</v>
      </c>
      <c r="S3314" s="16">
        <f t="shared" si="257"/>
        <v>42664.809560185182</v>
      </c>
      <c r="T3314" s="16">
        <f t="shared" si="258"/>
        <v>42685.916666666672</v>
      </c>
      <c r="U3314" s="14">
        <f t="shared" si="259"/>
        <v>2016</v>
      </c>
      <c r="V3314" s="17"/>
    </row>
    <row r="3315" spans="1:22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7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56"/>
        <v>80.03</v>
      </c>
      <c r="Q3315" s="11" t="s">
        <v>8314</v>
      </c>
      <c r="R3315" t="s">
        <v>8315</v>
      </c>
      <c r="S3315" s="16">
        <f t="shared" si="257"/>
        <v>42382.244409722218</v>
      </c>
      <c r="T3315" s="16">
        <f t="shared" si="258"/>
        <v>42396.041666666672</v>
      </c>
      <c r="U3315" s="14">
        <f t="shared" si="259"/>
        <v>2016</v>
      </c>
      <c r="V3315" s="17"/>
    </row>
    <row r="3316" spans="1:22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7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56"/>
        <v>29.07</v>
      </c>
      <c r="Q3316" s="11" t="s">
        <v>8314</v>
      </c>
      <c r="R3316" t="s">
        <v>8315</v>
      </c>
      <c r="S3316" s="16">
        <f t="shared" si="257"/>
        <v>42105.267488425925</v>
      </c>
      <c r="T3316" s="16">
        <f t="shared" si="258"/>
        <v>42132.836805555555</v>
      </c>
      <c r="U3316" s="14">
        <f t="shared" si="259"/>
        <v>2015</v>
      </c>
      <c r="V3316" s="17"/>
    </row>
    <row r="3317" spans="1:22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7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56"/>
        <v>49.44</v>
      </c>
      <c r="Q3317" s="11" t="s">
        <v>8314</v>
      </c>
      <c r="R3317" t="s">
        <v>8315</v>
      </c>
      <c r="S3317" s="16">
        <f t="shared" si="257"/>
        <v>42466.303715277783</v>
      </c>
      <c r="T3317" s="16">
        <f t="shared" si="258"/>
        <v>42496.303715277783</v>
      </c>
      <c r="U3317" s="14">
        <f t="shared" si="259"/>
        <v>2016</v>
      </c>
      <c r="V3317" s="17"/>
    </row>
    <row r="3318" spans="1:22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7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56"/>
        <v>93.98</v>
      </c>
      <c r="Q3318" s="11" t="s">
        <v>8314</v>
      </c>
      <c r="R3318" t="s">
        <v>8315</v>
      </c>
      <c r="S3318" s="16">
        <f t="shared" si="257"/>
        <v>41826.871238425927</v>
      </c>
      <c r="T3318" s="16">
        <f t="shared" si="258"/>
        <v>41859.57916666667</v>
      </c>
      <c r="U3318" s="14">
        <f t="shared" si="259"/>
        <v>2014</v>
      </c>
      <c r="V3318" s="17"/>
    </row>
    <row r="3319" spans="1:22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7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56"/>
        <v>61.94</v>
      </c>
      <c r="Q3319" s="11" t="s">
        <v>8314</v>
      </c>
      <c r="R3319" t="s">
        <v>8315</v>
      </c>
      <c r="S3319" s="16">
        <f t="shared" si="257"/>
        <v>42499.039629629624</v>
      </c>
      <c r="T3319" s="16">
        <f t="shared" si="258"/>
        <v>42529.039629629624</v>
      </c>
      <c r="U3319" s="14">
        <f t="shared" si="259"/>
        <v>2016</v>
      </c>
      <c r="V3319" s="17"/>
    </row>
    <row r="3320" spans="1:22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7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56"/>
        <v>78.5</v>
      </c>
      <c r="Q3320" s="11" t="s">
        <v>8314</v>
      </c>
      <c r="R3320" t="s">
        <v>8315</v>
      </c>
      <c r="S3320" s="16">
        <f t="shared" si="257"/>
        <v>42431.302002314813</v>
      </c>
      <c r="T3320" s="16">
        <f t="shared" si="258"/>
        <v>42471.104166666672</v>
      </c>
      <c r="U3320" s="14">
        <f t="shared" si="259"/>
        <v>2016</v>
      </c>
      <c r="V3320" s="17"/>
    </row>
    <row r="3321" spans="1:22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7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56"/>
        <v>33.75</v>
      </c>
      <c r="Q3321" s="11" t="s">
        <v>8314</v>
      </c>
      <c r="R3321" t="s">
        <v>8315</v>
      </c>
      <c r="S3321" s="16">
        <f t="shared" si="257"/>
        <v>41990.585486111115</v>
      </c>
      <c r="T3321" s="16">
        <f t="shared" si="258"/>
        <v>42035.585486111115</v>
      </c>
      <c r="U3321" s="14">
        <f t="shared" si="259"/>
        <v>2014</v>
      </c>
      <c r="V3321" s="17"/>
    </row>
    <row r="3322" spans="1:22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7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56"/>
        <v>66.45</v>
      </c>
      <c r="Q3322" s="11" t="s">
        <v>8314</v>
      </c>
      <c r="R3322" t="s">
        <v>8315</v>
      </c>
      <c r="S3322" s="16">
        <f t="shared" si="257"/>
        <v>42513.045798611114</v>
      </c>
      <c r="T3322" s="16">
        <f t="shared" si="258"/>
        <v>42543.045798611114</v>
      </c>
      <c r="U3322" s="14">
        <f t="shared" si="259"/>
        <v>2016</v>
      </c>
      <c r="V3322" s="17"/>
    </row>
    <row r="3323" spans="1:22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7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56"/>
        <v>35.799999999999997</v>
      </c>
      <c r="Q3323" s="11" t="s">
        <v>8314</v>
      </c>
      <c r="R3323" t="s">
        <v>8315</v>
      </c>
      <c r="S3323" s="16">
        <f t="shared" si="257"/>
        <v>41914.100289351853</v>
      </c>
      <c r="T3323" s="16">
        <f t="shared" si="258"/>
        <v>41928.165972222225</v>
      </c>
      <c r="U3323" s="14">
        <f t="shared" si="259"/>
        <v>2014</v>
      </c>
      <c r="V3323" s="17"/>
    </row>
    <row r="3324" spans="1:22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7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56"/>
        <v>145.65</v>
      </c>
      <c r="Q3324" s="11" t="s">
        <v>8314</v>
      </c>
      <c r="R3324" t="s">
        <v>8315</v>
      </c>
      <c r="S3324" s="16">
        <f t="shared" si="257"/>
        <v>42521.010370370372</v>
      </c>
      <c r="T3324" s="16">
        <f t="shared" si="258"/>
        <v>42543.163194444445</v>
      </c>
      <c r="U3324" s="14">
        <f t="shared" si="259"/>
        <v>2016</v>
      </c>
      <c r="V3324" s="17"/>
    </row>
    <row r="3325" spans="1:22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7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56"/>
        <v>25.69</v>
      </c>
      <c r="Q3325" s="11" t="s">
        <v>8314</v>
      </c>
      <c r="R3325" t="s">
        <v>8315</v>
      </c>
      <c r="S3325" s="16">
        <f t="shared" si="257"/>
        <v>42608.36583333333</v>
      </c>
      <c r="T3325" s="16">
        <f t="shared" si="258"/>
        <v>42638.36583333333</v>
      </c>
      <c r="U3325" s="14">
        <f t="shared" si="259"/>
        <v>2016</v>
      </c>
      <c r="V3325" s="17"/>
    </row>
    <row r="3326" spans="1:22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7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56"/>
        <v>152.5</v>
      </c>
      <c r="Q3326" s="11" t="s">
        <v>8314</v>
      </c>
      <c r="R3326" t="s">
        <v>8315</v>
      </c>
      <c r="S3326" s="16">
        <f t="shared" si="257"/>
        <v>42512.58321759259</v>
      </c>
      <c r="T3326" s="16">
        <f t="shared" si="258"/>
        <v>42526.58321759259</v>
      </c>
      <c r="U3326" s="14">
        <f t="shared" si="259"/>
        <v>2016</v>
      </c>
      <c r="V3326" s="17"/>
    </row>
    <row r="3327" spans="1:22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7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56"/>
        <v>30</v>
      </c>
      <c r="Q3327" s="11" t="s">
        <v>8314</v>
      </c>
      <c r="R3327" t="s">
        <v>8315</v>
      </c>
      <c r="S3327" s="16">
        <f t="shared" si="257"/>
        <v>42064.785613425927</v>
      </c>
      <c r="T3327" s="16">
        <f t="shared" si="258"/>
        <v>42099.743946759263</v>
      </c>
      <c r="U3327" s="14">
        <f t="shared" si="259"/>
        <v>2015</v>
      </c>
      <c r="V3327" s="17"/>
    </row>
    <row r="3328" spans="1:22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7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56"/>
        <v>142.28</v>
      </c>
      <c r="Q3328" s="11" t="s">
        <v>8314</v>
      </c>
      <c r="R3328" t="s">
        <v>8315</v>
      </c>
      <c r="S3328" s="16">
        <f t="shared" si="257"/>
        <v>42041.714178240742</v>
      </c>
      <c r="T3328" s="16">
        <f t="shared" si="258"/>
        <v>42071.67251157407</v>
      </c>
      <c r="U3328" s="14">
        <f t="shared" si="259"/>
        <v>2015</v>
      </c>
      <c r="V3328" s="17"/>
    </row>
    <row r="3329" spans="1:22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7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56"/>
        <v>24.55</v>
      </c>
      <c r="Q3329" s="11" t="s">
        <v>8314</v>
      </c>
      <c r="R3329" t="s">
        <v>8315</v>
      </c>
      <c r="S3329" s="16">
        <f t="shared" si="257"/>
        <v>42468.374606481477</v>
      </c>
      <c r="T3329" s="16">
        <f t="shared" si="258"/>
        <v>42498.374606481477</v>
      </c>
      <c r="U3329" s="14">
        <f t="shared" si="259"/>
        <v>2016</v>
      </c>
      <c r="V3329" s="17"/>
    </row>
    <row r="3330" spans="1:22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7">
        <f t="shared" ref="F3330:F3393" si="260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56"/>
        <v>292.77999999999997</v>
      </c>
      <c r="Q3330" s="11" t="s">
        <v>8314</v>
      </c>
      <c r="R3330" t="s">
        <v>8315</v>
      </c>
      <c r="S3330" s="16">
        <f t="shared" si="257"/>
        <v>41822.57503472222</v>
      </c>
      <c r="T3330" s="16">
        <f t="shared" si="258"/>
        <v>41825.041666666664</v>
      </c>
      <c r="U3330" s="14">
        <f t="shared" si="259"/>
        <v>2014</v>
      </c>
      <c r="V3330" s="17"/>
    </row>
    <row r="3331" spans="1:22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7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61">IFERROR(ROUND(E3331/M3331,2),0)</f>
        <v>44.92</v>
      </c>
      <c r="Q3331" s="11" t="s">
        <v>8314</v>
      </c>
      <c r="R3331" t="s">
        <v>8315</v>
      </c>
      <c r="S3331" s="16">
        <f t="shared" ref="S3331:S3394" si="262">(((K3331/60)/60)/24)+DATE(1970,1,1)</f>
        <v>41837.323009259257</v>
      </c>
      <c r="T3331" s="16">
        <f t="shared" ref="T3331:T3394" si="263">(((J3331/60)/60)/24)+DATE(1970,1,1)</f>
        <v>41847.958333333336</v>
      </c>
      <c r="U3331" s="14">
        <f t="shared" si="259"/>
        <v>2014</v>
      </c>
      <c r="V3331" s="17"/>
    </row>
    <row r="3332" spans="1:22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7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61"/>
        <v>23.1</v>
      </c>
      <c r="Q3332" s="11" t="s">
        <v>8314</v>
      </c>
      <c r="R3332" t="s">
        <v>8315</v>
      </c>
      <c r="S3332" s="16">
        <f t="shared" si="262"/>
        <v>42065.887361111112</v>
      </c>
      <c r="T3332" s="16">
        <f t="shared" si="263"/>
        <v>42095.845694444448</v>
      </c>
      <c r="U3332" s="14">
        <f t="shared" ref="U3332:U3395" si="264">YEAR(S3332)</f>
        <v>2015</v>
      </c>
      <c r="V3332" s="17"/>
    </row>
    <row r="3333" spans="1:22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7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61"/>
        <v>80.400000000000006</v>
      </c>
      <c r="Q3333" s="11" t="s">
        <v>8314</v>
      </c>
      <c r="R3333" t="s">
        <v>8315</v>
      </c>
      <c r="S3333" s="16">
        <f t="shared" si="262"/>
        <v>42248.697754629626</v>
      </c>
      <c r="T3333" s="16">
        <f t="shared" si="263"/>
        <v>42283.697754629626</v>
      </c>
      <c r="U3333" s="14">
        <f t="shared" si="264"/>
        <v>2015</v>
      </c>
      <c r="V3333" s="17"/>
    </row>
    <row r="3334" spans="1:22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7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61"/>
        <v>72.290000000000006</v>
      </c>
      <c r="Q3334" s="11" t="s">
        <v>8314</v>
      </c>
      <c r="R3334" t="s">
        <v>8315</v>
      </c>
      <c r="S3334" s="16">
        <f t="shared" si="262"/>
        <v>41809.860300925924</v>
      </c>
      <c r="T3334" s="16">
        <f t="shared" si="263"/>
        <v>41839.860300925924</v>
      </c>
      <c r="U3334" s="14">
        <f t="shared" si="264"/>
        <v>2014</v>
      </c>
      <c r="V3334" s="17"/>
    </row>
    <row r="3335" spans="1:22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7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61"/>
        <v>32.97</v>
      </c>
      <c r="Q3335" s="11" t="s">
        <v>8314</v>
      </c>
      <c r="R3335" t="s">
        <v>8315</v>
      </c>
      <c r="S3335" s="16">
        <f t="shared" si="262"/>
        <v>42148.676851851851</v>
      </c>
      <c r="T3335" s="16">
        <f t="shared" si="263"/>
        <v>42170.676851851851</v>
      </c>
      <c r="U3335" s="14">
        <f t="shared" si="264"/>
        <v>2015</v>
      </c>
      <c r="V3335" s="17"/>
    </row>
    <row r="3336" spans="1:22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7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61"/>
        <v>116.65</v>
      </c>
      <c r="Q3336" s="11" t="s">
        <v>8314</v>
      </c>
      <c r="R3336" t="s">
        <v>8315</v>
      </c>
      <c r="S3336" s="16">
        <f t="shared" si="262"/>
        <v>42185.521087962959</v>
      </c>
      <c r="T3336" s="16">
        <f t="shared" si="263"/>
        <v>42215.521087962959</v>
      </c>
      <c r="U3336" s="14">
        <f t="shared" si="264"/>
        <v>2015</v>
      </c>
      <c r="V3336" s="17"/>
    </row>
    <row r="3337" spans="1:22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7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61"/>
        <v>79.62</v>
      </c>
      <c r="Q3337" s="11" t="s">
        <v>8314</v>
      </c>
      <c r="R3337" t="s">
        <v>8315</v>
      </c>
      <c r="S3337" s="16">
        <f t="shared" si="262"/>
        <v>41827.674143518518</v>
      </c>
      <c r="T3337" s="16">
        <f t="shared" si="263"/>
        <v>41854.958333333336</v>
      </c>
      <c r="U3337" s="14">
        <f t="shared" si="264"/>
        <v>2014</v>
      </c>
      <c r="V3337" s="17"/>
    </row>
    <row r="3338" spans="1:22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7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61"/>
        <v>27.78</v>
      </c>
      <c r="Q3338" s="11" t="s">
        <v>8314</v>
      </c>
      <c r="R3338" t="s">
        <v>8315</v>
      </c>
      <c r="S3338" s="16">
        <f t="shared" si="262"/>
        <v>42437.398680555561</v>
      </c>
      <c r="T3338" s="16">
        <f t="shared" si="263"/>
        <v>42465.35701388889</v>
      </c>
      <c r="U3338" s="14">
        <f t="shared" si="264"/>
        <v>2016</v>
      </c>
      <c r="V3338" s="17"/>
    </row>
    <row r="3339" spans="1:22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7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61"/>
        <v>81.03</v>
      </c>
      <c r="Q3339" s="11" t="s">
        <v>8314</v>
      </c>
      <c r="R3339" t="s">
        <v>8315</v>
      </c>
      <c r="S3339" s="16">
        <f t="shared" si="262"/>
        <v>41901.282025462962</v>
      </c>
      <c r="T3339" s="16">
        <f t="shared" si="263"/>
        <v>41922.875</v>
      </c>
      <c r="U3339" s="14">
        <f t="shared" si="264"/>
        <v>2014</v>
      </c>
      <c r="V3339" s="17"/>
    </row>
    <row r="3340" spans="1:22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7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61"/>
        <v>136.85</v>
      </c>
      <c r="Q3340" s="11" t="s">
        <v>8314</v>
      </c>
      <c r="R3340" t="s">
        <v>8315</v>
      </c>
      <c r="S3340" s="16">
        <f t="shared" si="262"/>
        <v>42769.574999999997</v>
      </c>
      <c r="T3340" s="16">
        <f t="shared" si="263"/>
        <v>42790.574999999997</v>
      </c>
      <c r="U3340" s="14">
        <f t="shared" si="264"/>
        <v>2017</v>
      </c>
      <c r="V3340" s="17"/>
    </row>
    <row r="3341" spans="1:22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7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61"/>
        <v>177.62</v>
      </c>
      <c r="Q3341" s="11" t="s">
        <v>8314</v>
      </c>
      <c r="R3341" t="s">
        <v>8315</v>
      </c>
      <c r="S3341" s="16">
        <f t="shared" si="262"/>
        <v>42549.665717592594</v>
      </c>
      <c r="T3341" s="16">
        <f t="shared" si="263"/>
        <v>42579.665717592594</v>
      </c>
      <c r="U3341" s="14">
        <f t="shared" si="264"/>
        <v>2016</v>
      </c>
      <c r="V3341" s="17"/>
    </row>
    <row r="3342" spans="1:22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7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61"/>
        <v>109.08</v>
      </c>
      <c r="Q3342" s="11" t="s">
        <v>8314</v>
      </c>
      <c r="R3342" t="s">
        <v>8315</v>
      </c>
      <c r="S3342" s="16">
        <f t="shared" si="262"/>
        <v>42685.974004629628</v>
      </c>
      <c r="T3342" s="16">
        <f t="shared" si="263"/>
        <v>42710.974004629628</v>
      </c>
      <c r="U3342" s="14">
        <f t="shared" si="264"/>
        <v>2016</v>
      </c>
      <c r="V3342" s="17"/>
    </row>
    <row r="3343" spans="1:22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7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61"/>
        <v>119.64</v>
      </c>
      <c r="Q3343" s="11" t="s">
        <v>8314</v>
      </c>
      <c r="R3343" t="s">
        <v>8315</v>
      </c>
      <c r="S3343" s="16">
        <f t="shared" si="262"/>
        <v>42510.798854166671</v>
      </c>
      <c r="T3343" s="16">
        <f t="shared" si="263"/>
        <v>42533.708333333328</v>
      </c>
      <c r="U3343" s="14">
        <f t="shared" si="264"/>
        <v>2016</v>
      </c>
      <c r="V3343" s="17"/>
    </row>
    <row r="3344" spans="1:22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7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61"/>
        <v>78.209999999999994</v>
      </c>
      <c r="Q3344" s="11" t="s">
        <v>8314</v>
      </c>
      <c r="R3344" t="s">
        <v>8315</v>
      </c>
      <c r="S3344" s="16">
        <f t="shared" si="262"/>
        <v>42062.296412037031</v>
      </c>
      <c r="T3344" s="16">
        <f t="shared" si="263"/>
        <v>42095.207638888889</v>
      </c>
      <c r="U3344" s="14">
        <f t="shared" si="264"/>
        <v>2015</v>
      </c>
      <c r="V3344" s="17"/>
    </row>
    <row r="3345" spans="1:22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7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61"/>
        <v>52.17</v>
      </c>
      <c r="Q3345" s="11" t="s">
        <v>8314</v>
      </c>
      <c r="R3345" t="s">
        <v>8315</v>
      </c>
      <c r="S3345" s="16">
        <f t="shared" si="262"/>
        <v>42452.916481481487</v>
      </c>
      <c r="T3345" s="16">
        <f t="shared" si="263"/>
        <v>42473.554166666669</v>
      </c>
      <c r="U3345" s="14">
        <f t="shared" si="264"/>
        <v>2016</v>
      </c>
      <c r="V3345" s="17"/>
    </row>
    <row r="3346" spans="1:22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7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61"/>
        <v>114.13</v>
      </c>
      <c r="Q3346" s="11" t="s">
        <v>8314</v>
      </c>
      <c r="R3346" t="s">
        <v>8315</v>
      </c>
      <c r="S3346" s="16">
        <f t="shared" si="262"/>
        <v>41851.200150462959</v>
      </c>
      <c r="T3346" s="16">
        <f t="shared" si="263"/>
        <v>41881.200150462959</v>
      </c>
      <c r="U3346" s="14">
        <f t="shared" si="264"/>
        <v>2014</v>
      </c>
      <c r="V3346" s="17"/>
    </row>
    <row r="3347" spans="1:22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7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61"/>
        <v>50</v>
      </c>
      <c r="Q3347" s="11" t="s">
        <v>8314</v>
      </c>
      <c r="R3347" t="s">
        <v>8315</v>
      </c>
      <c r="S3347" s="16">
        <f t="shared" si="262"/>
        <v>42053.106111111112</v>
      </c>
      <c r="T3347" s="16">
        <f t="shared" si="263"/>
        <v>42112.025694444441</v>
      </c>
      <c r="U3347" s="14">
        <f t="shared" si="264"/>
        <v>2015</v>
      </c>
      <c r="V3347" s="17"/>
    </row>
    <row r="3348" spans="1:22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7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61"/>
        <v>91.67</v>
      </c>
      <c r="Q3348" s="11" t="s">
        <v>8314</v>
      </c>
      <c r="R3348" t="s">
        <v>8315</v>
      </c>
      <c r="S3348" s="16">
        <f t="shared" si="262"/>
        <v>42054.024421296301</v>
      </c>
      <c r="T3348" s="16">
        <f t="shared" si="263"/>
        <v>42061.024421296301</v>
      </c>
      <c r="U3348" s="14">
        <f t="shared" si="264"/>
        <v>2015</v>
      </c>
      <c r="V3348" s="17"/>
    </row>
    <row r="3349" spans="1:22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7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61"/>
        <v>108.59</v>
      </c>
      <c r="Q3349" s="11" t="s">
        <v>8314</v>
      </c>
      <c r="R3349" t="s">
        <v>8315</v>
      </c>
      <c r="S3349" s="16">
        <f t="shared" si="262"/>
        <v>42484.551550925928</v>
      </c>
      <c r="T3349" s="16">
        <f t="shared" si="263"/>
        <v>42498.875</v>
      </c>
      <c r="U3349" s="14">
        <f t="shared" si="264"/>
        <v>2016</v>
      </c>
      <c r="V3349" s="17"/>
    </row>
    <row r="3350" spans="1:22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7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61"/>
        <v>69.819999999999993</v>
      </c>
      <c r="Q3350" s="11" t="s">
        <v>8314</v>
      </c>
      <c r="R3350" t="s">
        <v>8315</v>
      </c>
      <c r="S3350" s="16">
        <f t="shared" si="262"/>
        <v>42466.558796296296</v>
      </c>
      <c r="T3350" s="16">
        <f t="shared" si="263"/>
        <v>42490.165972222225</v>
      </c>
      <c r="U3350" s="14">
        <f t="shared" si="264"/>
        <v>2016</v>
      </c>
      <c r="V3350" s="17"/>
    </row>
    <row r="3351" spans="1:22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7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61"/>
        <v>109.57</v>
      </c>
      <c r="Q3351" s="11" t="s">
        <v>8314</v>
      </c>
      <c r="R3351" t="s">
        <v>8315</v>
      </c>
      <c r="S3351" s="16">
        <f t="shared" si="262"/>
        <v>42513.110787037032</v>
      </c>
      <c r="T3351" s="16">
        <f t="shared" si="263"/>
        <v>42534.708333333328</v>
      </c>
      <c r="U3351" s="14">
        <f t="shared" si="264"/>
        <v>2016</v>
      </c>
      <c r="V3351" s="17"/>
    </row>
    <row r="3352" spans="1:22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7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61"/>
        <v>71.67</v>
      </c>
      <c r="Q3352" s="11" t="s">
        <v>8314</v>
      </c>
      <c r="R3352" t="s">
        <v>8315</v>
      </c>
      <c r="S3352" s="16">
        <f t="shared" si="262"/>
        <v>42302.701516203699</v>
      </c>
      <c r="T3352" s="16">
        <f t="shared" si="263"/>
        <v>42337.958333333328</v>
      </c>
      <c r="U3352" s="14">
        <f t="shared" si="264"/>
        <v>2015</v>
      </c>
      <c r="V3352" s="17"/>
    </row>
    <row r="3353" spans="1:22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7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61"/>
        <v>93.61</v>
      </c>
      <c r="Q3353" s="11" t="s">
        <v>8314</v>
      </c>
      <c r="R3353" t="s">
        <v>8315</v>
      </c>
      <c r="S3353" s="16">
        <f t="shared" si="262"/>
        <v>41806.395428240743</v>
      </c>
      <c r="T3353" s="16">
        <f t="shared" si="263"/>
        <v>41843.458333333336</v>
      </c>
      <c r="U3353" s="14">
        <f t="shared" si="264"/>
        <v>2014</v>
      </c>
      <c r="V3353" s="17"/>
    </row>
    <row r="3354" spans="1:22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7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61"/>
        <v>76.8</v>
      </c>
      <c r="Q3354" s="11" t="s">
        <v>8314</v>
      </c>
      <c r="R3354" t="s">
        <v>8315</v>
      </c>
      <c r="S3354" s="16">
        <f t="shared" si="262"/>
        <v>42495.992800925931</v>
      </c>
      <c r="T3354" s="16">
        <f t="shared" si="263"/>
        <v>42552.958333333328</v>
      </c>
      <c r="U3354" s="14">
        <f t="shared" si="264"/>
        <v>2016</v>
      </c>
      <c r="V3354" s="17"/>
    </row>
    <row r="3355" spans="1:22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7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61"/>
        <v>35.799999999999997</v>
      </c>
      <c r="Q3355" s="11" t="s">
        <v>8314</v>
      </c>
      <c r="R3355" t="s">
        <v>8315</v>
      </c>
      <c r="S3355" s="16">
        <f t="shared" si="262"/>
        <v>42479.432291666672</v>
      </c>
      <c r="T3355" s="16">
        <f t="shared" si="263"/>
        <v>42492.958333333328</v>
      </c>
      <c r="U3355" s="14">
        <f t="shared" si="264"/>
        <v>2016</v>
      </c>
      <c r="V3355" s="17"/>
    </row>
    <row r="3356" spans="1:22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7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61"/>
        <v>55.6</v>
      </c>
      <c r="Q3356" s="11" t="s">
        <v>8314</v>
      </c>
      <c r="R3356" t="s">
        <v>8315</v>
      </c>
      <c r="S3356" s="16">
        <f t="shared" si="262"/>
        <v>42270.7269212963</v>
      </c>
      <c r="T3356" s="16">
        <f t="shared" si="263"/>
        <v>42306.167361111111</v>
      </c>
      <c r="U3356" s="14">
        <f t="shared" si="264"/>
        <v>2015</v>
      </c>
      <c r="V3356" s="17"/>
    </row>
    <row r="3357" spans="1:22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7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61"/>
        <v>147.33000000000001</v>
      </c>
      <c r="Q3357" s="11" t="s">
        <v>8314</v>
      </c>
      <c r="R3357" t="s">
        <v>8315</v>
      </c>
      <c r="S3357" s="16">
        <f t="shared" si="262"/>
        <v>42489.619525462964</v>
      </c>
      <c r="T3357" s="16">
        <f t="shared" si="263"/>
        <v>42500.470138888893</v>
      </c>
      <c r="U3357" s="14">
        <f t="shared" si="264"/>
        <v>2016</v>
      </c>
      <c r="V3357" s="17"/>
    </row>
    <row r="3358" spans="1:22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7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61"/>
        <v>56.33</v>
      </c>
      <c r="Q3358" s="11" t="s">
        <v>8314</v>
      </c>
      <c r="R3358" t="s">
        <v>8315</v>
      </c>
      <c r="S3358" s="16">
        <f t="shared" si="262"/>
        <v>42536.815648148149</v>
      </c>
      <c r="T3358" s="16">
        <f t="shared" si="263"/>
        <v>42566.815648148149</v>
      </c>
      <c r="U3358" s="14">
        <f t="shared" si="264"/>
        <v>2016</v>
      </c>
      <c r="V3358" s="17"/>
    </row>
    <row r="3359" spans="1:22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7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61"/>
        <v>96.19</v>
      </c>
      <c r="Q3359" s="11" t="s">
        <v>8314</v>
      </c>
      <c r="R3359" t="s">
        <v>8315</v>
      </c>
      <c r="S3359" s="16">
        <f t="shared" si="262"/>
        <v>41822.417939814812</v>
      </c>
      <c r="T3359" s="16">
        <f t="shared" si="263"/>
        <v>41852.417939814812</v>
      </c>
      <c r="U3359" s="14">
        <f t="shared" si="264"/>
        <v>2014</v>
      </c>
      <c r="V3359" s="17"/>
    </row>
    <row r="3360" spans="1:22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7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61"/>
        <v>63.57</v>
      </c>
      <c r="Q3360" s="11" t="s">
        <v>8314</v>
      </c>
      <c r="R3360" t="s">
        <v>8315</v>
      </c>
      <c r="S3360" s="16">
        <f t="shared" si="262"/>
        <v>41932.311099537037</v>
      </c>
      <c r="T3360" s="16">
        <f t="shared" si="263"/>
        <v>41962.352766203709</v>
      </c>
      <c r="U3360" s="14">
        <f t="shared" si="264"/>
        <v>2014</v>
      </c>
      <c r="V3360" s="17"/>
    </row>
    <row r="3361" spans="1:22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7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61"/>
        <v>184.78</v>
      </c>
      <c r="Q3361" s="11" t="s">
        <v>8314</v>
      </c>
      <c r="R3361" t="s">
        <v>8315</v>
      </c>
      <c r="S3361" s="16">
        <f t="shared" si="262"/>
        <v>42746.057106481487</v>
      </c>
      <c r="T3361" s="16">
        <f t="shared" si="263"/>
        <v>42791.057106481487</v>
      </c>
      <c r="U3361" s="14">
        <f t="shared" si="264"/>
        <v>2017</v>
      </c>
      <c r="V3361" s="17"/>
    </row>
    <row r="3362" spans="1:22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7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61"/>
        <v>126.72</v>
      </c>
      <c r="Q3362" s="11" t="s">
        <v>8314</v>
      </c>
      <c r="R3362" t="s">
        <v>8315</v>
      </c>
      <c r="S3362" s="16">
        <f t="shared" si="262"/>
        <v>42697.082673611112</v>
      </c>
      <c r="T3362" s="16">
        <f t="shared" si="263"/>
        <v>42718.665972222225</v>
      </c>
      <c r="U3362" s="14">
        <f t="shared" si="264"/>
        <v>2016</v>
      </c>
      <c r="V3362" s="17"/>
    </row>
    <row r="3363" spans="1:22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7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61"/>
        <v>83.43</v>
      </c>
      <c r="Q3363" s="11" t="s">
        <v>8314</v>
      </c>
      <c r="R3363" t="s">
        <v>8315</v>
      </c>
      <c r="S3363" s="16">
        <f t="shared" si="262"/>
        <v>41866.025347222225</v>
      </c>
      <c r="T3363" s="16">
        <f t="shared" si="263"/>
        <v>41883.665972222225</v>
      </c>
      <c r="U3363" s="14">
        <f t="shared" si="264"/>
        <v>2014</v>
      </c>
      <c r="V3363" s="17"/>
    </row>
    <row r="3364" spans="1:22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7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61"/>
        <v>54.5</v>
      </c>
      <c r="Q3364" s="11" t="s">
        <v>8314</v>
      </c>
      <c r="R3364" t="s">
        <v>8315</v>
      </c>
      <c r="S3364" s="16">
        <f t="shared" si="262"/>
        <v>42056.091631944444</v>
      </c>
      <c r="T3364" s="16">
        <f t="shared" si="263"/>
        <v>42070.204861111109</v>
      </c>
      <c r="U3364" s="14">
        <f t="shared" si="264"/>
        <v>2015</v>
      </c>
      <c r="V3364" s="17"/>
    </row>
    <row r="3365" spans="1:22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7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61"/>
        <v>302.31</v>
      </c>
      <c r="Q3365" s="11" t="s">
        <v>8314</v>
      </c>
      <c r="R3365" t="s">
        <v>8315</v>
      </c>
      <c r="S3365" s="16">
        <f t="shared" si="262"/>
        <v>41851.771354166667</v>
      </c>
      <c r="T3365" s="16">
        <f t="shared" si="263"/>
        <v>41870.666666666664</v>
      </c>
      <c r="U3365" s="14">
        <f t="shared" si="264"/>
        <v>2014</v>
      </c>
      <c r="V3365" s="17"/>
    </row>
    <row r="3366" spans="1:22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7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61"/>
        <v>44.14</v>
      </c>
      <c r="Q3366" s="11" t="s">
        <v>8314</v>
      </c>
      <c r="R3366" t="s">
        <v>8315</v>
      </c>
      <c r="S3366" s="16">
        <f t="shared" si="262"/>
        <v>42422.977418981478</v>
      </c>
      <c r="T3366" s="16">
        <f t="shared" si="263"/>
        <v>42444.875</v>
      </c>
      <c r="U3366" s="14">
        <f t="shared" si="264"/>
        <v>2016</v>
      </c>
      <c r="V3366" s="17"/>
    </row>
    <row r="3367" spans="1:22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7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61"/>
        <v>866.67</v>
      </c>
      <c r="Q3367" s="11" t="s">
        <v>8314</v>
      </c>
      <c r="R3367" t="s">
        <v>8315</v>
      </c>
      <c r="S3367" s="16">
        <f t="shared" si="262"/>
        <v>42321.101759259262</v>
      </c>
      <c r="T3367" s="16">
        <f t="shared" si="263"/>
        <v>42351.101759259262</v>
      </c>
      <c r="U3367" s="14">
        <f t="shared" si="264"/>
        <v>2015</v>
      </c>
      <c r="V3367" s="17"/>
    </row>
    <row r="3368" spans="1:22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7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61"/>
        <v>61.39</v>
      </c>
      <c r="Q3368" s="11" t="s">
        <v>8314</v>
      </c>
      <c r="R3368" t="s">
        <v>8315</v>
      </c>
      <c r="S3368" s="16">
        <f t="shared" si="262"/>
        <v>42107.067557870367</v>
      </c>
      <c r="T3368" s="16">
        <f t="shared" si="263"/>
        <v>42137.067557870367</v>
      </c>
      <c r="U3368" s="14">
        <f t="shared" si="264"/>
        <v>2015</v>
      </c>
      <c r="V3368" s="17"/>
    </row>
    <row r="3369" spans="1:22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7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61"/>
        <v>29.67</v>
      </c>
      <c r="Q3369" s="11" t="s">
        <v>8314</v>
      </c>
      <c r="R3369" t="s">
        <v>8315</v>
      </c>
      <c r="S3369" s="16">
        <f t="shared" si="262"/>
        <v>42192.933958333335</v>
      </c>
      <c r="T3369" s="16">
        <f t="shared" si="263"/>
        <v>42217.933958333335</v>
      </c>
      <c r="U3369" s="14">
        <f t="shared" si="264"/>
        <v>2015</v>
      </c>
      <c r="V3369" s="17"/>
    </row>
    <row r="3370" spans="1:22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7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61"/>
        <v>45.48</v>
      </c>
      <c r="Q3370" s="11" t="s">
        <v>8314</v>
      </c>
      <c r="R3370" t="s">
        <v>8315</v>
      </c>
      <c r="S3370" s="16">
        <f t="shared" si="262"/>
        <v>41969.199756944443</v>
      </c>
      <c r="T3370" s="16">
        <f t="shared" si="263"/>
        <v>42005.208333333328</v>
      </c>
      <c r="U3370" s="14">
        <f t="shared" si="264"/>
        <v>2014</v>
      </c>
      <c r="V3370" s="17"/>
    </row>
    <row r="3371" spans="1:22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7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61"/>
        <v>96.2</v>
      </c>
      <c r="Q3371" s="11" t="s">
        <v>8314</v>
      </c>
      <c r="R3371" t="s">
        <v>8315</v>
      </c>
      <c r="S3371" s="16">
        <f t="shared" si="262"/>
        <v>42690.041435185187</v>
      </c>
      <c r="T3371" s="16">
        <f t="shared" si="263"/>
        <v>42750.041435185187</v>
      </c>
      <c r="U3371" s="14">
        <f t="shared" si="264"/>
        <v>2016</v>
      </c>
      <c r="V3371" s="17"/>
    </row>
    <row r="3372" spans="1:22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7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61"/>
        <v>67.92</v>
      </c>
      <c r="Q3372" s="11" t="s">
        <v>8314</v>
      </c>
      <c r="R3372" t="s">
        <v>8315</v>
      </c>
      <c r="S3372" s="16">
        <f t="shared" si="262"/>
        <v>42690.334317129629</v>
      </c>
      <c r="T3372" s="16">
        <f t="shared" si="263"/>
        <v>42721.333333333328</v>
      </c>
      <c r="U3372" s="14">
        <f t="shared" si="264"/>
        <v>2016</v>
      </c>
      <c r="V3372" s="17"/>
    </row>
    <row r="3373" spans="1:22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7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61"/>
        <v>30.78</v>
      </c>
      <c r="Q3373" s="11" t="s">
        <v>8314</v>
      </c>
      <c r="R3373" t="s">
        <v>8315</v>
      </c>
      <c r="S3373" s="16">
        <f t="shared" si="262"/>
        <v>42312.874594907407</v>
      </c>
      <c r="T3373" s="16">
        <f t="shared" si="263"/>
        <v>42340.874594907407</v>
      </c>
      <c r="U3373" s="14">
        <f t="shared" si="264"/>
        <v>2015</v>
      </c>
      <c r="V3373" s="17"/>
    </row>
    <row r="3374" spans="1:22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7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61"/>
        <v>38.33</v>
      </c>
      <c r="Q3374" s="11" t="s">
        <v>8314</v>
      </c>
      <c r="R3374" t="s">
        <v>8315</v>
      </c>
      <c r="S3374" s="16">
        <f t="shared" si="262"/>
        <v>41855.548101851848</v>
      </c>
      <c r="T3374" s="16">
        <f t="shared" si="263"/>
        <v>41876.207638888889</v>
      </c>
      <c r="U3374" s="14">
        <f t="shared" si="264"/>
        <v>2014</v>
      </c>
      <c r="V3374" s="17"/>
    </row>
    <row r="3375" spans="1:22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7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61"/>
        <v>66.83</v>
      </c>
      <c r="Q3375" s="11" t="s">
        <v>8314</v>
      </c>
      <c r="R3375" t="s">
        <v>8315</v>
      </c>
      <c r="S3375" s="16">
        <f t="shared" si="262"/>
        <v>42179.854629629626</v>
      </c>
      <c r="T3375" s="16">
        <f t="shared" si="263"/>
        <v>42203.666666666672</v>
      </c>
      <c r="U3375" s="14">
        <f t="shared" si="264"/>
        <v>2015</v>
      </c>
      <c r="V3375" s="17"/>
    </row>
    <row r="3376" spans="1:22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7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61"/>
        <v>71.73</v>
      </c>
      <c r="Q3376" s="11" t="s">
        <v>8314</v>
      </c>
      <c r="R3376" t="s">
        <v>8315</v>
      </c>
      <c r="S3376" s="16">
        <f t="shared" si="262"/>
        <v>42275.731666666667</v>
      </c>
      <c r="T3376" s="16">
        <f t="shared" si="263"/>
        <v>42305.731666666667</v>
      </c>
      <c r="U3376" s="14">
        <f t="shared" si="264"/>
        <v>2015</v>
      </c>
      <c r="V3376" s="17"/>
    </row>
    <row r="3377" spans="1:22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7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61"/>
        <v>176.47</v>
      </c>
      <c r="Q3377" s="11" t="s">
        <v>8314</v>
      </c>
      <c r="R3377" t="s">
        <v>8315</v>
      </c>
      <c r="S3377" s="16">
        <f t="shared" si="262"/>
        <v>41765.610798611109</v>
      </c>
      <c r="T3377" s="16">
        <f t="shared" si="263"/>
        <v>41777.610798611109</v>
      </c>
      <c r="U3377" s="14">
        <f t="shared" si="264"/>
        <v>2014</v>
      </c>
      <c r="V3377" s="17"/>
    </row>
    <row r="3378" spans="1:22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7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61"/>
        <v>421.11</v>
      </c>
      <c r="Q3378" s="11" t="s">
        <v>8314</v>
      </c>
      <c r="R3378" t="s">
        <v>8315</v>
      </c>
      <c r="S3378" s="16">
        <f t="shared" si="262"/>
        <v>42059.701319444444</v>
      </c>
      <c r="T3378" s="16">
        <f t="shared" si="263"/>
        <v>42119.659652777773</v>
      </c>
      <c r="U3378" s="14">
        <f t="shared" si="264"/>
        <v>2015</v>
      </c>
      <c r="V3378" s="17"/>
    </row>
    <row r="3379" spans="1:22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7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61"/>
        <v>104.99</v>
      </c>
      <c r="Q3379" s="11" t="s">
        <v>8314</v>
      </c>
      <c r="R3379" t="s">
        <v>8315</v>
      </c>
      <c r="S3379" s="16">
        <f t="shared" si="262"/>
        <v>42053.732627314821</v>
      </c>
      <c r="T3379" s="16">
        <f t="shared" si="263"/>
        <v>42083.705555555556</v>
      </c>
      <c r="U3379" s="14">
        <f t="shared" si="264"/>
        <v>2015</v>
      </c>
      <c r="V3379" s="17"/>
    </row>
    <row r="3380" spans="1:22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7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61"/>
        <v>28.19</v>
      </c>
      <c r="Q3380" s="11" t="s">
        <v>8314</v>
      </c>
      <c r="R3380" t="s">
        <v>8315</v>
      </c>
      <c r="S3380" s="16">
        <f t="shared" si="262"/>
        <v>41858.355393518519</v>
      </c>
      <c r="T3380" s="16">
        <f t="shared" si="263"/>
        <v>41882.547222222223</v>
      </c>
      <c r="U3380" s="14">
        <f t="shared" si="264"/>
        <v>2014</v>
      </c>
      <c r="V3380" s="17"/>
    </row>
    <row r="3381" spans="1:22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7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61"/>
        <v>54.55</v>
      </c>
      <c r="Q3381" s="11" t="s">
        <v>8314</v>
      </c>
      <c r="R3381" t="s">
        <v>8315</v>
      </c>
      <c r="S3381" s="16">
        <f t="shared" si="262"/>
        <v>42225.513888888891</v>
      </c>
      <c r="T3381" s="16">
        <f t="shared" si="263"/>
        <v>42242.958333333328</v>
      </c>
      <c r="U3381" s="14">
        <f t="shared" si="264"/>
        <v>2015</v>
      </c>
      <c r="V3381" s="17"/>
    </row>
    <row r="3382" spans="1:22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7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61"/>
        <v>111.89</v>
      </c>
      <c r="Q3382" s="11" t="s">
        <v>8314</v>
      </c>
      <c r="R3382" t="s">
        <v>8315</v>
      </c>
      <c r="S3382" s="16">
        <f t="shared" si="262"/>
        <v>41937.95344907407</v>
      </c>
      <c r="T3382" s="16">
        <f t="shared" si="263"/>
        <v>41972.995115740734</v>
      </c>
      <c r="U3382" s="14">
        <f t="shared" si="264"/>
        <v>2014</v>
      </c>
      <c r="V3382" s="17"/>
    </row>
    <row r="3383" spans="1:22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7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61"/>
        <v>85.21</v>
      </c>
      <c r="Q3383" s="11" t="s">
        <v>8314</v>
      </c>
      <c r="R3383" t="s">
        <v>8315</v>
      </c>
      <c r="S3383" s="16">
        <f t="shared" si="262"/>
        <v>42044.184988425928</v>
      </c>
      <c r="T3383" s="16">
        <f t="shared" si="263"/>
        <v>42074.143321759257</v>
      </c>
      <c r="U3383" s="14">
        <f t="shared" si="264"/>
        <v>2015</v>
      </c>
      <c r="V3383" s="17"/>
    </row>
    <row r="3384" spans="1:22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7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61"/>
        <v>76.650000000000006</v>
      </c>
      <c r="Q3384" s="11" t="s">
        <v>8314</v>
      </c>
      <c r="R3384" t="s">
        <v>8315</v>
      </c>
      <c r="S3384" s="16">
        <f t="shared" si="262"/>
        <v>42559.431203703702</v>
      </c>
      <c r="T3384" s="16">
        <f t="shared" si="263"/>
        <v>42583.957638888889</v>
      </c>
      <c r="U3384" s="14">
        <f t="shared" si="264"/>
        <v>2016</v>
      </c>
      <c r="V3384" s="17"/>
    </row>
    <row r="3385" spans="1:22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7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61"/>
        <v>65.17</v>
      </c>
      <c r="Q3385" s="11" t="s">
        <v>8314</v>
      </c>
      <c r="R3385" t="s">
        <v>8315</v>
      </c>
      <c r="S3385" s="16">
        <f t="shared" si="262"/>
        <v>42524.782638888893</v>
      </c>
      <c r="T3385" s="16">
        <f t="shared" si="263"/>
        <v>42544.782638888893</v>
      </c>
      <c r="U3385" s="14">
        <f t="shared" si="264"/>
        <v>2016</v>
      </c>
      <c r="V3385" s="17"/>
    </row>
    <row r="3386" spans="1:22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7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61"/>
        <v>93.76</v>
      </c>
      <c r="Q3386" s="11" t="s">
        <v>8314</v>
      </c>
      <c r="R3386" t="s">
        <v>8315</v>
      </c>
      <c r="S3386" s="16">
        <f t="shared" si="262"/>
        <v>42292.087592592594</v>
      </c>
      <c r="T3386" s="16">
        <f t="shared" si="263"/>
        <v>42329.125</v>
      </c>
      <c r="U3386" s="14">
        <f t="shared" si="264"/>
        <v>2015</v>
      </c>
      <c r="V3386" s="17"/>
    </row>
    <row r="3387" spans="1:22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7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61"/>
        <v>133.33000000000001</v>
      </c>
      <c r="Q3387" s="11" t="s">
        <v>8314</v>
      </c>
      <c r="R3387" t="s">
        <v>8315</v>
      </c>
      <c r="S3387" s="16">
        <f t="shared" si="262"/>
        <v>41953.8675</v>
      </c>
      <c r="T3387" s="16">
        <f t="shared" si="263"/>
        <v>41983.8675</v>
      </c>
      <c r="U3387" s="14">
        <f t="shared" si="264"/>
        <v>2014</v>
      </c>
      <c r="V3387" s="17"/>
    </row>
    <row r="3388" spans="1:22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7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61"/>
        <v>51.22</v>
      </c>
      <c r="Q3388" s="11" t="s">
        <v>8314</v>
      </c>
      <c r="R3388" t="s">
        <v>8315</v>
      </c>
      <c r="S3388" s="16">
        <f t="shared" si="262"/>
        <v>41946.644745370373</v>
      </c>
      <c r="T3388" s="16">
        <f t="shared" si="263"/>
        <v>41976.644745370373</v>
      </c>
      <c r="U3388" s="14">
        <f t="shared" si="264"/>
        <v>2014</v>
      </c>
      <c r="V3388" s="17"/>
    </row>
    <row r="3389" spans="1:22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7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61"/>
        <v>100.17</v>
      </c>
      <c r="Q3389" s="11" t="s">
        <v>8314</v>
      </c>
      <c r="R3389" t="s">
        <v>8315</v>
      </c>
      <c r="S3389" s="16">
        <f t="shared" si="262"/>
        <v>41947.762592592589</v>
      </c>
      <c r="T3389" s="16">
        <f t="shared" si="263"/>
        <v>41987.762592592597</v>
      </c>
      <c r="U3389" s="14">
        <f t="shared" si="264"/>
        <v>2014</v>
      </c>
      <c r="V3389" s="17"/>
    </row>
    <row r="3390" spans="1:22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7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61"/>
        <v>34.6</v>
      </c>
      <c r="Q3390" s="11" t="s">
        <v>8314</v>
      </c>
      <c r="R3390" t="s">
        <v>8315</v>
      </c>
      <c r="S3390" s="16">
        <f t="shared" si="262"/>
        <v>42143.461122685185</v>
      </c>
      <c r="T3390" s="16">
        <f t="shared" si="263"/>
        <v>42173.461122685185</v>
      </c>
      <c r="U3390" s="14">
        <f t="shared" si="264"/>
        <v>2015</v>
      </c>
      <c r="V3390" s="17"/>
    </row>
    <row r="3391" spans="1:22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7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61"/>
        <v>184.68</v>
      </c>
      <c r="Q3391" s="11" t="s">
        <v>8314</v>
      </c>
      <c r="R3391" t="s">
        <v>8315</v>
      </c>
      <c r="S3391" s="16">
        <f t="shared" si="262"/>
        <v>42494.563449074078</v>
      </c>
      <c r="T3391" s="16">
        <f t="shared" si="263"/>
        <v>42524.563449074078</v>
      </c>
      <c r="U3391" s="14">
        <f t="shared" si="264"/>
        <v>2016</v>
      </c>
      <c r="V3391" s="17"/>
    </row>
    <row r="3392" spans="1:22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7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61"/>
        <v>69.819999999999993</v>
      </c>
      <c r="Q3392" s="11" t="s">
        <v>8314</v>
      </c>
      <c r="R3392" t="s">
        <v>8315</v>
      </c>
      <c r="S3392" s="16">
        <f t="shared" si="262"/>
        <v>41815.774826388886</v>
      </c>
      <c r="T3392" s="16">
        <f t="shared" si="263"/>
        <v>41830.774826388886</v>
      </c>
      <c r="U3392" s="14">
        <f t="shared" si="264"/>
        <v>2014</v>
      </c>
      <c r="V3392" s="17"/>
    </row>
    <row r="3393" spans="1:22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7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61"/>
        <v>61.94</v>
      </c>
      <c r="Q3393" s="11" t="s">
        <v>8314</v>
      </c>
      <c r="R3393" t="s">
        <v>8315</v>
      </c>
      <c r="S3393" s="16">
        <f t="shared" si="262"/>
        <v>41830.545694444445</v>
      </c>
      <c r="T3393" s="16">
        <f t="shared" si="263"/>
        <v>41859.936111111114</v>
      </c>
      <c r="U3393" s="14">
        <f t="shared" si="264"/>
        <v>2014</v>
      </c>
      <c r="V3393" s="17"/>
    </row>
    <row r="3394" spans="1:22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7">
        <f t="shared" ref="F3394:F3457" si="265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61"/>
        <v>41.67</v>
      </c>
      <c r="Q3394" s="11" t="s">
        <v>8314</v>
      </c>
      <c r="R3394" t="s">
        <v>8315</v>
      </c>
      <c r="S3394" s="16">
        <f t="shared" si="262"/>
        <v>42446.845543981486</v>
      </c>
      <c r="T3394" s="16">
        <f t="shared" si="263"/>
        <v>42496.845543981486</v>
      </c>
      <c r="U3394" s="14">
        <f t="shared" si="264"/>
        <v>2016</v>
      </c>
      <c r="V3394" s="17"/>
    </row>
    <row r="3395" spans="1:22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7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66">IFERROR(ROUND(E3395/M3395,2),0)</f>
        <v>36.07</v>
      </c>
      <c r="Q3395" s="11" t="s">
        <v>8314</v>
      </c>
      <c r="R3395" t="s">
        <v>8315</v>
      </c>
      <c r="S3395" s="16">
        <f t="shared" ref="S3395:S3458" si="267">(((K3395/60)/60)/24)+DATE(1970,1,1)</f>
        <v>41923.921643518523</v>
      </c>
      <c r="T3395" s="16">
        <f t="shared" ref="T3395:T3458" si="268">(((J3395/60)/60)/24)+DATE(1970,1,1)</f>
        <v>41949.031944444447</v>
      </c>
      <c r="U3395" s="14">
        <f t="shared" si="264"/>
        <v>2014</v>
      </c>
      <c r="V3395" s="17"/>
    </row>
    <row r="3396" spans="1:22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7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66"/>
        <v>29</v>
      </c>
      <c r="Q3396" s="11" t="s">
        <v>8314</v>
      </c>
      <c r="R3396" t="s">
        <v>8315</v>
      </c>
      <c r="S3396" s="16">
        <f t="shared" si="267"/>
        <v>41817.59542824074</v>
      </c>
      <c r="T3396" s="16">
        <f t="shared" si="268"/>
        <v>41847.59542824074</v>
      </c>
      <c r="U3396" s="14">
        <f t="shared" ref="U3396:U3459" si="269">YEAR(S3396)</f>
        <v>2014</v>
      </c>
      <c r="V3396" s="17"/>
    </row>
    <row r="3397" spans="1:22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7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66"/>
        <v>24.21</v>
      </c>
      <c r="Q3397" s="11" t="s">
        <v>8314</v>
      </c>
      <c r="R3397" t="s">
        <v>8315</v>
      </c>
      <c r="S3397" s="16">
        <f t="shared" si="267"/>
        <v>42140.712314814817</v>
      </c>
      <c r="T3397" s="16">
        <f t="shared" si="268"/>
        <v>42154.756944444445</v>
      </c>
      <c r="U3397" s="14">
        <f t="shared" si="269"/>
        <v>2015</v>
      </c>
      <c r="V3397" s="17"/>
    </row>
    <row r="3398" spans="1:22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7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66"/>
        <v>55.89</v>
      </c>
      <c r="Q3398" s="11" t="s">
        <v>8314</v>
      </c>
      <c r="R3398" t="s">
        <v>8315</v>
      </c>
      <c r="S3398" s="16">
        <f t="shared" si="267"/>
        <v>41764.44663194444</v>
      </c>
      <c r="T3398" s="16">
        <f t="shared" si="268"/>
        <v>41791.165972222225</v>
      </c>
      <c r="U3398" s="14">
        <f t="shared" si="269"/>
        <v>2014</v>
      </c>
      <c r="V3398" s="17"/>
    </row>
    <row r="3399" spans="1:22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7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66"/>
        <v>11.67</v>
      </c>
      <c r="Q3399" s="11" t="s">
        <v>8314</v>
      </c>
      <c r="R3399" t="s">
        <v>8315</v>
      </c>
      <c r="S3399" s="16">
        <f t="shared" si="267"/>
        <v>42378.478344907402</v>
      </c>
      <c r="T3399" s="16">
        <f t="shared" si="268"/>
        <v>42418.916666666672</v>
      </c>
      <c r="U3399" s="14">
        <f t="shared" si="269"/>
        <v>2016</v>
      </c>
      <c r="V3399" s="17"/>
    </row>
    <row r="3400" spans="1:22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7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66"/>
        <v>68.349999999999994</v>
      </c>
      <c r="Q3400" s="11" t="s">
        <v>8314</v>
      </c>
      <c r="R3400" t="s">
        <v>8315</v>
      </c>
      <c r="S3400" s="16">
        <f t="shared" si="267"/>
        <v>41941.75203703704</v>
      </c>
      <c r="T3400" s="16">
        <f t="shared" si="268"/>
        <v>41964.708333333328</v>
      </c>
      <c r="U3400" s="14">
        <f t="shared" si="269"/>
        <v>2014</v>
      </c>
      <c r="V3400" s="17"/>
    </row>
    <row r="3401" spans="1:22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7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66"/>
        <v>27.07</v>
      </c>
      <c r="Q3401" s="11" t="s">
        <v>8314</v>
      </c>
      <c r="R3401" t="s">
        <v>8315</v>
      </c>
      <c r="S3401" s="16">
        <f t="shared" si="267"/>
        <v>42026.920428240745</v>
      </c>
      <c r="T3401" s="16">
        <f t="shared" si="268"/>
        <v>42056.920428240745</v>
      </c>
      <c r="U3401" s="14">
        <f t="shared" si="269"/>
        <v>2015</v>
      </c>
      <c r="V3401" s="17"/>
    </row>
    <row r="3402" spans="1:22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7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66"/>
        <v>118.13</v>
      </c>
      <c r="Q3402" s="11" t="s">
        <v>8314</v>
      </c>
      <c r="R3402" t="s">
        <v>8315</v>
      </c>
      <c r="S3402" s="16">
        <f t="shared" si="267"/>
        <v>41834.953865740739</v>
      </c>
      <c r="T3402" s="16">
        <f t="shared" si="268"/>
        <v>41879.953865740739</v>
      </c>
      <c r="U3402" s="14">
        <f t="shared" si="269"/>
        <v>2014</v>
      </c>
      <c r="V3402" s="17"/>
    </row>
    <row r="3403" spans="1:22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7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66"/>
        <v>44.76</v>
      </c>
      <c r="Q3403" s="11" t="s">
        <v>8314</v>
      </c>
      <c r="R3403" t="s">
        <v>8315</v>
      </c>
      <c r="S3403" s="16">
        <f t="shared" si="267"/>
        <v>42193.723912037036</v>
      </c>
      <c r="T3403" s="16">
        <f t="shared" si="268"/>
        <v>42223.723912037036</v>
      </c>
      <c r="U3403" s="14">
        <f t="shared" si="269"/>
        <v>2015</v>
      </c>
      <c r="V3403" s="17"/>
    </row>
    <row r="3404" spans="1:22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7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66"/>
        <v>99.79</v>
      </c>
      <c r="Q3404" s="11" t="s">
        <v>8314</v>
      </c>
      <c r="R3404" t="s">
        <v>8315</v>
      </c>
      <c r="S3404" s="16">
        <f t="shared" si="267"/>
        <v>42290.61855324074</v>
      </c>
      <c r="T3404" s="16">
        <f t="shared" si="268"/>
        <v>42320.104861111111</v>
      </c>
      <c r="U3404" s="14">
        <f t="shared" si="269"/>
        <v>2015</v>
      </c>
      <c r="V3404" s="17"/>
    </row>
    <row r="3405" spans="1:22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7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66"/>
        <v>117.65</v>
      </c>
      <c r="Q3405" s="11" t="s">
        <v>8314</v>
      </c>
      <c r="R3405" t="s">
        <v>8315</v>
      </c>
      <c r="S3405" s="16">
        <f t="shared" si="267"/>
        <v>42150.462083333332</v>
      </c>
      <c r="T3405" s="16">
        <f t="shared" si="268"/>
        <v>42180.462083333332</v>
      </c>
      <c r="U3405" s="14">
        <f t="shared" si="269"/>
        <v>2015</v>
      </c>
      <c r="V3405" s="17"/>
    </row>
    <row r="3406" spans="1:22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7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66"/>
        <v>203.33</v>
      </c>
      <c r="Q3406" s="11" t="s">
        <v>8314</v>
      </c>
      <c r="R3406" t="s">
        <v>8315</v>
      </c>
      <c r="S3406" s="16">
        <f t="shared" si="267"/>
        <v>42152.503495370373</v>
      </c>
      <c r="T3406" s="16">
        <f t="shared" si="268"/>
        <v>42172.503495370373</v>
      </c>
      <c r="U3406" s="14">
        <f t="shared" si="269"/>
        <v>2015</v>
      </c>
      <c r="V3406" s="17"/>
    </row>
    <row r="3407" spans="1:22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7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66"/>
        <v>28.32</v>
      </c>
      <c r="Q3407" s="11" t="s">
        <v>8314</v>
      </c>
      <c r="R3407" t="s">
        <v>8315</v>
      </c>
      <c r="S3407" s="16">
        <f t="shared" si="267"/>
        <v>42410.017199074078</v>
      </c>
      <c r="T3407" s="16">
        <f t="shared" si="268"/>
        <v>42430.999305555553</v>
      </c>
      <c r="U3407" s="14">
        <f t="shared" si="269"/>
        <v>2016</v>
      </c>
      <c r="V3407" s="17"/>
    </row>
    <row r="3408" spans="1:22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7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66"/>
        <v>110.23</v>
      </c>
      <c r="Q3408" s="11" t="s">
        <v>8314</v>
      </c>
      <c r="R3408" t="s">
        <v>8315</v>
      </c>
      <c r="S3408" s="16">
        <f t="shared" si="267"/>
        <v>41791.492777777778</v>
      </c>
      <c r="T3408" s="16">
        <f t="shared" si="268"/>
        <v>41836.492777777778</v>
      </c>
      <c r="U3408" s="14">
        <f t="shared" si="269"/>
        <v>2014</v>
      </c>
      <c r="V3408" s="17"/>
    </row>
    <row r="3409" spans="1:22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7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66"/>
        <v>31.97</v>
      </c>
      <c r="Q3409" s="11" t="s">
        <v>8314</v>
      </c>
      <c r="R3409" t="s">
        <v>8315</v>
      </c>
      <c r="S3409" s="16">
        <f t="shared" si="267"/>
        <v>41796.422326388885</v>
      </c>
      <c r="T3409" s="16">
        <f t="shared" si="268"/>
        <v>41826.422326388885</v>
      </c>
      <c r="U3409" s="14">
        <f t="shared" si="269"/>
        <v>2014</v>
      </c>
      <c r="V3409" s="17"/>
    </row>
    <row r="3410" spans="1:22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7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66"/>
        <v>58.61</v>
      </c>
      <c r="Q3410" s="11" t="s">
        <v>8314</v>
      </c>
      <c r="R3410" t="s">
        <v>8315</v>
      </c>
      <c r="S3410" s="16">
        <f t="shared" si="267"/>
        <v>41808.991944444446</v>
      </c>
      <c r="T3410" s="16">
        <f t="shared" si="268"/>
        <v>41838.991944444446</v>
      </c>
      <c r="U3410" s="14">
        <f t="shared" si="269"/>
        <v>2014</v>
      </c>
      <c r="V3410" s="17"/>
    </row>
    <row r="3411" spans="1:22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7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66"/>
        <v>29.43</v>
      </c>
      <c r="Q3411" s="11" t="s">
        <v>8314</v>
      </c>
      <c r="R3411" t="s">
        <v>8315</v>
      </c>
      <c r="S3411" s="16">
        <f t="shared" si="267"/>
        <v>42544.814328703709</v>
      </c>
      <c r="T3411" s="16">
        <f t="shared" si="268"/>
        <v>42582.873611111107</v>
      </c>
      <c r="U3411" s="14">
        <f t="shared" si="269"/>
        <v>2016</v>
      </c>
      <c r="V3411" s="17"/>
    </row>
    <row r="3412" spans="1:22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7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66"/>
        <v>81.38</v>
      </c>
      <c r="Q3412" s="11" t="s">
        <v>8314</v>
      </c>
      <c r="R3412" t="s">
        <v>8315</v>
      </c>
      <c r="S3412" s="16">
        <f t="shared" si="267"/>
        <v>42500.041550925926</v>
      </c>
      <c r="T3412" s="16">
        <f t="shared" si="268"/>
        <v>42527.291666666672</v>
      </c>
      <c r="U3412" s="14">
        <f t="shared" si="269"/>
        <v>2016</v>
      </c>
      <c r="V3412" s="17"/>
    </row>
    <row r="3413" spans="1:22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7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66"/>
        <v>199.17</v>
      </c>
      <c r="Q3413" s="11" t="s">
        <v>8314</v>
      </c>
      <c r="R3413" t="s">
        <v>8315</v>
      </c>
      <c r="S3413" s="16">
        <f t="shared" si="267"/>
        <v>42265.022824074069</v>
      </c>
      <c r="T3413" s="16">
        <f t="shared" si="268"/>
        <v>42285.022824074069</v>
      </c>
      <c r="U3413" s="14">
        <f t="shared" si="269"/>
        <v>2015</v>
      </c>
      <c r="V3413" s="17"/>
    </row>
    <row r="3414" spans="1:22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7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66"/>
        <v>115.38</v>
      </c>
      <c r="Q3414" s="11" t="s">
        <v>8314</v>
      </c>
      <c r="R3414" t="s">
        <v>8315</v>
      </c>
      <c r="S3414" s="16">
        <f t="shared" si="267"/>
        <v>41879.959050925929</v>
      </c>
      <c r="T3414" s="16">
        <f t="shared" si="268"/>
        <v>41909.959050925929</v>
      </c>
      <c r="U3414" s="14">
        <f t="shared" si="269"/>
        <v>2014</v>
      </c>
      <c r="V3414" s="17"/>
    </row>
    <row r="3415" spans="1:22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7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66"/>
        <v>46.43</v>
      </c>
      <c r="Q3415" s="11" t="s">
        <v>8314</v>
      </c>
      <c r="R3415" t="s">
        <v>8315</v>
      </c>
      <c r="S3415" s="16">
        <f t="shared" si="267"/>
        <v>42053.733078703706</v>
      </c>
      <c r="T3415" s="16">
        <f t="shared" si="268"/>
        <v>42063.207638888889</v>
      </c>
      <c r="U3415" s="14">
        <f t="shared" si="269"/>
        <v>2015</v>
      </c>
      <c r="V3415" s="17"/>
    </row>
    <row r="3416" spans="1:22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7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66"/>
        <v>70.569999999999993</v>
      </c>
      <c r="Q3416" s="11" t="s">
        <v>8314</v>
      </c>
      <c r="R3416" t="s">
        <v>8315</v>
      </c>
      <c r="S3416" s="16">
        <f t="shared" si="267"/>
        <v>42675.832465277781</v>
      </c>
      <c r="T3416" s="16">
        <f t="shared" si="268"/>
        <v>42705.332638888889</v>
      </c>
      <c r="U3416" s="14">
        <f t="shared" si="269"/>
        <v>2016</v>
      </c>
      <c r="V3416" s="17"/>
    </row>
    <row r="3417" spans="1:22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7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66"/>
        <v>22.22</v>
      </c>
      <c r="Q3417" s="11" t="s">
        <v>8314</v>
      </c>
      <c r="R3417" t="s">
        <v>8315</v>
      </c>
      <c r="S3417" s="16">
        <f t="shared" si="267"/>
        <v>42467.144166666665</v>
      </c>
      <c r="T3417" s="16">
        <f t="shared" si="268"/>
        <v>42477.979166666672</v>
      </c>
      <c r="U3417" s="14">
        <f t="shared" si="269"/>
        <v>2016</v>
      </c>
      <c r="V3417" s="17"/>
    </row>
    <row r="3418" spans="1:22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7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66"/>
        <v>159.47</v>
      </c>
      <c r="Q3418" s="11" t="s">
        <v>8314</v>
      </c>
      <c r="R3418" t="s">
        <v>8315</v>
      </c>
      <c r="S3418" s="16">
        <f t="shared" si="267"/>
        <v>42089.412557870368</v>
      </c>
      <c r="T3418" s="16">
        <f t="shared" si="268"/>
        <v>42117.770833333328</v>
      </c>
      <c r="U3418" s="14">
        <f t="shared" si="269"/>
        <v>2015</v>
      </c>
      <c r="V3418" s="17"/>
    </row>
    <row r="3419" spans="1:22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7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66"/>
        <v>37.78</v>
      </c>
      <c r="Q3419" s="11" t="s">
        <v>8314</v>
      </c>
      <c r="R3419" t="s">
        <v>8315</v>
      </c>
      <c r="S3419" s="16">
        <f t="shared" si="267"/>
        <v>41894.91375</v>
      </c>
      <c r="T3419" s="16">
        <f t="shared" si="268"/>
        <v>41938.029861111114</v>
      </c>
      <c r="U3419" s="14">
        <f t="shared" si="269"/>
        <v>2014</v>
      </c>
      <c r="V3419" s="17"/>
    </row>
    <row r="3420" spans="1:22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7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66"/>
        <v>72.05</v>
      </c>
      <c r="Q3420" s="11" t="s">
        <v>8314</v>
      </c>
      <c r="R3420" t="s">
        <v>8315</v>
      </c>
      <c r="S3420" s="16">
        <f t="shared" si="267"/>
        <v>41752.83457175926</v>
      </c>
      <c r="T3420" s="16">
        <f t="shared" si="268"/>
        <v>41782.83457175926</v>
      </c>
      <c r="U3420" s="14">
        <f t="shared" si="269"/>
        <v>2014</v>
      </c>
      <c r="V3420" s="17"/>
    </row>
    <row r="3421" spans="1:22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7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66"/>
        <v>63.7</v>
      </c>
      <c r="Q3421" s="11" t="s">
        <v>8314</v>
      </c>
      <c r="R3421" t="s">
        <v>8315</v>
      </c>
      <c r="S3421" s="16">
        <f t="shared" si="267"/>
        <v>42448.821585648147</v>
      </c>
      <c r="T3421" s="16">
        <f t="shared" si="268"/>
        <v>42466.895833333328</v>
      </c>
      <c r="U3421" s="14">
        <f t="shared" si="269"/>
        <v>2016</v>
      </c>
      <c r="V3421" s="17"/>
    </row>
    <row r="3422" spans="1:22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7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66"/>
        <v>28.41</v>
      </c>
      <c r="Q3422" s="11" t="s">
        <v>8314</v>
      </c>
      <c r="R3422" t="s">
        <v>8315</v>
      </c>
      <c r="S3422" s="16">
        <f t="shared" si="267"/>
        <v>42405.090300925927</v>
      </c>
      <c r="T3422" s="16">
        <f t="shared" si="268"/>
        <v>42414</v>
      </c>
      <c r="U3422" s="14">
        <f t="shared" si="269"/>
        <v>2016</v>
      </c>
      <c r="V3422" s="17"/>
    </row>
    <row r="3423" spans="1:22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7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66"/>
        <v>103.21</v>
      </c>
      <c r="Q3423" s="11" t="s">
        <v>8314</v>
      </c>
      <c r="R3423" t="s">
        <v>8315</v>
      </c>
      <c r="S3423" s="16">
        <f t="shared" si="267"/>
        <v>42037.791238425925</v>
      </c>
      <c r="T3423" s="16">
        <f t="shared" si="268"/>
        <v>42067.791238425925</v>
      </c>
      <c r="U3423" s="14">
        <f t="shared" si="269"/>
        <v>2015</v>
      </c>
      <c r="V3423" s="17"/>
    </row>
    <row r="3424" spans="1:22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7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66"/>
        <v>71.150000000000006</v>
      </c>
      <c r="Q3424" s="11" t="s">
        <v>8314</v>
      </c>
      <c r="R3424" t="s">
        <v>8315</v>
      </c>
      <c r="S3424" s="16">
        <f t="shared" si="267"/>
        <v>42323.562222222223</v>
      </c>
      <c r="T3424" s="16">
        <f t="shared" si="268"/>
        <v>42352</v>
      </c>
      <c r="U3424" s="14">
        <f t="shared" si="269"/>
        <v>2015</v>
      </c>
      <c r="V3424" s="17"/>
    </row>
    <row r="3425" spans="1:22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7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66"/>
        <v>35</v>
      </c>
      <c r="Q3425" s="11" t="s">
        <v>8314</v>
      </c>
      <c r="R3425" t="s">
        <v>8315</v>
      </c>
      <c r="S3425" s="16">
        <f t="shared" si="267"/>
        <v>42088.911354166667</v>
      </c>
      <c r="T3425" s="16">
        <f t="shared" si="268"/>
        <v>42118.911354166667</v>
      </c>
      <c r="U3425" s="14">
        <f t="shared" si="269"/>
        <v>2015</v>
      </c>
      <c r="V3425" s="17"/>
    </row>
    <row r="3426" spans="1:22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7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66"/>
        <v>81.78</v>
      </c>
      <c r="Q3426" s="11" t="s">
        <v>8314</v>
      </c>
      <c r="R3426" t="s">
        <v>8315</v>
      </c>
      <c r="S3426" s="16">
        <f t="shared" si="267"/>
        <v>42018.676898148144</v>
      </c>
      <c r="T3426" s="16">
        <f t="shared" si="268"/>
        <v>42040.290972222225</v>
      </c>
      <c r="U3426" s="14">
        <f t="shared" si="269"/>
        <v>2015</v>
      </c>
      <c r="V3426" s="17"/>
    </row>
    <row r="3427" spans="1:22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7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66"/>
        <v>297.02999999999997</v>
      </c>
      <c r="Q3427" s="11" t="s">
        <v>8314</v>
      </c>
      <c r="R3427" t="s">
        <v>8315</v>
      </c>
      <c r="S3427" s="16">
        <f t="shared" si="267"/>
        <v>41884.617314814815</v>
      </c>
      <c r="T3427" s="16">
        <f t="shared" si="268"/>
        <v>41916.617314814815</v>
      </c>
      <c r="U3427" s="14">
        <f t="shared" si="269"/>
        <v>2014</v>
      </c>
      <c r="V3427" s="17"/>
    </row>
    <row r="3428" spans="1:22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7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66"/>
        <v>46.61</v>
      </c>
      <c r="Q3428" s="11" t="s">
        <v>8314</v>
      </c>
      <c r="R3428" t="s">
        <v>8315</v>
      </c>
      <c r="S3428" s="16">
        <f t="shared" si="267"/>
        <v>41884.056747685187</v>
      </c>
      <c r="T3428" s="16">
        <f t="shared" si="268"/>
        <v>41903.083333333336</v>
      </c>
      <c r="U3428" s="14">
        <f t="shared" si="269"/>
        <v>2014</v>
      </c>
      <c r="V3428" s="17"/>
    </row>
    <row r="3429" spans="1:22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7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66"/>
        <v>51.72</v>
      </c>
      <c r="Q3429" s="11" t="s">
        <v>8314</v>
      </c>
      <c r="R3429" t="s">
        <v>8315</v>
      </c>
      <c r="S3429" s="16">
        <f t="shared" si="267"/>
        <v>41792.645277777774</v>
      </c>
      <c r="T3429" s="16">
        <f t="shared" si="268"/>
        <v>41822.645277777774</v>
      </c>
      <c r="U3429" s="14">
        <f t="shared" si="269"/>
        <v>2014</v>
      </c>
      <c r="V3429" s="17"/>
    </row>
    <row r="3430" spans="1:22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7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66"/>
        <v>40.29</v>
      </c>
      <c r="Q3430" s="11" t="s">
        <v>8314</v>
      </c>
      <c r="R3430" t="s">
        <v>8315</v>
      </c>
      <c r="S3430" s="16">
        <f t="shared" si="267"/>
        <v>42038.720451388886</v>
      </c>
      <c r="T3430" s="16">
        <f t="shared" si="268"/>
        <v>42063.708333333328</v>
      </c>
      <c r="U3430" s="14">
        <f t="shared" si="269"/>
        <v>2015</v>
      </c>
      <c r="V3430" s="17"/>
    </row>
    <row r="3431" spans="1:22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7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66"/>
        <v>16.25</v>
      </c>
      <c r="Q3431" s="11" t="s">
        <v>8314</v>
      </c>
      <c r="R3431" t="s">
        <v>8315</v>
      </c>
      <c r="S3431" s="16">
        <f t="shared" si="267"/>
        <v>42662.021539351852</v>
      </c>
      <c r="T3431" s="16">
        <f t="shared" si="268"/>
        <v>42676.021539351852</v>
      </c>
      <c r="U3431" s="14">
        <f t="shared" si="269"/>
        <v>2016</v>
      </c>
      <c r="V3431" s="17"/>
    </row>
    <row r="3432" spans="1:22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7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66"/>
        <v>30.15</v>
      </c>
      <c r="Q3432" s="11" t="s">
        <v>8314</v>
      </c>
      <c r="R3432" t="s">
        <v>8315</v>
      </c>
      <c r="S3432" s="16">
        <f t="shared" si="267"/>
        <v>41820.945613425924</v>
      </c>
      <c r="T3432" s="16">
        <f t="shared" si="268"/>
        <v>41850.945613425924</v>
      </c>
      <c r="U3432" s="14">
        <f t="shared" si="269"/>
        <v>2014</v>
      </c>
      <c r="V3432" s="17"/>
    </row>
    <row r="3433" spans="1:22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7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66"/>
        <v>95.24</v>
      </c>
      <c r="Q3433" s="11" t="s">
        <v>8314</v>
      </c>
      <c r="R3433" t="s">
        <v>8315</v>
      </c>
      <c r="S3433" s="16">
        <f t="shared" si="267"/>
        <v>41839.730937500004</v>
      </c>
      <c r="T3433" s="16">
        <f t="shared" si="268"/>
        <v>41869.730937500004</v>
      </c>
      <c r="U3433" s="14">
        <f t="shared" si="269"/>
        <v>2014</v>
      </c>
      <c r="V3433" s="17"/>
    </row>
    <row r="3434" spans="1:22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7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66"/>
        <v>52.21</v>
      </c>
      <c r="Q3434" s="11" t="s">
        <v>8314</v>
      </c>
      <c r="R3434" t="s">
        <v>8315</v>
      </c>
      <c r="S3434" s="16">
        <f t="shared" si="267"/>
        <v>42380.581180555557</v>
      </c>
      <c r="T3434" s="16">
        <f t="shared" si="268"/>
        <v>42405.916666666672</v>
      </c>
      <c r="U3434" s="14">
        <f t="shared" si="269"/>
        <v>2016</v>
      </c>
      <c r="V3434" s="17"/>
    </row>
    <row r="3435" spans="1:22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7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66"/>
        <v>134.15</v>
      </c>
      <c r="Q3435" s="11" t="s">
        <v>8314</v>
      </c>
      <c r="R3435" t="s">
        <v>8315</v>
      </c>
      <c r="S3435" s="16">
        <f t="shared" si="267"/>
        <v>41776.063136574077</v>
      </c>
      <c r="T3435" s="16">
        <f t="shared" si="268"/>
        <v>41807.125</v>
      </c>
      <c r="U3435" s="14">
        <f t="shared" si="269"/>
        <v>2014</v>
      </c>
      <c r="V3435" s="17"/>
    </row>
    <row r="3436" spans="1:22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7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66"/>
        <v>62.83</v>
      </c>
      <c r="Q3436" s="11" t="s">
        <v>8314</v>
      </c>
      <c r="R3436" t="s">
        <v>8315</v>
      </c>
      <c r="S3436" s="16">
        <f t="shared" si="267"/>
        <v>41800.380428240744</v>
      </c>
      <c r="T3436" s="16">
        <f t="shared" si="268"/>
        <v>41830.380428240744</v>
      </c>
      <c r="U3436" s="14">
        <f t="shared" si="269"/>
        <v>2014</v>
      </c>
      <c r="V3436" s="17"/>
    </row>
    <row r="3437" spans="1:22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7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66"/>
        <v>58.95</v>
      </c>
      <c r="Q3437" s="11" t="s">
        <v>8314</v>
      </c>
      <c r="R3437" t="s">
        <v>8315</v>
      </c>
      <c r="S3437" s="16">
        <f t="shared" si="267"/>
        <v>42572.61681712963</v>
      </c>
      <c r="T3437" s="16">
        <f t="shared" si="268"/>
        <v>42589.125</v>
      </c>
      <c r="U3437" s="14">
        <f t="shared" si="269"/>
        <v>2016</v>
      </c>
      <c r="V3437" s="17"/>
    </row>
    <row r="3438" spans="1:22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7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66"/>
        <v>143.11000000000001</v>
      </c>
      <c r="Q3438" s="11" t="s">
        <v>8314</v>
      </c>
      <c r="R3438" t="s">
        <v>8315</v>
      </c>
      <c r="S3438" s="16">
        <f t="shared" si="267"/>
        <v>41851.541585648149</v>
      </c>
      <c r="T3438" s="16">
        <f t="shared" si="268"/>
        <v>41872.686111111114</v>
      </c>
      <c r="U3438" s="14">
        <f t="shared" si="269"/>
        <v>2014</v>
      </c>
      <c r="V3438" s="17"/>
    </row>
    <row r="3439" spans="1:22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7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66"/>
        <v>84.17</v>
      </c>
      <c r="Q3439" s="11" t="s">
        <v>8314</v>
      </c>
      <c r="R3439" t="s">
        <v>8315</v>
      </c>
      <c r="S3439" s="16">
        <f t="shared" si="267"/>
        <v>42205.710879629631</v>
      </c>
      <c r="T3439" s="16">
        <f t="shared" si="268"/>
        <v>42235.710879629631</v>
      </c>
      <c r="U3439" s="14">
        <f t="shared" si="269"/>
        <v>2015</v>
      </c>
      <c r="V3439" s="17"/>
    </row>
    <row r="3440" spans="1:22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7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66"/>
        <v>186.07</v>
      </c>
      <c r="Q3440" s="11" t="s">
        <v>8314</v>
      </c>
      <c r="R3440" t="s">
        <v>8315</v>
      </c>
      <c r="S3440" s="16">
        <f t="shared" si="267"/>
        <v>42100.927858796291</v>
      </c>
      <c r="T3440" s="16">
        <f t="shared" si="268"/>
        <v>42126.875</v>
      </c>
      <c r="U3440" s="14">
        <f t="shared" si="269"/>
        <v>2015</v>
      </c>
      <c r="V3440" s="17"/>
    </row>
    <row r="3441" spans="1:22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7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66"/>
        <v>89.79</v>
      </c>
      <c r="Q3441" s="11" t="s">
        <v>8314</v>
      </c>
      <c r="R3441" t="s">
        <v>8315</v>
      </c>
      <c r="S3441" s="16">
        <f t="shared" si="267"/>
        <v>42374.911226851851</v>
      </c>
      <c r="T3441" s="16">
        <f t="shared" si="268"/>
        <v>42388.207638888889</v>
      </c>
      <c r="U3441" s="14">
        <f t="shared" si="269"/>
        <v>2016</v>
      </c>
      <c r="V3441" s="17"/>
    </row>
    <row r="3442" spans="1:22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7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66"/>
        <v>64.16</v>
      </c>
      <c r="Q3442" s="11" t="s">
        <v>8314</v>
      </c>
      <c r="R3442" t="s">
        <v>8315</v>
      </c>
      <c r="S3442" s="16">
        <f t="shared" si="267"/>
        <v>41809.12300925926</v>
      </c>
      <c r="T3442" s="16">
        <f t="shared" si="268"/>
        <v>41831.677083333336</v>
      </c>
      <c r="U3442" s="14">
        <f t="shared" si="269"/>
        <v>2014</v>
      </c>
      <c r="V3442" s="17"/>
    </row>
    <row r="3443" spans="1:22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7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66"/>
        <v>59.65</v>
      </c>
      <c r="Q3443" s="11" t="s">
        <v>8314</v>
      </c>
      <c r="R3443" t="s">
        <v>8315</v>
      </c>
      <c r="S3443" s="16">
        <f t="shared" si="267"/>
        <v>42294.429641203707</v>
      </c>
      <c r="T3443" s="16">
        <f t="shared" si="268"/>
        <v>42321.845138888893</v>
      </c>
      <c r="U3443" s="14">
        <f t="shared" si="269"/>
        <v>2015</v>
      </c>
      <c r="V3443" s="17"/>
    </row>
    <row r="3444" spans="1:22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7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66"/>
        <v>31.25</v>
      </c>
      <c r="Q3444" s="11" t="s">
        <v>8314</v>
      </c>
      <c r="R3444" t="s">
        <v>8315</v>
      </c>
      <c r="S3444" s="16">
        <f t="shared" si="267"/>
        <v>42124.841111111105</v>
      </c>
      <c r="T3444" s="16">
        <f t="shared" si="268"/>
        <v>42154.841111111105</v>
      </c>
      <c r="U3444" s="14">
        <f t="shared" si="269"/>
        <v>2015</v>
      </c>
      <c r="V3444" s="17"/>
    </row>
    <row r="3445" spans="1:22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7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66"/>
        <v>41.22</v>
      </c>
      <c r="Q3445" s="11" t="s">
        <v>8314</v>
      </c>
      <c r="R3445" t="s">
        <v>8315</v>
      </c>
      <c r="S3445" s="16">
        <f t="shared" si="267"/>
        <v>41861.524837962963</v>
      </c>
      <c r="T3445" s="16">
        <f t="shared" si="268"/>
        <v>41891.524837962963</v>
      </c>
      <c r="U3445" s="14">
        <f t="shared" si="269"/>
        <v>2014</v>
      </c>
      <c r="V3445" s="17"/>
    </row>
    <row r="3446" spans="1:22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7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66"/>
        <v>43.35</v>
      </c>
      <c r="Q3446" s="11" t="s">
        <v>8314</v>
      </c>
      <c r="R3446" t="s">
        <v>8315</v>
      </c>
      <c r="S3446" s="16">
        <f t="shared" si="267"/>
        <v>42521.291504629626</v>
      </c>
      <c r="T3446" s="16">
        <f t="shared" si="268"/>
        <v>42529.582638888889</v>
      </c>
      <c r="U3446" s="14">
        <f t="shared" si="269"/>
        <v>2016</v>
      </c>
      <c r="V3446" s="17"/>
    </row>
    <row r="3447" spans="1:22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7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66"/>
        <v>64.52</v>
      </c>
      <c r="Q3447" s="11" t="s">
        <v>8314</v>
      </c>
      <c r="R3447" t="s">
        <v>8315</v>
      </c>
      <c r="S3447" s="16">
        <f t="shared" si="267"/>
        <v>42272.530509259261</v>
      </c>
      <c r="T3447" s="16">
        <f t="shared" si="268"/>
        <v>42300.530509259261</v>
      </c>
      <c r="U3447" s="14">
        <f t="shared" si="269"/>
        <v>2015</v>
      </c>
      <c r="V3447" s="17"/>
    </row>
    <row r="3448" spans="1:22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7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66"/>
        <v>43.28</v>
      </c>
      <c r="Q3448" s="11" t="s">
        <v>8314</v>
      </c>
      <c r="R3448" t="s">
        <v>8315</v>
      </c>
      <c r="S3448" s="16">
        <f t="shared" si="267"/>
        <v>42016.832465277781</v>
      </c>
      <c r="T3448" s="16">
        <f t="shared" si="268"/>
        <v>42040.513888888891</v>
      </c>
      <c r="U3448" s="14">
        <f t="shared" si="269"/>
        <v>2015</v>
      </c>
      <c r="V3448" s="17"/>
    </row>
    <row r="3449" spans="1:22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7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66"/>
        <v>77</v>
      </c>
      <c r="Q3449" s="11" t="s">
        <v>8314</v>
      </c>
      <c r="R3449" t="s">
        <v>8315</v>
      </c>
      <c r="S3449" s="16">
        <f t="shared" si="267"/>
        <v>42402.889027777783</v>
      </c>
      <c r="T3449" s="16">
        <f t="shared" si="268"/>
        <v>42447.847361111111</v>
      </c>
      <c r="U3449" s="14">
        <f t="shared" si="269"/>
        <v>2016</v>
      </c>
      <c r="V3449" s="17"/>
    </row>
    <row r="3450" spans="1:22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7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66"/>
        <v>51.22</v>
      </c>
      <c r="Q3450" s="11" t="s">
        <v>8314</v>
      </c>
      <c r="R3450" t="s">
        <v>8315</v>
      </c>
      <c r="S3450" s="16">
        <f t="shared" si="267"/>
        <v>41960.119085648148</v>
      </c>
      <c r="T3450" s="16">
        <f t="shared" si="268"/>
        <v>41990.119085648148</v>
      </c>
      <c r="U3450" s="14">
        <f t="shared" si="269"/>
        <v>2014</v>
      </c>
      <c r="V3450" s="17"/>
    </row>
    <row r="3451" spans="1:22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7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66"/>
        <v>68.25</v>
      </c>
      <c r="Q3451" s="11" t="s">
        <v>8314</v>
      </c>
      <c r="R3451" t="s">
        <v>8315</v>
      </c>
      <c r="S3451" s="16">
        <f t="shared" si="267"/>
        <v>42532.052523148144</v>
      </c>
      <c r="T3451" s="16">
        <f t="shared" si="268"/>
        <v>42560.166666666672</v>
      </c>
      <c r="U3451" s="14">
        <f t="shared" si="269"/>
        <v>2016</v>
      </c>
      <c r="V3451" s="17"/>
    </row>
    <row r="3452" spans="1:22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7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66"/>
        <v>19.489999999999998</v>
      </c>
      <c r="Q3452" s="11" t="s">
        <v>8314</v>
      </c>
      <c r="R3452" t="s">
        <v>8315</v>
      </c>
      <c r="S3452" s="16">
        <f t="shared" si="267"/>
        <v>42036.704525462963</v>
      </c>
      <c r="T3452" s="16">
        <f t="shared" si="268"/>
        <v>42096.662858796291</v>
      </c>
      <c r="U3452" s="14">
        <f t="shared" si="269"/>
        <v>2015</v>
      </c>
      <c r="V3452" s="17"/>
    </row>
    <row r="3453" spans="1:22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7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66"/>
        <v>41.13</v>
      </c>
      <c r="Q3453" s="11" t="s">
        <v>8314</v>
      </c>
      <c r="R3453" t="s">
        <v>8315</v>
      </c>
      <c r="S3453" s="16">
        <f t="shared" si="267"/>
        <v>42088.723692129628</v>
      </c>
      <c r="T3453" s="16">
        <f t="shared" si="268"/>
        <v>42115.723692129628</v>
      </c>
      <c r="U3453" s="14">
        <f t="shared" si="269"/>
        <v>2015</v>
      </c>
      <c r="V3453" s="17"/>
    </row>
    <row r="3454" spans="1:22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7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66"/>
        <v>41.41</v>
      </c>
      <c r="Q3454" s="11" t="s">
        <v>8314</v>
      </c>
      <c r="R3454" t="s">
        <v>8315</v>
      </c>
      <c r="S3454" s="16">
        <f t="shared" si="267"/>
        <v>41820.639189814814</v>
      </c>
      <c r="T3454" s="16">
        <f t="shared" si="268"/>
        <v>41843.165972222225</v>
      </c>
      <c r="U3454" s="14">
        <f t="shared" si="269"/>
        <v>2014</v>
      </c>
      <c r="V3454" s="17"/>
    </row>
    <row r="3455" spans="1:22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7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66"/>
        <v>27.5</v>
      </c>
      <c r="Q3455" s="11" t="s">
        <v>8314</v>
      </c>
      <c r="R3455" t="s">
        <v>8315</v>
      </c>
      <c r="S3455" s="16">
        <f t="shared" si="267"/>
        <v>42535.97865740741</v>
      </c>
      <c r="T3455" s="16">
        <f t="shared" si="268"/>
        <v>42595.97865740741</v>
      </c>
      <c r="U3455" s="14">
        <f t="shared" si="269"/>
        <v>2016</v>
      </c>
      <c r="V3455" s="17"/>
    </row>
    <row r="3456" spans="1:22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7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66"/>
        <v>33.57</v>
      </c>
      <c r="Q3456" s="11" t="s">
        <v>8314</v>
      </c>
      <c r="R3456" t="s">
        <v>8315</v>
      </c>
      <c r="S3456" s="16">
        <f t="shared" si="267"/>
        <v>41821.698599537034</v>
      </c>
      <c r="T3456" s="16">
        <f t="shared" si="268"/>
        <v>41851.698599537034</v>
      </c>
      <c r="U3456" s="14">
        <f t="shared" si="269"/>
        <v>2014</v>
      </c>
      <c r="V3456" s="17"/>
    </row>
    <row r="3457" spans="1:22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7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66"/>
        <v>145.87</v>
      </c>
      <c r="Q3457" s="11" t="s">
        <v>8314</v>
      </c>
      <c r="R3457" t="s">
        <v>8315</v>
      </c>
      <c r="S3457" s="16">
        <f t="shared" si="267"/>
        <v>42626.7503125</v>
      </c>
      <c r="T3457" s="16">
        <f t="shared" si="268"/>
        <v>42656.7503125</v>
      </c>
      <c r="U3457" s="14">
        <f t="shared" si="269"/>
        <v>2016</v>
      </c>
      <c r="V3457" s="17"/>
    </row>
    <row r="3458" spans="1:22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7">
        <f t="shared" ref="F3458:F3521" si="270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66"/>
        <v>358.69</v>
      </c>
      <c r="Q3458" s="11" t="s">
        <v>8314</v>
      </c>
      <c r="R3458" t="s">
        <v>8315</v>
      </c>
      <c r="S3458" s="16">
        <f t="shared" si="267"/>
        <v>41821.205636574072</v>
      </c>
      <c r="T3458" s="16">
        <f t="shared" si="268"/>
        <v>41852.290972222225</v>
      </c>
      <c r="U3458" s="14">
        <f t="shared" si="269"/>
        <v>2014</v>
      </c>
      <c r="V3458" s="17"/>
    </row>
    <row r="3459" spans="1:22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7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71">IFERROR(ROUND(E3459/M3459,2),0)</f>
        <v>50.98</v>
      </c>
      <c r="Q3459" s="11" t="s">
        <v>8314</v>
      </c>
      <c r="R3459" t="s">
        <v>8315</v>
      </c>
      <c r="S3459" s="16">
        <f t="shared" ref="S3459:S3522" si="272">(((K3459/60)/60)/24)+DATE(1970,1,1)</f>
        <v>42016.706678240742</v>
      </c>
      <c r="T3459" s="16">
        <f t="shared" ref="T3459:T3522" si="273">(((J3459/60)/60)/24)+DATE(1970,1,1)</f>
        <v>42047.249305555553</v>
      </c>
      <c r="U3459" s="14">
        <f t="shared" si="269"/>
        <v>2015</v>
      </c>
      <c r="V3459" s="17"/>
    </row>
    <row r="3460" spans="1:22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7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71"/>
        <v>45.04</v>
      </c>
      <c r="Q3460" s="11" t="s">
        <v>8314</v>
      </c>
      <c r="R3460" t="s">
        <v>8315</v>
      </c>
      <c r="S3460" s="16">
        <f t="shared" si="272"/>
        <v>42011.202581018515</v>
      </c>
      <c r="T3460" s="16">
        <f t="shared" si="273"/>
        <v>42038.185416666667</v>
      </c>
      <c r="U3460" s="14">
        <f t="shared" ref="U3460:U3523" si="274">YEAR(S3460)</f>
        <v>2015</v>
      </c>
      <c r="V3460" s="17"/>
    </row>
    <row r="3461" spans="1:22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7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71"/>
        <v>17.53</v>
      </c>
      <c r="Q3461" s="11" t="s">
        <v>8314</v>
      </c>
      <c r="R3461" t="s">
        <v>8315</v>
      </c>
      <c r="S3461" s="16">
        <f t="shared" si="272"/>
        <v>42480.479861111111</v>
      </c>
      <c r="T3461" s="16">
        <f t="shared" si="273"/>
        <v>42510.479861111111</v>
      </c>
      <c r="U3461" s="14">
        <f t="shared" si="274"/>
        <v>2016</v>
      </c>
      <c r="V3461" s="17"/>
    </row>
    <row r="3462" spans="1:22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7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71"/>
        <v>50</v>
      </c>
      <c r="Q3462" s="11" t="s">
        <v>8314</v>
      </c>
      <c r="R3462" t="s">
        <v>8315</v>
      </c>
      <c r="S3462" s="16">
        <f t="shared" si="272"/>
        <v>41852.527222222219</v>
      </c>
      <c r="T3462" s="16">
        <f t="shared" si="273"/>
        <v>41866.527222222219</v>
      </c>
      <c r="U3462" s="14">
        <f t="shared" si="274"/>
        <v>2014</v>
      </c>
      <c r="V3462" s="17"/>
    </row>
    <row r="3463" spans="1:22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7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71"/>
        <v>57.92</v>
      </c>
      <c r="Q3463" s="11" t="s">
        <v>8314</v>
      </c>
      <c r="R3463" t="s">
        <v>8315</v>
      </c>
      <c r="S3463" s="16">
        <f t="shared" si="272"/>
        <v>42643.632858796293</v>
      </c>
      <c r="T3463" s="16">
        <f t="shared" si="273"/>
        <v>42672.125</v>
      </c>
      <c r="U3463" s="14">
        <f t="shared" si="274"/>
        <v>2016</v>
      </c>
      <c r="V3463" s="17"/>
    </row>
    <row r="3464" spans="1:22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7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71"/>
        <v>29.71</v>
      </c>
      <c r="Q3464" s="11" t="s">
        <v>8314</v>
      </c>
      <c r="R3464" t="s">
        <v>8315</v>
      </c>
      <c r="S3464" s="16">
        <f t="shared" si="272"/>
        <v>42179.898472222223</v>
      </c>
      <c r="T3464" s="16">
        <f t="shared" si="273"/>
        <v>42195.75</v>
      </c>
      <c r="U3464" s="14">
        <f t="shared" si="274"/>
        <v>2015</v>
      </c>
      <c r="V3464" s="17"/>
    </row>
    <row r="3465" spans="1:22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7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71"/>
        <v>90.68</v>
      </c>
      <c r="Q3465" s="11" t="s">
        <v>8314</v>
      </c>
      <c r="R3465" t="s">
        <v>8315</v>
      </c>
      <c r="S3465" s="16">
        <f t="shared" si="272"/>
        <v>42612.918807870374</v>
      </c>
      <c r="T3465" s="16">
        <f t="shared" si="273"/>
        <v>42654.165972222225</v>
      </c>
      <c r="U3465" s="14">
        <f t="shared" si="274"/>
        <v>2016</v>
      </c>
      <c r="V3465" s="17"/>
    </row>
    <row r="3466" spans="1:22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7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71"/>
        <v>55.01</v>
      </c>
      <c r="Q3466" s="11" t="s">
        <v>8314</v>
      </c>
      <c r="R3466" t="s">
        <v>8315</v>
      </c>
      <c r="S3466" s="16">
        <f t="shared" si="272"/>
        <v>42575.130057870367</v>
      </c>
      <c r="T3466" s="16">
        <f t="shared" si="273"/>
        <v>42605.130057870367</v>
      </c>
      <c r="U3466" s="14">
        <f t="shared" si="274"/>
        <v>2016</v>
      </c>
      <c r="V3466" s="17"/>
    </row>
    <row r="3467" spans="1:22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7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71"/>
        <v>57.22</v>
      </c>
      <c r="Q3467" s="11" t="s">
        <v>8314</v>
      </c>
      <c r="R3467" t="s">
        <v>8315</v>
      </c>
      <c r="S3467" s="16">
        <f t="shared" si="272"/>
        <v>42200.625833333332</v>
      </c>
      <c r="T3467" s="16">
        <f t="shared" si="273"/>
        <v>42225.666666666672</v>
      </c>
      <c r="U3467" s="14">
        <f t="shared" si="274"/>
        <v>2015</v>
      </c>
      <c r="V3467" s="17"/>
    </row>
    <row r="3468" spans="1:22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7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71"/>
        <v>72.95</v>
      </c>
      <c r="Q3468" s="11" t="s">
        <v>8314</v>
      </c>
      <c r="R3468" t="s">
        <v>8315</v>
      </c>
      <c r="S3468" s="16">
        <f t="shared" si="272"/>
        <v>42420.019097222219</v>
      </c>
      <c r="T3468" s="16">
        <f t="shared" si="273"/>
        <v>42479.977430555555</v>
      </c>
      <c r="U3468" s="14">
        <f t="shared" si="274"/>
        <v>2016</v>
      </c>
      <c r="V3468" s="17"/>
    </row>
    <row r="3469" spans="1:22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7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71"/>
        <v>64.47</v>
      </c>
      <c r="Q3469" s="11" t="s">
        <v>8314</v>
      </c>
      <c r="R3469" t="s">
        <v>8315</v>
      </c>
      <c r="S3469" s="16">
        <f t="shared" si="272"/>
        <v>42053.671666666662</v>
      </c>
      <c r="T3469" s="16">
        <f t="shared" si="273"/>
        <v>42083.630000000005</v>
      </c>
      <c r="U3469" s="14">
        <f t="shared" si="274"/>
        <v>2015</v>
      </c>
      <c r="V3469" s="17"/>
    </row>
    <row r="3470" spans="1:22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7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71"/>
        <v>716.35</v>
      </c>
      <c r="Q3470" s="11" t="s">
        <v>8314</v>
      </c>
      <c r="R3470" t="s">
        <v>8315</v>
      </c>
      <c r="S3470" s="16">
        <f t="shared" si="272"/>
        <v>42605.765381944439</v>
      </c>
      <c r="T3470" s="16">
        <f t="shared" si="273"/>
        <v>42634.125</v>
      </c>
      <c r="U3470" s="14">
        <f t="shared" si="274"/>
        <v>2016</v>
      </c>
      <c r="V3470" s="17"/>
    </row>
    <row r="3471" spans="1:22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7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71"/>
        <v>50.4</v>
      </c>
      <c r="Q3471" s="11" t="s">
        <v>8314</v>
      </c>
      <c r="R3471" t="s">
        <v>8315</v>
      </c>
      <c r="S3471" s="16">
        <f t="shared" si="272"/>
        <v>42458.641724537039</v>
      </c>
      <c r="T3471" s="16">
        <f t="shared" si="273"/>
        <v>42488.641724537039</v>
      </c>
      <c r="U3471" s="14">
        <f t="shared" si="274"/>
        <v>2016</v>
      </c>
      <c r="V3471" s="17"/>
    </row>
    <row r="3472" spans="1:22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7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71"/>
        <v>41.67</v>
      </c>
      <c r="Q3472" s="11" t="s">
        <v>8314</v>
      </c>
      <c r="R3472" t="s">
        <v>8315</v>
      </c>
      <c r="S3472" s="16">
        <f t="shared" si="272"/>
        <v>42529.022013888884</v>
      </c>
      <c r="T3472" s="16">
        <f t="shared" si="273"/>
        <v>42566.901388888888</v>
      </c>
      <c r="U3472" s="14">
        <f t="shared" si="274"/>
        <v>2016</v>
      </c>
      <c r="V3472" s="17"/>
    </row>
    <row r="3473" spans="1:22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7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71"/>
        <v>35.770000000000003</v>
      </c>
      <c r="Q3473" s="11" t="s">
        <v>8314</v>
      </c>
      <c r="R3473" t="s">
        <v>8315</v>
      </c>
      <c r="S3473" s="16">
        <f t="shared" si="272"/>
        <v>41841.820486111108</v>
      </c>
      <c r="T3473" s="16">
        <f t="shared" si="273"/>
        <v>41882.833333333336</v>
      </c>
      <c r="U3473" s="14">
        <f t="shared" si="274"/>
        <v>2014</v>
      </c>
      <c r="V3473" s="17"/>
    </row>
    <row r="3474" spans="1:22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7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71"/>
        <v>88.74</v>
      </c>
      <c r="Q3474" s="11" t="s">
        <v>8314</v>
      </c>
      <c r="R3474" t="s">
        <v>8315</v>
      </c>
      <c r="S3474" s="16">
        <f t="shared" si="272"/>
        <v>41928.170497685183</v>
      </c>
      <c r="T3474" s="16">
        <f t="shared" si="273"/>
        <v>41949.249305555553</v>
      </c>
      <c r="U3474" s="14">
        <f t="shared" si="274"/>
        <v>2014</v>
      </c>
      <c r="V3474" s="17"/>
    </row>
    <row r="3475" spans="1:22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7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71"/>
        <v>148.47999999999999</v>
      </c>
      <c r="Q3475" s="11" t="s">
        <v>8314</v>
      </c>
      <c r="R3475" t="s">
        <v>8315</v>
      </c>
      <c r="S3475" s="16">
        <f t="shared" si="272"/>
        <v>42062.834444444445</v>
      </c>
      <c r="T3475" s="16">
        <f t="shared" si="273"/>
        <v>42083.852083333331</v>
      </c>
      <c r="U3475" s="14">
        <f t="shared" si="274"/>
        <v>2015</v>
      </c>
      <c r="V3475" s="17"/>
    </row>
    <row r="3476" spans="1:22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7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71"/>
        <v>51.79</v>
      </c>
      <c r="Q3476" s="11" t="s">
        <v>8314</v>
      </c>
      <c r="R3476" t="s">
        <v>8315</v>
      </c>
      <c r="S3476" s="16">
        <f t="shared" si="272"/>
        <v>42541.501516203702</v>
      </c>
      <c r="T3476" s="16">
        <f t="shared" si="273"/>
        <v>42571.501516203702</v>
      </c>
      <c r="U3476" s="14">
        <f t="shared" si="274"/>
        <v>2016</v>
      </c>
      <c r="V3476" s="17"/>
    </row>
    <row r="3477" spans="1:22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7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71"/>
        <v>20</v>
      </c>
      <c r="Q3477" s="11" t="s">
        <v>8314</v>
      </c>
      <c r="R3477" t="s">
        <v>8315</v>
      </c>
      <c r="S3477" s="16">
        <f t="shared" si="272"/>
        <v>41918.880833333329</v>
      </c>
      <c r="T3477" s="16">
        <f t="shared" si="273"/>
        <v>41946</v>
      </c>
      <c r="U3477" s="14">
        <f t="shared" si="274"/>
        <v>2014</v>
      </c>
      <c r="V3477" s="17"/>
    </row>
    <row r="3478" spans="1:22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7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71"/>
        <v>52</v>
      </c>
      <c r="Q3478" s="11" t="s">
        <v>8314</v>
      </c>
      <c r="R3478" t="s">
        <v>8315</v>
      </c>
      <c r="S3478" s="16">
        <f t="shared" si="272"/>
        <v>41921.279976851853</v>
      </c>
      <c r="T3478" s="16">
        <f t="shared" si="273"/>
        <v>41939.125</v>
      </c>
      <c r="U3478" s="14">
        <f t="shared" si="274"/>
        <v>2014</v>
      </c>
      <c r="V3478" s="17"/>
    </row>
    <row r="3479" spans="1:22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7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71"/>
        <v>53.23</v>
      </c>
      <c r="Q3479" s="11" t="s">
        <v>8314</v>
      </c>
      <c r="R3479" t="s">
        <v>8315</v>
      </c>
      <c r="S3479" s="16">
        <f t="shared" si="272"/>
        <v>42128.736608796295</v>
      </c>
      <c r="T3479" s="16">
        <f t="shared" si="273"/>
        <v>42141.125</v>
      </c>
      <c r="U3479" s="14">
        <f t="shared" si="274"/>
        <v>2015</v>
      </c>
      <c r="V3479" s="17"/>
    </row>
    <row r="3480" spans="1:22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7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71"/>
        <v>39.6</v>
      </c>
      <c r="Q3480" s="11" t="s">
        <v>8314</v>
      </c>
      <c r="R3480" t="s">
        <v>8315</v>
      </c>
      <c r="S3480" s="16">
        <f t="shared" si="272"/>
        <v>42053.916921296302</v>
      </c>
      <c r="T3480" s="16">
        <f t="shared" si="273"/>
        <v>42079.875</v>
      </c>
      <c r="U3480" s="14">
        <f t="shared" si="274"/>
        <v>2015</v>
      </c>
      <c r="V3480" s="17"/>
    </row>
    <row r="3481" spans="1:22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7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71"/>
        <v>34.25</v>
      </c>
      <c r="Q3481" s="11" t="s">
        <v>8314</v>
      </c>
      <c r="R3481" t="s">
        <v>8315</v>
      </c>
      <c r="S3481" s="16">
        <f t="shared" si="272"/>
        <v>41781.855092592588</v>
      </c>
      <c r="T3481" s="16">
        <f t="shared" si="273"/>
        <v>41811.855092592588</v>
      </c>
      <c r="U3481" s="14">
        <f t="shared" si="274"/>
        <v>2014</v>
      </c>
      <c r="V3481" s="17"/>
    </row>
    <row r="3482" spans="1:22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7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71"/>
        <v>164.62</v>
      </c>
      <c r="Q3482" s="11" t="s">
        <v>8314</v>
      </c>
      <c r="R3482" t="s">
        <v>8315</v>
      </c>
      <c r="S3482" s="16">
        <f t="shared" si="272"/>
        <v>42171.317442129628</v>
      </c>
      <c r="T3482" s="16">
        <f t="shared" si="273"/>
        <v>42195.875</v>
      </c>
      <c r="U3482" s="14">
        <f t="shared" si="274"/>
        <v>2015</v>
      </c>
      <c r="V3482" s="17"/>
    </row>
    <row r="3483" spans="1:22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7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71"/>
        <v>125.05</v>
      </c>
      <c r="Q3483" s="11" t="s">
        <v>8314</v>
      </c>
      <c r="R3483" t="s">
        <v>8315</v>
      </c>
      <c r="S3483" s="16">
        <f t="shared" si="272"/>
        <v>41989.24754629629</v>
      </c>
      <c r="T3483" s="16">
        <f t="shared" si="273"/>
        <v>42006.24754629629</v>
      </c>
      <c r="U3483" s="14">
        <f t="shared" si="274"/>
        <v>2014</v>
      </c>
      <c r="V3483" s="17"/>
    </row>
    <row r="3484" spans="1:22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7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71"/>
        <v>51.88</v>
      </c>
      <c r="Q3484" s="11" t="s">
        <v>8314</v>
      </c>
      <c r="R3484" t="s">
        <v>8315</v>
      </c>
      <c r="S3484" s="16">
        <f t="shared" si="272"/>
        <v>41796.771597222221</v>
      </c>
      <c r="T3484" s="16">
        <f t="shared" si="273"/>
        <v>41826.771597222221</v>
      </c>
      <c r="U3484" s="14">
        <f t="shared" si="274"/>
        <v>2014</v>
      </c>
      <c r="V3484" s="17"/>
    </row>
    <row r="3485" spans="1:22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7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71"/>
        <v>40.29</v>
      </c>
      <c r="Q3485" s="11" t="s">
        <v>8314</v>
      </c>
      <c r="R3485" t="s">
        <v>8315</v>
      </c>
      <c r="S3485" s="16">
        <f t="shared" si="272"/>
        <v>41793.668761574074</v>
      </c>
      <c r="T3485" s="16">
        <f t="shared" si="273"/>
        <v>41823.668761574074</v>
      </c>
      <c r="U3485" s="14">
        <f t="shared" si="274"/>
        <v>2014</v>
      </c>
      <c r="V3485" s="17"/>
    </row>
    <row r="3486" spans="1:22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7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71"/>
        <v>64.91</v>
      </c>
      <c r="Q3486" s="11" t="s">
        <v>8314</v>
      </c>
      <c r="R3486" t="s">
        <v>8315</v>
      </c>
      <c r="S3486" s="16">
        <f t="shared" si="272"/>
        <v>42506.760405092587</v>
      </c>
      <c r="T3486" s="16">
        <f t="shared" si="273"/>
        <v>42536.760405092587</v>
      </c>
      <c r="U3486" s="14">
        <f t="shared" si="274"/>
        <v>2016</v>
      </c>
      <c r="V3486" s="17"/>
    </row>
    <row r="3487" spans="1:22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7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71"/>
        <v>55.33</v>
      </c>
      <c r="Q3487" s="11" t="s">
        <v>8314</v>
      </c>
      <c r="R3487" t="s">
        <v>8315</v>
      </c>
      <c r="S3487" s="16">
        <f t="shared" si="272"/>
        <v>42372.693055555559</v>
      </c>
      <c r="T3487" s="16">
        <f t="shared" si="273"/>
        <v>42402.693055555559</v>
      </c>
      <c r="U3487" s="14">
        <f t="shared" si="274"/>
        <v>2016</v>
      </c>
      <c r="V3487" s="17"/>
    </row>
    <row r="3488" spans="1:22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7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71"/>
        <v>83.14</v>
      </c>
      <c r="Q3488" s="11" t="s">
        <v>8314</v>
      </c>
      <c r="R3488" t="s">
        <v>8315</v>
      </c>
      <c r="S3488" s="16">
        <f t="shared" si="272"/>
        <v>42126.87501157407</v>
      </c>
      <c r="T3488" s="16">
        <f t="shared" si="273"/>
        <v>42158.290972222225</v>
      </c>
      <c r="U3488" s="14">
        <f t="shared" si="274"/>
        <v>2015</v>
      </c>
      <c r="V3488" s="17"/>
    </row>
    <row r="3489" spans="1:22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7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71"/>
        <v>38.71</v>
      </c>
      <c r="Q3489" s="11" t="s">
        <v>8314</v>
      </c>
      <c r="R3489" t="s">
        <v>8315</v>
      </c>
      <c r="S3489" s="16">
        <f t="shared" si="272"/>
        <v>42149.940416666665</v>
      </c>
      <c r="T3489" s="16">
        <f t="shared" si="273"/>
        <v>42179.940416666665</v>
      </c>
      <c r="U3489" s="14">
        <f t="shared" si="274"/>
        <v>2015</v>
      </c>
      <c r="V3489" s="17"/>
    </row>
    <row r="3490" spans="1:22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7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71"/>
        <v>125.38</v>
      </c>
      <c r="Q3490" s="11" t="s">
        <v>8314</v>
      </c>
      <c r="R3490" t="s">
        <v>8315</v>
      </c>
      <c r="S3490" s="16">
        <f t="shared" si="272"/>
        <v>42087.768055555556</v>
      </c>
      <c r="T3490" s="16">
        <f t="shared" si="273"/>
        <v>42111.666666666672</v>
      </c>
      <c r="U3490" s="14">
        <f t="shared" si="274"/>
        <v>2015</v>
      </c>
      <c r="V3490" s="17"/>
    </row>
    <row r="3491" spans="1:22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7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71"/>
        <v>78.260000000000005</v>
      </c>
      <c r="Q3491" s="11" t="s">
        <v>8314</v>
      </c>
      <c r="R3491" t="s">
        <v>8315</v>
      </c>
      <c r="S3491" s="16">
        <f t="shared" si="272"/>
        <v>41753.635775462964</v>
      </c>
      <c r="T3491" s="16">
        <f t="shared" si="273"/>
        <v>41783.875</v>
      </c>
      <c r="U3491" s="14">
        <f t="shared" si="274"/>
        <v>2014</v>
      </c>
      <c r="V3491" s="17"/>
    </row>
    <row r="3492" spans="1:22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7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71"/>
        <v>47.22</v>
      </c>
      <c r="Q3492" s="11" t="s">
        <v>8314</v>
      </c>
      <c r="R3492" t="s">
        <v>8315</v>
      </c>
      <c r="S3492" s="16">
        <f t="shared" si="272"/>
        <v>42443.802361111113</v>
      </c>
      <c r="T3492" s="16">
        <f t="shared" si="273"/>
        <v>42473.802361111113</v>
      </c>
      <c r="U3492" s="14">
        <f t="shared" si="274"/>
        <v>2016</v>
      </c>
      <c r="V3492" s="17"/>
    </row>
    <row r="3493" spans="1:22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7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71"/>
        <v>79.099999999999994</v>
      </c>
      <c r="Q3493" s="11" t="s">
        <v>8314</v>
      </c>
      <c r="R3493" t="s">
        <v>8315</v>
      </c>
      <c r="S3493" s="16">
        <f t="shared" si="272"/>
        <v>42121.249814814815</v>
      </c>
      <c r="T3493" s="16">
        <f t="shared" si="273"/>
        <v>42142.249814814815</v>
      </c>
      <c r="U3493" s="14">
        <f t="shared" si="274"/>
        <v>2015</v>
      </c>
      <c r="V3493" s="17"/>
    </row>
    <row r="3494" spans="1:22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7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71"/>
        <v>114.29</v>
      </c>
      <c r="Q3494" s="11" t="s">
        <v>8314</v>
      </c>
      <c r="R3494" t="s">
        <v>8315</v>
      </c>
      <c r="S3494" s="16">
        <f t="shared" si="272"/>
        <v>42268.009224537032</v>
      </c>
      <c r="T3494" s="16">
        <f t="shared" si="273"/>
        <v>42303.009224537032</v>
      </c>
      <c r="U3494" s="14">
        <f t="shared" si="274"/>
        <v>2015</v>
      </c>
      <c r="V3494" s="17"/>
    </row>
    <row r="3495" spans="1:22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7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71"/>
        <v>51.72</v>
      </c>
      <c r="Q3495" s="11" t="s">
        <v>8314</v>
      </c>
      <c r="R3495" t="s">
        <v>8315</v>
      </c>
      <c r="S3495" s="16">
        <f t="shared" si="272"/>
        <v>41848.866157407407</v>
      </c>
      <c r="T3495" s="16">
        <f t="shared" si="273"/>
        <v>41868.21597222222</v>
      </c>
      <c r="U3495" s="14">
        <f t="shared" si="274"/>
        <v>2014</v>
      </c>
      <c r="V3495" s="17"/>
    </row>
    <row r="3496" spans="1:22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7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71"/>
        <v>30.77</v>
      </c>
      <c r="Q3496" s="11" t="s">
        <v>8314</v>
      </c>
      <c r="R3496" t="s">
        <v>8315</v>
      </c>
      <c r="S3496" s="16">
        <f t="shared" si="272"/>
        <v>42689.214988425927</v>
      </c>
      <c r="T3496" s="16">
        <f t="shared" si="273"/>
        <v>42700.25</v>
      </c>
      <c r="U3496" s="14">
        <f t="shared" si="274"/>
        <v>2016</v>
      </c>
      <c r="V3496" s="17"/>
    </row>
    <row r="3497" spans="1:22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7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71"/>
        <v>74.209999999999994</v>
      </c>
      <c r="Q3497" s="11" t="s">
        <v>8314</v>
      </c>
      <c r="R3497" t="s">
        <v>8315</v>
      </c>
      <c r="S3497" s="16">
        <f t="shared" si="272"/>
        <v>41915.762835648151</v>
      </c>
      <c r="T3497" s="16">
        <f t="shared" si="273"/>
        <v>41944.720833333333</v>
      </c>
      <c r="U3497" s="14">
        <f t="shared" si="274"/>
        <v>2014</v>
      </c>
      <c r="V3497" s="17"/>
    </row>
    <row r="3498" spans="1:22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7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71"/>
        <v>47.85</v>
      </c>
      <c r="Q3498" s="11" t="s">
        <v>8314</v>
      </c>
      <c r="R3498" t="s">
        <v>8315</v>
      </c>
      <c r="S3498" s="16">
        <f t="shared" si="272"/>
        <v>42584.846828703703</v>
      </c>
      <c r="T3498" s="16">
        <f t="shared" si="273"/>
        <v>42624.846828703703</v>
      </c>
      <c r="U3498" s="14">
        <f t="shared" si="274"/>
        <v>2016</v>
      </c>
      <c r="V3498" s="17"/>
    </row>
    <row r="3499" spans="1:22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7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71"/>
        <v>34.409999999999997</v>
      </c>
      <c r="Q3499" s="11" t="s">
        <v>8314</v>
      </c>
      <c r="R3499" t="s">
        <v>8315</v>
      </c>
      <c r="S3499" s="16">
        <f t="shared" si="272"/>
        <v>42511.741944444439</v>
      </c>
      <c r="T3499" s="16">
        <f t="shared" si="273"/>
        <v>42523.916666666672</v>
      </c>
      <c r="U3499" s="14">
        <f t="shared" si="274"/>
        <v>2016</v>
      </c>
      <c r="V3499" s="17"/>
    </row>
    <row r="3500" spans="1:22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7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71"/>
        <v>40.24</v>
      </c>
      <c r="Q3500" s="11" t="s">
        <v>8314</v>
      </c>
      <c r="R3500" t="s">
        <v>8315</v>
      </c>
      <c r="S3500" s="16">
        <f t="shared" si="272"/>
        <v>42459.15861111111</v>
      </c>
      <c r="T3500" s="16">
        <f t="shared" si="273"/>
        <v>42518.905555555553</v>
      </c>
      <c r="U3500" s="14">
        <f t="shared" si="274"/>
        <v>2016</v>
      </c>
      <c r="V3500" s="17"/>
    </row>
    <row r="3501" spans="1:22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7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71"/>
        <v>60.29</v>
      </c>
      <c r="Q3501" s="11" t="s">
        <v>8314</v>
      </c>
      <c r="R3501" t="s">
        <v>8315</v>
      </c>
      <c r="S3501" s="16">
        <f t="shared" si="272"/>
        <v>42132.036168981482</v>
      </c>
      <c r="T3501" s="16">
        <f t="shared" si="273"/>
        <v>42186.290972222225</v>
      </c>
      <c r="U3501" s="14">
        <f t="shared" si="274"/>
        <v>2015</v>
      </c>
      <c r="V3501" s="17"/>
    </row>
    <row r="3502" spans="1:22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7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71"/>
        <v>25.31</v>
      </c>
      <c r="Q3502" s="11" t="s">
        <v>8314</v>
      </c>
      <c r="R3502" t="s">
        <v>8315</v>
      </c>
      <c r="S3502" s="16">
        <f t="shared" si="272"/>
        <v>42419.91942129629</v>
      </c>
      <c r="T3502" s="16">
        <f t="shared" si="273"/>
        <v>42436.207638888889</v>
      </c>
      <c r="U3502" s="14">
        <f t="shared" si="274"/>
        <v>2016</v>
      </c>
      <c r="V3502" s="17"/>
    </row>
    <row r="3503" spans="1:22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7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71"/>
        <v>35.950000000000003</v>
      </c>
      <c r="Q3503" s="11" t="s">
        <v>8314</v>
      </c>
      <c r="R3503" t="s">
        <v>8315</v>
      </c>
      <c r="S3503" s="16">
        <f t="shared" si="272"/>
        <v>42233.763831018514</v>
      </c>
      <c r="T3503" s="16">
        <f t="shared" si="273"/>
        <v>42258.763831018514</v>
      </c>
      <c r="U3503" s="14">
        <f t="shared" si="274"/>
        <v>2015</v>
      </c>
      <c r="V3503" s="17"/>
    </row>
    <row r="3504" spans="1:22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7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71"/>
        <v>136</v>
      </c>
      <c r="Q3504" s="11" t="s">
        <v>8314</v>
      </c>
      <c r="R3504" t="s">
        <v>8315</v>
      </c>
      <c r="S3504" s="16">
        <f t="shared" si="272"/>
        <v>42430.839398148149</v>
      </c>
      <c r="T3504" s="16">
        <f t="shared" si="273"/>
        <v>42445.165972222225</v>
      </c>
      <c r="U3504" s="14">
        <f t="shared" si="274"/>
        <v>2016</v>
      </c>
      <c r="V3504" s="17"/>
    </row>
    <row r="3505" spans="1:22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7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71"/>
        <v>70.760000000000005</v>
      </c>
      <c r="Q3505" s="11" t="s">
        <v>8314</v>
      </c>
      <c r="R3505" t="s">
        <v>8315</v>
      </c>
      <c r="S3505" s="16">
        <f t="shared" si="272"/>
        <v>42545.478333333333</v>
      </c>
      <c r="T3505" s="16">
        <f t="shared" si="273"/>
        <v>42575.478333333333</v>
      </c>
      <c r="U3505" s="14">
        <f t="shared" si="274"/>
        <v>2016</v>
      </c>
      <c r="V3505" s="17"/>
    </row>
    <row r="3506" spans="1:22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7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71"/>
        <v>125</v>
      </c>
      <c r="Q3506" s="11" t="s">
        <v>8314</v>
      </c>
      <c r="R3506" t="s">
        <v>8315</v>
      </c>
      <c r="S3506" s="16">
        <f t="shared" si="272"/>
        <v>42297.748738425929</v>
      </c>
      <c r="T3506" s="16">
        <f t="shared" si="273"/>
        <v>42327.790405092594</v>
      </c>
      <c r="U3506" s="14">
        <f t="shared" si="274"/>
        <v>2015</v>
      </c>
      <c r="V3506" s="17"/>
    </row>
    <row r="3507" spans="1:22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7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71"/>
        <v>66.510000000000005</v>
      </c>
      <c r="Q3507" s="11" t="s">
        <v>8314</v>
      </c>
      <c r="R3507" t="s">
        <v>8315</v>
      </c>
      <c r="S3507" s="16">
        <f t="shared" si="272"/>
        <v>41760.935706018521</v>
      </c>
      <c r="T3507" s="16">
        <f t="shared" si="273"/>
        <v>41772.166666666664</v>
      </c>
      <c r="U3507" s="14">
        <f t="shared" si="274"/>
        <v>2014</v>
      </c>
      <c r="V3507" s="17"/>
    </row>
    <row r="3508" spans="1:22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7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71"/>
        <v>105</v>
      </c>
      <c r="Q3508" s="11" t="s">
        <v>8314</v>
      </c>
      <c r="R3508" t="s">
        <v>8315</v>
      </c>
      <c r="S3508" s="16">
        <f t="shared" si="272"/>
        <v>41829.734259259261</v>
      </c>
      <c r="T3508" s="16">
        <f t="shared" si="273"/>
        <v>41874.734259259261</v>
      </c>
      <c r="U3508" s="14">
        <f t="shared" si="274"/>
        <v>2014</v>
      </c>
      <c r="V3508" s="17"/>
    </row>
    <row r="3509" spans="1:22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7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71"/>
        <v>145</v>
      </c>
      <c r="Q3509" s="11" t="s">
        <v>8314</v>
      </c>
      <c r="R3509" t="s">
        <v>8315</v>
      </c>
      <c r="S3509" s="16">
        <f t="shared" si="272"/>
        <v>42491.92288194444</v>
      </c>
      <c r="T3509" s="16">
        <f t="shared" si="273"/>
        <v>42521.92288194444</v>
      </c>
      <c r="U3509" s="14">
        <f t="shared" si="274"/>
        <v>2016</v>
      </c>
      <c r="V3509" s="17"/>
    </row>
    <row r="3510" spans="1:22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7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71"/>
        <v>12</v>
      </c>
      <c r="Q3510" s="11" t="s">
        <v>8314</v>
      </c>
      <c r="R3510" t="s">
        <v>8315</v>
      </c>
      <c r="S3510" s="16">
        <f t="shared" si="272"/>
        <v>42477.729780092588</v>
      </c>
      <c r="T3510" s="16">
        <f t="shared" si="273"/>
        <v>42500.875</v>
      </c>
      <c r="U3510" s="14">
        <f t="shared" si="274"/>
        <v>2016</v>
      </c>
      <c r="V3510" s="17"/>
    </row>
    <row r="3511" spans="1:22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7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71"/>
        <v>96.67</v>
      </c>
      <c r="Q3511" s="11" t="s">
        <v>8314</v>
      </c>
      <c r="R3511" t="s">
        <v>8315</v>
      </c>
      <c r="S3511" s="16">
        <f t="shared" si="272"/>
        <v>41950.859560185185</v>
      </c>
      <c r="T3511" s="16">
        <f t="shared" si="273"/>
        <v>41964.204861111109</v>
      </c>
      <c r="U3511" s="14">
        <f t="shared" si="274"/>
        <v>2014</v>
      </c>
      <c r="V3511" s="17"/>
    </row>
    <row r="3512" spans="1:22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7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71"/>
        <v>60.33</v>
      </c>
      <c r="Q3512" s="11" t="s">
        <v>8314</v>
      </c>
      <c r="R3512" t="s">
        <v>8315</v>
      </c>
      <c r="S3512" s="16">
        <f t="shared" si="272"/>
        <v>41802.62090277778</v>
      </c>
      <c r="T3512" s="16">
        <f t="shared" si="273"/>
        <v>41822.62090277778</v>
      </c>
      <c r="U3512" s="14">
        <f t="shared" si="274"/>
        <v>2014</v>
      </c>
      <c r="V3512" s="17"/>
    </row>
    <row r="3513" spans="1:22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7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71"/>
        <v>79.89</v>
      </c>
      <c r="Q3513" s="11" t="s">
        <v>8314</v>
      </c>
      <c r="R3513" t="s">
        <v>8315</v>
      </c>
      <c r="S3513" s="16">
        <f t="shared" si="272"/>
        <v>41927.873784722222</v>
      </c>
      <c r="T3513" s="16">
        <f t="shared" si="273"/>
        <v>41950.770833333336</v>
      </c>
      <c r="U3513" s="14">
        <f t="shared" si="274"/>
        <v>2014</v>
      </c>
      <c r="V3513" s="17"/>
    </row>
    <row r="3514" spans="1:22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7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71"/>
        <v>58.82</v>
      </c>
      <c r="Q3514" s="11" t="s">
        <v>8314</v>
      </c>
      <c r="R3514" t="s">
        <v>8315</v>
      </c>
      <c r="S3514" s="16">
        <f t="shared" si="272"/>
        <v>42057.536944444444</v>
      </c>
      <c r="T3514" s="16">
        <f t="shared" si="273"/>
        <v>42117.49527777778</v>
      </c>
      <c r="U3514" s="14">
        <f t="shared" si="274"/>
        <v>2015</v>
      </c>
      <c r="V3514" s="17"/>
    </row>
    <row r="3515" spans="1:22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7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71"/>
        <v>75.34</v>
      </c>
      <c r="Q3515" s="11" t="s">
        <v>8314</v>
      </c>
      <c r="R3515" t="s">
        <v>8315</v>
      </c>
      <c r="S3515" s="16">
        <f t="shared" si="272"/>
        <v>41781.096203703702</v>
      </c>
      <c r="T3515" s="16">
        <f t="shared" si="273"/>
        <v>41794.207638888889</v>
      </c>
      <c r="U3515" s="14">
        <f t="shared" si="274"/>
        <v>2014</v>
      </c>
      <c r="V3515" s="17"/>
    </row>
    <row r="3516" spans="1:22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7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71"/>
        <v>55</v>
      </c>
      <c r="Q3516" s="11" t="s">
        <v>8314</v>
      </c>
      <c r="R3516" t="s">
        <v>8315</v>
      </c>
      <c r="S3516" s="16">
        <f t="shared" si="272"/>
        <v>42020.846666666665</v>
      </c>
      <c r="T3516" s="16">
        <f t="shared" si="273"/>
        <v>42037.207638888889</v>
      </c>
      <c r="U3516" s="14">
        <f t="shared" si="274"/>
        <v>2015</v>
      </c>
      <c r="V3516" s="17"/>
    </row>
    <row r="3517" spans="1:22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7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71"/>
        <v>66.959999999999994</v>
      </c>
      <c r="Q3517" s="11" t="s">
        <v>8314</v>
      </c>
      <c r="R3517" t="s">
        <v>8315</v>
      </c>
      <c r="S3517" s="16">
        <f t="shared" si="272"/>
        <v>42125.772812499999</v>
      </c>
      <c r="T3517" s="16">
        <f t="shared" si="273"/>
        <v>42155.772812499999</v>
      </c>
      <c r="U3517" s="14">
        <f t="shared" si="274"/>
        <v>2015</v>
      </c>
      <c r="V3517" s="17"/>
    </row>
    <row r="3518" spans="1:22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7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71"/>
        <v>227.27</v>
      </c>
      <c r="Q3518" s="11" t="s">
        <v>8314</v>
      </c>
      <c r="R3518" t="s">
        <v>8315</v>
      </c>
      <c r="S3518" s="16">
        <f t="shared" si="272"/>
        <v>41856.010069444441</v>
      </c>
      <c r="T3518" s="16">
        <f t="shared" si="273"/>
        <v>41890.125</v>
      </c>
      <c r="U3518" s="14">
        <f t="shared" si="274"/>
        <v>2014</v>
      </c>
      <c r="V3518" s="17"/>
    </row>
    <row r="3519" spans="1:22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7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71"/>
        <v>307.69</v>
      </c>
      <c r="Q3519" s="11" t="s">
        <v>8314</v>
      </c>
      <c r="R3519" t="s">
        <v>8315</v>
      </c>
      <c r="S3519" s="16">
        <f t="shared" si="272"/>
        <v>41794.817523148151</v>
      </c>
      <c r="T3519" s="16">
        <f t="shared" si="273"/>
        <v>41824.458333333336</v>
      </c>
      <c r="U3519" s="14">
        <f t="shared" si="274"/>
        <v>2014</v>
      </c>
      <c r="V3519" s="17"/>
    </row>
    <row r="3520" spans="1:22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7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71"/>
        <v>50.02</v>
      </c>
      <c r="Q3520" s="11" t="s">
        <v>8314</v>
      </c>
      <c r="R3520" t="s">
        <v>8315</v>
      </c>
      <c r="S3520" s="16">
        <f t="shared" si="272"/>
        <v>41893.783553240741</v>
      </c>
      <c r="T3520" s="16">
        <f t="shared" si="273"/>
        <v>41914.597916666666</v>
      </c>
      <c r="U3520" s="14">
        <f t="shared" si="274"/>
        <v>2014</v>
      </c>
      <c r="V3520" s="17"/>
    </row>
    <row r="3521" spans="1:22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7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71"/>
        <v>72.39</v>
      </c>
      <c r="Q3521" s="11" t="s">
        <v>8314</v>
      </c>
      <c r="R3521" t="s">
        <v>8315</v>
      </c>
      <c r="S3521" s="16">
        <f t="shared" si="272"/>
        <v>42037.598958333328</v>
      </c>
      <c r="T3521" s="16">
        <f t="shared" si="273"/>
        <v>42067.598958333328</v>
      </c>
      <c r="U3521" s="14">
        <f t="shared" si="274"/>
        <v>2015</v>
      </c>
      <c r="V3521" s="17"/>
    </row>
    <row r="3522" spans="1:22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7">
        <f t="shared" ref="F3522:F3585" si="275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71"/>
        <v>95.95</v>
      </c>
      <c r="Q3522" s="11" t="s">
        <v>8314</v>
      </c>
      <c r="R3522" t="s">
        <v>8315</v>
      </c>
      <c r="S3522" s="16">
        <f t="shared" si="272"/>
        <v>42227.824212962965</v>
      </c>
      <c r="T3522" s="16">
        <f t="shared" si="273"/>
        <v>42253.57430555555</v>
      </c>
      <c r="U3522" s="14">
        <f t="shared" si="274"/>
        <v>2015</v>
      </c>
      <c r="V3522" s="17"/>
    </row>
    <row r="3523" spans="1:22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7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76">IFERROR(ROUND(E3523/M3523,2),0)</f>
        <v>45.62</v>
      </c>
      <c r="Q3523" s="11" t="s">
        <v>8314</v>
      </c>
      <c r="R3523" t="s">
        <v>8315</v>
      </c>
      <c r="S3523" s="16">
        <f t="shared" ref="S3523:S3586" si="277">(((K3523/60)/60)/24)+DATE(1970,1,1)</f>
        <v>41881.361342592594</v>
      </c>
      <c r="T3523" s="16">
        <f t="shared" ref="T3523:T3586" si="278">(((J3523/60)/60)/24)+DATE(1970,1,1)</f>
        <v>41911.361342592594</v>
      </c>
      <c r="U3523" s="14">
        <f t="shared" si="274"/>
        <v>2014</v>
      </c>
      <c r="V3523" s="17"/>
    </row>
    <row r="3524" spans="1:22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7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76"/>
        <v>41.03</v>
      </c>
      <c r="Q3524" s="11" t="s">
        <v>8314</v>
      </c>
      <c r="R3524" t="s">
        <v>8315</v>
      </c>
      <c r="S3524" s="16">
        <f t="shared" si="277"/>
        <v>42234.789884259255</v>
      </c>
      <c r="T3524" s="16">
        <f t="shared" si="278"/>
        <v>42262.420833333337</v>
      </c>
      <c r="U3524" s="14">
        <f t="shared" ref="U3524:U3587" si="279">YEAR(S3524)</f>
        <v>2015</v>
      </c>
      <c r="V3524" s="17"/>
    </row>
    <row r="3525" spans="1:22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7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76"/>
        <v>56.83</v>
      </c>
      <c r="Q3525" s="11" t="s">
        <v>8314</v>
      </c>
      <c r="R3525" t="s">
        <v>8315</v>
      </c>
      <c r="S3525" s="16">
        <f t="shared" si="277"/>
        <v>42581.397546296299</v>
      </c>
      <c r="T3525" s="16">
        <f t="shared" si="278"/>
        <v>42638.958333333328</v>
      </c>
      <c r="U3525" s="14">
        <f t="shared" si="279"/>
        <v>2016</v>
      </c>
      <c r="V3525" s="17"/>
    </row>
    <row r="3526" spans="1:22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7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76"/>
        <v>137.24</v>
      </c>
      <c r="Q3526" s="11" t="s">
        <v>8314</v>
      </c>
      <c r="R3526" t="s">
        <v>8315</v>
      </c>
      <c r="S3526" s="16">
        <f t="shared" si="277"/>
        <v>41880.76357638889</v>
      </c>
      <c r="T3526" s="16">
        <f t="shared" si="278"/>
        <v>41895.166666666664</v>
      </c>
      <c r="U3526" s="14">
        <f t="shared" si="279"/>
        <v>2014</v>
      </c>
      <c r="V3526" s="17"/>
    </row>
    <row r="3527" spans="1:22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7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76"/>
        <v>75.709999999999994</v>
      </c>
      <c r="Q3527" s="11" t="s">
        <v>8314</v>
      </c>
      <c r="R3527" t="s">
        <v>8315</v>
      </c>
      <c r="S3527" s="16">
        <f t="shared" si="277"/>
        <v>42214.6956712963</v>
      </c>
      <c r="T3527" s="16">
        <f t="shared" si="278"/>
        <v>42225.666666666672</v>
      </c>
      <c r="U3527" s="14">
        <f t="shared" si="279"/>
        <v>2015</v>
      </c>
      <c r="V3527" s="17"/>
    </row>
    <row r="3528" spans="1:22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7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76"/>
        <v>99</v>
      </c>
      <c r="Q3528" s="11" t="s">
        <v>8314</v>
      </c>
      <c r="R3528" t="s">
        <v>8315</v>
      </c>
      <c r="S3528" s="16">
        <f t="shared" si="277"/>
        <v>42460.335312499999</v>
      </c>
      <c r="T3528" s="16">
        <f t="shared" si="278"/>
        <v>42488.249305555553</v>
      </c>
      <c r="U3528" s="14">
        <f t="shared" si="279"/>
        <v>2016</v>
      </c>
      <c r="V3528" s="17"/>
    </row>
    <row r="3529" spans="1:22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7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76"/>
        <v>81.569999999999993</v>
      </c>
      <c r="Q3529" s="11" t="s">
        <v>8314</v>
      </c>
      <c r="R3529" t="s">
        <v>8315</v>
      </c>
      <c r="S3529" s="16">
        <f t="shared" si="277"/>
        <v>42167.023206018523</v>
      </c>
      <c r="T3529" s="16">
        <f t="shared" si="278"/>
        <v>42196.165972222225</v>
      </c>
      <c r="U3529" s="14">
        <f t="shared" si="279"/>
        <v>2015</v>
      </c>
      <c r="V3529" s="17"/>
    </row>
    <row r="3530" spans="1:22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7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76"/>
        <v>45.11</v>
      </c>
      <c r="Q3530" s="11" t="s">
        <v>8314</v>
      </c>
      <c r="R3530" t="s">
        <v>8315</v>
      </c>
      <c r="S3530" s="16">
        <f t="shared" si="277"/>
        <v>42733.50136574074</v>
      </c>
      <c r="T3530" s="16">
        <f t="shared" si="278"/>
        <v>42753.50136574074</v>
      </c>
      <c r="U3530" s="14">
        <f t="shared" si="279"/>
        <v>2016</v>
      </c>
      <c r="V3530" s="17"/>
    </row>
    <row r="3531" spans="1:22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7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76"/>
        <v>36.67</v>
      </c>
      <c r="Q3531" s="11" t="s">
        <v>8314</v>
      </c>
      <c r="R3531" t="s">
        <v>8315</v>
      </c>
      <c r="S3531" s="16">
        <f t="shared" si="277"/>
        <v>42177.761782407411</v>
      </c>
      <c r="T3531" s="16">
        <f t="shared" si="278"/>
        <v>42198.041666666672</v>
      </c>
      <c r="U3531" s="14">
        <f t="shared" si="279"/>
        <v>2015</v>
      </c>
      <c r="V3531" s="17"/>
    </row>
    <row r="3532" spans="1:22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7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76"/>
        <v>125</v>
      </c>
      <c r="Q3532" s="11" t="s">
        <v>8314</v>
      </c>
      <c r="R3532" t="s">
        <v>8315</v>
      </c>
      <c r="S3532" s="16">
        <f t="shared" si="277"/>
        <v>42442.623344907406</v>
      </c>
      <c r="T3532" s="16">
        <f t="shared" si="278"/>
        <v>42470.833333333328</v>
      </c>
      <c r="U3532" s="14">
        <f t="shared" si="279"/>
        <v>2016</v>
      </c>
      <c r="V3532" s="17"/>
    </row>
    <row r="3533" spans="1:22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7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76"/>
        <v>49.23</v>
      </c>
      <c r="Q3533" s="11" t="s">
        <v>8314</v>
      </c>
      <c r="R3533" t="s">
        <v>8315</v>
      </c>
      <c r="S3533" s="16">
        <f t="shared" si="277"/>
        <v>42521.654328703706</v>
      </c>
      <c r="T3533" s="16">
        <f t="shared" si="278"/>
        <v>42551.654328703706</v>
      </c>
      <c r="U3533" s="14">
        <f t="shared" si="279"/>
        <v>2016</v>
      </c>
      <c r="V3533" s="17"/>
    </row>
    <row r="3534" spans="1:22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7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76"/>
        <v>42.3</v>
      </c>
      <c r="Q3534" s="11" t="s">
        <v>8314</v>
      </c>
      <c r="R3534" t="s">
        <v>8315</v>
      </c>
      <c r="S3534" s="16">
        <f t="shared" si="277"/>
        <v>41884.599849537037</v>
      </c>
      <c r="T3534" s="16">
        <f t="shared" si="278"/>
        <v>41900.165972222225</v>
      </c>
      <c r="U3534" s="14">
        <f t="shared" si="279"/>
        <v>2014</v>
      </c>
      <c r="V3534" s="17"/>
    </row>
    <row r="3535" spans="1:22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7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76"/>
        <v>78.88</v>
      </c>
      <c r="Q3535" s="11" t="s">
        <v>8314</v>
      </c>
      <c r="R3535" t="s">
        <v>8315</v>
      </c>
      <c r="S3535" s="16">
        <f t="shared" si="277"/>
        <v>42289.761192129634</v>
      </c>
      <c r="T3535" s="16">
        <f t="shared" si="278"/>
        <v>42319.802858796291</v>
      </c>
      <c r="U3535" s="14">
        <f t="shared" si="279"/>
        <v>2015</v>
      </c>
      <c r="V3535" s="17"/>
    </row>
    <row r="3536" spans="1:22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7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76"/>
        <v>38.28</v>
      </c>
      <c r="Q3536" s="11" t="s">
        <v>8314</v>
      </c>
      <c r="R3536" t="s">
        <v>8315</v>
      </c>
      <c r="S3536" s="16">
        <f t="shared" si="277"/>
        <v>42243.6252662037</v>
      </c>
      <c r="T3536" s="16">
        <f t="shared" si="278"/>
        <v>42278.6252662037</v>
      </c>
      <c r="U3536" s="14">
        <f t="shared" si="279"/>
        <v>2015</v>
      </c>
      <c r="V3536" s="17"/>
    </row>
    <row r="3537" spans="1:22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7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76"/>
        <v>44.85</v>
      </c>
      <c r="Q3537" s="11" t="s">
        <v>8314</v>
      </c>
      <c r="R3537" t="s">
        <v>8315</v>
      </c>
      <c r="S3537" s="16">
        <f t="shared" si="277"/>
        <v>42248.640162037031</v>
      </c>
      <c r="T3537" s="16">
        <f t="shared" si="278"/>
        <v>42279.75</v>
      </c>
      <c r="U3537" s="14">
        <f t="shared" si="279"/>
        <v>2015</v>
      </c>
      <c r="V3537" s="17"/>
    </row>
    <row r="3538" spans="1:22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7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76"/>
        <v>13.53</v>
      </c>
      <c r="Q3538" s="11" t="s">
        <v>8314</v>
      </c>
      <c r="R3538" t="s">
        <v>8315</v>
      </c>
      <c r="S3538" s="16">
        <f t="shared" si="277"/>
        <v>42328.727141203708</v>
      </c>
      <c r="T3538" s="16">
        <f t="shared" si="278"/>
        <v>42358.499305555553</v>
      </c>
      <c r="U3538" s="14">
        <f t="shared" si="279"/>
        <v>2015</v>
      </c>
      <c r="V3538" s="17"/>
    </row>
    <row r="3539" spans="1:22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7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76"/>
        <v>43.5</v>
      </c>
      <c r="Q3539" s="11" t="s">
        <v>8314</v>
      </c>
      <c r="R3539" t="s">
        <v>8315</v>
      </c>
      <c r="S3539" s="16">
        <f t="shared" si="277"/>
        <v>41923.354351851849</v>
      </c>
      <c r="T3539" s="16">
        <f t="shared" si="278"/>
        <v>41960.332638888889</v>
      </c>
      <c r="U3539" s="14">
        <f t="shared" si="279"/>
        <v>2014</v>
      </c>
      <c r="V3539" s="17"/>
    </row>
    <row r="3540" spans="1:22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7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76"/>
        <v>30.95</v>
      </c>
      <c r="Q3540" s="11" t="s">
        <v>8314</v>
      </c>
      <c r="R3540" t="s">
        <v>8315</v>
      </c>
      <c r="S3540" s="16">
        <f t="shared" si="277"/>
        <v>42571.420601851853</v>
      </c>
      <c r="T3540" s="16">
        <f t="shared" si="278"/>
        <v>42599.420601851853</v>
      </c>
      <c r="U3540" s="14">
        <f t="shared" si="279"/>
        <v>2016</v>
      </c>
      <c r="V3540" s="17"/>
    </row>
    <row r="3541" spans="1:22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7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76"/>
        <v>55.23</v>
      </c>
      <c r="Q3541" s="11" t="s">
        <v>8314</v>
      </c>
      <c r="R3541" t="s">
        <v>8315</v>
      </c>
      <c r="S3541" s="16">
        <f t="shared" si="277"/>
        <v>42600.756041666667</v>
      </c>
      <c r="T3541" s="16">
        <f t="shared" si="278"/>
        <v>42621.756041666667</v>
      </c>
      <c r="U3541" s="14">
        <f t="shared" si="279"/>
        <v>2016</v>
      </c>
      <c r="V3541" s="17"/>
    </row>
    <row r="3542" spans="1:22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7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76"/>
        <v>46.13</v>
      </c>
      <c r="Q3542" s="11" t="s">
        <v>8314</v>
      </c>
      <c r="R3542" t="s">
        <v>8315</v>
      </c>
      <c r="S3542" s="16">
        <f t="shared" si="277"/>
        <v>42517.003368055557</v>
      </c>
      <c r="T3542" s="16">
        <f t="shared" si="278"/>
        <v>42547.003368055557</v>
      </c>
      <c r="U3542" s="14">
        <f t="shared" si="279"/>
        <v>2016</v>
      </c>
      <c r="V3542" s="17"/>
    </row>
    <row r="3543" spans="1:22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7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76"/>
        <v>39.380000000000003</v>
      </c>
      <c r="Q3543" s="11" t="s">
        <v>8314</v>
      </c>
      <c r="R3543" t="s">
        <v>8315</v>
      </c>
      <c r="S3543" s="16">
        <f t="shared" si="277"/>
        <v>42222.730034722219</v>
      </c>
      <c r="T3543" s="16">
        <f t="shared" si="278"/>
        <v>42247.730034722219</v>
      </c>
      <c r="U3543" s="14">
        <f t="shared" si="279"/>
        <v>2015</v>
      </c>
      <c r="V3543" s="17"/>
    </row>
    <row r="3544" spans="1:22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7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76"/>
        <v>66.150000000000006</v>
      </c>
      <c r="Q3544" s="11" t="s">
        <v>8314</v>
      </c>
      <c r="R3544" t="s">
        <v>8315</v>
      </c>
      <c r="S3544" s="16">
        <f t="shared" si="277"/>
        <v>41829.599791666667</v>
      </c>
      <c r="T3544" s="16">
        <f t="shared" si="278"/>
        <v>41889.599791666667</v>
      </c>
      <c r="U3544" s="14">
        <f t="shared" si="279"/>
        <v>2014</v>
      </c>
      <c r="V3544" s="17"/>
    </row>
    <row r="3545" spans="1:22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7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76"/>
        <v>54.14</v>
      </c>
      <c r="Q3545" s="11" t="s">
        <v>8314</v>
      </c>
      <c r="R3545" t="s">
        <v>8315</v>
      </c>
      <c r="S3545" s="16">
        <f t="shared" si="277"/>
        <v>42150.755312499998</v>
      </c>
      <c r="T3545" s="16">
        <f t="shared" si="278"/>
        <v>42180.755312499998</v>
      </c>
      <c r="U3545" s="14">
        <f t="shared" si="279"/>
        <v>2015</v>
      </c>
      <c r="V3545" s="17"/>
    </row>
    <row r="3546" spans="1:22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7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76"/>
        <v>104.17</v>
      </c>
      <c r="Q3546" s="11" t="s">
        <v>8314</v>
      </c>
      <c r="R3546" t="s">
        <v>8315</v>
      </c>
      <c r="S3546" s="16">
        <f t="shared" si="277"/>
        <v>42040.831678240742</v>
      </c>
      <c r="T3546" s="16">
        <f t="shared" si="278"/>
        <v>42070.831678240742</v>
      </c>
      <c r="U3546" s="14">
        <f t="shared" si="279"/>
        <v>2015</v>
      </c>
      <c r="V3546" s="17"/>
    </row>
    <row r="3547" spans="1:22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7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76"/>
        <v>31.38</v>
      </c>
      <c r="Q3547" s="11" t="s">
        <v>8314</v>
      </c>
      <c r="R3547" t="s">
        <v>8315</v>
      </c>
      <c r="S3547" s="16">
        <f t="shared" si="277"/>
        <v>42075.807395833333</v>
      </c>
      <c r="T3547" s="16">
        <f t="shared" si="278"/>
        <v>42105.807395833333</v>
      </c>
      <c r="U3547" s="14">
        <f t="shared" si="279"/>
        <v>2015</v>
      </c>
      <c r="V3547" s="17"/>
    </row>
    <row r="3548" spans="1:22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7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76"/>
        <v>59.21</v>
      </c>
      <c r="Q3548" s="11" t="s">
        <v>8314</v>
      </c>
      <c r="R3548" t="s">
        <v>8315</v>
      </c>
      <c r="S3548" s="16">
        <f t="shared" si="277"/>
        <v>42073.660694444443</v>
      </c>
      <c r="T3548" s="16">
        <f t="shared" si="278"/>
        <v>42095.165972222225</v>
      </c>
      <c r="U3548" s="14">
        <f t="shared" si="279"/>
        <v>2015</v>
      </c>
      <c r="V3548" s="17"/>
    </row>
    <row r="3549" spans="1:22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7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76"/>
        <v>119.18</v>
      </c>
      <c r="Q3549" s="11" t="s">
        <v>8314</v>
      </c>
      <c r="R3549" t="s">
        <v>8315</v>
      </c>
      <c r="S3549" s="16">
        <f t="shared" si="277"/>
        <v>42480.078715277778</v>
      </c>
      <c r="T3549" s="16">
        <f t="shared" si="278"/>
        <v>42504.165972222225</v>
      </c>
      <c r="U3549" s="14">
        <f t="shared" si="279"/>
        <v>2016</v>
      </c>
      <c r="V3549" s="17"/>
    </row>
    <row r="3550" spans="1:22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7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76"/>
        <v>164.62</v>
      </c>
      <c r="Q3550" s="11" t="s">
        <v>8314</v>
      </c>
      <c r="R3550" t="s">
        <v>8315</v>
      </c>
      <c r="S3550" s="16">
        <f t="shared" si="277"/>
        <v>42411.942291666666</v>
      </c>
      <c r="T3550" s="16">
        <f t="shared" si="278"/>
        <v>42434.041666666672</v>
      </c>
      <c r="U3550" s="14">
        <f t="shared" si="279"/>
        <v>2016</v>
      </c>
      <c r="V3550" s="17"/>
    </row>
    <row r="3551" spans="1:22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7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76"/>
        <v>24.29</v>
      </c>
      <c r="Q3551" s="11" t="s">
        <v>8314</v>
      </c>
      <c r="R3551" t="s">
        <v>8315</v>
      </c>
      <c r="S3551" s="16">
        <f t="shared" si="277"/>
        <v>42223.394363425927</v>
      </c>
      <c r="T3551" s="16">
        <f t="shared" si="278"/>
        <v>42251.394363425927</v>
      </c>
      <c r="U3551" s="14">
        <f t="shared" si="279"/>
        <v>2015</v>
      </c>
      <c r="V3551" s="17"/>
    </row>
    <row r="3552" spans="1:22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7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76"/>
        <v>40.94</v>
      </c>
      <c r="Q3552" s="11" t="s">
        <v>8314</v>
      </c>
      <c r="R3552" t="s">
        <v>8315</v>
      </c>
      <c r="S3552" s="16">
        <f t="shared" si="277"/>
        <v>42462.893495370372</v>
      </c>
      <c r="T3552" s="16">
        <f t="shared" si="278"/>
        <v>42492.893495370372</v>
      </c>
      <c r="U3552" s="14">
        <f t="shared" si="279"/>
        <v>2016</v>
      </c>
      <c r="V3552" s="17"/>
    </row>
    <row r="3553" spans="1:22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7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76"/>
        <v>61.1</v>
      </c>
      <c r="Q3553" s="11" t="s">
        <v>8314</v>
      </c>
      <c r="R3553" t="s">
        <v>8315</v>
      </c>
      <c r="S3553" s="16">
        <f t="shared" si="277"/>
        <v>41753.515856481477</v>
      </c>
      <c r="T3553" s="16">
        <f t="shared" si="278"/>
        <v>41781.921527777777</v>
      </c>
      <c r="U3553" s="14">
        <f t="shared" si="279"/>
        <v>2014</v>
      </c>
      <c r="V3553" s="17"/>
    </row>
    <row r="3554" spans="1:22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7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76"/>
        <v>38.65</v>
      </c>
      <c r="Q3554" s="11" t="s">
        <v>8314</v>
      </c>
      <c r="R3554" t="s">
        <v>8315</v>
      </c>
      <c r="S3554" s="16">
        <f t="shared" si="277"/>
        <v>41788.587083333332</v>
      </c>
      <c r="T3554" s="16">
        <f t="shared" si="278"/>
        <v>41818.587083333332</v>
      </c>
      <c r="U3554" s="14">
        <f t="shared" si="279"/>
        <v>2014</v>
      </c>
      <c r="V3554" s="17"/>
    </row>
    <row r="3555" spans="1:22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7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76"/>
        <v>56.2</v>
      </c>
      <c r="Q3555" s="11" t="s">
        <v>8314</v>
      </c>
      <c r="R3555" t="s">
        <v>8315</v>
      </c>
      <c r="S3555" s="16">
        <f t="shared" si="277"/>
        <v>42196.028703703705</v>
      </c>
      <c r="T3555" s="16">
        <f t="shared" si="278"/>
        <v>42228</v>
      </c>
      <c r="U3555" s="14">
        <f t="shared" si="279"/>
        <v>2015</v>
      </c>
      <c r="V3555" s="17"/>
    </row>
    <row r="3556" spans="1:22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7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76"/>
        <v>107</v>
      </c>
      <c r="Q3556" s="11" t="s">
        <v>8314</v>
      </c>
      <c r="R3556" t="s">
        <v>8315</v>
      </c>
      <c r="S3556" s="16">
        <f t="shared" si="277"/>
        <v>42016.050451388888</v>
      </c>
      <c r="T3556" s="16">
        <f t="shared" si="278"/>
        <v>42046.708333333328</v>
      </c>
      <c r="U3556" s="14">
        <f t="shared" si="279"/>
        <v>2015</v>
      </c>
      <c r="V3556" s="17"/>
    </row>
    <row r="3557" spans="1:22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7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76"/>
        <v>171.43</v>
      </c>
      <c r="Q3557" s="11" t="s">
        <v>8314</v>
      </c>
      <c r="R3557" t="s">
        <v>8315</v>
      </c>
      <c r="S3557" s="16">
        <f t="shared" si="277"/>
        <v>42661.442060185189</v>
      </c>
      <c r="T3557" s="16">
        <f t="shared" si="278"/>
        <v>42691.483726851846</v>
      </c>
      <c r="U3557" s="14">
        <f t="shared" si="279"/>
        <v>2016</v>
      </c>
      <c r="V3557" s="17"/>
    </row>
    <row r="3558" spans="1:22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7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76"/>
        <v>110.5</v>
      </c>
      <c r="Q3558" s="11" t="s">
        <v>8314</v>
      </c>
      <c r="R3558" t="s">
        <v>8315</v>
      </c>
      <c r="S3558" s="16">
        <f t="shared" si="277"/>
        <v>41808.649583333332</v>
      </c>
      <c r="T3558" s="16">
        <f t="shared" si="278"/>
        <v>41868.649583333332</v>
      </c>
      <c r="U3558" s="14">
        <f t="shared" si="279"/>
        <v>2014</v>
      </c>
      <c r="V3558" s="17"/>
    </row>
    <row r="3559" spans="1:22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7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76"/>
        <v>179.28</v>
      </c>
      <c r="Q3559" s="11" t="s">
        <v>8314</v>
      </c>
      <c r="R3559" t="s">
        <v>8315</v>
      </c>
      <c r="S3559" s="16">
        <f t="shared" si="277"/>
        <v>41730.276747685188</v>
      </c>
      <c r="T3559" s="16">
        <f t="shared" si="278"/>
        <v>41764.276747685188</v>
      </c>
      <c r="U3559" s="14">
        <f t="shared" si="279"/>
        <v>2014</v>
      </c>
      <c r="V3559" s="17"/>
    </row>
    <row r="3560" spans="1:22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7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76"/>
        <v>22.91</v>
      </c>
      <c r="Q3560" s="11" t="s">
        <v>8314</v>
      </c>
      <c r="R3560" t="s">
        <v>8315</v>
      </c>
      <c r="S3560" s="16">
        <f t="shared" si="277"/>
        <v>42139.816840277781</v>
      </c>
      <c r="T3560" s="16">
        <f t="shared" si="278"/>
        <v>42181.875</v>
      </c>
      <c r="U3560" s="14">
        <f t="shared" si="279"/>
        <v>2015</v>
      </c>
      <c r="V3560" s="17"/>
    </row>
    <row r="3561" spans="1:22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7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76"/>
        <v>43.13</v>
      </c>
      <c r="Q3561" s="11" t="s">
        <v>8314</v>
      </c>
      <c r="R3561" t="s">
        <v>8315</v>
      </c>
      <c r="S3561" s="16">
        <f t="shared" si="277"/>
        <v>42194.096157407403</v>
      </c>
      <c r="T3561" s="16">
        <f t="shared" si="278"/>
        <v>42216.373611111107</v>
      </c>
      <c r="U3561" s="14">
        <f t="shared" si="279"/>
        <v>2015</v>
      </c>
      <c r="V3561" s="17"/>
    </row>
    <row r="3562" spans="1:22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7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76"/>
        <v>46.89</v>
      </c>
      <c r="Q3562" s="11" t="s">
        <v>8314</v>
      </c>
      <c r="R3562" t="s">
        <v>8315</v>
      </c>
      <c r="S3562" s="16">
        <f t="shared" si="277"/>
        <v>42115.889652777783</v>
      </c>
      <c r="T3562" s="16">
        <f t="shared" si="278"/>
        <v>42151.114583333328</v>
      </c>
      <c r="U3562" s="14">
        <f t="shared" si="279"/>
        <v>2015</v>
      </c>
      <c r="V3562" s="17"/>
    </row>
    <row r="3563" spans="1:22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7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76"/>
        <v>47.41</v>
      </c>
      <c r="Q3563" s="11" t="s">
        <v>8314</v>
      </c>
      <c r="R3563" t="s">
        <v>8315</v>
      </c>
      <c r="S3563" s="16">
        <f t="shared" si="277"/>
        <v>42203.680300925931</v>
      </c>
      <c r="T3563" s="16">
        <f t="shared" si="278"/>
        <v>42221.774999999994</v>
      </c>
      <c r="U3563" s="14">
        <f t="shared" si="279"/>
        <v>2015</v>
      </c>
      <c r="V3563" s="17"/>
    </row>
    <row r="3564" spans="1:22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7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76"/>
        <v>15.13</v>
      </c>
      <c r="Q3564" s="11" t="s">
        <v>8314</v>
      </c>
      <c r="R3564" t="s">
        <v>8315</v>
      </c>
      <c r="S3564" s="16">
        <f t="shared" si="277"/>
        <v>42433.761886574073</v>
      </c>
      <c r="T3564" s="16">
        <f t="shared" si="278"/>
        <v>42442.916666666672</v>
      </c>
      <c r="U3564" s="14">
        <f t="shared" si="279"/>
        <v>2016</v>
      </c>
      <c r="V3564" s="17"/>
    </row>
    <row r="3565" spans="1:22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7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76"/>
        <v>21.1</v>
      </c>
      <c r="Q3565" s="11" t="s">
        <v>8314</v>
      </c>
      <c r="R3565" t="s">
        <v>8315</v>
      </c>
      <c r="S3565" s="16">
        <f t="shared" si="277"/>
        <v>42555.671944444446</v>
      </c>
      <c r="T3565" s="16">
        <f t="shared" si="278"/>
        <v>42583.791666666672</v>
      </c>
      <c r="U3565" s="14">
        <f t="shared" si="279"/>
        <v>2016</v>
      </c>
      <c r="V3565" s="17"/>
    </row>
    <row r="3566" spans="1:22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7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76"/>
        <v>59.12</v>
      </c>
      <c r="Q3566" s="11" t="s">
        <v>8314</v>
      </c>
      <c r="R3566" t="s">
        <v>8315</v>
      </c>
      <c r="S3566" s="16">
        <f t="shared" si="277"/>
        <v>42236.623252314821</v>
      </c>
      <c r="T3566" s="16">
        <f t="shared" si="278"/>
        <v>42282.666666666672</v>
      </c>
      <c r="U3566" s="14">
        <f t="shared" si="279"/>
        <v>2015</v>
      </c>
      <c r="V3566" s="17"/>
    </row>
    <row r="3567" spans="1:22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7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76"/>
        <v>97.92</v>
      </c>
      <c r="Q3567" s="11" t="s">
        <v>8314</v>
      </c>
      <c r="R3567" t="s">
        <v>8315</v>
      </c>
      <c r="S3567" s="16">
        <f t="shared" si="277"/>
        <v>41974.743148148147</v>
      </c>
      <c r="T3567" s="16">
        <f t="shared" si="278"/>
        <v>42004.743148148147</v>
      </c>
      <c r="U3567" s="14">
        <f t="shared" si="279"/>
        <v>2014</v>
      </c>
      <c r="V3567" s="17"/>
    </row>
    <row r="3568" spans="1:22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7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76"/>
        <v>55.13</v>
      </c>
      <c r="Q3568" s="11" t="s">
        <v>8314</v>
      </c>
      <c r="R3568" t="s">
        <v>8315</v>
      </c>
      <c r="S3568" s="16">
        <f t="shared" si="277"/>
        <v>41997.507905092592</v>
      </c>
      <c r="T3568" s="16">
        <f t="shared" si="278"/>
        <v>42027.507905092592</v>
      </c>
      <c r="U3568" s="14">
        <f t="shared" si="279"/>
        <v>2014</v>
      </c>
      <c r="V3568" s="17"/>
    </row>
    <row r="3569" spans="1:22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7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76"/>
        <v>26.54</v>
      </c>
      <c r="Q3569" s="11" t="s">
        <v>8314</v>
      </c>
      <c r="R3569" t="s">
        <v>8315</v>
      </c>
      <c r="S3569" s="16">
        <f t="shared" si="277"/>
        <v>42135.810694444444</v>
      </c>
      <c r="T3569" s="16">
        <f t="shared" si="278"/>
        <v>42165.810694444444</v>
      </c>
      <c r="U3569" s="14">
        <f t="shared" si="279"/>
        <v>2015</v>
      </c>
      <c r="V3569" s="17"/>
    </row>
    <row r="3570" spans="1:22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7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76"/>
        <v>58.42</v>
      </c>
      <c r="Q3570" s="11" t="s">
        <v>8314</v>
      </c>
      <c r="R3570" t="s">
        <v>8315</v>
      </c>
      <c r="S3570" s="16">
        <f t="shared" si="277"/>
        <v>41869.740671296298</v>
      </c>
      <c r="T3570" s="16">
        <f t="shared" si="278"/>
        <v>41899.740671296298</v>
      </c>
      <c r="U3570" s="14">
        <f t="shared" si="279"/>
        <v>2014</v>
      </c>
      <c r="V3570" s="17"/>
    </row>
    <row r="3571" spans="1:22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7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76"/>
        <v>122.54</v>
      </c>
      <c r="Q3571" s="11" t="s">
        <v>8314</v>
      </c>
      <c r="R3571" t="s">
        <v>8315</v>
      </c>
      <c r="S3571" s="16">
        <f t="shared" si="277"/>
        <v>41982.688611111109</v>
      </c>
      <c r="T3571" s="16">
        <f t="shared" si="278"/>
        <v>42012.688611111109</v>
      </c>
      <c r="U3571" s="14">
        <f t="shared" si="279"/>
        <v>2014</v>
      </c>
      <c r="V3571" s="17"/>
    </row>
    <row r="3572" spans="1:22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7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76"/>
        <v>87.96</v>
      </c>
      <c r="Q3572" s="11" t="s">
        <v>8314</v>
      </c>
      <c r="R3572" t="s">
        <v>8315</v>
      </c>
      <c r="S3572" s="16">
        <f t="shared" si="277"/>
        <v>41976.331979166673</v>
      </c>
      <c r="T3572" s="16">
        <f t="shared" si="278"/>
        <v>42004.291666666672</v>
      </c>
      <c r="U3572" s="14">
        <f t="shared" si="279"/>
        <v>2014</v>
      </c>
      <c r="V3572" s="17"/>
    </row>
    <row r="3573" spans="1:22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7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76"/>
        <v>73.239999999999995</v>
      </c>
      <c r="Q3573" s="11" t="s">
        <v>8314</v>
      </c>
      <c r="R3573" t="s">
        <v>8315</v>
      </c>
      <c r="S3573" s="16">
        <f t="shared" si="277"/>
        <v>41912.858946759261</v>
      </c>
      <c r="T3573" s="16">
        <f t="shared" si="278"/>
        <v>41942.858946759261</v>
      </c>
      <c r="U3573" s="14">
        <f t="shared" si="279"/>
        <v>2014</v>
      </c>
      <c r="V3573" s="17"/>
    </row>
    <row r="3574" spans="1:22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7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76"/>
        <v>55.56</v>
      </c>
      <c r="Q3574" s="11" t="s">
        <v>8314</v>
      </c>
      <c r="R3574" t="s">
        <v>8315</v>
      </c>
      <c r="S3574" s="16">
        <f t="shared" si="277"/>
        <v>42146.570393518516</v>
      </c>
      <c r="T3574" s="16">
        <f t="shared" si="278"/>
        <v>42176.570393518516</v>
      </c>
      <c r="U3574" s="14">
        <f t="shared" si="279"/>
        <v>2015</v>
      </c>
      <c r="V3574" s="17"/>
    </row>
    <row r="3575" spans="1:22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7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76"/>
        <v>39.54</v>
      </c>
      <c r="Q3575" s="11" t="s">
        <v>8314</v>
      </c>
      <c r="R3575" t="s">
        <v>8315</v>
      </c>
      <c r="S3575" s="16">
        <f t="shared" si="277"/>
        <v>41921.375532407408</v>
      </c>
      <c r="T3575" s="16">
        <f t="shared" si="278"/>
        <v>41951.417199074072</v>
      </c>
      <c r="U3575" s="14">
        <f t="shared" si="279"/>
        <v>2014</v>
      </c>
      <c r="V3575" s="17"/>
    </row>
    <row r="3576" spans="1:22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7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76"/>
        <v>136.78</v>
      </c>
      <c r="Q3576" s="11" t="s">
        <v>8314</v>
      </c>
      <c r="R3576" t="s">
        <v>8315</v>
      </c>
      <c r="S3576" s="16">
        <f t="shared" si="277"/>
        <v>41926.942685185182</v>
      </c>
      <c r="T3576" s="16">
        <f t="shared" si="278"/>
        <v>41956.984351851846</v>
      </c>
      <c r="U3576" s="14">
        <f t="shared" si="279"/>
        <v>2014</v>
      </c>
      <c r="V3576" s="17"/>
    </row>
    <row r="3577" spans="1:22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7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76"/>
        <v>99.34</v>
      </c>
      <c r="Q3577" s="11" t="s">
        <v>8314</v>
      </c>
      <c r="R3577" t="s">
        <v>8315</v>
      </c>
      <c r="S3577" s="16">
        <f t="shared" si="277"/>
        <v>42561.783877314811</v>
      </c>
      <c r="T3577" s="16">
        <f t="shared" si="278"/>
        <v>42593.165972222225</v>
      </c>
      <c r="U3577" s="14">
        <f t="shared" si="279"/>
        <v>2016</v>
      </c>
      <c r="V3577" s="17"/>
    </row>
    <row r="3578" spans="1:22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7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76"/>
        <v>20</v>
      </c>
      <c r="Q3578" s="11" t="s">
        <v>8314</v>
      </c>
      <c r="R3578" t="s">
        <v>8315</v>
      </c>
      <c r="S3578" s="16">
        <f t="shared" si="277"/>
        <v>42649.54923611111</v>
      </c>
      <c r="T3578" s="16">
        <f t="shared" si="278"/>
        <v>42709.590902777782</v>
      </c>
      <c r="U3578" s="14">
        <f t="shared" si="279"/>
        <v>2016</v>
      </c>
      <c r="V3578" s="17"/>
    </row>
    <row r="3579" spans="1:22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7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76"/>
        <v>28.89</v>
      </c>
      <c r="Q3579" s="11" t="s">
        <v>8314</v>
      </c>
      <c r="R3579" t="s">
        <v>8315</v>
      </c>
      <c r="S3579" s="16">
        <f t="shared" si="277"/>
        <v>42093.786840277782</v>
      </c>
      <c r="T3579" s="16">
        <f t="shared" si="278"/>
        <v>42120.26944444445</v>
      </c>
      <c r="U3579" s="14">
        <f t="shared" si="279"/>
        <v>2015</v>
      </c>
      <c r="V3579" s="17"/>
    </row>
    <row r="3580" spans="1:22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7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76"/>
        <v>40.549999999999997</v>
      </c>
      <c r="Q3580" s="11" t="s">
        <v>8314</v>
      </c>
      <c r="R3580" t="s">
        <v>8315</v>
      </c>
      <c r="S3580" s="16">
        <f t="shared" si="277"/>
        <v>42460.733530092592</v>
      </c>
      <c r="T3580" s="16">
        <f t="shared" si="278"/>
        <v>42490.733530092592</v>
      </c>
      <c r="U3580" s="14">
        <f t="shared" si="279"/>
        <v>2016</v>
      </c>
      <c r="V3580" s="17"/>
    </row>
    <row r="3581" spans="1:22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7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76"/>
        <v>35.71</v>
      </c>
      <c r="Q3581" s="11" t="s">
        <v>8314</v>
      </c>
      <c r="R3581" t="s">
        <v>8315</v>
      </c>
      <c r="S3581" s="16">
        <f t="shared" si="277"/>
        <v>42430.762222222227</v>
      </c>
      <c r="T3581" s="16">
        <f t="shared" si="278"/>
        <v>42460.720555555556</v>
      </c>
      <c r="U3581" s="14">
        <f t="shared" si="279"/>
        <v>2016</v>
      </c>
      <c r="V3581" s="17"/>
    </row>
    <row r="3582" spans="1:22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7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76"/>
        <v>37.96</v>
      </c>
      <c r="Q3582" s="11" t="s">
        <v>8314</v>
      </c>
      <c r="R3582" t="s">
        <v>8315</v>
      </c>
      <c r="S3582" s="16">
        <f t="shared" si="277"/>
        <v>42026.176180555558</v>
      </c>
      <c r="T3582" s="16">
        <f t="shared" si="278"/>
        <v>42064.207638888889</v>
      </c>
      <c r="U3582" s="14">
        <f t="shared" si="279"/>
        <v>2015</v>
      </c>
      <c r="V3582" s="17"/>
    </row>
    <row r="3583" spans="1:22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7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76"/>
        <v>33.33</v>
      </c>
      <c r="Q3583" s="11" t="s">
        <v>8314</v>
      </c>
      <c r="R3583" t="s">
        <v>8315</v>
      </c>
      <c r="S3583" s="16">
        <f t="shared" si="277"/>
        <v>41836.471180555556</v>
      </c>
      <c r="T3583" s="16">
        <f t="shared" si="278"/>
        <v>41850.471180555556</v>
      </c>
      <c r="U3583" s="14">
        <f t="shared" si="279"/>
        <v>2014</v>
      </c>
      <c r="V3583" s="17"/>
    </row>
    <row r="3584" spans="1:22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7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76"/>
        <v>58.57</v>
      </c>
      <c r="Q3584" s="11" t="s">
        <v>8314</v>
      </c>
      <c r="R3584" t="s">
        <v>8315</v>
      </c>
      <c r="S3584" s="16">
        <f t="shared" si="277"/>
        <v>42451.095856481479</v>
      </c>
      <c r="T3584" s="16">
        <f t="shared" si="278"/>
        <v>42465.095856481479</v>
      </c>
      <c r="U3584" s="14">
        <f t="shared" si="279"/>
        <v>2016</v>
      </c>
      <c r="V3584" s="17"/>
    </row>
    <row r="3585" spans="1:22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7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76"/>
        <v>135.63</v>
      </c>
      <c r="Q3585" s="11" t="s">
        <v>8314</v>
      </c>
      <c r="R3585" t="s">
        <v>8315</v>
      </c>
      <c r="S3585" s="16">
        <f t="shared" si="277"/>
        <v>42418.425983796296</v>
      </c>
      <c r="T3585" s="16">
        <f t="shared" si="278"/>
        <v>42478.384317129632</v>
      </c>
      <c r="U3585" s="14">
        <f t="shared" si="279"/>
        <v>2016</v>
      </c>
      <c r="V3585" s="17"/>
    </row>
    <row r="3586" spans="1:22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7">
        <f t="shared" ref="F3586:F3649" si="280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76"/>
        <v>30.94</v>
      </c>
      <c r="Q3586" s="11" t="s">
        <v>8314</v>
      </c>
      <c r="R3586" t="s">
        <v>8315</v>
      </c>
      <c r="S3586" s="16">
        <f t="shared" si="277"/>
        <v>42168.316481481481</v>
      </c>
      <c r="T3586" s="16">
        <f t="shared" si="278"/>
        <v>42198.316481481481</v>
      </c>
      <c r="U3586" s="14">
        <f t="shared" si="279"/>
        <v>2015</v>
      </c>
      <c r="V3586" s="17"/>
    </row>
    <row r="3587" spans="1:22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7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81">IFERROR(ROUND(E3587/M3587,2),0)</f>
        <v>176.09</v>
      </c>
      <c r="Q3587" s="11" t="s">
        <v>8314</v>
      </c>
      <c r="R3587" t="s">
        <v>8315</v>
      </c>
      <c r="S3587" s="16">
        <f t="shared" ref="S3587:S3650" si="282">(((K3587/60)/60)/24)+DATE(1970,1,1)</f>
        <v>41964.716319444444</v>
      </c>
      <c r="T3587" s="16">
        <f t="shared" ref="T3587:T3650" si="283">(((J3587/60)/60)/24)+DATE(1970,1,1)</f>
        <v>41994.716319444444</v>
      </c>
      <c r="U3587" s="14">
        <f t="shared" si="279"/>
        <v>2014</v>
      </c>
      <c r="V3587" s="17"/>
    </row>
    <row r="3588" spans="1:22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7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81"/>
        <v>151.97999999999999</v>
      </c>
      <c r="Q3588" s="11" t="s">
        <v>8314</v>
      </c>
      <c r="R3588" t="s">
        <v>8315</v>
      </c>
      <c r="S3588" s="16">
        <f t="shared" si="282"/>
        <v>42576.697569444441</v>
      </c>
      <c r="T3588" s="16">
        <f t="shared" si="283"/>
        <v>42636.697569444441</v>
      </c>
      <c r="U3588" s="14">
        <f t="shared" ref="U3588:U3651" si="284">YEAR(S3588)</f>
        <v>2016</v>
      </c>
      <c r="V3588" s="17"/>
    </row>
    <row r="3589" spans="1:22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7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81"/>
        <v>22.61</v>
      </c>
      <c r="Q3589" s="11" t="s">
        <v>8314</v>
      </c>
      <c r="R3589" t="s">
        <v>8315</v>
      </c>
      <c r="S3589" s="16">
        <f t="shared" si="282"/>
        <v>42503.539976851855</v>
      </c>
      <c r="T3589" s="16">
        <f t="shared" si="283"/>
        <v>42548.791666666672</v>
      </c>
      <c r="U3589" s="14">
        <f t="shared" si="284"/>
        <v>2016</v>
      </c>
      <c r="V3589" s="17"/>
    </row>
    <row r="3590" spans="1:22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7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81"/>
        <v>18.27</v>
      </c>
      <c r="Q3590" s="11" t="s">
        <v>8314</v>
      </c>
      <c r="R3590" t="s">
        <v>8315</v>
      </c>
      <c r="S3590" s="16">
        <f t="shared" si="282"/>
        <v>42101.828819444447</v>
      </c>
      <c r="T3590" s="16">
        <f t="shared" si="283"/>
        <v>42123.958333333328</v>
      </c>
      <c r="U3590" s="14">
        <f t="shared" si="284"/>
        <v>2015</v>
      </c>
      <c r="V3590" s="17"/>
    </row>
    <row r="3591" spans="1:22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7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81"/>
        <v>82.26</v>
      </c>
      <c r="Q3591" s="11" t="s">
        <v>8314</v>
      </c>
      <c r="R3591" t="s">
        <v>8315</v>
      </c>
      <c r="S3591" s="16">
        <f t="shared" si="282"/>
        <v>42125.647534722222</v>
      </c>
      <c r="T3591" s="16">
        <f t="shared" si="283"/>
        <v>42150.647534722222</v>
      </c>
      <c r="U3591" s="14">
        <f t="shared" si="284"/>
        <v>2015</v>
      </c>
      <c r="V3591" s="17"/>
    </row>
    <row r="3592" spans="1:22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7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81"/>
        <v>68.53</v>
      </c>
      <c r="Q3592" s="11" t="s">
        <v>8314</v>
      </c>
      <c r="R3592" t="s">
        <v>8315</v>
      </c>
      <c r="S3592" s="16">
        <f t="shared" si="282"/>
        <v>41902.333726851852</v>
      </c>
      <c r="T3592" s="16">
        <f t="shared" si="283"/>
        <v>41932.333726851852</v>
      </c>
      <c r="U3592" s="14">
        <f t="shared" si="284"/>
        <v>2014</v>
      </c>
      <c r="V3592" s="17"/>
    </row>
    <row r="3593" spans="1:22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7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81"/>
        <v>68.06</v>
      </c>
      <c r="Q3593" s="11" t="s">
        <v>8314</v>
      </c>
      <c r="R3593" t="s">
        <v>8315</v>
      </c>
      <c r="S3593" s="16">
        <f t="shared" si="282"/>
        <v>42003.948425925926</v>
      </c>
      <c r="T3593" s="16">
        <f t="shared" si="283"/>
        <v>42028.207638888889</v>
      </c>
      <c r="U3593" s="14">
        <f t="shared" si="284"/>
        <v>2014</v>
      </c>
      <c r="V3593" s="17"/>
    </row>
    <row r="3594" spans="1:22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7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81"/>
        <v>72.709999999999994</v>
      </c>
      <c r="Q3594" s="11" t="s">
        <v>8314</v>
      </c>
      <c r="R3594" t="s">
        <v>8315</v>
      </c>
      <c r="S3594" s="16">
        <f t="shared" si="282"/>
        <v>41988.829942129625</v>
      </c>
      <c r="T3594" s="16">
        <f t="shared" si="283"/>
        <v>42046.207638888889</v>
      </c>
      <c r="U3594" s="14">
        <f t="shared" si="284"/>
        <v>2014</v>
      </c>
      <c r="V3594" s="17"/>
    </row>
    <row r="3595" spans="1:22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7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81"/>
        <v>77.19</v>
      </c>
      <c r="Q3595" s="11" t="s">
        <v>8314</v>
      </c>
      <c r="R3595" t="s">
        <v>8315</v>
      </c>
      <c r="S3595" s="16">
        <f t="shared" si="282"/>
        <v>41974.898599537039</v>
      </c>
      <c r="T3595" s="16">
        <f t="shared" si="283"/>
        <v>42009.851388888885</v>
      </c>
      <c r="U3595" s="14">
        <f t="shared" si="284"/>
        <v>2014</v>
      </c>
      <c r="V3595" s="17"/>
    </row>
    <row r="3596" spans="1:22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7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81"/>
        <v>55.97</v>
      </c>
      <c r="Q3596" s="11" t="s">
        <v>8314</v>
      </c>
      <c r="R3596" t="s">
        <v>8315</v>
      </c>
      <c r="S3596" s="16">
        <f t="shared" si="282"/>
        <v>42592.066921296297</v>
      </c>
      <c r="T3596" s="16">
        <f t="shared" si="283"/>
        <v>42617.066921296297</v>
      </c>
      <c r="U3596" s="14">
        <f t="shared" si="284"/>
        <v>2016</v>
      </c>
      <c r="V3596" s="17"/>
    </row>
    <row r="3597" spans="1:22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7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81"/>
        <v>49.69</v>
      </c>
      <c r="Q3597" s="11" t="s">
        <v>8314</v>
      </c>
      <c r="R3597" t="s">
        <v>8315</v>
      </c>
      <c r="S3597" s="16">
        <f t="shared" si="282"/>
        <v>42050.008368055554</v>
      </c>
      <c r="T3597" s="16">
        <f t="shared" si="283"/>
        <v>42076.290972222225</v>
      </c>
      <c r="U3597" s="14">
        <f t="shared" si="284"/>
        <v>2015</v>
      </c>
      <c r="V3597" s="17"/>
    </row>
    <row r="3598" spans="1:22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7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81"/>
        <v>79</v>
      </c>
      <c r="Q3598" s="11" t="s">
        <v>8314</v>
      </c>
      <c r="R3598" t="s">
        <v>8315</v>
      </c>
      <c r="S3598" s="16">
        <f t="shared" si="282"/>
        <v>41856.715069444443</v>
      </c>
      <c r="T3598" s="16">
        <f t="shared" si="283"/>
        <v>41877.715069444443</v>
      </c>
      <c r="U3598" s="14">
        <f t="shared" si="284"/>
        <v>2014</v>
      </c>
      <c r="V3598" s="17"/>
    </row>
    <row r="3599" spans="1:22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7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81"/>
        <v>77.73</v>
      </c>
      <c r="Q3599" s="11" t="s">
        <v>8314</v>
      </c>
      <c r="R3599" t="s">
        <v>8315</v>
      </c>
      <c r="S3599" s="16">
        <f t="shared" si="282"/>
        <v>42417.585532407407</v>
      </c>
      <c r="T3599" s="16">
        <f t="shared" si="283"/>
        <v>42432.249305555553</v>
      </c>
      <c r="U3599" s="14">
        <f t="shared" si="284"/>
        <v>2016</v>
      </c>
      <c r="V3599" s="17"/>
    </row>
    <row r="3600" spans="1:22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7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81"/>
        <v>40.78</v>
      </c>
      <c r="Q3600" s="11" t="s">
        <v>8314</v>
      </c>
      <c r="R3600" t="s">
        <v>8315</v>
      </c>
      <c r="S3600" s="16">
        <f t="shared" si="282"/>
        <v>41866.79886574074</v>
      </c>
      <c r="T3600" s="16">
        <f t="shared" si="283"/>
        <v>41885.207638888889</v>
      </c>
      <c r="U3600" s="14">
        <f t="shared" si="284"/>
        <v>2014</v>
      </c>
      <c r="V3600" s="17"/>
    </row>
    <row r="3601" spans="1:22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7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81"/>
        <v>59.41</v>
      </c>
      <c r="Q3601" s="11" t="s">
        <v>8314</v>
      </c>
      <c r="R3601" t="s">
        <v>8315</v>
      </c>
      <c r="S3601" s="16">
        <f t="shared" si="282"/>
        <v>42220.79487268519</v>
      </c>
      <c r="T3601" s="16">
        <f t="shared" si="283"/>
        <v>42246</v>
      </c>
      <c r="U3601" s="14">
        <f t="shared" si="284"/>
        <v>2015</v>
      </c>
      <c r="V3601" s="17"/>
    </row>
    <row r="3602" spans="1:22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7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81"/>
        <v>3.25</v>
      </c>
      <c r="Q3602" s="11" t="s">
        <v>8314</v>
      </c>
      <c r="R3602" t="s">
        <v>8315</v>
      </c>
      <c r="S3602" s="16">
        <f t="shared" si="282"/>
        <v>42628.849120370374</v>
      </c>
      <c r="T3602" s="16">
        <f t="shared" si="283"/>
        <v>42656.849120370374</v>
      </c>
      <c r="U3602" s="14">
        <f t="shared" si="284"/>
        <v>2016</v>
      </c>
      <c r="V3602" s="17"/>
    </row>
    <row r="3603" spans="1:22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7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81"/>
        <v>39.380000000000003</v>
      </c>
      <c r="Q3603" s="11" t="s">
        <v>8314</v>
      </c>
      <c r="R3603" t="s">
        <v>8315</v>
      </c>
      <c r="S3603" s="16">
        <f t="shared" si="282"/>
        <v>41990.99863425926</v>
      </c>
      <c r="T3603" s="16">
        <f t="shared" si="283"/>
        <v>42020.99863425926</v>
      </c>
      <c r="U3603" s="14">
        <f t="shared" si="284"/>
        <v>2014</v>
      </c>
      <c r="V3603" s="17"/>
    </row>
    <row r="3604" spans="1:22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7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81"/>
        <v>81.67</v>
      </c>
      <c r="Q3604" s="11" t="s">
        <v>8314</v>
      </c>
      <c r="R3604" t="s">
        <v>8315</v>
      </c>
      <c r="S3604" s="16">
        <f t="shared" si="282"/>
        <v>42447.894432870366</v>
      </c>
      <c r="T3604" s="16">
        <f t="shared" si="283"/>
        <v>42507.894432870366</v>
      </c>
      <c r="U3604" s="14">
        <f t="shared" si="284"/>
        <v>2016</v>
      </c>
      <c r="V3604" s="17"/>
    </row>
    <row r="3605" spans="1:22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7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81"/>
        <v>44.91</v>
      </c>
      <c r="Q3605" s="11" t="s">
        <v>8314</v>
      </c>
      <c r="R3605" t="s">
        <v>8315</v>
      </c>
      <c r="S3605" s="16">
        <f t="shared" si="282"/>
        <v>42283.864351851851</v>
      </c>
      <c r="T3605" s="16">
        <f t="shared" si="283"/>
        <v>42313.906018518523</v>
      </c>
      <c r="U3605" s="14">
        <f t="shared" si="284"/>
        <v>2015</v>
      </c>
      <c r="V3605" s="17"/>
    </row>
    <row r="3606" spans="1:22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7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81"/>
        <v>49.06</v>
      </c>
      <c r="Q3606" s="11" t="s">
        <v>8314</v>
      </c>
      <c r="R3606" t="s">
        <v>8315</v>
      </c>
      <c r="S3606" s="16">
        <f t="shared" si="282"/>
        <v>42483.015694444446</v>
      </c>
      <c r="T3606" s="16">
        <f t="shared" si="283"/>
        <v>42489.290972222225</v>
      </c>
      <c r="U3606" s="14">
        <f t="shared" si="284"/>
        <v>2016</v>
      </c>
      <c r="V3606" s="17"/>
    </row>
    <row r="3607" spans="1:22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7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81"/>
        <v>30.67</v>
      </c>
      <c r="Q3607" s="11" t="s">
        <v>8314</v>
      </c>
      <c r="R3607" t="s">
        <v>8315</v>
      </c>
      <c r="S3607" s="16">
        <f t="shared" si="282"/>
        <v>42383.793124999997</v>
      </c>
      <c r="T3607" s="16">
        <f t="shared" si="283"/>
        <v>42413.793124999997</v>
      </c>
      <c r="U3607" s="14">
        <f t="shared" si="284"/>
        <v>2016</v>
      </c>
      <c r="V3607" s="17"/>
    </row>
    <row r="3608" spans="1:22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7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81"/>
        <v>61.06</v>
      </c>
      <c r="Q3608" s="11" t="s">
        <v>8314</v>
      </c>
      <c r="R3608" t="s">
        <v>8315</v>
      </c>
      <c r="S3608" s="16">
        <f t="shared" si="282"/>
        <v>42566.604826388888</v>
      </c>
      <c r="T3608" s="16">
        <f t="shared" si="283"/>
        <v>42596.604826388888</v>
      </c>
      <c r="U3608" s="14">
        <f t="shared" si="284"/>
        <v>2016</v>
      </c>
      <c r="V3608" s="17"/>
    </row>
    <row r="3609" spans="1:22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7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81"/>
        <v>29</v>
      </c>
      <c r="Q3609" s="11" t="s">
        <v>8314</v>
      </c>
      <c r="R3609" t="s">
        <v>8315</v>
      </c>
      <c r="S3609" s="16">
        <f t="shared" si="282"/>
        <v>42338.963912037041</v>
      </c>
      <c r="T3609" s="16">
        <f t="shared" si="283"/>
        <v>42353</v>
      </c>
      <c r="U3609" s="14">
        <f t="shared" si="284"/>
        <v>2015</v>
      </c>
      <c r="V3609" s="17"/>
    </row>
    <row r="3610" spans="1:22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7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81"/>
        <v>29.63</v>
      </c>
      <c r="Q3610" s="11" t="s">
        <v>8314</v>
      </c>
      <c r="R3610" t="s">
        <v>8315</v>
      </c>
      <c r="S3610" s="16">
        <f t="shared" si="282"/>
        <v>42506.709375000006</v>
      </c>
      <c r="T3610" s="16">
        <f t="shared" si="283"/>
        <v>42538.583333333328</v>
      </c>
      <c r="U3610" s="14">
        <f t="shared" si="284"/>
        <v>2016</v>
      </c>
      <c r="V3610" s="17"/>
    </row>
    <row r="3611" spans="1:22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7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81"/>
        <v>143.1</v>
      </c>
      <c r="Q3611" s="11" t="s">
        <v>8314</v>
      </c>
      <c r="R3611" t="s">
        <v>8315</v>
      </c>
      <c r="S3611" s="16">
        <f t="shared" si="282"/>
        <v>42429.991724537031</v>
      </c>
      <c r="T3611" s="16">
        <f t="shared" si="283"/>
        <v>42459.950057870374</v>
      </c>
      <c r="U3611" s="14">
        <f t="shared" si="284"/>
        <v>2016</v>
      </c>
      <c r="V3611" s="17"/>
    </row>
    <row r="3612" spans="1:22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7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81"/>
        <v>52.35</v>
      </c>
      <c r="Q3612" s="11" t="s">
        <v>8314</v>
      </c>
      <c r="R3612" t="s">
        <v>8315</v>
      </c>
      <c r="S3612" s="16">
        <f t="shared" si="282"/>
        <v>42203.432129629626</v>
      </c>
      <c r="T3612" s="16">
        <f t="shared" si="283"/>
        <v>42233.432129629626</v>
      </c>
      <c r="U3612" s="14">
        <f t="shared" si="284"/>
        <v>2015</v>
      </c>
      <c r="V3612" s="17"/>
    </row>
    <row r="3613" spans="1:22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7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81"/>
        <v>66.67</v>
      </c>
      <c r="Q3613" s="11" t="s">
        <v>8314</v>
      </c>
      <c r="R3613" t="s">
        <v>8315</v>
      </c>
      <c r="S3613" s="16">
        <f t="shared" si="282"/>
        <v>42072.370381944449</v>
      </c>
      <c r="T3613" s="16">
        <f t="shared" si="283"/>
        <v>42102.370381944449</v>
      </c>
      <c r="U3613" s="14">
        <f t="shared" si="284"/>
        <v>2015</v>
      </c>
      <c r="V3613" s="17"/>
    </row>
    <row r="3614" spans="1:22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7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81"/>
        <v>126.67</v>
      </c>
      <c r="Q3614" s="11" t="s">
        <v>8314</v>
      </c>
      <c r="R3614" t="s">
        <v>8315</v>
      </c>
      <c r="S3614" s="16">
        <f t="shared" si="282"/>
        <v>41789.726979166669</v>
      </c>
      <c r="T3614" s="16">
        <f t="shared" si="283"/>
        <v>41799.726979166669</v>
      </c>
      <c r="U3614" s="14">
        <f t="shared" si="284"/>
        <v>2014</v>
      </c>
      <c r="V3614" s="17"/>
    </row>
    <row r="3615" spans="1:22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7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81"/>
        <v>62.5</v>
      </c>
      <c r="Q3615" s="11" t="s">
        <v>8314</v>
      </c>
      <c r="R3615" t="s">
        <v>8315</v>
      </c>
      <c r="S3615" s="16">
        <f t="shared" si="282"/>
        <v>41788.58997685185</v>
      </c>
      <c r="T3615" s="16">
        <f t="shared" si="283"/>
        <v>41818.58997685185</v>
      </c>
      <c r="U3615" s="14">
        <f t="shared" si="284"/>
        <v>2014</v>
      </c>
      <c r="V3615" s="17"/>
    </row>
    <row r="3616" spans="1:22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7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81"/>
        <v>35.49</v>
      </c>
      <c r="Q3616" s="11" t="s">
        <v>8314</v>
      </c>
      <c r="R3616" t="s">
        <v>8315</v>
      </c>
      <c r="S3616" s="16">
        <f t="shared" si="282"/>
        <v>42144.041851851856</v>
      </c>
      <c r="T3616" s="16">
        <f t="shared" si="283"/>
        <v>42174.041851851856</v>
      </c>
      <c r="U3616" s="14">
        <f t="shared" si="284"/>
        <v>2015</v>
      </c>
      <c r="V3616" s="17"/>
    </row>
    <row r="3617" spans="1:22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7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81"/>
        <v>37.08</v>
      </c>
      <c r="Q3617" s="11" t="s">
        <v>8314</v>
      </c>
      <c r="R3617" t="s">
        <v>8315</v>
      </c>
      <c r="S3617" s="16">
        <f t="shared" si="282"/>
        <v>42318.593703703707</v>
      </c>
      <c r="T3617" s="16">
        <f t="shared" si="283"/>
        <v>42348.593703703707</v>
      </c>
      <c r="U3617" s="14">
        <f t="shared" si="284"/>
        <v>2015</v>
      </c>
      <c r="V3617" s="17"/>
    </row>
    <row r="3618" spans="1:22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7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81"/>
        <v>69.33</v>
      </c>
      <c r="Q3618" s="11" t="s">
        <v>8314</v>
      </c>
      <c r="R3618" t="s">
        <v>8315</v>
      </c>
      <c r="S3618" s="16">
        <f t="shared" si="282"/>
        <v>42052.949814814812</v>
      </c>
      <c r="T3618" s="16">
        <f t="shared" si="283"/>
        <v>42082.908148148148</v>
      </c>
      <c r="U3618" s="14">
        <f t="shared" si="284"/>
        <v>2015</v>
      </c>
      <c r="V3618" s="17"/>
    </row>
    <row r="3619" spans="1:22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7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81"/>
        <v>17.25</v>
      </c>
      <c r="Q3619" s="11" t="s">
        <v>8314</v>
      </c>
      <c r="R3619" t="s">
        <v>8315</v>
      </c>
      <c r="S3619" s="16">
        <f t="shared" si="282"/>
        <v>42779.610289351855</v>
      </c>
      <c r="T3619" s="16">
        <f t="shared" si="283"/>
        <v>42794</v>
      </c>
      <c r="U3619" s="14">
        <f t="shared" si="284"/>
        <v>2017</v>
      </c>
      <c r="V3619" s="17"/>
    </row>
    <row r="3620" spans="1:22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7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81"/>
        <v>36.07</v>
      </c>
      <c r="Q3620" s="11" t="s">
        <v>8314</v>
      </c>
      <c r="R3620" t="s">
        <v>8315</v>
      </c>
      <c r="S3620" s="16">
        <f t="shared" si="282"/>
        <v>42128.627893518518</v>
      </c>
      <c r="T3620" s="16">
        <f t="shared" si="283"/>
        <v>42158.627893518518</v>
      </c>
      <c r="U3620" s="14">
        <f t="shared" si="284"/>
        <v>2015</v>
      </c>
      <c r="V3620" s="17"/>
    </row>
    <row r="3621" spans="1:22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7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81"/>
        <v>66.47</v>
      </c>
      <c r="Q3621" s="11" t="s">
        <v>8314</v>
      </c>
      <c r="R3621" t="s">
        <v>8315</v>
      </c>
      <c r="S3621" s="16">
        <f t="shared" si="282"/>
        <v>42661.132245370376</v>
      </c>
      <c r="T3621" s="16">
        <f t="shared" si="283"/>
        <v>42693.916666666672</v>
      </c>
      <c r="U3621" s="14">
        <f t="shared" si="284"/>
        <v>2016</v>
      </c>
      <c r="V3621" s="17"/>
    </row>
    <row r="3622" spans="1:22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7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81"/>
        <v>56.07</v>
      </c>
      <c r="Q3622" s="11" t="s">
        <v>8314</v>
      </c>
      <c r="R3622" t="s">
        <v>8315</v>
      </c>
      <c r="S3622" s="16">
        <f t="shared" si="282"/>
        <v>42037.938206018516</v>
      </c>
      <c r="T3622" s="16">
        <f t="shared" si="283"/>
        <v>42068.166666666672</v>
      </c>
      <c r="U3622" s="14">
        <f t="shared" si="284"/>
        <v>2015</v>
      </c>
      <c r="V3622" s="17"/>
    </row>
    <row r="3623" spans="1:22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7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81"/>
        <v>47.03</v>
      </c>
      <c r="Q3623" s="11" t="s">
        <v>8314</v>
      </c>
      <c r="R3623" t="s">
        <v>8315</v>
      </c>
      <c r="S3623" s="16">
        <f t="shared" si="282"/>
        <v>42619.935694444444</v>
      </c>
      <c r="T3623" s="16">
        <f t="shared" si="283"/>
        <v>42643.875</v>
      </c>
      <c r="U3623" s="14">
        <f t="shared" si="284"/>
        <v>2016</v>
      </c>
      <c r="V3623" s="17"/>
    </row>
    <row r="3624" spans="1:22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7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81"/>
        <v>47.67</v>
      </c>
      <c r="Q3624" s="11" t="s">
        <v>8314</v>
      </c>
      <c r="R3624" t="s">
        <v>8315</v>
      </c>
      <c r="S3624" s="16">
        <f t="shared" si="282"/>
        <v>41877.221886574072</v>
      </c>
      <c r="T3624" s="16">
        <f t="shared" si="283"/>
        <v>41910.140972222223</v>
      </c>
      <c r="U3624" s="14">
        <f t="shared" si="284"/>
        <v>2014</v>
      </c>
      <c r="V3624" s="17"/>
    </row>
    <row r="3625" spans="1:22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7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81"/>
        <v>88.24</v>
      </c>
      <c r="Q3625" s="11" t="s">
        <v>8314</v>
      </c>
      <c r="R3625" t="s">
        <v>8315</v>
      </c>
      <c r="S3625" s="16">
        <f t="shared" si="282"/>
        <v>41828.736921296295</v>
      </c>
      <c r="T3625" s="16">
        <f t="shared" si="283"/>
        <v>41846.291666666664</v>
      </c>
      <c r="U3625" s="14">
        <f t="shared" si="284"/>
        <v>2014</v>
      </c>
      <c r="V3625" s="17"/>
    </row>
    <row r="3626" spans="1:22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7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81"/>
        <v>80.72</v>
      </c>
      <c r="Q3626" s="11" t="s">
        <v>8314</v>
      </c>
      <c r="R3626" t="s">
        <v>8315</v>
      </c>
      <c r="S3626" s="16">
        <f t="shared" si="282"/>
        <v>42545.774189814809</v>
      </c>
      <c r="T3626" s="16">
        <f t="shared" si="283"/>
        <v>42605.774189814809</v>
      </c>
      <c r="U3626" s="14">
        <f t="shared" si="284"/>
        <v>2016</v>
      </c>
      <c r="V3626" s="17"/>
    </row>
    <row r="3627" spans="1:22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7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81"/>
        <v>39.49</v>
      </c>
      <c r="Q3627" s="11" t="s">
        <v>8314</v>
      </c>
      <c r="R3627" t="s">
        <v>8315</v>
      </c>
      <c r="S3627" s="16">
        <f t="shared" si="282"/>
        <v>42157.652511574073</v>
      </c>
      <c r="T3627" s="16">
        <f t="shared" si="283"/>
        <v>42187.652511574073</v>
      </c>
      <c r="U3627" s="14">
        <f t="shared" si="284"/>
        <v>2015</v>
      </c>
      <c r="V3627" s="17"/>
    </row>
    <row r="3628" spans="1:22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7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81"/>
        <v>84.85</v>
      </c>
      <c r="Q3628" s="11" t="s">
        <v>8314</v>
      </c>
      <c r="R3628" t="s">
        <v>8315</v>
      </c>
      <c r="S3628" s="16">
        <f t="shared" si="282"/>
        <v>41846.667326388888</v>
      </c>
      <c r="T3628" s="16">
        <f t="shared" si="283"/>
        <v>41867.667326388888</v>
      </c>
      <c r="U3628" s="14">
        <f t="shared" si="284"/>
        <v>2014</v>
      </c>
      <c r="V3628" s="17"/>
    </row>
    <row r="3629" spans="1:22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7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81"/>
        <v>68.97</v>
      </c>
      <c r="Q3629" s="11" t="s">
        <v>8314</v>
      </c>
      <c r="R3629" t="s">
        <v>8315</v>
      </c>
      <c r="S3629" s="16">
        <f t="shared" si="282"/>
        <v>42460.741747685184</v>
      </c>
      <c r="T3629" s="16">
        <f t="shared" si="283"/>
        <v>42511.165972222225</v>
      </c>
      <c r="U3629" s="14">
        <f t="shared" si="284"/>
        <v>2016</v>
      </c>
      <c r="V3629" s="17"/>
    </row>
    <row r="3630" spans="1:22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7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81"/>
        <v>0</v>
      </c>
      <c r="Q3630" s="11" t="s">
        <v>8314</v>
      </c>
      <c r="R3630" t="s">
        <v>8356</v>
      </c>
      <c r="S3630" s="16">
        <f t="shared" si="282"/>
        <v>42291.833287037036</v>
      </c>
      <c r="T3630" s="16">
        <f t="shared" si="283"/>
        <v>42351.874953703707</v>
      </c>
      <c r="U3630" s="14">
        <f t="shared" si="284"/>
        <v>2015</v>
      </c>
      <c r="V3630" s="17"/>
    </row>
    <row r="3631" spans="1:22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7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81"/>
        <v>1</v>
      </c>
      <c r="Q3631" s="11" t="s">
        <v>8314</v>
      </c>
      <c r="R3631" t="s">
        <v>8356</v>
      </c>
      <c r="S3631" s="16">
        <f t="shared" si="282"/>
        <v>42437.094490740739</v>
      </c>
      <c r="T3631" s="16">
        <f t="shared" si="283"/>
        <v>42495.708333333328</v>
      </c>
      <c r="U3631" s="14">
        <f t="shared" si="284"/>
        <v>2016</v>
      </c>
      <c r="V3631" s="17"/>
    </row>
    <row r="3632" spans="1:22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7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81"/>
        <v>1</v>
      </c>
      <c r="Q3632" s="11" t="s">
        <v>8314</v>
      </c>
      <c r="R3632" t="s">
        <v>8356</v>
      </c>
      <c r="S3632" s="16">
        <f t="shared" si="282"/>
        <v>41942.84710648148</v>
      </c>
      <c r="T3632" s="16">
        <f t="shared" si="283"/>
        <v>41972.888773148152</v>
      </c>
      <c r="U3632" s="14">
        <f t="shared" si="284"/>
        <v>2014</v>
      </c>
      <c r="V3632" s="17"/>
    </row>
    <row r="3633" spans="1:22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7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81"/>
        <v>147.88</v>
      </c>
      <c r="Q3633" s="11" t="s">
        <v>8314</v>
      </c>
      <c r="R3633" t="s">
        <v>8356</v>
      </c>
      <c r="S3633" s="16">
        <f t="shared" si="282"/>
        <v>41880.753437499996</v>
      </c>
      <c r="T3633" s="16">
        <f t="shared" si="283"/>
        <v>41905.165972222225</v>
      </c>
      <c r="U3633" s="14">
        <f t="shared" si="284"/>
        <v>2014</v>
      </c>
      <c r="V3633" s="17"/>
    </row>
    <row r="3634" spans="1:22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7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81"/>
        <v>100</v>
      </c>
      <c r="Q3634" s="11" t="s">
        <v>8314</v>
      </c>
      <c r="R3634" t="s">
        <v>8356</v>
      </c>
      <c r="S3634" s="16">
        <f t="shared" si="282"/>
        <v>41946.936909722222</v>
      </c>
      <c r="T3634" s="16">
        <f t="shared" si="283"/>
        <v>41966.936909722222</v>
      </c>
      <c r="U3634" s="14">
        <f t="shared" si="284"/>
        <v>2014</v>
      </c>
      <c r="V3634" s="17"/>
    </row>
    <row r="3635" spans="1:22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7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81"/>
        <v>56.84</v>
      </c>
      <c r="Q3635" s="11" t="s">
        <v>8314</v>
      </c>
      <c r="R3635" t="s">
        <v>8356</v>
      </c>
      <c r="S3635" s="16">
        <f t="shared" si="282"/>
        <v>42649.623460648145</v>
      </c>
      <c r="T3635" s="16">
        <f t="shared" si="283"/>
        <v>42693.041666666672</v>
      </c>
      <c r="U3635" s="14">
        <f t="shared" si="284"/>
        <v>2016</v>
      </c>
      <c r="V3635" s="17"/>
    </row>
    <row r="3636" spans="1:22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7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81"/>
        <v>176.94</v>
      </c>
      <c r="Q3636" s="11" t="s">
        <v>8314</v>
      </c>
      <c r="R3636" t="s">
        <v>8356</v>
      </c>
      <c r="S3636" s="16">
        <f t="shared" si="282"/>
        <v>42701.166365740741</v>
      </c>
      <c r="T3636" s="16">
        <f t="shared" si="283"/>
        <v>42749.165972222225</v>
      </c>
      <c r="U3636" s="14">
        <f t="shared" si="284"/>
        <v>2016</v>
      </c>
      <c r="V3636" s="17"/>
    </row>
    <row r="3637" spans="1:22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7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81"/>
        <v>127.6</v>
      </c>
      <c r="Q3637" s="11" t="s">
        <v>8314</v>
      </c>
      <c r="R3637" t="s">
        <v>8356</v>
      </c>
      <c r="S3637" s="16">
        <f t="shared" si="282"/>
        <v>42450.88282407407</v>
      </c>
      <c r="T3637" s="16">
        <f t="shared" si="283"/>
        <v>42480.88282407407</v>
      </c>
      <c r="U3637" s="14">
        <f t="shared" si="284"/>
        <v>2016</v>
      </c>
      <c r="V3637" s="17"/>
    </row>
    <row r="3638" spans="1:22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7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81"/>
        <v>0</v>
      </c>
      <c r="Q3638" s="11" t="s">
        <v>8314</v>
      </c>
      <c r="R3638" t="s">
        <v>8356</v>
      </c>
      <c r="S3638" s="16">
        <f t="shared" si="282"/>
        <v>42226.694780092599</v>
      </c>
      <c r="T3638" s="16">
        <f t="shared" si="283"/>
        <v>42261.694780092599</v>
      </c>
      <c r="U3638" s="14">
        <f t="shared" si="284"/>
        <v>2015</v>
      </c>
      <c r="V3638" s="17"/>
    </row>
    <row r="3639" spans="1:22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7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81"/>
        <v>66.14</v>
      </c>
      <c r="Q3639" s="11" t="s">
        <v>8314</v>
      </c>
      <c r="R3639" t="s">
        <v>8356</v>
      </c>
      <c r="S3639" s="16">
        <f t="shared" si="282"/>
        <v>41975.700636574074</v>
      </c>
      <c r="T3639" s="16">
        <f t="shared" si="283"/>
        <v>42005.700636574074</v>
      </c>
      <c r="U3639" s="14">
        <f t="shared" si="284"/>
        <v>2014</v>
      </c>
      <c r="V3639" s="17"/>
    </row>
    <row r="3640" spans="1:22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7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81"/>
        <v>108</v>
      </c>
      <c r="Q3640" s="11" t="s">
        <v>8314</v>
      </c>
      <c r="R3640" t="s">
        <v>8356</v>
      </c>
      <c r="S3640" s="16">
        <f t="shared" si="282"/>
        <v>42053.672824074078</v>
      </c>
      <c r="T3640" s="16">
        <f t="shared" si="283"/>
        <v>42113.631157407406</v>
      </c>
      <c r="U3640" s="14">
        <f t="shared" si="284"/>
        <v>2015</v>
      </c>
      <c r="V3640" s="17"/>
    </row>
    <row r="3641" spans="1:22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7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81"/>
        <v>1</v>
      </c>
      <c r="Q3641" s="11" t="s">
        <v>8314</v>
      </c>
      <c r="R3641" t="s">
        <v>8356</v>
      </c>
      <c r="S3641" s="16">
        <f t="shared" si="282"/>
        <v>42590.677152777775</v>
      </c>
      <c r="T3641" s="16">
        <f t="shared" si="283"/>
        <v>42650.632638888885</v>
      </c>
      <c r="U3641" s="14">
        <f t="shared" si="284"/>
        <v>2016</v>
      </c>
      <c r="V3641" s="17"/>
    </row>
    <row r="3642" spans="1:22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7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81"/>
        <v>18.329999999999998</v>
      </c>
      <c r="Q3642" s="11" t="s">
        <v>8314</v>
      </c>
      <c r="R3642" t="s">
        <v>8356</v>
      </c>
      <c r="S3642" s="16">
        <f t="shared" si="282"/>
        <v>42104.781597222223</v>
      </c>
      <c r="T3642" s="16">
        <f t="shared" si="283"/>
        <v>42134.781597222223</v>
      </c>
      <c r="U3642" s="14">
        <f t="shared" si="284"/>
        <v>2015</v>
      </c>
      <c r="V3642" s="17"/>
    </row>
    <row r="3643" spans="1:22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7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81"/>
        <v>0</v>
      </c>
      <c r="Q3643" s="11" t="s">
        <v>8314</v>
      </c>
      <c r="R3643" t="s">
        <v>8356</v>
      </c>
      <c r="S3643" s="16">
        <f t="shared" si="282"/>
        <v>41899.627071759263</v>
      </c>
      <c r="T3643" s="16">
        <f t="shared" si="283"/>
        <v>41917.208333333336</v>
      </c>
      <c r="U3643" s="14">
        <f t="shared" si="284"/>
        <v>2014</v>
      </c>
      <c r="V3643" s="17"/>
    </row>
    <row r="3644" spans="1:22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7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81"/>
        <v>7.5</v>
      </c>
      <c r="Q3644" s="11" t="s">
        <v>8314</v>
      </c>
      <c r="R3644" t="s">
        <v>8356</v>
      </c>
      <c r="S3644" s="16">
        <f t="shared" si="282"/>
        <v>42297.816284722227</v>
      </c>
      <c r="T3644" s="16">
        <f t="shared" si="283"/>
        <v>42338.708333333328</v>
      </c>
      <c r="U3644" s="14">
        <f t="shared" si="284"/>
        <v>2015</v>
      </c>
      <c r="V3644" s="17"/>
    </row>
    <row r="3645" spans="1:22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7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81"/>
        <v>0</v>
      </c>
      <c r="Q3645" s="11" t="s">
        <v>8314</v>
      </c>
      <c r="R3645" t="s">
        <v>8356</v>
      </c>
      <c r="S3645" s="16">
        <f t="shared" si="282"/>
        <v>42285.143969907411</v>
      </c>
      <c r="T3645" s="16">
        <f t="shared" si="283"/>
        <v>42325.185636574075</v>
      </c>
      <c r="U3645" s="14">
        <f t="shared" si="284"/>
        <v>2015</v>
      </c>
      <c r="V3645" s="17"/>
    </row>
    <row r="3646" spans="1:22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7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81"/>
        <v>68.42</v>
      </c>
      <c r="Q3646" s="11" t="s">
        <v>8314</v>
      </c>
      <c r="R3646" t="s">
        <v>8356</v>
      </c>
      <c r="S3646" s="16">
        <f t="shared" si="282"/>
        <v>42409.241747685184</v>
      </c>
      <c r="T3646" s="16">
        <f t="shared" si="283"/>
        <v>42437.207638888889</v>
      </c>
      <c r="U3646" s="14">
        <f t="shared" si="284"/>
        <v>2016</v>
      </c>
      <c r="V3646" s="17"/>
    </row>
    <row r="3647" spans="1:22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7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81"/>
        <v>1</v>
      </c>
      <c r="Q3647" s="11" t="s">
        <v>8314</v>
      </c>
      <c r="R3647" t="s">
        <v>8356</v>
      </c>
      <c r="S3647" s="16">
        <f t="shared" si="282"/>
        <v>42665.970347222217</v>
      </c>
      <c r="T3647" s="16">
        <f t="shared" si="283"/>
        <v>42696.012013888889</v>
      </c>
      <c r="U3647" s="14">
        <f t="shared" si="284"/>
        <v>2016</v>
      </c>
      <c r="V3647" s="17"/>
    </row>
    <row r="3648" spans="1:22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7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81"/>
        <v>60.13</v>
      </c>
      <c r="Q3648" s="11" t="s">
        <v>8314</v>
      </c>
      <c r="R3648" t="s">
        <v>8356</v>
      </c>
      <c r="S3648" s="16">
        <f t="shared" si="282"/>
        <v>42140.421319444446</v>
      </c>
      <c r="T3648" s="16">
        <f t="shared" si="283"/>
        <v>42171.979166666672</v>
      </c>
      <c r="U3648" s="14">
        <f t="shared" si="284"/>
        <v>2015</v>
      </c>
      <c r="V3648" s="17"/>
    </row>
    <row r="3649" spans="1:22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7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81"/>
        <v>15</v>
      </c>
      <c r="Q3649" s="11" t="s">
        <v>8314</v>
      </c>
      <c r="R3649" t="s">
        <v>8356</v>
      </c>
      <c r="S3649" s="16">
        <f t="shared" si="282"/>
        <v>42598.749155092592</v>
      </c>
      <c r="T3649" s="16">
        <f t="shared" si="283"/>
        <v>42643.749155092592</v>
      </c>
      <c r="U3649" s="14">
        <f t="shared" si="284"/>
        <v>2016</v>
      </c>
      <c r="V3649" s="17"/>
    </row>
    <row r="3650" spans="1:22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7">
        <f t="shared" ref="F3650:F3713" si="285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81"/>
        <v>550.04</v>
      </c>
      <c r="Q3650" s="11" t="s">
        <v>8314</v>
      </c>
      <c r="R3650" t="s">
        <v>8315</v>
      </c>
      <c r="S3650" s="16">
        <f t="shared" si="282"/>
        <v>41887.292187500003</v>
      </c>
      <c r="T3650" s="16">
        <f t="shared" si="283"/>
        <v>41917.292187500003</v>
      </c>
      <c r="U3650" s="14">
        <f t="shared" si="284"/>
        <v>2014</v>
      </c>
      <c r="V3650" s="17"/>
    </row>
    <row r="3651" spans="1:22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7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86">IFERROR(ROUND(E3651/M3651,2),0)</f>
        <v>97.5</v>
      </c>
      <c r="Q3651" s="11" t="s">
        <v>8314</v>
      </c>
      <c r="R3651" t="s">
        <v>8315</v>
      </c>
      <c r="S3651" s="16">
        <f t="shared" ref="S3651:S3714" si="287">(((K3651/60)/60)/24)+DATE(1970,1,1)</f>
        <v>41780.712893518517</v>
      </c>
      <c r="T3651" s="16">
        <f t="shared" ref="T3651:T3714" si="288">(((J3651/60)/60)/24)+DATE(1970,1,1)</f>
        <v>41806.712893518517</v>
      </c>
      <c r="U3651" s="14">
        <f t="shared" si="284"/>
        <v>2014</v>
      </c>
      <c r="V3651" s="17"/>
    </row>
    <row r="3652" spans="1:22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7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86"/>
        <v>29.41</v>
      </c>
      <c r="Q3652" s="11" t="s">
        <v>8314</v>
      </c>
      <c r="R3652" t="s">
        <v>8315</v>
      </c>
      <c r="S3652" s="16">
        <f t="shared" si="287"/>
        <v>42381.478981481487</v>
      </c>
      <c r="T3652" s="16">
        <f t="shared" si="288"/>
        <v>42402.478981481487</v>
      </c>
      <c r="U3652" s="14">
        <f t="shared" ref="U3652:U3715" si="289">YEAR(S3652)</f>
        <v>2016</v>
      </c>
      <c r="V3652" s="17"/>
    </row>
    <row r="3653" spans="1:22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7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86"/>
        <v>57.78</v>
      </c>
      <c r="Q3653" s="11" t="s">
        <v>8314</v>
      </c>
      <c r="R3653" t="s">
        <v>8315</v>
      </c>
      <c r="S3653" s="16">
        <f t="shared" si="287"/>
        <v>41828.646319444444</v>
      </c>
      <c r="T3653" s="16">
        <f t="shared" si="288"/>
        <v>41861.665972222225</v>
      </c>
      <c r="U3653" s="14">
        <f t="shared" si="289"/>
        <v>2014</v>
      </c>
      <c r="V3653" s="17"/>
    </row>
    <row r="3654" spans="1:22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7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86"/>
        <v>44.24</v>
      </c>
      <c r="Q3654" s="11" t="s">
        <v>8314</v>
      </c>
      <c r="R3654" t="s">
        <v>8315</v>
      </c>
      <c r="S3654" s="16">
        <f t="shared" si="287"/>
        <v>42596.644699074073</v>
      </c>
      <c r="T3654" s="16">
        <f t="shared" si="288"/>
        <v>42607.165972222225</v>
      </c>
      <c r="U3654" s="14">
        <f t="shared" si="289"/>
        <v>2016</v>
      </c>
      <c r="V3654" s="17"/>
    </row>
    <row r="3655" spans="1:22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7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86"/>
        <v>60.91</v>
      </c>
      <c r="Q3655" s="11" t="s">
        <v>8314</v>
      </c>
      <c r="R3655" t="s">
        <v>8315</v>
      </c>
      <c r="S3655" s="16">
        <f t="shared" si="287"/>
        <v>42191.363506944443</v>
      </c>
      <c r="T3655" s="16">
        <f t="shared" si="288"/>
        <v>42221.363506944443</v>
      </c>
      <c r="U3655" s="14">
        <f t="shared" si="289"/>
        <v>2015</v>
      </c>
      <c r="V3655" s="17"/>
    </row>
    <row r="3656" spans="1:22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7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86"/>
        <v>68.84</v>
      </c>
      <c r="Q3656" s="11" t="s">
        <v>8314</v>
      </c>
      <c r="R3656" t="s">
        <v>8315</v>
      </c>
      <c r="S3656" s="16">
        <f t="shared" si="287"/>
        <v>42440.416504629626</v>
      </c>
      <c r="T3656" s="16">
        <f t="shared" si="288"/>
        <v>42463.708333333328</v>
      </c>
      <c r="U3656" s="14">
        <f t="shared" si="289"/>
        <v>2016</v>
      </c>
      <c r="V3656" s="17"/>
    </row>
    <row r="3657" spans="1:22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7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86"/>
        <v>73.58</v>
      </c>
      <c r="Q3657" s="11" t="s">
        <v>8314</v>
      </c>
      <c r="R3657" t="s">
        <v>8315</v>
      </c>
      <c r="S3657" s="16">
        <f t="shared" si="287"/>
        <v>42173.803217592591</v>
      </c>
      <c r="T3657" s="16">
        <f t="shared" si="288"/>
        <v>42203.290972222225</v>
      </c>
      <c r="U3657" s="14">
        <f t="shared" si="289"/>
        <v>2015</v>
      </c>
      <c r="V3657" s="17"/>
    </row>
    <row r="3658" spans="1:22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7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86"/>
        <v>115.02</v>
      </c>
      <c r="Q3658" s="11" t="s">
        <v>8314</v>
      </c>
      <c r="R3658" t="s">
        <v>8315</v>
      </c>
      <c r="S3658" s="16">
        <f t="shared" si="287"/>
        <v>42737.910138888896</v>
      </c>
      <c r="T3658" s="16">
        <f t="shared" si="288"/>
        <v>42767.957638888889</v>
      </c>
      <c r="U3658" s="14">
        <f t="shared" si="289"/>
        <v>2017</v>
      </c>
      <c r="V3658" s="17"/>
    </row>
    <row r="3659" spans="1:22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7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86"/>
        <v>110.75</v>
      </c>
      <c r="Q3659" s="11" t="s">
        <v>8314</v>
      </c>
      <c r="R3659" t="s">
        <v>8315</v>
      </c>
      <c r="S3659" s="16">
        <f t="shared" si="287"/>
        <v>42499.629849537043</v>
      </c>
      <c r="T3659" s="16">
        <f t="shared" si="288"/>
        <v>42522.904166666667</v>
      </c>
      <c r="U3659" s="14">
        <f t="shared" si="289"/>
        <v>2016</v>
      </c>
      <c r="V3659" s="17"/>
    </row>
    <row r="3660" spans="1:22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7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86"/>
        <v>75.5</v>
      </c>
      <c r="Q3660" s="11" t="s">
        <v>8314</v>
      </c>
      <c r="R3660" t="s">
        <v>8315</v>
      </c>
      <c r="S3660" s="16">
        <f t="shared" si="287"/>
        <v>41775.858564814815</v>
      </c>
      <c r="T3660" s="16">
        <f t="shared" si="288"/>
        <v>41822.165972222225</v>
      </c>
      <c r="U3660" s="14">
        <f t="shared" si="289"/>
        <v>2014</v>
      </c>
      <c r="V3660" s="17"/>
    </row>
    <row r="3661" spans="1:22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7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86"/>
        <v>235.46</v>
      </c>
      <c r="Q3661" s="11" t="s">
        <v>8314</v>
      </c>
      <c r="R3661" t="s">
        <v>8315</v>
      </c>
      <c r="S3661" s="16">
        <f t="shared" si="287"/>
        <v>42055.277199074073</v>
      </c>
      <c r="T3661" s="16">
        <f t="shared" si="288"/>
        <v>42082.610416666663</v>
      </c>
      <c r="U3661" s="14">
        <f t="shared" si="289"/>
        <v>2015</v>
      </c>
      <c r="V3661" s="17"/>
    </row>
    <row r="3662" spans="1:22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7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86"/>
        <v>11.36</v>
      </c>
      <c r="Q3662" s="11" t="s">
        <v>8314</v>
      </c>
      <c r="R3662" t="s">
        <v>8315</v>
      </c>
      <c r="S3662" s="16">
        <f t="shared" si="287"/>
        <v>41971.881076388891</v>
      </c>
      <c r="T3662" s="16">
        <f t="shared" si="288"/>
        <v>41996.881076388891</v>
      </c>
      <c r="U3662" s="14">
        <f t="shared" si="289"/>
        <v>2014</v>
      </c>
      <c r="V3662" s="17"/>
    </row>
    <row r="3663" spans="1:22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7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86"/>
        <v>92.5</v>
      </c>
      <c r="Q3663" s="11" t="s">
        <v>8314</v>
      </c>
      <c r="R3663" t="s">
        <v>8315</v>
      </c>
      <c r="S3663" s="16">
        <f t="shared" si="287"/>
        <v>42447.896666666667</v>
      </c>
      <c r="T3663" s="16">
        <f t="shared" si="288"/>
        <v>42470.166666666672</v>
      </c>
      <c r="U3663" s="14">
        <f t="shared" si="289"/>
        <v>2016</v>
      </c>
      <c r="V3663" s="17"/>
    </row>
    <row r="3664" spans="1:22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7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86"/>
        <v>202.85</v>
      </c>
      <c r="Q3664" s="11" t="s">
        <v>8314</v>
      </c>
      <c r="R3664" t="s">
        <v>8315</v>
      </c>
      <c r="S3664" s="16">
        <f t="shared" si="287"/>
        <v>42064.220069444447</v>
      </c>
      <c r="T3664" s="16">
        <f t="shared" si="288"/>
        <v>42094.178402777776</v>
      </c>
      <c r="U3664" s="14">
        <f t="shared" si="289"/>
        <v>2015</v>
      </c>
      <c r="V3664" s="17"/>
    </row>
    <row r="3665" spans="1:22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7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86"/>
        <v>26</v>
      </c>
      <c r="Q3665" s="11" t="s">
        <v>8314</v>
      </c>
      <c r="R3665" t="s">
        <v>8315</v>
      </c>
      <c r="S3665" s="16">
        <f t="shared" si="287"/>
        <v>42665.451736111107</v>
      </c>
      <c r="T3665" s="16">
        <f t="shared" si="288"/>
        <v>42725.493402777778</v>
      </c>
      <c r="U3665" s="14">
        <f t="shared" si="289"/>
        <v>2016</v>
      </c>
      <c r="V3665" s="17"/>
    </row>
    <row r="3666" spans="1:22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7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86"/>
        <v>46.05</v>
      </c>
      <c r="Q3666" s="11" t="s">
        <v>8314</v>
      </c>
      <c r="R3666" t="s">
        <v>8315</v>
      </c>
      <c r="S3666" s="16">
        <f t="shared" si="287"/>
        <v>42523.248715277776</v>
      </c>
      <c r="T3666" s="16">
        <f t="shared" si="288"/>
        <v>42537.248715277776</v>
      </c>
      <c r="U3666" s="14">
        <f t="shared" si="289"/>
        <v>2016</v>
      </c>
      <c r="V3666" s="17"/>
    </row>
    <row r="3667" spans="1:22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7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86"/>
        <v>51</v>
      </c>
      <c r="Q3667" s="11" t="s">
        <v>8314</v>
      </c>
      <c r="R3667" t="s">
        <v>8315</v>
      </c>
      <c r="S3667" s="16">
        <f t="shared" si="287"/>
        <v>42294.808124999996</v>
      </c>
      <c r="T3667" s="16">
        <f t="shared" si="288"/>
        <v>42305.829166666663</v>
      </c>
      <c r="U3667" s="14">
        <f t="shared" si="289"/>
        <v>2015</v>
      </c>
      <c r="V3667" s="17"/>
    </row>
    <row r="3668" spans="1:22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7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86"/>
        <v>31.58</v>
      </c>
      <c r="Q3668" s="11" t="s">
        <v>8314</v>
      </c>
      <c r="R3668" t="s">
        <v>8315</v>
      </c>
      <c r="S3668" s="16">
        <f t="shared" si="287"/>
        <v>41822.90488425926</v>
      </c>
      <c r="T3668" s="16">
        <f t="shared" si="288"/>
        <v>41844.291666666664</v>
      </c>
      <c r="U3668" s="14">
        <f t="shared" si="289"/>
        <v>2014</v>
      </c>
      <c r="V3668" s="17"/>
    </row>
    <row r="3669" spans="1:22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7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86"/>
        <v>53.36</v>
      </c>
      <c r="Q3669" s="11" t="s">
        <v>8314</v>
      </c>
      <c r="R3669" t="s">
        <v>8315</v>
      </c>
      <c r="S3669" s="16">
        <f t="shared" si="287"/>
        <v>42173.970127314817</v>
      </c>
      <c r="T3669" s="16">
        <f t="shared" si="288"/>
        <v>42203.970127314817</v>
      </c>
      <c r="U3669" s="14">
        <f t="shared" si="289"/>
        <v>2015</v>
      </c>
      <c r="V3669" s="17"/>
    </row>
    <row r="3670" spans="1:22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7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86"/>
        <v>36.96</v>
      </c>
      <c r="Q3670" s="11" t="s">
        <v>8314</v>
      </c>
      <c r="R3670" t="s">
        <v>8315</v>
      </c>
      <c r="S3670" s="16">
        <f t="shared" si="287"/>
        <v>42185.556157407409</v>
      </c>
      <c r="T3670" s="16">
        <f t="shared" si="288"/>
        <v>42208.772916666669</v>
      </c>
      <c r="U3670" s="14">
        <f t="shared" si="289"/>
        <v>2015</v>
      </c>
      <c r="V3670" s="17"/>
    </row>
    <row r="3671" spans="1:22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7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86"/>
        <v>81.290000000000006</v>
      </c>
      <c r="Q3671" s="11" t="s">
        <v>8314</v>
      </c>
      <c r="R3671" t="s">
        <v>8315</v>
      </c>
      <c r="S3671" s="16">
        <f t="shared" si="287"/>
        <v>42136.675196759257</v>
      </c>
      <c r="T3671" s="16">
        <f t="shared" si="288"/>
        <v>42166.675196759257</v>
      </c>
      <c r="U3671" s="14">
        <f t="shared" si="289"/>
        <v>2015</v>
      </c>
      <c r="V3671" s="17"/>
    </row>
    <row r="3672" spans="1:22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7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86"/>
        <v>20.079999999999998</v>
      </c>
      <c r="Q3672" s="11" t="s">
        <v>8314</v>
      </c>
      <c r="R3672" t="s">
        <v>8315</v>
      </c>
      <c r="S3672" s="16">
        <f t="shared" si="287"/>
        <v>42142.514016203699</v>
      </c>
      <c r="T3672" s="16">
        <f t="shared" si="288"/>
        <v>42155.958333333328</v>
      </c>
      <c r="U3672" s="14">
        <f t="shared" si="289"/>
        <v>2015</v>
      </c>
      <c r="V3672" s="17"/>
    </row>
    <row r="3673" spans="1:22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7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86"/>
        <v>88.25</v>
      </c>
      <c r="Q3673" s="11" t="s">
        <v>8314</v>
      </c>
      <c r="R3673" t="s">
        <v>8315</v>
      </c>
      <c r="S3673" s="16">
        <f t="shared" si="287"/>
        <v>41820.62809027778</v>
      </c>
      <c r="T3673" s="16">
        <f t="shared" si="288"/>
        <v>41841.165972222225</v>
      </c>
      <c r="U3673" s="14">
        <f t="shared" si="289"/>
        <v>2014</v>
      </c>
      <c r="V3673" s="17"/>
    </row>
    <row r="3674" spans="1:22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7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86"/>
        <v>53.44</v>
      </c>
      <c r="Q3674" s="11" t="s">
        <v>8314</v>
      </c>
      <c r="R3674" t="s">
        <v>8315</v>
      </c>
      <c r="S3674" s="16">
        <f t="shared" si="287"/>
        <v>41878.946574074071</v>
      </c>
      <c r="T3674" s="16">
        <f t="shared" si="288"/>
        <v>41908.946574074071</v>
      </c>
      <c r="U3674" s="14">
        <f t="shared" si="289"/>
        <v>2014</v>
      </c>
      <c r="V3674" s="17"/>
    </row>
    <row r="3675" spans="1:22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7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86"/>
        <v>39.869999999999997</v>
      </c>
      <c r="Q3675" s="11" t="s">
        <v>8314</v>
      </c>
      <c r="R3675" t="s">
        <v>8315</v>
      </c>
      <c r="S3675" s="16">
        <f t="shared" si="287"/>
        <v>41914.295104166667</v>
      </c>
      <c r="T3675" s="16">
        <f t="shared" si="288"/>
        <v>41948.536111111112</v>
      </c>
      <c r="U3675" s="14">
        <f t="shared" si="289"/>
        <v>2014</v>
      </c>
      <c r="V3675" s="17"/>
    </row>
    <row r="3676" spans="1:22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7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86"/>
        <v>145.16</v>
      </c>
      <c r="Q3676" s="11" t="s">
        <v>8314</v>
      </c>
      <c r="R3676" t="s">
        <v>8315</v>
      </c>
      <c r="S3676" s="16">
        <f t="shared" si="287"/>
        <v>42556.873020833329</v>
      </c>
      <c r="T3676" s="16">
        <f t="shared" si="288"/>
        <v>42616.873020833329</v>
      </c>
      <c r="U3676" s="14">
        <f t="shared" si="289"/>
        <v>2016</v>
      </c>
      <c r="V3676" s="17"/>
    </row>
    <row r="3677" spans="1:22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7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86"/>
        <v>23.33</v>
      </c>
      <c r="Q3677" s="11" t="s">
        <v>8314</v>
      </c>
      <c r="R3677" t="s">
        <v>8315</v>
      </c>
      <c r="S3677" s="16">
        <f t="shared" si="287"/>
        <v>42493.597013888888</v>
      </c>
      <c r="T3677" s="16">
        <f t="shared" si="288"/>
        <v>42505.958333333328</v>
      </c>
      <c r="U3677" s="14">
        <f t="shared" si="289"/>
        <v>2016</v>
      </c>
      <c r="V3677" s="17"/>
    </row>
    <row r="3678" spans="1:22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7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86"/>
        <v>64.38</v>
      </c>
      <c r="Q3678" s="11" t="s">
        <v>8314</v>
      </c>
      <c r="R3678" t="s">
        <v>8315</v>
      </c>
      <c r="S3678" s="16">
        <f t="shared" si="287"/>
        <v>41876.815787037034</v>
      </c>
      <c r="T3678" s="16">
        <f t="shared" si="288"/>
        <v>41894.815787037034</v>
      </c>
      <c r="U3678" s="14">
        <f t="shared" si="289"/>
        <v>2014</v>
      </c>
      <c r="V3678" s="17"/>
    </row>
    <row r="3679" spans="1:22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7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86"/>
        <v>62.05</v>
      </c>
      <c r="Q3679" s="11" t="s">
        <v>8314</v>
      </c>
      <c r="R3679" t="s">
        <v>8315</v>
      </c>
      <c r="S3679" s="16">
        <f t="shared" si="287"/>
        <v>41802.574282407404</v>
      </c>
      <c r="T3679" s="16">
        <f t="shared" si="288"/>
        <v>41823.165972222225</v>
      </c>
      <c r="U3679" s="14">
        <f t="shared" si="289"/>
        <v>2014</v>
      </c>
      <c r="V3679" s="17"/>
    </row>
    <row r="3680" spans="1:22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7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86"/>
        <v>66.13</v>
      </c>
      <c r="Q3680" s="11" t="s">
        <v>8314</v>
      </c>
      <c r="R3680" t="s">
        <v>8315</v>
      </c>
      <c r="S3680" s="16">
        <f t="shared" si="287"/>
        <v>42120.531226851846</v>
      </c>
      <c r="T3680" s="16">
        <f t="shared" si="288"/>
        <v>42155.531226851846</v>
      </c>
      <c r="U3680" s="14">
        <f t="shared" si="289"/>
        <v>2015</v>
      </c>
      <c r="V3680" s="17"/>
    </row>
    <row r="3681" spans="1:22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7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86"/>
        <v>73.400000000000006</v>
      </c>
      <c r="Q3681" s="11" t="s">
        <v>8314</v>
      </c>
      <c r="R3681" t="s">
        <v>8315</v>
      </c>
      <c r="S3681" s="16">
        <f t="shared" si="287"/>
        <v>41786.761354166665</v>
      </c>
      <c r="T3681" s="16">
        <f t="shared" si="288"/>
        <v>41821.207638888889</v>
      </c>
      <c r="U3681" s="14">
        <f t="shared" si="289"/>
        <v>2014</v>
      </c>
      <c r="V3681" s="17"/>
    </row>
    <row r="3682" spans="1:22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7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86"/>
        <v>99.5</v>
      </c>
      <c r="Q3682" s="11" t="s">
        <v>8314</v>
      </c>
      <c r="R3682" t="s">
        <v>8315</v>
      </c>
      <c r="S3682" s="16">
        <f t="shared" si="287"/>
        <v>42627.454097222217</v>
      </c>
      <c r="T3682" s="16">
        <f t="shared" si="288"/>
        <v>42648.454097222217</v>
      </c>
      <c r="U3682" s="14">
        <f t="shared" si="289"/>
        <v>2016</v>
      </c>
      <c r="V3682" s="17"/>
    </row>
    <row r="3683" spans="1:22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7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86"/>
        <v>62.17</v>
      </c>
      <c r="Q3683" s="11" t="s">
        <v>8314</v>
      </c>
      <c r="R3683" t="s">
        <v>8315</v>
      </c>
      <c r="S3683" s="16">
        <f t="shared" si="287"/>
        <v>42374.651504629626</v>
      </c>
      <c r="T3683" s="16">
        <f t="shared" si="288"/>
        <v>42384.651504629626</v>
      </c>
      <c r="U3683" s="14">
        <f t="shared" si="289"/>
        <v>2016</v>
      </c>
      <c r="V3683" s="17"/>
    </row>
    <row r="3684" spans="1:22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7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86"/>
        <v>62.33</v>
      </c>
      <c r="Q3684" s="11" t="s">
        <v>8314</v>
      </c>
      <c r="R3684" t="s">
        <v>8315</v>
      </c>
      <c r="S3684" s="16">
        <f t="shared" si="287"/>
        <v>41772.685393518521</v>
      </c>
      <c r="T3684" s="16">
        <f t="shared" si="288"/>
        <v>41806.290972222225</v>
      </c>
      <c r="U3684" s="14">
        <f t="shared" si="289"/>
        <v>2014</v>
      </c>
      <c r="V3684" s="17"/>
    </row>
    <row r="3685" spans="1:22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7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86"/>
        <v>58.79</v>
      </c>
      <c r="Q3685" s="11" t="s">
        <v>8314</v>
      </c>
      <c r="R3685" t="s">
        <v>8315</v>
      </c>
      <c r="S3685" s="16">
        <f t="shared" si="287"/>
        <v>42633.116851851853</v>
      </c>
      <c r="T3685" s="16">
        <f t="shared" si="288"/>
        <v>42663.116851851853</v>
      </c>
      <c r="U3685" s="14">
        <f t="shared" si="289"/>
        <v>2016</v>
      </c>
      <c r="V3685" s="17"/>
    </row>
    <row r="3686" spans="1:22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7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86"/>
        <v>45.35</v>
      </c>
      <c r="Q3686" s="11" t="s">
        <v>8314</v>
      </c>
      <c r="R3686" t="s">
        <v>8315</v>
      </c>
      <c r="S3686" s="16">
        <f t="shared" si="287"/>
        <v>42219.180393518516</v>
      </c>
      <c r="T3686" s="16">
        <f t="shared" si="288"/>
        <v>42249.180393518516</v>
      </c>
      <c r="U3686" s="14">
        <f t="shared" si="289"/>
        <v>2015</v>
      </c>
      <c r="V3686" s="17"/>
    </row>
    <row r="3687" spans="1:22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7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86"/>
        <v>41.94</v>
      </c>
      <c r="Q3687" s="11" t="s">
        <v>8314</v>
      </c>
      <c r="R3687" t="s">
        <v>8315</v>
      </c>
      <c r="S3687" s="16">
        <f t="shared" si="287"/>
        <v>41753.593275462961</v>
      </c>
      <c r="T3687" s="16">
        <f t="shared" si="288"/>
        <v>41778.875</v>
      </c>
      <c r="U3687" s="14">
        <f t="shared" si="289"/>
        <v>2014</v>
      </c>
      <c r="V3687" s="17"/>
    </row>
    <row r="3688" spans="1:22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7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86"/>
        <v>59.17</v>
      </c>
      <c r="Q3688" s="11" t="s">
        <v>8314</v>
      </c>
      <c r="R3688" t="s">
        <v>8315</v>
      </c>
      <c r="S3688" s="16">
        <f t="shared" si="287"/>
        <v>42230.662731481483</v>
      </c>
      <c r="T3688" s="16">
        <f t="shared" si="288"/>
        <v>42245.165972222225</v>
      </c>
      <c r="U3688" s="14">
        <f t="shared" si="289"/>
        <v>2015</v>
      </c>
      <c r="V3688" s="17"/>
    </row>
    <row r="3689" spans="1:22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7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86"/>
        <v>200.49</v>
      </c>
      <c r="Q3689" s="11" t="s">
        <v>8314</v>
      </c>
      <c r="R3689" t="s">
        <v>8315</v>
      </c>
      <c r="S3689" s="16">
        <f t="shared" si="287"/>
        <v>41787.218229166669</v>
      </c>
      <c r="T3689" s="16">
        <f t="shared" si="288"/>
        <v>41817.218229166669</v>
      </c>
      <c r="U3689" s="14">
        <f t="shared" si="289"/>
        <v>2014</v>
      </c>
      <c r="V3689" s="17"/>
    </row>
    <row r="3690" spans="1:22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7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86"/>
        <v>83.97</v>
      </c>
      <c r="Q3690" s="11" t="s">
        <v>8314</v>
      </c>
      <c r="R3690" t="s">
        <v>8315</v>
      </c>
      <c r="S3690" s="16">
        <f t="shared" si="287"/>
        <v>41829.787083333329</v>
      </c>
      <c r="T3690" s="16">
        <f t="shared" si="288"/>
        <v>41859.787083333329</v>
      </c>
      <c r="U3690" s="14">
        <f t="shared" si="289"/>
        <v>2014</v>
      </c>
      <c r="V3690" s="17"/>
    </row>
    <row r="3691" spans="1:22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7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86"/>
        <v>57.26</v>
      </c>
      <c r="Q3691" s="11" t="s">
        <v>8314</v>
      </c>
      <c r="R3691" t="s">
        <v>8315</v>
      </c>
      <c r="S3691" s="16">
        <f t="shared" si="287"/>
        <v>42147.826840277776</v>
      </c>
      <c r="T3691" s="16">
        <f t="shared" si="288"/>
        <v>42176.934027777781</v>
      </c>
      <c r="U3691" s="14">
        <f t="shared" si="289"/>
        <v>2015</v>
      </c>
      <c r="V3691" s="17"/>
    </row>
    <row r="3692" spans="1:22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7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86"/>
        <v>58.06</v>
      </c>
      <c r="Q3692" s="11" t="s">
        <v>8314</v>
      </c>
      <c r="R3692" t="s">
        <v>8315</v>
      </c>
      <c r="S3692" s="16">
        <f t="shared" si="287"/>
        <v>41940.598182870373</v>
      </c>
      <c r="T3692" s="16">
        <f t="shared" si="288"/>
        <v>41970.639849537038</v>
      </c>
      <c r="U3692" s="14">
        <f t="shared" si="289"/>
        <v>2014</v>
      </c>
      <c r="V3692" s="17"/>
    </row>
    <row r="3693" spans="1:22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7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86"/>
        <v>186.8</v>
      </c>
      <c r="Q3693" s="11" t="s">
        <v>8314</v>
      </c>
      <c r="R3693" t="s">
        <v>8315</v>
      </c>
      <c r="S3693" s="16">
        <f t="shared" si="287"/>
        <v>42020.700567129628</v>
      </c>
      <c r="T3693" s="16">
        <f t="shared" si="288"/>
        <v>42065.207638888889</v>
      </c>
      <c r="U3693" s="14">
        <f t="shared" si="289"/>
        <v>2015</v>
      </c>
      <c r="V3693" s="17"/>
    </row>
    <row r="3694" spans="1:22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7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86"/>
        <v>74.12</v>
      </c>
      <c r="Q3694" s="11" t="s">
        <v>8314</v>
      </c>
      <c r="R3694" t="s">
        <v>8315</v>
      </c>
      <c r="S3694" s="16">
        <f t="shared" si="287"/>
        <v>41891.96503472222</v>
      </c>
      <c r="T3694" s="16">
        <f t="shared" si="288"/>
        <v>41901</v>
      </c>
      <c r="U3694" s="14">
        <f t="shared" si="289"/>
        <v>2014</v>
      </c>
      <c r="V3694" s="17"/>
    </row>
    <row r="3695" spans="1:22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7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86"/>
        <v>30.71</v>
      </c>
      <c r="Q3695" s="11" t="s">
        <v>8314</v>
      </c>
      <c r="R3695" t="s">
        <v>8315</v>
      </c>
      <c r="S3695" s="16">
        <f t="shared" si="287"/>
        <v>42309.191307870366</v>
      </c>
      <c r="T3695" s="16">
        <f t="shared" si="288"/>
        <v>42338.9375</v>
      </c>
      <c r="U3695" s="14">
        <f t="shared" si="289"/>
        <v>2015</v>
      </c>
      <c r="V3695" s="17"/>
    </row>
    <row r="3696" spans="1:22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7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86"/>
        <v>62.67</v>
      </c>
      <c r="Q3696" s="11" t="s">
        <v>8314</v>
      </c>
      <c r="R3696" t="s">
        <v>8315</v>
      </c>
      <c r="S3696" s="16">
        <f t="shared" si="287"/>
        <v>42490.133877314816</v>
      </c>
      <c r="T3696" s="16">
        <f t="shared" si="288"/>
        <v>42527.083333333328</v>
      </c>
      <c r="U3696" s="14">
        <f t="shared" si="289"/>
        <v>2016</v>
      </c>
      <c r="V3696" s="17"/>
    </row>
    <row r="3697" spans="1:22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7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86"/>
        <v>121.36</v>
      </c>
      <c r="Q3697" s="11" t="s">
        <v>8314</v>
      </c>
      <c r="R3697" t="s">
        <v>8315</v>
      </c>
      <c r="S3697" s="16">
        <f t="shared" si="287"/>
        <v>41995.870486111111</v>
      </c>
      <c r="T3697" s="16">
        <f t="shared" si="288"/>
        <v>42015.870486111111</v>
      </c>
      <c r="U3697" s="14">
        <f t="shared" si="289"/>
        <v>2014</v>
      </c>
      <c r="V3697" s="17"/>
    </row>
    <row r="3698" spans="1:22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7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86"/>
        <v>39.74</v>
      </c>
      <c r="Q3698" s="11" t="s">
        <v>8314</v>
      </c>
      <c r="R3698" t="s">
        <v>8315</v>
      </c>
      <c r="S3698" s="16">
        <f t="shared" si="287"/>
        <v>41988.617083333331</v>
      </c>
      <c r="T3698" s="16">
        <f t="shared" si="288"/>
        <v>42048.617083333331</v>
      </c>
      <c r="U3698" s="14">
        <f t="shared" si="289"/>
        <v>2014</v>
      </c>
      <c r="V3698" s="17"/>
    </row>
    <row r="3699" spans="1:22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7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86"/>
        <v>72</v>
      </c>
      <c r="Q3699" s="11" t="s">
        <v>8314</v>
      </c>
      <c r="R3699" t="s">
        <v>8315</v>
      </c>
      <c r="S3699" s="16">
        <f t="shared" si="287"/>
        <v>42479.465833333335</v>
      </c>
      <c r="T3699" s="16">
        <f t="shared" si="288"/>
        <v>42500.465833333335</v>
      </c>
      <c r="U3699" s="14">
        <f t="shared" si="289"/>
        <v>2016</v>
      </c>
      <c r="V3699" s="17"/>
    </row>
    <row r="3700" spans="1:22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7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86"/>
        <v>40.630000000000003</v>
      </c>
      <c r="Q3700" s="11" t="s">
        <v>8314</v>
      </c>
      <c r="R3700" t="s">
        <v>8315</v>
      </c>
      <c r="S3700" s="16">
        <f t="shared" si="287"/>
        <v>42401.806562500002</v>
      </c>
      <c r="T3700" s="16">
        <f t="shared" si="288"/>
        <v>42431.806562500002</v>
      </c>
      <c r="U3700" s="14">
        <f t="shared" si="289"/>
        <v>2016</v>
      </c>
      <c r="V3700" s="17"/>
    </row>
    <row r="3701" spans="1:22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7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86"/>
        <v>63</v>
      </c>
      <c r="Q3701" s="11" t="s">
        <v>8314</v>
      </c>
      <c r="R3701" t="s">
        <v>8315</v>
      </c>
      <c r="S3701" s="16">
        <f t="shared" si="287"/>
        <v>41897.602037037039</v>
      </c>
      <c r="T3701" s="16">
        <f t="shared" si="288"/>
        <v>41927.602037037039</v>
      </c>
      <c r="U3701" s="14">
        <f t="shared" si="289"/>
        <v>2014</v>
      </c>
      <c r="V3701" s="17"/>
    </row>
    <row r="3702" spans="1:22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7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86"/>
        <v>33.67</v>
      </c>
      <c r="Q3702" s="11" t="s">
        <v>8314</v>
      </c>
      <c r="R3702" t="s">
        <v>8315</v>
      </c>
      <c r="S3702" s="16">
        <f t="shared" si="287"/>
        <v>41882.585648148146</v>
      </c>
      <c r="T3702" s="16">
        <f t="shared" si="288"/>
        <v>41912.666666666664</v>
      </c>
      <c r="U3702" s="14">
        <f t="shared" si="289"/>
        <v>2014</v>
      </c>
      <c r="V3702" s="17"/>
    </row>
    <row r="3703" spans="1:22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7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86"/>
        <v>38.590000000000003</v>
      </c>
      <c r="Q3703" s="11" t="s">
        <v>8314</v>
      </c>
      <c r="R3703" t="s">
        <v>8315</v>
      </c>
      <c r="S3703" s="16">
        <f t="shared" si="287"/>
        <v>42129.541585648149</v>
      </c>
      <c r="T3703" s="16">
        <f t="shared" si="288"/>
        <v>42159.541585648149</v>
      </c>
      <c r="U3703" s="14">
        <f t="shared" si="289"/>
        <v>2015</v>
      </c>
      <c r="V3703" s="17"/>
    </row>
    <row r="3704" spans="1:22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7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86"/>
        <v>155.94999999999999</v>
      </c>
      <c r="Q3704" s="11" t="s">
        <v>8314</v>
      </c>
      <c r="R3704" t="s">
        <v>8315</v>
      </c>
      <c r="S3704" s="16">
        <f t="shared" si="287"/>
        <v>42524.53800925926</v>
      </c>
      <c r="T3704" s="16">
        <f t="shared" si="288"/>
        <v>42561.957638888889</v>
      </c>
      <c r="U3704" s="14">
        <f t="shared" si="289"/>
        <v>2016</v>
      </c>
      <c r="V3704" s="17"/>
    </row>
    <row r="3705" spans="1:22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7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86"/>
        <v>43.2</v>
      </c>
      <c r="Q3705" s="11" t="s">
        <v>8314</v>
      </c>
      <c r="R3705" t="s">
        <v>8315</v>
      </c>
      <c r="S3705" s="16">
        <f t="shared" si="287"/>
        <v>42556.504490740743</v>
      </c>
      <c r="T3705" s="16">
        <f t="shared" si="288"/>
        <v>42595.290972222225</v>
      </c>
      <c r="U3705" s="14">
        <f t="shared" si="289"/>
        <v>2016</v>
      </c>
      <c r="V3705" s="17"/>
    </row>
    <row r="3706" spans="1:22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7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86"/>
        <v>15.15</v>
      </c>
      <c r="Q3706" s="11" t="s">
        <v>8314</v>
      </c>
      <c r="R3706" t="s">
        <v>8315</v>
      </c>
      <c r="S3706" s="16">
        <f t="shared" si="287"/>
        <v>42461.689745370371</v>
      </c>
      <c r="T3706" s="16">
        <f t="shared" si="288"/>
        <v>42521.689745370371</v>
      </c>
      <c r="U3706" s="14">
        <f t="shared" si="289"/>
        <v>2016</v>
      </c>
      <c r="V3706" s="17"/>
    </row>
    <row r="3707" spans="1:22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7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86"/>
        <v>83.57</v>
      </c>
      <c r="Q3707" s="11" t="s">
        <v>8314</v>
      </c>
      <c r="R3707" t="s">
        <v>8315</v>
      </c>
      <c r="S3707" s="16">
        <f t="shared" si="287"/>
        <v>41792.542986111112</v>
      </c>
      <c r="T3707" s="16">
        <f t="shared" si="288"/>
        <v>41813.75</v>
      </c>
      <c r="U3707" s="14">
        <f t="shared" si="289"/>
        <v>2014</v>
      </c>
      <c r="V3707" s="17"/>
    </row>
    <row r="3708" spans="1:22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7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86"/>
        <v>140</v>
      </c>
      <c r="Q3708" s="11" t="s">
        <v>8314</v>
      </c>
      <c r="R3708" t="s">
        <v>8315</v>
      </c>
      <c r="S3708" s="16">
        <f t="shared" si="287"/>
        <v>41879.913761574076</v>
      </c>
      <c r="T3708" s="16">
        <f t="shared" si="288"/>
        <v>41894.913761574076</v>
      </c>
      <c r="U3708" s="14">
        <f t="shared" si="289"/>
        <v>2014</v>
      </c>
      <c r="V3708" s="17"/>
    </row>
    <row r="3709" spans="1:22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7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86"/>
        <v>80.87</v>
      </c>
      <c r="Q3709" s="11" t="s">
        <v>8314</v>
      </c>
      <c r="R3709" t="s">
        <v>8315</v>
      </c>
      <c r="S3709" s="16">
        <f t="shared" si="287"/>
        <v>42552.048356481479</v>
      </c>
      <c r="T3709" s="16">
        <f t="shared" si="288"/>
        <v>42573.226388888885</v>
      </c>
      <c r="U3709" s="14">
        <f t="shared" si="289"/>
        <v>2016</v>
      </c>
      <c r="V3709" s="17"/>
    </row>
    <row r="3710" spans="1:22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7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86"/>
        <v>53.85</v>
      </c>
      <c r="Q3710" s="11" t="s">
        <v>8314</v>
      </c>
      <c r="R3710" t="s">
        <v>8315</v>
      </c>
      <c r="S3710" s="16">
        <f t="shared" si="287"/>
        <v>41810.142199074071</v>
      </c>
      <c r="T3710" s="16">
        <f t="shared" si="288"/>
        <v>41824.142199074071</v>
      </c>
      <c r="U3710" s="14">
        <f t="shared" si="289"/>
        <v>2014</v>
      </c>
      <c r="V3710" s="17"/>
    </row>
    <row r="3711" spans="1:22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7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86"/>
        <v>30.93</v>
      </c>
      <c r="Q3711" s="11" t="s">
        <v>8314</v>
      </c>
      <c r="R3711" t="s">
        <v>8315</v>
      </c>
      <c r="S3711" s="16">
        <f t="shared" si="287"/>
        <v>41785.707708333335</v>
      </c>
      <c r="T3711" s="16">
        <f t="shared" si="288"/>
        <v>41815.707708333335</v>
      </c>
      <c r="U3711" s="14">
        <f t="shared" si="289"/>
        <v>2014</v>
      </c>
      <c r="V3711" s="17"/>
    </row>
    <row r="3712" spans="1:22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7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86"/>
        <v>67.959999999999994</v>
      </c>
      <c r="Q3712" s="11" t="s">
        <v>8314</v>
      </c>
      <c r="R3712" t="s">
        <v>8315</v>
      </c>
      <c r="S3712" s="16">
        <f t="shared" si="287"/>
        <v>42072.576249999998</v>
      </c>
      <c r="T3712" s="16">
        <f t="shared" si="288"/>
        <v>42097.576249999998</v>
      </c>
      <c r="U3712" s="14">
        <f t="shared" si="289"/>
        <v>2015</v>
      </c>
      <c r="V3712" s="17"/>
    </row>
    <row r="3713" spans="1:22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7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86"/>
        <v>27.14</v>
      </c>
      <c r="Q3713" s="11" t="s">
        <v>8314</v>
      </c>
      <c r="R3713" t="s">
        <v>8315</v>
      </c>
      <c r="S3713" s="16">
        <f t="shared" si="287"/>
        <v>41779.724224537036</v>
      </c>
      <c r="T3713" s="16">
        <f t="shared" si="288"/>
        <v>41805.666666666664</v>
      </c>
      <c r="U3713" s="14">
        <f t="shared" si="289"/>
        <v>2014</v>
      </c>
      <c r="V3713" s="17"/>
    </row>
    <row r="3714" spans="1:22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7">
        <f t="shared" ref="F3714:F3777" si="290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86"/>
        <v>110.87</v>
      </c>
      <c r="Q3714" s="11" t="s">
        <v>8314</v>
      </c>
      <c r="R3714" t="s">
        <v>8315</v>
      </c>
      <c r="S3714" s="16">
        <f t="shared" si="287"/>
        <v>42134.172071759262</v>
      </c>
      <c r="T3714" s="16">
        <f t="shared" si="288"/>
        <v>42155.290972222225</v>
      </c>
      <c r="U3714" s="14">
        <f t="shared" si="289"/>
        <v>2015</v>
      </c>
      <c r="V3714" s="17"/>
    </row>
    <row r="3715" spans="1:22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7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91">IFERROR(ROUND(E3715/M3715,2),0)</f>
        <v>106.84</v>
      </c>
      <c r="Q3715" s="11" t="s">
        <v>8314</v>
      </c>
      <c r="R3715" t="s">
        <v>8315</v>
      </c>
      <c r="S3715" s="16">
        <f t="shared" ref="S3715:S3778" si="292">(((K3715/60)/60)/24)+DATE(1970,1,1)</f>
        <v>42505.738032407404</v>
      </c>
      <c r="T3715" s="16">
        <f t="shared" ref="T3715:T3778" si="293">(((J3715/60)/60)/24)+DATE(1970,1,1)</f>
        <v>42525.738032407404</v>
      </c>
      <c r="U3715" s="14">
        <f t="shared" si="289"/>
        <v>2016</v>
      </c>
      <c r="V3715" s="17"/>
    </row>
    <row r="3716" spans="1:22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7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91"/>
        <v>105.52</v>
      </c>
      <c r="Q3716" s="11" t="s">
        <v>8314</v>
      </c>
      <c r="R3716" t="s">
        <v>8315</v>
      </c>
      <c r="S3716" s="16">
        <f t="shared" si="292"/>
        <v>42118.556331018524</v>
      </c>
      <c r="T3716" s="16">
        <f t="shared" si="293"/>
        <v>42150.165972222225</v>
      </c>
      <c r="U3716" s="14">
        <f t="shared" ref="U3716:U3779" si="294">YEAR(S3716)</f>
        <v>2015</v>
      </c>
      <c r="V3716" s="17"/>
    </row>
    <row r="3717" spans="1:22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7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91"/>
        <v>132.96</v>
      </c>
      <c r="Q3717" s="11" t="s">
        <v>8314</v>
      </c>
      <c r="R3717" t="s">
        <v>8315</v>
      </c>
      <c r="S3717" s="16">
        <f t="shared" si="292"/>
        <v>42036.995590277773</v>
      </c>
      <c r="T3717" s="16">
        <f t="shared" si="293"/>
        <v>42094.536111111112</v>
      </c>
      <c r="U3717" s="14">
        <f t="shared" si="294"/>
        <v>2015</v>
      </c>
      <c r="V3717" s="17"/>
    </row>
    <row r="3718" spans="1:22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7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91"/>
        <v>51.92</v>
      </c>
      <c r="Q3718" s="11" t="s">
        <v>8314</v>
      </c>
      <c r="R3718" t="s">
        <v>8315</v>
      </c>
      <c r="S3718" s="16">
        <f t="shared" si="292"/>
        <v>42360.887835648144</v>
      </c>
      <c r="T3718" s="16">
        <f t="shared" si="293"/>
        <v>42390.887835648144</v>
      </c>
      <c r="U3718" s="14">
        <f t="shared" si="294"/>
        <v>2015</v>
      </c>
      <c r="V3718" s="17"/>
    </row>
    <row r="3719" spans="1:22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7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91"/>
        <v>310</v>
      </c>
      <c r="Q3719" s="11" t="s">
        <v>8314</v>
      </c>
      <c r="R3719" t="s">
        <v>8315</v>
      </c>
      <c r="S3719" s="16">
        <f t="shared" si="292"/>
        <v>42102.866307870368</v>
      </c>
      <c r="T3719" s="16">
        <f t="shared" si="293"/>
        <v>42133.866307870368</v>
      </c>
      <c r="U3719" s="14">
        <f t="shared" si="294"/>
        <v>2015</v>
      </c>
      <c r="V3719" s="17"/>
    </row>
    <row r="3720" spans="1:22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7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91"/>
        <v>26.02</v>
      </c>
      <c r="Q3720" s="11" t="s">
        <v>8314</v>
      </c>
      <c r="R3720" t="s">
        <v>8315</v>
      </c>
      <c r="S3720" s="16">
        <f t="shared" si="292"/>
        <v>42032.716145833328</v>
      </c>
      <c r="T3720" s="16">
        <f t="shared" si="293"/>
        <v>42062.716145833328</v>
      </c>
      <c r="U3720" s="14">
        <f t="shared" si="294"/>
        <v>2015</v>
      </c>
      <c r="V3720" s="17"/>
    </row>
    <row r="3721" spans="1:22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7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91"/>
        <v>105</v>
      </c>
      <c r="Q3721" s="11" t="s">
        <v>8314</v>
      </c>
      <c r="R3721" t="s">
        <v>8315</v>
      </c>
      <c r="S3721" s="16">
        <f t="shared" si="292"/>
        <v>42147.729930555557</v>
      </c>
      <c r="T3721" s="16">
        <f t="shared" si="293"/>
        <v>42177.729930555557</v>
      </c>
      <c r="U3721" s="14">
        <f t="shared" si="294"/>
        <v>2015</v>
      </c>
      <c r="V3721" s="17"/>
    </row>
    <row r="3722" spans="1:22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7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91"/>
        <v>86.23</v>
      </c>
      <c r="Q3722" s="11" t="s">
        <v>8314</v>
      </c>
      <c r="R3722" t="s">
        <v>8315</v>
      </c>
      <c r="S3722" s="16">
        <f t="shared" si="292"/>
        <v>42165.993125000001</v>
      </c>
      <c r="T3722" s="16">
        <f t="shared" si="293"/>
        <v>42187.993125000001</v>
      </c>
      <c r="U3722" s="14">
        <f t="shared" si="294"/>
        <v>2015</v>
      </c>
      <c r="V3722" s="17"/>
    </row>
    <row r="3723" spans="1:22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7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91"/>
        <v>114.55</v>
      </c>
      <c r="Q3723" s="11" t="s">
        <v>8314</v>
      </c>
      <c r="R3723" t="s">
        <v>8315</v>
      </c>
      <c r="S3723" s="16">
        <f t="shared" si="292"/>
        <v>41927.936157407406</v>
      </c>
      <c r="T3723" s="16">
        <f t="shared" si="293"/>
        <v>41948.977824074071</v>
      </c>
      <c r="U3723" s="14">
        <f t="shared" si="294"/>
        <v>2014</v>
      </c>
      <c r="V3723" s="17"/>
    </row>
    <row r="3724" spans="1:22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7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91"/>
        <v>47.66</v>
      </c>
      <c r="Q3724" s="11" t="s">
        <v>8314</v>
      </c>
      <c r="R3724" t="s">
        <v>8315</v>
      </c>
      <c r="S3724" s="16">
        <f t="shared" si="292"/>
        <v>42381.671840277777</v>
      </c>
      <c r="T3724" s="16">
        <f t="shared" si="293"/>
        <v>42411.957638888889</v>
      </c>
      <c r="U3724" s="14">
        <f t="shared" si="294"/>
        <v>2016</v>
      </c>
      <c r="V3724" s="17"/>
    </row>
    <row r="3725" spans="1:22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7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91"/>
        <v>72.89</v>
      </c>
      <c r="Q3725" s="11" t="s">
        <v>8314</v>
      </c>
      <c r="R3725" t="s">
        <v>8315</v>
      </c>
      <c r="S3725" s="16">
        <f t="shared" si="292"/>
        <v>41943.753032407411</v>
      </c>
      <c r="T3725" s="16">
        <f t="shared" si="293"/>
        <v>41973.794699074075</v>
      </c>
      <c r="U3725" s="14">
        <f t="shared" si="294"/>
        <v>2014</v>
      </c>
      <c r="V3725" s="17"/>
    </row>
    <row r="3726" spans="1:22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7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91"/>
        <v>49.55</v>
      </c>
      <c r="Q3726" s="11" t="s">
        <v>8314</v>
      </c>
      <c r="R3726" t="s">
        <v>8315</v>
      </c>
      <c r="S3726" s="16">
        <f t="shared" si="292"/>
        <v>42465.491435185191</v>
      </c>
      <c r="T3726" s="16">
        <f t="shared" si="293"/>
        <v>42494.958333333328</v>
      </c>
      <c r="U3726" s="14">
        <f t="shared" si="294"/>
        <v>2016</v>
      </c>
      <c r="V3726" s="17"/>
    </row>
    <row r="3727" spans="1:22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7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91"/>
        <v>25.4</v>
      </c>
      <c r="Q3727" s="11" t="s">
        <v>8314</v>
      </c>
      <c r="R3727" t="s">
        <v>8315</v>
      </c>
      <c r="S3727" s="16">
        <f t="shared" si="292"/>
        <v>42401.945219907408</v>
      </c>
      <c r="T3727" s="16">
        <f t="shared" si="293"/>
        <v>42418.895833333328</v>
      </c>
      <c r="U3727" s="14">
        <f t="shared" si="294"/>
        <v>2016</v>
      </c>
      <c r="V3727" s="17"/>
    </row>
    <row r="3728" spans="1:22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7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91"/>
        <v>62.59</v>
      </c>
      <c r="Q3728" s="11" t="s">
        <v>8314</v>
      </c>
      <c r="R3728" t="s">
        <v>8315</v>
      </c>
      <c r="S3728" s="16">
        <f t="shared" si="292"/>
        <v>42462.140868055561</v>
      </c>
      <c r="T3728" s="16">
        <f t="shared" si="293"/>
        <v>42489.875</v>
      </c>
      <c r="U3728" s="14">
        <f t="shared" si="294"/>
        <v>2016</v>
      </c>
      <c r="V3728" s="17"/>
    </row>
    <row r="3729" spans="1:22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7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91"/>
        <v>61.06</v>
      </c>
      <c r="Q3729" s="11" t="s">
        <v>8314</v>
      </c>
      <c r="R3729" t="s">
        <v>8315</v>
      </c>
      <c r="S3729" s="16">
        <f t="shared" si="292"/>
        <v>42632.348310185189</v>
      </c>
      <c r="T3729" s="16">
        <f t="shared" si="293"/>
        <v>42663.204861111109</v>
      </c>
      <c r="U3729" s="14">
        <f t="shared" si="294"/>
        <v>2016</v>
      </c>
      <c r="V3729" s="17"/>
    </row>
    <row r="3730" spans="1:22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7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91"/>
        <v>60.06</v>
      </c>
      <c r="Q3730" s="11" t="s">
        <v>8314</v>
      </c>
      <c r="R3730" t="s">
        <v>8315</v>
      </c>
      <c r="S3730" s="16">
        <f t="shared" si="292"/>
        <v>42205.171018518522</v>
      </c>
      <c r="T3730" s="16">
        <f t="shared" si="293"/>
        <v>42235.171018518522</v>
      </c>
      <c r="U3730" s="14">
        <f t="shared" si="294"/>
        <v>2015</v>
      </c>
      <c r="V3730" s="17"/>
    </row>
    <row r="3731" spans="1:22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7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91"/>
        <v>72.400000000000006</v>
      </c>
      <c r="Q3731" s="11" t="s">
        <v>8314</v>
      </c>
      <c r="R3731" t="s">
        <v>8315</v>
      </c>
      <c r="S3731" s="16">
        <f t="shared" si="292"/>
        <v>42041.205000000002</v>
      </c>
      <c r="T3731" s="16">
        <f t="shared" si="293"/>
        <v>42086.16333333333</v>
      </c>
      <c r="U3731" s="14">
        <f t="shared" si="294"/>
        <v>2015</v>
      </c>
      <c r="V3731" s="17"/>
    </row>
    <row r="3732" spans="1:22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7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91"/>
        <v>100</v>
      </c>
      <c r="Q3732" s="11" t="s">
        <v>8314</v>
      </c>
      <c r="R3732" t="s">
        <v>8315</v>
      </c>
      <c r="S3732" s="16">
        <f t="shared" si="292"/>
        <v>42203.677766203706</v>
      </c>
      <c r="T3732" s="16">
        <f t="shared" si="293"/>
        <v>42233.677766203706</v>
      </c>
      <c r="U3732" s="14">
        <f t="shared" si="294"/>
        <v>2015</v>
      </c>
      <c r="V3732" s="17"/>
    </row>
    <row r="3733" spans="1:22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7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91"/>
        <v>51.67</v>
      </c>
      <c r="Q3733" s="11" t="s">
        <v>8314</v>
      </c>
      <c r="R3733" t="s">
        <v>8315</v>
      </c>
      <c r="S3733" s="16">
        <f t="shared" si="292"/>
        <v>41983.752847222218</v>
      </c>
      <c r="T3733" s="16">
        <f t="shared" si="293"/>
        <v>42014.140972222223</v>
      </c>
      <c r="U3733" s="14">
        <f t="shared" si="294"/>
        <v>2014</v>
      </c>
      <c r="V3733" s="17"/>
    </row>
    <row r="3734" spans="1:22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7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91"/>
        <v>32.75</v>
      </c>
      <c r="Q3734" s="11" t="s">
        <v>8314</v>
      </c>
      <c r="R3734" t="s">
        <v>8315</v>
      </c>
      <c r="S3734" s="16">
        <f t="shared" si="292"/>
        <v>41968.677465277782</v>
      </c>
      <c r="T3734" s="16">
        <f t="shared" si="293"/>
        <v>42028.5</v>
      </c>
      <c r="U3734" s="14">
        <f t="shared" si="294"/>
        <v>2014</v>
      </c>
      <c r="V3734" s="17"/>
    </row>
    <row r="3735" spans="1:22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7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91"/>
        <v>0</v>
      </c>
      <c r="Q3735" s="11" t="s">
        <v>8314</v>
      </c>
      <c r="R3735" t="s">
        <v>8315</v>
      </c>
      <c r="S3735" s="16">
        <f t="shared" si="292"/>
        <v>42103.024398148147</v>
      </c>
      <c r="T3735" s="16">
        <f t="shared" si="293"/>
        <v>42112.9375</v>
      </c>
      <c r="U3735" s="14">
        <f t="shared" si="294"/>
        <v>2015</v>
      </c>
      <c r="V3735" s="17"/>
    </row>
    <row r="3736" spans="1:22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7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91"/>
        <v>61</v>
      </c>
      <c r="Q3736" s="11" t="s">
        <v>8314</v>
      </c>
      <c r="R3736" t="s">
        <v>8315</v>
      </c>
      <c r="S3736" s="16">
        <f t="shared" si="292"/>
        <v>42089.901574074072</v>
      </c>
      <c r="T3736" s="16">
        <f t="shared" si="293"/>
        <v>42149.901574074072</v>
      </c>
      <c r="U3736" s="14">
        <f t="shared" si="294"/>
        <v>2015</v>
      </c>
      <c r="V3736" s="17"/>
    </row>
    <row r="3737" spans="1:22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7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91"/>
        <v>10</v>
      </c>
      <c r="Q3737" s="11" t="s">
        <v>8314</v>
      </c>
      <c r="R3737" t="s">
        <v>8315</v>
      </c>
      <c r="S3737" s="16">
        <f t="shared" si="292"/>
        <v>42122.693159722221</v>
      </c>
      <c r="T3737" s="16">
        <f t="shared" si="293"/>
        <v>42152.693159722221</v>
      </c>
      <c r="U3737" s="14">
        <f t="shared" si="294"/>
        <v>2015</v>
      </c>
      <c r="V3737" s="17"/>
    </row>
    <row r="3738" spans="1:22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7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91"/>
        <v>10</v>
      </c>
      <c r="Q3738" s="11" t="s">
        <v>8314</v>
      </c>
      <c r="R3738" t="s">
        <v>8315</v>
      </c>
      <c r="S3738" s="16">
        <f t="shared" si="292"/>
        <v>42048.711724537032</v>
      </c>
      <c r="T3738" s="16">
        <f t="shared" si="293"/>
        <v>42086.75</v>
      </c>
      <c r="U3738" s="14">
        <f t="shared" si="294"/>
        <v>2015</v>
      </c>
      <c r="V3738" s="17"/>
    </row>
    <row r="3739" spans="1:22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7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91"/>
        <v>37.5</v>
      </c>
      <c r="Q3739" s="11" t="s">
        <v>8314</v>
      </c>
      <c r="R3739" t="s">
        <v>8315</v>
      </c>
      <c r="S3739" s="16">
        <f t="shared" si="292"/>
        <v>42297.691006944442</v>
      </c>
      <c r="T3739" s="16">
        <f t="shared" si="293"/>
        <v>42320.290972222225</v>
      </c>
      <c r="U3739" s="14">
        <f t="shared" si="294"/>
        <v>2015</v>
      </c>
      <c r="V3739" s="17"/>
    </row>
    <row r="3740" spans="1:22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7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91"/>
        <v>45</v>
      </c>
      <c r="Q3740" s="11" t="s">
        <v>8314</v>
      </c>
      <c r="R3740" t="s">
        <v>8315</v>
      </c>
      <c r="S3740" s="16">
        <f t="shared" si="292"/>
        <v>41813.938715277778</v>
      </c>
      <c r="T3740" s="16">
        <f t="shared" si="293"/>
        <v>41835.916666666664</v>
      </c>
      <c r="U3740" s="14">
        <f t="shared" si="294"/>
        <v>2014</v>
      </c>
      <c r="V3740" s="17"/>
    </row>
    <row r="3741" spans="1:22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7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91"/>
        <v>100.63</v>
      </c>
      <c r="Q3741" s="11" t="s">
        <v>8314</v>
      </c>
      <c r="R3741" t="s">
        <v>8315</v>
      </c>
      <c r="S3741" s="16">
        <f t="shared" si="292"/>
        <v>42548.449861111112</v>
      </c>
      <c r="T3741" s="16">
        <f t="shared" si="293"/>
        <v>42568.449861111112</v>
      </c>
      <c r="U3741" s="14">
        <f t="shared" si="294"/>
        <v>2016</v>
      </c>
      <c r="V3741" s="17"/>
    </row>
    <row r="3742" spans="1:22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7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91"/>
        <v>25.57</v>
      </c>
      <c r="Q3742" s="11" t="s">
        <v>8314</v>
      </c>
      <c r="R3742" t="s">
        <v>8315</v>
      </c>
      <c r="S3742" s="16">
        <f t="shared" si="292"/>
        <v>41833.089756944442</v>
      </c>
      <c r="T3742" s="16">
        <f t="shared" si="293"/>
        <v>41863.079143518517</v>
      </c>
      <c r="U3742" s="14">
        <f t="shared" si="294"/>
        <v>2014</v>
      </c>
      <c r="V3742" s="17"/>
    </row>
    <row r="3743" spans="1:22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7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91"/>
        <v>0</v>
      </c>
      <c r="Q3743" s="11" t="s">
        <v>8314</v>
      </c>
      <c r="R3743" t="s">
        <v>8315</v>
      </c>
      <c r="S3743" s="16">
        <f t="shared" si="292"/>
        <v>42325.920717592591</v>
      </c>
      <c r="T3743" s="16">
        <f t="shared" si="293"/>
        <v>42355.920717592591</v>
      </c>
      <c r="U3743" s="14">
        <f t="shared" si="294"/>
        <v>2015</v>
      </c>
      <c r="V3743" s="17"/>
    </row>
    <row r="3744" spans="1:22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7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91"/>
        <v>25</v>
      </c>
      <c r="Q3744" s="11" t="s">
        <v>8314</v>
      </c>
      <c r="R3744" t="s">
        <v>8315</v>
      </c>
      <c r="S3744" s="16">
        <f t="shared" si="292"/>
        <v>41858.214629629627</v>
      </c>
      <c r="T3744" s="16">
        <f t="shared" si="293"/>
        <v>41888.214629629627</v>
      </c>
      <c r="U3744" s="14">
        <f t="shared" si="294"/>
        <v>2014</v>
      </c>
      <c r="V3744" s="17"/>
    </row>
    <row r="3745" spans="1:22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7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91"/>
        <v>0</v>
      </c>
      <c r="Q3745" s="11" t="s">
        <v>8314</v>
      </c>
      <c r="R3745" t="s">
        <v>8315</v>
      </c>
      <c r="S3745" s="16">
        <f t="shared" si="292"/>
        <v>41793.710231481484</v>
      </c>
      <c r="T3745" s="16">
        <f t="shared" si="293"/>
        <v>41823.710231481484</v>
      </c>
      <c r="U3745" s="14">
        <f t="shared" si="294"/>
        <v>2014</v>
      </c>
      <c r="V3745" s="17"/>
    </row>
    <row r="3746" spans="1:22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7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91"/>
        <v>0</v>
      </c>
      <c r="Q3746" s="11" t="s">
        <v>8314</v>
      </c>
      <c r="R3746" t="s">
        <v>8315</v>
      </c>
      <c r="S3746" s="16">
        <f t="shared" si="292"/>
        <v>41793.814259259263</v>
      </c>
      <c r="T3746" s="16">
        <f t="shared" si="293"/>
        <v>41825.165972222225</v>
      </c>
      <c r="U3746" s="14">
        <f t="shared" si="294"/>
        <v>2014</v>
      </c>
      <c r="V3746" s="17"/>
    </row>
    <row r="3747" spans="1:22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7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91"/>
        <v>10</v>
      </c>
      <c r="Q3747" s="11" t="s">
        <v>8314</v>
      </c>
      <c r="R3747" t="s">
        <v>8315</v>
      </c>
      <c r="S3747" s="16">
        <f t="shared" si="292"/>
        <v>41831.697939814818</v>
      </c>
      <c r="T3747" s="16">
        <f t="shared" si="293"/>
        <v>41861.697939814818</v>
      </c>
      <c r="U3747" s="14">
        <f t="shared" si="294"/>
        <v>2014</v>
      </c>
      <c r="V3747" s="17"/>
    </row>
    <row r="3748" spans="1:22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7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91"/>
        <v>202</v>
      </c>
      <c r="Q3748" s="11" t="s">
        <v>8314</v>
      </c>
      <c r="R3748" t="s">
        <v>8315</v>
      </c>
      <c r="S3748" s="16">
        <f t="shared" si="292"/>
        <v>42621.389340277776</v>
      </c>
      <c r="T3748" s="16">
        <f t="shared" si="293"/>
        <v>42651.389340277776</v>
      </c>
      <c r="U3748" s="14">
        <f t="shared" si="294"/>
        <v>2016</v>
      </c>
      <c r="V3748" s="17"/>
    </row>
    <row r="3749" spans="1:22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7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91"/>
        <v>25</v>
      </c>
      <c r="Q3749" s="11" t="s">
        <v>8314</v>
      </c>
      <c r="R3749" t="s">
        <v>8315</v>
      </c>
      <c r="S3749" s="16">
        <f t="shared" si="292"/>
        <v>42164.299722222218</v>
      </c>
      <c r="T3749" s="16">
        <f t="shared" si="293"/>
        <v>42190.957638888889</v>
      </c>
      <c r="U3749" s="14">
        <f t="shared" si="294"/>
        <v>2015</v>
      </c>
      <c r="V3749" s="17"/>
    </row>
    <row r="3750" spans="1:22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7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91"/>
        <v>99.54</v>
      </c>
      <c r="Q3750" s="11" t="s">
        <v>8314</v>
      </c>
      <c r="R3750" t="s">
        <v>8356</v>
      </c>
      <c r="S3750" s="16">
        <f t="shared" si="292"/>
        <v>42395.706435185188</v>
      </c>
      <c r="T3750" s="16">
        <f t="shared" si="293"/>
        <v>42416.249305555553</v>
      </c>
      <c r="U3750" s="14">
        <f t="shared" si="294"/>
        <v>2016</v>
      </c>
      <c r="V3750" s="17"/>
    </row>
    <row r="3751" spans="1:22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7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91"/>
        <v>75</v>
      </c>
      <c r="Q3751" s="11" t="s">
        <v>8314</v>
      </c>
      <c r="R3751" t="s">
        <v>8356</v>
      </c>
      <c r="S3751" s="16">
        <f t="shared" si="292"/>
        <v>42458.127175925925</v>
      </c>
      <c r="T3751" s="16">
        <f t="shared" si="293"/>
        <v>42489.165972222225</v>
      </c>
      <c r="U3751" s="14">
        <f t="shared" si="294"/>
        <v>2016</v>
      </c>
      <c r="V3751" s="17"/>
    </row>
    <row r="3752" spans="1:22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7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91"/>
        <v>215.25</v>
      </c>
      <c r="Q3752" s="11" t="s">
        <v>8314</v>
      </c>
      <c r="R3752" t="s">
        <v>8356</v>
      </c>
      <c r="S3752" s="16">
        <f t="shared" si="292"/>
        <v>42016.981574074074</v>
      </c>
      <c r="T3752" s="16">
        <f t="shared" si="293"/>
        <v>42045.332638888889</v>
      </c>
      <c r="U3752" s="14">
        <f t="shared" si="294"/>
        <v>2015</v>
      </c>
      <c r="V3752" s="17"/>
    </row>
    <row r="3753" spans="1:22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7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91"/>
        <v>120.55</v>
      </c>
      <c r="Q3753" s="11" t="s">
        <v>8314</v>
      </c>
      <c r="R3753" t="s">
        <v>8356</v>
      </c>
      <c r="S3753" s="16">
        <f t="shared" si="292"/>
        <v>42403.035567129627</v>
      </c>
      <c r="T3753" s="16">
        <f t="shared" si="293"/>
        <v>42462.993900462956</v>
      </c>
      <c r="U3753" s="14">
        <f t="shared" si="294"/>
        <v>2016</v>
      </c>
      <c r="V3753" s="17"/>
    </row>
    <row r="3754" spans="1:22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7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91"/>
        <v>37.67</v>
      </c>
      <c r="Q3754" s="11" t="s">
        <v>8314</v>
      </c>
      <c r="R3754" t="s">
        <v>8356</v>
      </c>
      <c r="S3754" s="16">
        <f t="shared" si="292"/>
        <v>42619.802488425921</v>
      </c>
      <c r="T3754" s="16">
        <f t="shared" si="293"/>
        <v>42659.875</v>
      </c>
      <c r="U3754" s="14">
        <f t="shared" si="294"/>
        <v>2016</v>
      </c>
      <c r="V3754" s="17"/>
    </row>
    <row r="3755" spans="1:22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7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91"/>
        <v>172.23</v>
      </c>
      <c r="Q3755" s="11" t="s">
        <v>8314</v>
      </c>
      <c r="R3755" t="s">
        <v>8356</v>
      </c>
      <c r="S3755" s="16">
        <f t="shared" si="292"/>
        <v>42128.824074074073</v>
      </c>
      <c r="T3755" s="16">
        <f t="shared" si="293"/>
        <v>42158</v>
      </c>
      <c r="U3755" s="14">
        <f t="shared" si="294"/>
        <v>2015</v>
      </c>
      <c r="V3755" s="17"/>
    </row>
    <row r="3756" spans="1:22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7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91"/>
        <v>111.11</v>
      </c>
      <c r="Q3756" s="11" t="s">
        <v>8314</v>
      </c>
      <c r="R3756" t="s">
        <v>8356</v>
      </c>
      <c r="S3756" s="16">
        <f t="shared" si="292"/>
        <v>41808.881215277775</v>
      </c>
      <c r="T3756" s="16">
        <f t="shared" si="293"/>
        <v>41846.207638888889</v>
      </c>
      <c r="U3756" s="14">
        <f t="shared" si="294"/>
        <v>2014</v>
      </c>
      <c r="V3756" s="17"/>
    </row>
    <row r="3757" spans="1:22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7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91"/>
        <v>25.46</v>
      </c>
      <c r="Q3757" s="11" t="s">
        <v>8314</v>
      </c>
      <c r="R3757" t="s">
        <v>8356</v>
      </c>
      <c r="S3757" s="16">
        <f t="shared" si="292"/>
        <v>42445.866979166662</v>
      </c>
      <c r="T3757" s="16">
        <f t="shared" si="293"/>
        <v>42475.866979166662</v>
      </c>
      <c r="U3757" s="14">
        <f t="shared" si="294"/>
        <v>2016</v>
      </c>
      <c r="V3757" s="17"/>
    </row>
    <row r="3758" spans="1:22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7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91"/>
        <v>267.64999999999998</v>
      </c>
      <c r="Q3758" s="11" t="s">
        <v>8314</v>
      </c>
      <c r="R3758" t="s">
        <v>8356</v>
      </c>
      <c r="S3758" s="16">
        <f t="shared" si="292"/>
        <v>41771.814791666664</v>
      </c>
      <c r="T3758" s="16">
        <f t="shared" si="293"/>
        <v>41801.814791666664</v>
      </c>
      <c r="U3758" s="14">
        <f t="shared" si="294"/>
        <v>2014</v>
      </c>
      <c r="V3758" s="17"/>
    </row>
    <row r="3759" spans="1:22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7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91"/>
        <v>75.959999999999994</v>
      </c>
      <c r="Q3759" s="11" t="s">
        <v>8314</v>
      </c>
      <c r="R3759" t="s">
        <v>8356</v>
      </c>
      <c r="S3759" s="16">
        <f t="shared" si="292"/>
        <v>41954.850868055553</v>
      </c>
      <c r="T3759" s="16">
        <f t="shared" si="293"/>
        <v>41974.850868055553</v>
      </c>
      <c r="U3759" s="14">
        <f t="shared" si="294"/>
        <v>2014</v>
      </c>
      <c r="V3759" s="17"/>
    </row>
    <row r="3760" spans="1:22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7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91"/>
        <v>59.04</v>
      </c>
      <c r="Q3760" s="11" t="s">
        <v>8314</v>
      </c>
      <c r="R3760" t="s">
        <v>8356</v>
      </c>
      <c r="S3760" s="16">
        <f t="shared" si="292"/>
        <v>41747.471504629626</v>
      </c>
      <c r="T3760" s="16">
        <f t="shared" si="293"/>
        <v>41778.208333333336</v>
      </c>
      <c r="U3760" s="14">
        <f t="shared" si="294"/>
        <v>2014</v>
      </c>
      <c r="V3760" s="17"/>
    </row>
    <row r="3761" spans="1:22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7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91"/>
        <v>50.11</v>
      </c>
      <c r="Q3761" s="11" t="s">
        <v>8314</v>
      </c>
      <c r="R3761" t="s">
        <v>8356</v>
      </c>
      <c r="S3761" s="16">
        <f t="shared" si="292"/>
        <v>42182.108252314814</v>
      </c>
      <c r="T3761" s="16">
        <f t="shared" si="293"/>
        <v>42242.108252314814</v>
      </c>
      <c r="U3761" s="14">
        <f t="shared" si="294"/>
        <v>2015</v>
      </c>
      <c r="V3761" s="17"/>
    </row>
    <row r="3762" spans="1:22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7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91"/>
        <v>55.5</v>
      </c>
      <c r="Q3762" s="11" t="s">
        <v>8314</v>
      </c>
      <c r="R3762" t="s">
        <v>8356</v>
      </c>
      <c r="S3762" s="16">
        <f t="shared" si="292"/>
        <v>41739.525300925925</v>
      </c>
      <c r="T3762" s="16">
        <f t="shared" si="293"/>
        <v>41764.525300925925</v>
      </c>
      <c r="U3762" s="14">
        <f t="shared" si="294"/>
        <v>2014</v>
      </c>
      <c r="V3762" s="17"/>
    </row>
    <row r="3763" spans="1:22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7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91"/>
        <v>166.67</v>
      </c>
      <c r="Q3763" s="11" t="s">
        <v>8314</v>
      </c>
      <c r="R3763" t="s">
        <v>8356</v>
      </c>
      <c r="S3763" s="16">
        <f t="shared" si="292"/>
        <v>42173.466863425929</v>
      </c>
      <c r="T3763" s="16">
        <f t="shared" si="293"/>
        <v>42226.958333333328</v>
      </c>
      <c r="U3763" s="14">
        <f t="shared" si="294"/>
        <v>2015</v>
      </c>
      <c r="V3763" s="17"/>
    </row>
    <row r="3764" spans="1:22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7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91"/>
        <v>47.43</v>
      </c>
      <c r="Q3764" s="11" t="s">
        <v>8314</v>
      </c>
      <c r="R3764" t="s">
        <v>8356</v>
      </c>
      <c r="S3764" s="16">
        <f t="shared" si="292"/>
        <v>42193.813530092593</v>
      </c>
      <c r="T3764" s="16">
        <f t="shared" si="293"/>
        <v>42218.813530092593</v>
      </c>
      <c r="U3764" s="14">
        <f t="shared" si="294"/>
        <v>2015</v>
      </c>
      <c r="V3764" s="17"/>
    </row>
    <row r="3765" spans="1:22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7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91"/>
        <v>64.94</v>
      </c>
      <c r="Q3765" s="11" t="s">
        <v>8314</v>
      </c>
      <c r="R3765" t="s">
        <v>8356</v>
      </c>
      <c r="S3765" s="16">
        <f t="shared" si="292"/>
        <v>42065.750300925924</v>
      </c>
      <c r="T3765" s="16">
        <f t="shared" si="293"/>
        <v>42095.708634259259</v>
      </c>
      <c r="U3765" s="14">
        <f t="shared" si="294"/>
        <v>2015</v>
      </c>
      <c r="V3765" s="17"/>
    </row>
    <row r="3766" spans="1:22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7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91"/>
        <v>55.56</v>
      </c>
      <c r="Q3766" s="11" t="s">
        <v>8314</v>
      </c>
      <c r="R3766" t="s">
        <v>8356</v>
      </c>
      <c r="S3766" s="16">
        <f t="shared" si="292"/>
        <v>42499.842962962968</v>
      </c>
      <c r="T3766" s="16">
        <f t="shared" si="293"/>
        <v>42519.024999999994</v>
      </c>
      <c r="U3766" s="14">
        <f t="shared" si="294"/>
        <v>2016</v>
      </c>
      <c r="V3766" s="17"/>
    </row>
    <row r="3767" spans="1:22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7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91"/>
        <v>74.22</v>
      </c>
      <c r="Q3767" s="11" t="s">
        <v>8314</v>
      </c>
      <c r="R3767" t="s">
        <v>8356</v>
      </c>
      <c r="S3767" s="16">
        <f t="shared" si="292"/>
        <v>41820.776412037041</v>
      </c>
      <c r="T3767" s="16">
        <f t="shared" si="293"/>
        <v>41850.776412037041</v>
      </c>
      <c r="U3767" s="14">
        <f t="shared" si="294"/>
        <v>2014</v>
      </c>
      <c r="V3767" s="17"/>
    </row>
    <row r="3768" spans="1:22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7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91"/>
        <v>106.93</v>
      </c>
      <c r="Q3768" s="11" t="s">
        <v>8314</v>
      </c>
      <c r="R3768" t="s">
        <v>8356</v>
      </c>
      <c r="S3768" s="16">
        <f t="shared" si="292"/>
        <v>41788.167187500003</v>
      </c>
      <c r="T3768" s="16">
        <f t="shared" si="293"/>
        <v>41823.167187500003</v>
      </c>
      <c r="U3768" s="14">
        <f t="shared" si="294"/>
        <v>2014</v>
      </c>
      <c r="V3768" s="17"/>
    </row>
    <row r="3769" spans="1:22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7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91"/>
        <v>41.7</v>
      </c>
      <c r="Q3769" s="11" t="s">
        <v>8314</v>
      </c>
      <c r="R3769" t="s">
        <v>8356</v>
      </c>
      <c r="S3769" s="16">
        <f t="shared" si="292"/>
        <v>42050.019641203704</v>
      </c>
      <c r="T3769" s="16">
        <f t="shared" si="293"/>
        <v>42064.207638888889</v>
      </c>
      <c r="U3769" s="14">
        <f t="shared" si="294"/>
        <v>2015</v>
      </c>
      <c r="V3769" s="17"/>
    </row>
    <row r="3770" spans="1:22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7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91"/>
        <v>74.239999999999995</v>
      </c>
      <c r="Q3770" s="11" t="s">
        <v>8314</v>
      </c>
      <c r="R3770" t="s">
        <v>8356</v>
      </c>
      <c r="S3770" s="16">
        <f t="shared" si="292"/>
        <v>41772.727893518517</v>
      </c>
      <c r="T3770" s="16">
        <f t="shared" si="293"/>
        <v>41802.727893518517</v>
      </c>
      <c r="U3770" s="14">
        <f t="shared" si="294"/>
        <v>2014</v>
      </c>
      <c r="V3770" s="17"/>
    </row>
    <row r="3771" spans="1:22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7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91"/>
        <v>73.33</v>
      </c>
      <c r="Q3771" s="11" t="s">
        <v>8314</v>
      </c>
      <c r="R3771" t="s">
        <v>8356</v>
      </c>
      <c r="S3771" s="16">
        <f t="shared" si="292"/>
        <v>42445.598136574074</v>
      </c>
      <c r="T3771" s="16">
        <f t="shared" si="293"/>
        <v>42475.598136574074</v>
      </c>
      <c r="U3771" s="14">
        <f t="shared" si="294"/>
        <v>2016</v>
      </c>
      <c r="V3771" s="17"/>
    </row>
    <row r="3772" spans="1:22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7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91"/>
        <v>100</v>
      </c>
      <c r="Q3772" s="11" t="s">
        <v>8314</v>
      </c>
      <c r="R3772" t="s">
        <v>8356</v>
      </c>
      <c r="S3772" s="16">
        <f t="shared" si="292"/>
        <v>42138.930671296301</v>
      </c>
      <c r="T3772" s="16">
        <f t="shared" si="293"/>
        <v>42168.930671296301</v>
      </c>
      <c r="U3772" s="14">
        <f t="shared" si="294"/>
        <v>2015</v>
      </c>
      <c r="V3772" s="17"/>
    </row>
    <row r="3773" spans="1:22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7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91"/>
        <v>38.42</v>
      </c>
      <c r="Q3773" s="11" t="s">
        <v>8314</v>
      </c>
      <c r="R3773" t="s">
        <v>8356</v>
      </c>
      <c r="S3773" s="16">
        <f t="shared" si="292"/>
        <v>42493.857083333336</v>
      </c>
      <c r="T3773" s="16">
        <f t="shared" si="293"/>
        <v>42508</v>
      </c>
      <c r="U3773" s="14">
        <f t="shared" si="294"/>
        <v>2016</v>
      </c>
      <c r="V3773" s="17"/>
    </row>
    <row r="3774" spans="1:22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7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91"/>
        <v>166.97</v>
      </c>
      <c r="Q3774" s="11" t="s">
        <v>8314</v>
      </c>
      <c r="R3774" t="s">
        <v>8356</v>
      </c>
      <c r="S3774" s="16">
        <f t="shared" si="292"/>
        <v>42682.616967592592</v>
      </c>
      <c r="T3774" s="16">
        <f t="shared" si="293"/>
        <v>42703.25</v>
      </c>
      <c r="U3774" s="14">
        <f t="shared" si="294"/>
        <v>2016</v>
      </c>
      <c r="V3774" s="17"/>
    </row>
    <row r="3775" spans="1:22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7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91"/>
        <v>94.91</v>
      </c>
      <c r="Q3775" s="11" t="s">
        <v>8314</v>
      </c>
      <c r="R3775" t="s">
        <v>8356</v>
      </c>
      <c r="S3775" s="16">
        <f t="shared" si="292"/>
        <v>42656.005173611105</v>
      </c>
      <c r="T3775" s="16">
        <f t="shared" si="293"/>
        <v>42689.088888888888</v>
      </c>
      <c r="U3775" s="14">
        <f t="shared" si="294"/>
        <v>2016</v>
      </c>
      <c r="V3775" s="17"/>
    </row>
    <row r="3776" spans="1:22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7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91"/>
        <v>100</v>
      </c>
      <c r="Q3776" s="11" t="s">
        <v>8314</v>
      </c>
      <c r="R3776" t="s">
        <v>8356</v>
      </c>
      <c r="S3776" s="16">
        <f t="shared" si="292"/>
        <v>42087.792303240742</v>
      </c>
      <c r="T3776" s="16">
        <f t="shared" si="293"/>
        <v>42103.792303240742</v>
      </c>
      <c r="U3776" s="14">
        <f t="shared" si="294"/>
        <v>2015</v>
      </c>
      <c r="V3776" s="17"/>
    </row>
    <row r="3777" spans="1:22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7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91"/>
        <v>143.21</v>
      </c>
      <c r="Q3777" s="11" t="s">
        <v>8314</v>
      </c>
      <c r="R3777" t="s">
        <v>8356</v>
      </c>
      <c r="S3777" s="16">
        <f t="shared" si="292"/>
        <v>42075.942627314813</v>
      </c>
      <c r="T3777" s="16">
        <f t="shared" si="293"/>
        <v>42103.166666666672</v>
      </c>
      <c r="U3777" s="14">
        <f t="shared" si="294"/>
        <v>2015</v>
      </c>
      <c r="V3777" s="17"/>
    </row>
    <row r="3778" spans="1:22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7">
        <f t="shared" ref="F3778:F3841" si="295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91"/>
        <v>90.82</v>
      </c>
      <c r="Q3778" s="11" t="s">
        <v>8314</v>
      </c>
      <c r="R3778" t="s">
        <v>8356</v>
      </c>
      <c r="S3778" s="16">
        <f t="shared" si="292"/>
        <v>41814.367800925924</v>
      </c>
      <c r="T3778" s="16">
        <f t="shared" si="293"/>
        <v>41852.041666666664</v>
      </c>
      <c r="U3778" s="14">
        <f t="shared" si="294"/>
        <v>2014</v>
      </c>
      <c r="V3778" s="17"/>
    </row>
    <row r="3779" spans="1:22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7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96">IFERROR(ROUND(E3779/M3779,2),0)</f>
        <v>48.54</v>
      </c>
      <c r="Q3779" s="11" t="s">
        <v>8314</v>
      </c>
      <c r="R3779" t="s">
        <v>8356</v>
      </c>
      <c r="S3779" s="16">
        <f t="shared" ref="S3779:S3842" si="297">(((K3779/60)/60)/24)+DATE(1970,1,1)</f>
        <v>41887.111354166671</v>
      </c>
      <c r="T3779" s="16">
        <f t="shared" ref="T3779:T3842" si="298">(((J3779/60)/60)/24)+DATE(1970,1,1)</f>
        <v>41909.166666666664</v>
      </c>
      <c r="U3779" s="14">
        <f t="shared" si="294"/>
        <v>2014</v>
      </c>
      <c r="V3779" s="17"/>
    </row>
    <row r="3780" spans="1:22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7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96"/>
        <v>70.03</v>
      </c>
      <c r="Q3780" s="11" t="s">
        <v>8314</v>
      </c>
      <c r="R3780" t="s">
        <v>8356</v>
      </c>
      <c r="S3780" s="16">
        <f t="shared" si="297"/>
        <v>41989.819212962961</v>
      </c>
      <c r="T3780" s="16">
        <f t="shared" si="298"/>
        <v>42049.819212962961</v>
      </c>
      <c r="U3780" s="14">
        <f t="shared" ref="U3780:U3843" si="299">YEAR(S3780)</f>
        <v>2014</v>
      </c>
      <c r="V3780" s="17"/>
    </row>
    <row r="3781" spans="1:22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7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96"/>
        <v>135.63</v>
      </c>
      <c r="Q3781" s="11" t="s">
        <v>8314</v>
      </c>
      <c r="R3781" t="s">
        <v>8356</v>
      </c>
      <c r="S3781" s="16">
        <f t="shared" si="297"/>
        <v>42425.735416666663</v>
      </c>
      <c r="T3781" s="16">
        <f t="shared" si="298"/>
        <v>42455.693750000006</v>
      </c>
      <c r="U3781" s="14">
        <f t="shared" si="299"/>
        <v>2016</v>
      </c>
      <c r="V3781" s="17"/>
    </row>
    <row r="3782" spans="1:22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7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96"/>
        <v>100</v>
      </c>
      <c r="Q3782" s="11" t="s">
        <v>8314</v>
      </c>
      <c r="R3782" t="s">
        <v>8356</v>
      </c>
      <c r="S3782" s="16">
        <f t="shared" si="297"/>
        <v>42166.219733796301</v>
      </c>
      <c r="T3782" s="16">
        <f t="shared" si="298"/>
        <v>42198.837499999994</v>
      </c>
      <c r="U3782" s="14">
        <f t="shared" si="299"/>
        <v>2015</v>
      </c>
      <c r="V3782" s="17"/>
    </row>
    <row r="3783" spans="1:22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7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96"/>
        <v>94.9</v>
      </c>
      <c r="Q3783" s="11" t="s">
        <v>8314</v>
      </c>
      <c r="R3783" t="s">
        <v>8356</v>
      </c>
      <c r="S3783" s="16">
        <f t="shared" si="297"/>
        <v>41865.882928240739</v>
      </c>
      <c r="T3783" s="16">
        <f t="shared" si="298"/>
        <v>41890.882928240739</v>
      </c>
      <c r="U3783" s="14">
        <f t="shared" si="299"/>
        <v>2014</v>
      </c>
      <c r="V3783" s="17"/>
    </row>
    <row r="3784" spans="1:22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7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96"/>
        <v>75.37</v>
      </c>
      <c r="Q3784" s="11" t="s">
        <v>8314</v>
      </c>
      <c r="R3784" t="s">
        <v>8356</v>
      </c>
      <c r="S3784" s="16">
        <f t="shared" si="297"/>
        <v>42546.862233796302</v>
      </c>
      <c r="T3784" s="16">
        <f t="shared" si="298"/>
        <v>42575.958333333328</v>
      </c>
      <c r="U3784" s="14">
        <f t="shared" si="299"/>
        <v>2016</v>
      </c>
      <c r="V3784" s="17"/>
    </row>
    <row r="3785" spans="1:22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7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96"/>
        <v>64.459999999999994</v>
      </c>
      <c r="Q3785" s="11" t="s">
        <v>8314</v>
      </c>
      <c r="R3785" t="s">
        <v>8356</v>
      </c>
      <c r="S3785" s="16">
        <f t="shared" si="297"/>
        <v>42420.140277777777</v>
      </c>
      <c r="T3785" s="16">
        <f t="shared" si="298"/>
        <v>42444.666666666672</v>
      </c>
      <c r="U3785" s="14">
        <f t="shared" si="299"/>
        <v>2016</v>
      </c>
      <c r="V3785" s="17"/>
    </row>
    <row r="3786" spans="1:22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7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96"/>
        <v>115</v>
      </c>
      <c r="Q3786" s="11" t="s">
        <v>8314</v>
      </c>
      <c r="R3786" t="s">
        <v>8356</v>
      </c>
      <c r="S3786" s="16">
        <f t="shared" si="297"/>
        <v>42531.980694444443</v>
      </c>
      <c r="T3786" s="16">
        <f t="shared" si="298"/>
        <v>42561.980694444443</v>
      </c>
      <c r="U3786" s="14">
        <f t="shared" si="299"/>
        <v>2016</v>
      </c>
      <c r="V3786" s="17"/>
    </row>
    <row r="3787" spans="1:22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7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96"/>
        <v>100.5</v>
      </c>
      <c r="Q3787" s="11" t="s">
        <v>8314</v>
      </c>
      <c r="R3787" t="s">
        <v>8356</v>
      </c>
      <c r="S3787" s="16">
        <f t="shared" si="297"/>
        <v>42548.63853009259</v>
      </c>
      <c r="T3787" s="16">
        <f t="shared" si="298"/>
        <v>42584.418749999997</v>
      </c>
      <c r="U3787" s="14">
        <f t="shared" si="299"/>
        <v>2016</v>
      </c>
      <c r="V3787" s="17"/>
    </row>
    <row r="3788" spans="1:22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7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96"/>
        <v>93.77</v>
      </c>
      <c r="Q3788" s="11" t="s">
        <v>8314</v>
      </c>
      <c r="R3788" t="s">
        <v>8356</v>
      </c>
      <c r="S3788" s="16">
        <f t="shared" si="297"/>
        <v>42487.037905092591</v>
      </c>
      <c r="T3788" s="16">
        <f t="shared" si="298"/>
        <v>42517.037905092591</v>
      </c>
      <c r="U3788" s="14">
        <f t="shared" si="299"/>
        <v>2016</v>
      </c>
      <c r="V3788" s="17"/>
    </row>
    <row r="3789" spans="1:22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7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96"/>
        <v>35.1</v>
      </c>
      <c r="Q3789" s="11" t="s">
        <v>8314</v>
      </c>
      <c r="R3789" t="s">
        <v>8356</v>
      </c>
      <c r="S3789" s="16">
        <f t="shared" si="297"/>
        <v>42167.534791666665</v>
      </c>
      <c r="T3789" s="16">
        <f t="shared" si="298"/>
        <v>42196.165972222225</v>
      </c>
      <c r="U3789" s="14">
        <f t="shared" si="299"/>
        <v>2015</v>
      </c>
      <c r="V3789" s="17"/>
    </row>
    <row r="3790" spans="1:22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7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96"/>
        <v>500</v>
      </c>
      <c r="Q3790" s="11" t="s">
        <v>8314</v>
      </c>
      <c r="R3790" t="s">
        <v>8356</v>
      </c>
      <c r="S3790" s="16">
        <f t="shared" si="297"/>
        <v>42333.695821759262</v>
      </c>
      <c r="T3790" s="16">
        <f t="shared" si="298"/>
        <v>42361.679166666669</v>
      </c>
      <c r="U3790" s="14">
        <f t="shared" si="299"/>
        <v>2015</v>
      </c>
      <c r="V3790" s="17"/>
    </row>
    <row r="3791" spans="1:22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7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96"/>
        <v>29</v>
      </c>
      <c r="Q3791" s="11" t="s">
        <v>8314</v>
      </c>
      <c r="R3791" t="s">
        <v>8356</v>
      </c>
      <c r="S3791" s="16">
        <f t="shared" si="297"/>
        <v>42138.798819444448</v>
      </c>
      <c r="T3791" s="16">
        <f t="shared" si="298"/>
        <v>42170.798819444448</v>
      </c>
      <c r="U3791" s="14">
        <f t="shared" si="299"/>
        <v>2015</v>
      </c>
      <c r="V3791" s="17"/>
    </row>
    <row r="3792" spans="1:22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7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96"/>
        <v>0</v>
      </c>
      <c r="Q3792" s="11" t="s">
        <v>8314</v>
      </c>
      <c r="R3792" t="s">
        <v>8356</v>
      </c>
      <c r="S3792" s="16">
        <f t="shared" si="297"/>
        <v>42666.666932870372</v>
      </c>
      <c r="T3792" s="16">
        <f t="shared" si="298"/>
        <v>42696.708599537036</v>
      </c>
      <c r="U3792" s="14">
        <f t="shared" si="299"/>
        <v>2016</v>
      </c>
      <c r="V3792" s="17"/>
    </row>
    <row r="3793" spans="1:22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7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96"/>
        <v>0</v>
      </c>
      <c r="Q3793" s="11" t="s">
        <v>8314</v>
      </c>
      <c r="R3793" t="s">
        <v>8356</v>
      </c>
      <c r="S3793" s="16">
        <f t="shared" si="297"/>
        <v>41766.692037037035</v>
      </c>
      <c r="T3793" s="16">
        <f t="shared" si="298"/>
        <v>41826.692037037035</v>
      </c>
      <c r="U3793" s="14">
        <f t="shared" si="299"/>
        <v>2014</v>
      </c>
      <c r="V3793" s="17"/>
    </row>
    <row r="3794" spans="1:22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7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96"/>
        <v>17.5</v>
      </c>
      <c r="Q3794" s="11" t="s">
        <v>8314</v>
      </c>
      <c r="R3794" t="s">
        <v>8356</v>
      </c>
      <c r="S3794" s="16">
        <f t="shared" si="297"/>
        <v>42170.447013888886</v>
      </c>
      <c r="T3794" s="16">
        <f t="shared" si="298"/>
        <v>42200.447013888886</v>
      </c>
      <c r="U3794" s="14">
        <f t="shared" si="299"/>
        <v>2015</v>
      </c>
      <c r="V3794" s="17"/>
    </row>
    <row r="3795" spans="1:22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7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96"/>
        <v>174</v>
      </c>
      <c r="Q3795" s="11" t="s">
        <v>8314</v>
      </c>
      <c r="R3795" t="s">
        <v>8356</v>
      </c>
      <c r="S3795" s="16">
        <f t="shared" si="297"/>
        <v>41968.938993055555</v>
      </c>
      <c r="T3795" s="16">
        <f t="shared" si="298"/>
        <v>41989.938993055555</v>
      </c>
      <c r="U3795" s="14">
        <f t="shared" si="299"/>
        <v>2014</v>
      </c>
      <c r="V3795" s="17"/>
    </row>
    <row r="3796" spans="1:22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7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96"/>
        <v>50</v>
      </c>
      <c r="Q3796" s="11" t="s">
        <v>8314</v>
      </c>
      <c r="R3796" t="s">
        <v>8356</v>
      </c>
      <c r="S3796" s="16">
        <f t="shared" si="297"/>
        <v>42132.58048611111</v>
      </c>
      <c r="T3796" s="16">
        <f t="shared" si="298"/>
        <v>42162.58048611111</v>
      </c>
      <c r="U3796" s="14">
        <f t="shared" si="299"/>
        <v>2015</v>
      </c>
      <c r="V3796" s="17"/>
    </row>
    <row r="3797" spans="1:22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7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96"/>
        <v>5</v>
      </c>
      <c r="Q3797" s="11" t="s">
        <v>8314</v>
      </c>
      <c r="R3797" t="s">
        <v>8356</v>
      </c>
      <c r="S3797" s="16">
        <f t="shared" si="297"/>
        <v>42201.436226851853</v>
      </c>
      <c r="T3797" s="16">
        <f t="shared" si="298"/>
        <v>42244.9375</v>
      </c>
      <c r="U3797" s="14">
        <f t="shared" si="299"/>
        <v>2015</v>
      </c>
      <c r="V3797" s="17"/>
    </row>
    <row r="3798" spans="1:22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7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96"/>
        <v>1</v>
      </c>
      <c r="Q3798" s="11" t="s">
        <v>8314</v>
      </c>
      <c r="R3798" t="s">
        <v>8356</v>
      </c>
      <c r="S3798" s="16">
        <f t="shared" si="297"/>
        <v>42689.029583333337</v>
      </c>
      <c r="T3798" s="16">
        <f t="shared" si="298"/>
        <v>42749.029583333337</v>
      </c>
      <c r="U3798" s="14">
        <f t="shared" si="299"/>
        <v>2016</v>
      </c>
      <c r="V3798" s="17"/>
    </row>
    <row r="3799" spans="1:22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7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96"/>
        <v>145.41</v>
      </c>
      <c r="Q3799" s="11" t="s">
        <v>8314</v>
      </c>
      <c r="R3799" t="s">
        <v>8356</v>
      </c>
      <c r="S3799" s="16">
        <f t="shared" si="297"/>
        <v>42084.881539351853</v>
      </c>
      <c r="T3799" s="16">
        <f t="shared" si="298"/>
        <v>42114.881539351853</v>
      </c>
      <c r="U3799" s="14">
        <f t="shared" si="299"/>
        <v>2015</v>
      </c>
      <c r="V3799" s="17"/>
    </row>
    <row r="3800" spans="1:22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7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96"/>
        <v>205</v>
      </c>
      <c r="Q3800" s="11" t="s">
        <v>8314</v>
      </c>
      <c r="R3800" t="s">
        <v>8356</v>
      </c>
      <c r="S3800" s="16">
        <f t="shared" si="297"/>
        <v>41831.722777777781</v>
      </c>
      <c r="T3800" s="16">
        <f t="shared" si="298"/>
        <v>41861.722777777781</v>
      </c>
      <c r="U3800" s="14">
        <f t="shared" si="299"/>
        <v>2014</v>
      </c>
      <c r="V3800" s="17"/>
    </row>
    <row r="3801" spans="1:22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7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96"/>
        <v>100.5</v>
      </c>
      <c r="Q3801" s="11" t="s">
        <v>8314</v>
      </c>
      <c r="R3801" t="s">
        <v>8356</v>
      </c>
      <c r="S3801" s="16">
        <f t="shared" si="297"/>
        <v>42410.93105324074</v>
      </c>
      <c r="T3801" s="16">
        <f t="shared" si="298"/>
        <v>42440.93105324074</v>
      </c>
      <c r="U3801" s="14">
        <f t="shared" si="299"/>
        <v>2016</v>
      </c>
      <c r="V3801" s="17"/>
    </row>
    <row r="3802" spans="1:22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7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96"/>
        <v>55.06</v>
      </c>
      <c r="Q3802" s="11" t="s">
        <v>8314</v>
      </c>
      <c r="R3802" t="s">
        <v>8356</v>
      </c>
      <c r="S3802" s="16">
        <f t="shared" si="297"/>
        <v>41982.737071759257</v>
      </c>
      <c r="T3802" s="16">
        <f t="shared" si="298"/>
        <v>42015.207638888889</v>
      </c>
      <c r="U3802" s="14">
        <f t="shared" si="299"/>
        <v>2014</v>
      </c>
      <c r="V3802" s="17"/>
    </row>
    <row r="3803" spans="1:22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7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96"/>
        <v>47.33</v>
      </c>
      <c r="Q3803" s="11" t="s">
        <v>8314</v>
      </c>
      <c r="R3803" t="s">
        <v>8356</v>
      </c>
      <c r="S3803" s="16">
        <f t="shared" si="297"/>
        <v>41975.676111111112</v>
      </c>
      <c r="T3803" s="16">
        <f t="shared" si="298"/>
        <v>42006.676111111112</v>
      </c>
      <c r="U3803" s="14">
        <f t="shared" si="299"/>
        <v>2014</v>
      </c>
      <c r="V3803" s="17"/>
    </row>
    <row r="3804" spans="1:22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7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96"/>
        <v>0</v>
      </c>
      <c r="Q3804" s="11" t="s">
        <v>8314</v>
      </c>
      <c r="R3804" t="s">
        <v>8356</v>
      </c>
      <c r="S3804" s="16">
        <f t="shared" si="297"/>
        <v>42269.126226851848</v>
      </c>
      <c r="T3804" s="16">
        <f t="shared" si="298"/>
        <v>42299.126226851848</v>
      </c>
      <c r="U3804" s="14">
        <f t="shared" si="299"/>
        <v>2015</v>
      </c>
      <c r="V3804" s="17"/>
    </row>
    <row r="3805" spans="1:22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7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96"/>
        <v>58.95</v>
      </c>
      <c r="Q3805" s="11" t="s">
        <v>8314</v>
      </c>
      <c r="R3805" t="s">
        <v>8356</v>
      </c>
      <c r="S3805" s="16">
        <f t="shared" si="297"/>
        <v>42403.971851851849</v>
      </c>
      <c r="T3805" s="16">
        <f t="shared" si="298"/>
        <v>42433.971851851849</v>
      </c>
      <c r="U3805" s="14">
        <f t="shared" si="299"/>
        <v>2016</v>
      </c>
      <c r="V3805" s="17"/>
    </row>
    <row r="3806" spans="1:22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7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96"/>
        <v>0</v>
      </c>
      <c r="Q3806" s="11" t="s">
        <v>8314</v>
      </c>
      <c r="R3806" t="s">
        <v>8356</v>
      </c>
      <c r="S3806" s="16">
        <f t="shared" si="297"/>
        <v>42527.00953703704</v>
      </c>
      <c r="T3806" s="16">
        <f t="shared" si="298"/>
        <v>42582.291666666672</v>
      </c>
      <c r="U3806" s="14">
        <f t="shared" si="299"/>
        <v>2016</v>
      </c>
      <c r="V3806" s="17"/>
    </row>
    <row r="3807" spans="1:22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7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96"/>
        <v>1.5</v>
      </c>
      <c r="Q3807" s="11" t="s">
        <v>8314</v>
      </c>
      <c r="R3807" t="s">
        <v>8356</v>
      </c>
      <c r="S3807" s="16">
        <f t="shared" si="297"/>
        <v>41849.887037037035</v>
      </c>
      <c r="T3807" s="16">
        <f t="shared" si="298"/>
        <v>41909.887037037035</v>
      </c>
      <c r="U3807" s="14">
        <f t="shared" si="299"/>
        <v>2014</v>
      </c>
      <c r="V3807" s="17"/>
    </row>
    <row r="3808" spans="1:22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7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96"/>
        <v>5</v>
      </c>
      <c r="Q3808" s="11" t="s">
        <v>8314</v>
      </c>
      <c r="R3808" t="s">
        <v>8356</v>
      </c>
      <c r="S3808" s="16">
        <f t="shared" si="297"/>
        <v>41799.259039351848</v>
      </c>
      <c r="T3808" s="16">
        <f t="shared" si="298"/>
        <v>41819.259039351848</v>
      </c>
      <c r="U3808" s="14">
        <f t="shared" si="299"/>
        <v>2014</v>
      </c>
      <c r="V3808" s="17"/>
    </row>
    <row r="3809" spans="1:22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7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96"/>
        <v>50.56</v>
      </c>
      <c r="Q3809" s="11" t="s">
        <v>8314</v>
      </c>
      <c r="R3809" t="s">
        <v>8356</v>
      </c>
      <c r="S3809" s="16">
        <f t="shared" si="297"/>
        <v>42090.909016203703</v>
      </c>
      <c r="T3809" s="16">
        <f t="shared" si="298"/>
        <v>42097.909016203703</v>
      </c>
      <c r="U3809" s="14">
        <f t="shared" si="299"/>
        <v>2015</v>
      </c>
      <c r="V3809" s="17"/>
    </row>
    <row r="3810" spans="1:22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7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96"/>
        <v>41.67</v>
      </c>
      <c r="Q3810" s="11" t="s">
        <v>8314</v>
      </c>
      <c r="R3810" t="s">
        <v>8315</v>
      </c>
      <c r="S3810" s="16">
        <f t="shared" si="297"/>
        <v>42059.453923611116</v>
      </c>
      <c r="T3810" s="16">
        <f t="shared" si="298"/>
        <v>42119.412256944444</v>
      </c>
      <c r="U3810" s="14">
        <f t="shared" si="299"/>
        <v>2015</v>
      </c>
      <c r="V3810" s="17"/>
    </row>
    <row r="3811" spans="1:22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7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96"/>
        <v>53.29</v>
      </c>
      <c r="Q3811" s="11" t="s">
        <v>8314</v>
      </c>
      <c r="R3811" t="s">
        <v>8315</v>
      </c>
      <c r="S3811" s="16">
        <f t="shared" si="297"/>
        <v>41800.526701388888</v>
      </c>
      <c r="T3811" s="16">
        <f t="shared" si="298"/>
        <v>41850.958333333336</v>
      </c>
      <c r="U3811" s="14">
        <f t="shared" si="299"/>
        <v>2014</v>
      </c>
      <c r="V3811" s="17"/>
    </row>
    <row r="3812" spans="1:22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7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96"/>
        <v>70.23</v>
      </c>
      <c r="Q3812" s="11" t="s">
        <v>8314</v>
      </c>
      <c r="R3812" t="s">
        <v>8315</v>
      </c>
      <c r="S3812" s="16">
        <f t="shared" si="297"/>
        <v>42054.849050925928</v>
      </c>
      <c r="T3812" s="16">
        <f t="shared" si="298"/>
        <v>42084.807384259257</v>
      </c>
      <c r="U3812" s="14">
        <f t="shared" si="299"/>
        <v>2015</v>
      </c>
      <c r="V3812" s="17"/>
    </row>
    <row r="3813" spans="1:22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7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96"/>
        <v>43.42</v>
      </c>
      <c r="Q3813" s="11" t="s">
        <v>8314</v>
      </c>
      <c r="R3813" t="s">
        <v>8315</v>
      </c>
      <c r="S3813" s="16">
        <f t="shared" si="297"/>
        <v>42487.62700231481</v>
      </c>
      <c r="T3813" s="16">
        <f t="shared" si="298"/>
        <v>42521.458333333328</v>
      </c>
      <c r="U3813" s="14">
        <f t="shared" si="299"/>
        <v>2016</v>
      </c>
      <c r="V3813" s="17"/>
    </row>
    <row r="3814" spans="1:22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7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96"/>
        <v>199.18</v>
      </c>
      <c r="Q3814" s="11" t="s">
        <v>8314</v>
      </c>
      <c r="R3814" t="s">
        <v>8315</v>
      </c>
      <c r="S3814" s="16">
        <f t="shared" si="297"/>
        <v>42109.751250000001</v>
      </c>
      <c r="T3814" s="16">
        <f t="shared" si="298"/>
        <v>42156.165972222225</v>
      </c>
      <c r="U3814" s="14">
        <f t="shared" si="299"/>
        <v>2015</v>
      </c>
      <c r="V3814" s="17"/>
    </row>
    <row r="3815" spans="1:22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7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96"/>
        <v>78.52</v>
      </c>
      <c r="Q3815" s="11" t="s">
        <v>8314</v>
      </c>
      <c r="R3815" t="s">
        <v>8315</v>
      </c>
      <c r="S3815" s="16">
        <f t="shared" si="297"/>
        <v>42497.275706018518</v>
      </c>
      <c r="T3815" s="16">
        <f t="shared" si="298"/>
        <v>42535.904861111107</v>
      </c>
      <c r="U3815" s="14">
        <f t="shared" si="299"/>
        <v>2016</v>
      </c>
      <c r="V3815" s="17"/>
    </row>
    <row r="3816" spans="1:22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7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96"/>
        <v>61.82</v>
      </c>
      <c r="Q3816" s="11" t="s">
        <v>8314</v>
      </c>
      <c r="R3816" t="s">
        <v>8315</v>
      </c>
      <c r="S3816" s="16">
        <f t="shared" si="297"/>
        <v>42058.904074074075</v>
      </c>
      <c r="T3816" s="16">
        <f t="shared" si="298"/>
        <v>42095.165972222225</v>
      </c>
      <c r="U3816" s="14">
        <f t="shared" si="299"/>
        <v>2015</v>
      </c>
      <c r="V3816" s="17"/>
    </row>
    <row r="3817" spans="1:22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7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96"/>
        <v>50</v>
      </c>
      <c r="Q3817" s="11" t="s">
        <v>8314</v>
      </c>
      <c r="R3817" t="s">
        <v>8315</v>
      </c>
      <c r="S3817" s="16">
        <f t="shared" si="297"/>
        <v>42207.259918981479</v>
      </c>
      <c r="T3817" s="16">
        <f t="shared" si="298"/>
        <v>42236.958333333328</v>
      </c>
      <c r="U3817" s="14">
        <f t="shared" si="299"/>
        <v>2015</v>
      </c>
      <c r="V3817" s="17"/>
    </row>
    <row r="3818" spans="1:22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7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96"/>
        <v>48.34</v>
      </c>
      <c r="Q3818" s="11" t="s">
        <v>8314</v>
      </c>
      <c r="R3818" t="s">
        <v>8315</v>
      </c>
      <c r="S3818" s="16">
        <f t="shared" si="297"/>
        <v>41807.690081018518</v>
      </c>
      <c r="T3818" s="16">
        <f t="shared" si="298"/>
        <v>41837.690081018518</v>
      </c>
      <c r="U3818" s="14">
        <f t="shared" si="299"/>
        <v>2014</v>
      </c>
      <c r="V3818" s="17"/>
    </row>
    <row r="3819" spans="1:22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7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96"/>
        <v>107.25</v>
      </c>
      <c r="Q3819" s="11" t="s">
        <v>8314</v>
      </c>
      <c r="R3819" t="s">
        <v>8315</v>
      </c>
      <c r="S3819" s="16">
        <f t="shared" si="297"/>
        <v>42284.69694444444</v>
      </c>
      <c r="T3819" s="16">
        <f t="shared" si="298"/>
        <v>42301.165972222225</v>
      </c>
      <c r="U3819" s="14">
        <f t="shared" si="299"/>
        <v>2015</v>
      </c>
      <c r="V3819" s="17"/>
    </row>
    <row r="3820" spans="1:22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7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96"/>
        <v>57</v>
      </c>
      <c r="Q3820" s="11" t="s">
        <v>8314</v>
      </c>
      <c r="R3820" t="s">
        <v>8315</v>
      </c>
      <c r="S3820" s="16">
        <f t="shared" si="297"/>
        <v>42045.84238425926</v>
      </c>
      <c r="T3820" s="16">
        <f t="shared" si="298"/>
        <v>42075.800717592589</v>
      </c>
      <c r="U3820" s="14">
        <f t="shared" si="299"/>
        <v>2015</v>
      </c>
      <c r="V3820" s="17"/>
    </row>
    <row r="3821" spans="1:22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7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96"/>
        <v>40.92</v>
      </c>
      <c r="Q3821" s="11" t="s">
        <v>8314</v>
      </c>
      <c r="R3821" t="s">
        <v>8315</v>
      </c>
      <c r="S3821" s="16">
        <f t="shared" si="297"/>
        <v>42184.209537037037</v>
      </c>
      <c r="T3821" s="16">
        <f t="shared" si="298"/>
        <v>42202.876388888893</v>
      </c>
      <c r="U3821" s="14">
        <f t="shared" si="299"/>
        <v>2015</v>
      </c>
      <c r="V3821" s="17"/>
    </row>
    <row r="3822" spans="1:22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7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96"/>
        <v>21.5</v>
      </c>
      <c r="Q3822" s="11" t="s">
        <v>8314</v>
      </c>
      <c r="R3822" t="s">
        <v>8315</v>
      </c>
      <c r="S3822" s="16">
        <f t="shared" si="297"/>
        <v>42160.651817129634</v>
      </c>
      <c r="T3822" s="16">
        <f t="shared" si="298"/>
        <v>42190.651817129634</v>
      </c>
      <c r="U3822" s="14">
        <f t="shared" si="299"/>
        <v>2015</v>
      </c>
      <c r="V3822" s="17"/>
    </row>
    <row r="3823" spans="1:22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7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96"/>
        <v>79.540000000000006</v>
      </c>
      <c r="Q3823" s="11" t="s">
        <v>8314</v>
      </c>
      <c r="R3823" t="s">
        <v>8315</v>
      </c>
      <c r="S3823" s="16">
        <f t="shared" si="297"/>
        <v>42341.180636574078</v>
      </c>
      <c r="T3823" s="16">
        <f t="shared" si="298"/>
        <v>42373.180636574078</v>
      </c>
      <c r="U3823" s="14">
        <f t="shared" si="299"/>
        <v>2015</v>
      </c>
      <c r="V3823" s="17"/>
    </row>
    <row r="3824" spans="1:22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7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96"/>
        <v>72.38</v>
      </c>
      <c r="Q3824" s="11" t="s">
        <v>8314</v>
      </c>
      <c r="R3824" t="s">
        <v>8315</v>
      </c>
      <c r="S3824" s="16">
        <f t="shared" si="297"/>
        <v>42329.838159722218</v>
      </c>
      <c r="T3824" s="16">
        <f t="shared" si="298"/>
        <v>42388.957638888889</v>
      </c>
      <c r="U3824" s="14">
        <f t="shared" si="299"/>
        <v>2015</v>
      </c>
      <c r="V3824" s="17"/>
    </row>
    <row r="3825" spans="1:22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7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96"/>
        <v>64.63</v>
      </c>
      <c r="Q3825" s="11" t="s">
        <v>8314</v>
      </c>
      <c r="R3825" t="s">
        <v>8315</v>
      </c>
      <c r="S3825" s="16">
        <f t="shared" si="297"/>
        <v>42170.910231481481</v>
      </c>
      <c r="T3825" s="16">
        <f t="shared" si="298"/>
        <v>42205.165972222225</v>
      </c>
      <c r="U3825" s="14">
        <f t="shared" si="299"/>
        <v>2015</v>
      </c>
      <c r="V3825" s="17"/>
    </row>
    <row r="3826" spans="1:22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7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96"/>
        <v>38.57</v>
      </c>
      <c r="Q3826" s="11" t="s">
        <v>8314</v>
      </c>
      <c r="R3826" t="s">
        <v>8315</v>
      </c>
      <c r="S3826" s="16">
        <f t="shared" si="297"/>
        <v>42571.626192129625</v>
      </c>
      <c r="T3826" s="16">
        <f t="shared" si="298"/>
        <v>42583.570138888885</v>
      </c>
      <c r="U3826" s="14">
        <f t="shared" si="299"/>
        <v>2016</v>
      </c>
      <c r="V3826" s="17"/>
    </row>
    <row r="3827" spans="1:22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7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96"/>
        <v>107.57</v>
      </c>
      <c r="Q3827" s="11" t="s">
        <v>8314</v>
      </c>
      <c r="R3827" t="s">
        <v>8315</v>
      </c>
      <c r="S3827" s="16">
        <f t="shared" si="297"/>
        <v>42151.069606481484</v>
      </c>
      <c r="T3827" s="16">
        <f t="shared" si="298"/>
        <v>42172.069606481484</v>
      </c>
      <c r="U3827" s="14">
        <f t="shared" si="299"/>
        <v>2015</v>
      </c>
      <c r="V3827" s="17"/>
    </row>
    <row r="3828" spans="1:22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7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96"/>
        <v>27.5</v>
      </c>
      <c r="Q3828" s="11" t="s">
        <v>8314</v>
      </c>
      <c r="R3828" t="s">
        <v>8315</v>
      </c>
      <c r="S3828" s="16">
        <f t="shared" si="297"/>
        <v>42101.423541666663</v>
      </c>
      <c r="T3828" s="16">
        <f t="shared" si="298"/>
        <v>42131.423541666663</v>
      </c>
      <c r="U3828" s="14">
        <f t="shared" si="299"/>
        <v>2015</v>
      </c>
      <c r="V3828" s="17"/>
    </row>
    <row r="3829" spans="1:22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7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96"/>
        <v>70.459999999999994</v>
      </c>
      <c r="Q3829" s="11" t="s">
        <v>8314</v>
      </c>
      <c r="R3829" t="s">
        <v>8315</v>
      </c>
      <c r="S3829" s="16">
        <f t="shared" si="297"/>
        <v>42034.928252314814</v>
      </c>
      <c r="T3829" s="16">
        <f t="shared" si="298"/>
        <v>42090</v>
      </c>
      <c r="U3829" s="14">
        <f t="shared" si="299"/>
        <v>2015</v>
      </c>
      <c r="V3829" s="17"/>
    </row>
    <row r="3830" spans="1:22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7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96"/>
        <v>178.57</v>
      </c>
      <c r="Q3830" s="11" t="s">
        <v>8314</v>
      </c>
      <c r="R3830" t="s">
        <v>8315</v>
      </c>
      <c r="S3830" s="16">
        <f t="shared" si="297"/>
        <v>41944.527627314819</v>
      </c>
      <c r="T3830" s="16">
        <f t="shared" si="298"/>
        <v>42004.569293981483</v>
      </c>
      <c r="U3830" s="14">
        <f t="shared" si="299"/>
        <v>2014</v>
      </c>
      <c r="V3830" s="17"/>
    </row>
    <row r="3831" spans="1:22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7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96"/>
        <v>62.63</v>
      </c>
      <c r="Q3831" s="11" t="s">
        <v>8314</v>
      </c>
      <c r="R3831" t="s">
        <v>8315</v>
      </c>
      <c r="S3831" s="16">
        <f t="shared" si="297"/>
        <v>42593.865405092598</v>
      </c>
      <c r="T3831" s="16">
        <f t="shared" si="298"/>
        <v>42613.865405092598</v>
      </c>
      <c r="U3831" s="14">
        <f t="shared" si="299"/>
        <v>2016</v>
      </c>
      <c r="V3831" s="17"/>
    </row>
    <row r="3832" spans="1:22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7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96"/>
        <v>75</v>
      </c>
      <c r="Q3832" s="11" t="s">
        <v>8314</v>
      </c>
      <c r="R3832" t="s">
        <v>8315</v>
      </c>
      <c r="S3832" s="16">
        <f t="shared" si="297"/>
        <v>42503.740868055553</v>
      </c>
      <c r="T3832" s="16">
        <f t="shared" si="298"/>
        <v>42517.740868055553</v>
      </c>
      <c r="U3832" s="14">
        <f t="shared" si="299"/>
        <v>2016</v>
      </c>
      <c r="V3832" s="17"/>
    </row>
    <row r="3833" spans="1:22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7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96"/>
        <v>58.9</v>
      </c>
      <c r="Q3833" s="11" t="s">
        <v>8314</v>
      </c>
      <c r="R3833" t="s">
        <v>8315</v>
      </c>
      <c r="S3833" s="16">
        <f t="shared" si="297"/>
        <v>41927.848900462966</v>
      </c>
      <c r="T3833" s="16">
        <f t="shared" si="298"/>
        <v>41948.890567129631</v>
      </c>
      <c r="U3833" s="14">
        <f t="shared" si="299"/>
        <v>2014</v>
      </c>
      <c r="V3833" s="17"/>
    </row>
    <row r="3834" spans="1:22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7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96"/>
        <v>139.56</v>
      </c>
      <c r="Q3834" s="11" t="s">
        <v>8314</v>
      </c>
      <c r="R3834" t="s">
        <v>8315</v>
      </c>
      <c r="S3834" s="16">
        <f t="shared" si="297"/>
        <v>42375.114988425921</v>
      </c>
      <c r="T3834" s="16">
        <f t="shared" si="298"/>
        <v>42420.114988425921</v>
      </c>
      <c r="U3834" s="14">
        <f t="shared" si="299"/>
        <v>2016</v>
      </c>
      <c r="V3834" s="17"/>
    </row>
    <row r="3835" spans="1:22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7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96"/>
        <v>70</v>
      </c>
      <c r="Q3835" s="11" t="s">
        <v>8314</v>
      </c>
      <c r="R3835" t="s">
        <v>8315</v>
      </c>
      <c r="S3835" s="16">
        <f t="shared" si="297"/>
        <v>41963.872361111105</v>
      </c>
      <c r="T3835" s="16">
        <f t="shared" si="298"/>
        <v>41974.797916666663</v>
      </c>
      <c r="U3835" s="14">
        <f t="shared" si="299"/>
        <v>2014</v>
      </c>
      <c r="V3835" s="17"/>
    </row>
    <row r="3836" spans="1:22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7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96"/>
        <v>57.39</v>
      </c>
      <c r="Q3836" s="11" t="s">
        <v>8314</v>
      </c>
      <c r="R3836" t="s">
        <v>8315</v>
      </c>
      <c r="S3836" s="16">
        <f t="shared" si="297"/>
        <v>42143.445219907408</v>
      </c>
      <c r="T3836" s="16">
        <f t="shared" si="298"/>
        <v>42173.445219907408</v>
      </c>
      <c r="U3836" s="14">
        <f t="shared" si="299"/>
        <v>2015</v>
      </c>
      <c r="V3836" s="17"/>
    </row>
    <row r="3837" spans="1:22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7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96"/>
        <v>40</v>
      </c>
      <c r="Q3837" s="11" t="s">
        <v>8314</v>
      </c>
      <c r="R3837" t="s">
        <v>8315</v>
      </c>
      <c r="S3837" s="16">
        <f t="shared" si="297"/>
        <v>42460.94222222222</v>
      </c>
      <c r="T3837" s="16">
        <f t="shared" si="298"/>
        <v>42481.94222222222</v>
      </c>
      <c r="U3837" s="14">
        <f t="shared" si="299"/>
        <v>2016</v>
      </c>
      <c r="V3837" s="17"/>
    </row>
    <row r="3838" spans="1:22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7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96"/>
        <v>64.290000000000006</v>
      </c>
      <c r="Q3838" s="11" t="s">
        <v>8314</v>
      </c>
      <c r="R3838" t="s">
        <v>8315</v>
      </c>
      <c r="S3838" s="16">
        <f t="shared" si="297"/>
        <v>42553.926527777774</v>
      </c>
      <c r="T3838" s="16">
        <f t="shared" si="298"/>
        <v>42585.172916666663</v>
      </c>
      <c r="U3838" s="14">
        <f t="shared" si="299"/>
        <v>2016</v>
      </c>
      <c r="V3838" s="17"/>
    </row>
    <row r="3839" spans="1:22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7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96"/>
        <v>120.12</v>
      </c>
      <c r="Q3839" s="11" t="s">
        <v>8314</v>
      </c>
      <c r="R3839" t="s">
        <v>8315</v>
      </c>
      <c r="S3839" s="16">
        <f t="shared" si="297"/>
        <v>42152.765717592592</v>
      </c>
      <c r="T3839" s="16">
        <f t="shared" si="298"/>
        <v>42188.765717592592</v>
      </c>
      <c r="U3839" s="14">
        <f t="shared" si="299"/>
        <v>2015</v>
      </c>
      <c r="V3839" s="17"/>
    </row>
    <row r="3840" spans="1:22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7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96"/>
        <v>1008.24</v>
      </c>
      <c r="Q3840" s="11" t="s">
        <v>8314</v>
      </c>
      <c r="R3840" t="s">
        <v>8315</v>
      </c>
      <c r="S3840" s="16">
        <f t="shared" si="297"/>
        <v>42116.710752314815</v>
      </c>
      <c r="T3840" s="16">
        <f t="shared" si="298"/>
        <v>42146.710752314815</v>
      </c>
      <c r="U3840" s="14">
        <f t="shared" si="299"/>
        <v>2015</v>
      </c>
      <c r="V3840" s="17"/>
    </row>
    <row r="3841" spans="1:22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7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96"/>
        <v>63.28</v>
      </c>
      <c r="Q3841" s="11" t="s">
        <v>8314</v>
      </c>
      <c r="R3841" t="s">
        <v>8315</v>
      </c>
      <c r="S3841" s="16">
        <f t="shared" si="297"/>
        <v>42155.142638888887</v>
      </c>
      <c r="T3841" s="16">
        <f t="shared" si="298"/>
        <v>42215.142638888887</v>
      </c>
      <c r="U3841" s="14">
        <f t="shared" si="299"/>
        <v>2015</v>
      </c>
      <c r="V3841" s="17"/>
    </row>
    <row r="3842" spans="1:22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7">
        <f t="shared" ref="F3842:F3905" si="300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96"/>
        <v>21.67</v>
      </c>
      <c r="Q3842" s="11" t="s">
        <v>8314</v>
      </c>
      <c r="R3842" t="s">
        <v>8315</v>
      </c>
      <c r="S3842" s="16">
        <f t="shared" si="297"/>
        <v>42432.701724537037</v>
      </c>
      <c r="T3842" s="16">
        <f t="shared" si="298"/>
        <v>42457.660057870366</v>
      </c>
      <c r="U3842" s="14">
        <f t="shared" si="299"/>
        <v>2016</v>
      </c>
      <c r="V3842" s="17"/>
    </row>
    <row r="3843" spans="1:22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7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301">IFERROR(ROUND(E3843/M3843,2),0)</f>
        <v>25.65</v>
      </c>
      <c r="Q3843" s="11" t="s">
        <v>8314</v>
      </c>
      <c r="R3843" t="s">
        <v>8315</v>
      </c>
      <c r="S3843" s="16">
        <f t="shared" ref="S3843:S3906" si="302">(((K3843/60)/60)/24)+DATE(1970,1,1)</f>
        <v>41780.785729166666</v>
      </c>
      <c r="T3843" s="16">
        <f t="shared" ref="T3843:T3906" si="303">(((J3843/60)/60)/24)+DATE(1970,1,1)</f>
        <v>41840.785729166666</v>
      </c>
      <c r="U3843" s="14">
        <f t="shared" si="299"/>
        <v>2014</v>
      </c>
      <c r="V3843" s="17"/>
    </row>
    <row r="3844" spans="1:22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7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01"/>
        <v>47.7</v>
      </c>
      <c r="Q3844" s="11" t="s">
        <v>8314</v>
      </c>
      <c r="R3844" t="s">
        <v>8315</v>
      </c>
      <c r="S3844" s="16">
        <f t="shared" si="302"/>
        <v>41740.493657407409</v>
      </c>
      <c r="T3844" s="16">
        <f t="shared" si="303"/>
        <v>41770.493657407409</v>
      </c>
      <c r="U3844" s="14">
        <f t="shared" ref="U3844:U3907" si="304">YEAR(S3844)</f>
        <v>2014</v>
      </c>
      <c r="V3844" s="17"/>
    </row>
    <row r="3845" spans="1:22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7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01"/>
        <v>56.05</v>
      </c>
      <c r="Q3845" s="11" t="s">
        <v>8314</v>
      </c>
      <c r="R3845" t="s">
        <v>8315</v>
      </c>
      <c r="S3845" s="16">
        <f t="shared" si="302"/>
        <v>41766.072500000002</v>
      </c>
      <c r="T3845" s="16">
        <f t="shared" si="303"/>
        <v>41791.072500000002</v>
      </c>
      <c r="U3845" s="14">
        <f t="shared" si="304"/>
        <v>2014</v>
      </c>
      <c r="V3845" s="17"/>
    </row>
    <row r="3846" spans="1:22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7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01"/>
        <v>81.319999999999993</v>
      </c>
      <c r="Q3846" s="11" t="s">
        <v>8314</v>
      </c>
      <c r="R3846" t="s">
        <v>8315</v>
      </c>
      <c r="S3846" s="16">
        <f t="shared" si="302"/>
        <v>41766.617291666669</v>
      </c>
      <c r="T3846" s="16">
        <f t="shared" si="303"/>
        <v>41793.290972222225</v>
      </c>
      <c r="U3846" s="14">
        <f t="shared" si="304"/>
        <v>2014</v>
      </c>
      <c r="V3846" s="17"/>
    </row>
    <row r="3847" spans="1:22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7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01"/>
        <v>70.17</v>
      </c>
      <c r="Q3847" s="11" t="s">
        <v>8314</v>
      </c>
      <c r="R3847" t="s">
        <v>8315</v>
      </c>
      <c r="S3847" s="16">
        <f t="shared" si="302"/>
        <v>42248.627013888887</v>
      </c>
      <c r="T3847" s="16">
        <f t="shared" si="303"/>
        <v>42278.627013888887</v>
      </c>
      <c r="U3847" s="14">
        <f t="shared" si="304"/>
        <v>2015</v>
      </c>
      <c r="V3847" s="17"/>
    </row>
    <row r="3848" spans="1:22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7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01"/>
        <v>23.63</v>
      </c>
      <c r="Q3848" s="11" t="s">
        <v>8314</v>
      </c>
      <c r="R3848" t="s">
        <v>8315</v>
      </c>
      <c r="S3848" s="16">
        <f t="shared" si="302"/>
        <v>41885.221550925926</v>
      </c>
      <c r="T3848" s="16">
        <f t="shared" si="303"/>
        <v>41916.290972222225</v>
      </c>
      <c r="U3848" s="14">
        <f t="shared" si="304"/>
        <v>2014</v>
      </c>
      <c r="V3848" s="17"/>
    </row>
    <row r="3849" spans="1:22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7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01"/>
        <v>188.56</v>
      </c>
      <c r="Q3849" s="11" t="s">
        <v>8314</v>
      </c>
      <c r="R3849" t="s">
        <v>8315</v>
      </c>
      <c r="S3849" s="16">
        <f t="shared" si="302"/>
        <v>42159.224432870367</v>
      </c>
      <c r="T3849" s="16">
        <f t="shared" si="303"/>
        <v>42204.224432870367</v>
      </c>
      <c r="U3849" s="14">
        <f t="shared" si="304"/>
        <v>2015</v>
      </c>
      <c r="V3849" s="17"/>
    </row>
    <row r="3850" spans="1:22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7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01"/>
        <v>49.51</v>
      </c>
      <c r="Q3850" s="11" t="s">
        <v>8314</v>
      </c>
      <c r="R3850" t="s">
        <v>8315</v>
      </c>
      <c r="S3850" s="16">
        <f t="shared" si="302"/>
        <v>42265.817002314812</v>
      </c>
      <c r="T3850" s="16">
        <f t="shared" si="303"/>
        <v>42295.817002314812</v>
      </c>
      <c r="U3850" s="14">
        <f t="shared" si="304"/>
        <v>2015</v>
      </c>
      <c r="V3850" s="17"/>
    </row>
    <row r="3851" spans="1:22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7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01"/>
        <v>75.459999999999994</v>
      </c>
      <c r="Q3851" s="11" t="s">
        <v>8314</v>
      </c>
      <c r="R3851" t="s">
        <v>8315</v>
      </c>
      <c r="S3851" s="16">
        <f t="shared" si="302"/>
        <v>42136.767175925925</v>
      </c>
      <c r="T3851" s="16">
        <f t="shared" si="303"/>
        <v>42166.767175925925</v>
      </c>
      <c r="U3851" s="14">
        <f t="shared" si="304"/>
        <v>2015</v>
      </c>
      <c r="V3851" s="17"/>
    </row>
    <row r="3852" spans="1:22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7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01"/>
        <v>9.5</v>
      </c>
      <c r="Q3852" s="11" t="s">
        <v>8314</v>
      </c>
      <c r="R3852" t="s">
        <v>8315</v>
      </c>
      <c r="S3852" s="16">
        <f t="shared" si="302"/>
        <v>41975.124340277776</v>
      </c>
      <c r="T3852" s="16">
        <f t="shared" si="303"/>
        <v>42005.124340277776</v>
      </c>
      <c r="U3852" s="14">
        <f t="shared" si="304"/>
        <v>2014</v>
      </c>
      <c r="V3852" s="17"/>
    </row>
    <row r="3853" spans="1:22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7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01"/>
        <v>35.5</v>
      </c>
      <c r="Q3853" s="11" t="s">
        <v>8314</v>
      </c>
      <c r="R3853" t="s">
        <v>8315</v>
      </c>
      <c r="S3853" s="16">
        <f t="shared" si="302"/>
        <v>42172.439571759256</v>
      </c>
      <c r="T3853" s="16">
        <f t="shared" si="303"/>
        <v>42202.439571759256</v>
      </c>
      <c r="U3853" s="14">
        <f t="shared" si="304"/>
        <v>2015</v>
      </c>
      <c r="V3853" s="17"/>
    </row>
    <row r="3854" spans="1:22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7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01"/>
        <v>10</v>
      </c>
      <c r="Q3854" s="11" t="s">
        <v>8314</v>
      </c>
      <c r="R3854" t="s">
        <v>8315</v>
      </c>
      <c r="S3854" s="16">
        <f t="shared" si="302"/>
        <v>42065.190694444449</v>
      </c>
      <c r="T3854" s="16">
        <f t="shared" si="303"/>
        <v>42090.149027777778</v>
      </c>
      <c r="U3854" s="14">
        <f t="shared" si="304"/>
        <v>2015</v>
      </c>
      <c r="V3854" s="17"/>
    </row>
    <row r="3855" spans="1:22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7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01"/>
        <v>13</v>
      </c>
      <c r="Q3855" s="11" t="s">
        <v>8314</v>
      </c>
      <c r="R3855" t="s">
        <v>8315</v>
      </c>
      <c r="S3855" s="16">
        <f t="shared" si="302"/>
        <v>41848.84002314815</v>
      </c>
      <c r="T3855" s="16">
        <f t="shared" si="303"/>
        <v>41883.84002314815</v>
      </c>
      <c r="U3855" s="14">
        <f t="shared" si="304"/>
        <v>2014</v>
      </c>
      <c r="V3855" s="17"/>
    </row>
    <row r="3856" spans="1:22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7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01"/>
        <v>89.4</v>
      </c>
      <c r="Q3856" s="11" t="s">
        <v>8314</v>
      </c>
      <c r="R3856" t="s">
        <v>8315</v>
      </c>
      <c r="S3856" s="16">
        <f t="shared" si="302"/>
        <v>42103.884930555556</v>
      </c>
      <c r="T3856" s="16">
        <f t="shared" si="303"/>
        <v>42133.884930555556</v>
      </c>
      <c r="U3856" s="14">
        <f t="shared" si="304"/>
        <v>2015</v>
      </c>
      <c r="V3856" s="17"/>
    </row>
    <row r="3857" spans="1:22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7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01"/>
        <v>25</v>
      </c>
      <c r="Q3857" s="11" t="s">
        <v>8314</v>
      </c>
      <c r="R3857" t="s">
        <v>8315</v>
      </c>
      <c r="S3857" s="16">
        <f t="shared" si="302"/>
        <v>42059.970729166671</v>
      </c>
      <c r="T3857" s="16">
        <f t="shared" si="303"/>
        <v>42089.929062499999</v>
      </c>
      <c r="U3857" s="14">
        <f t="shared" si="304"/>
        <v>2015</v>
      </c>
      <c r="V3857" s="17"/>
    </row>
    <row r="3858" spans="1:22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7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01"/>
        <v>1</v>
      </c>
      <c r="Q3858" s="11" t="s">
        <v>8314</v>
      </c>
      <c r="R3858" t="s">
        <v>8315</v>
      </c>
      <c r="S3858" s="16">
        <f t="shared" si="302"/>
        <v>42041.743090277778</v>
      </c>
      <c r="T3858" s="16">
        <f t="shared" si="303"/>
        <v>42071.701423611114</v>
      </c>
      <c r="U3858" s="14">
        <f t="shared" si="304"/>
        <v>2015</v>
      </c>
      <c r="V3858" s="17"/>
    </row>
    <row r="3859" spans="1:22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7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01"/>
        <v>65</v>
      </c>
      <c r="Q3859" s="11" t="s">
        <v>8314</v>
      </c>
      <c r="R3859" t="s">
        <v>8315</v>
      </c>
      <c r="S3859" s="16">
        <f t="shared" si="302"/>
        <v>41829.73715277778</v>
      </c>
      <c r="T3859" s="16">
        <f t="shared" si="303"/>
        <v>41852.716666666667</v>
      </c>
      <c r="U3859" s="14">
        <f t="shared" si="304"/>
        <v>2014</v>
      </c>
      <c r="V3859" s="17"/>
    </row>
    <row r="3860" spans="1:22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7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01"/>
        <v>10</v>
      </c>
      <c r="Q3860" s="11" t="s">
        <v>8314</v>
      </c>
      <c r="R3860" t="s">
        <v>8315</v>
      </c>
      <c r="S3860" s="16">
        <f t="shared" si="302"/>
        <v>42128.431064814817</v>
      </c>
      <c r="T3860" s="16">
        <f t="shared" si="303"/>
        <v>42146.875</v>
      </c>
      <c r="U3860" s="14">
        <f t="shared" si="304"/>
        <v>2015</v>
      </c>
      <c r="V3860" s="17"/>
    </row>
    <row r="3861" spans="1:22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7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01"/>
        <v>1</v>
      </c>
      <c r="Q3861" s="11" t="s">
        <v>8314</v>
      </c>
      <c r="R3861" t="s">
        <v>8315</v>
      </c>
      <c r="S3861" s="16">
        <f t="shared" si="302"/>
        <v>41789.893599537041</v>
      </c>
      <c r="T3861" s="16">
        <f t="shared" si="303"/>
        <v>41815.875</v>
      </c>
      <c r="U3861" s="14">
        <f t="shared" si="304"/>
        <v>2014</v>
      </c>
      <c r="V3861" s="17"/>
    </row>
    <row r="3862" spans="1:22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7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01"/>
        <v>81.540000000000006</v>
      </c>
      <c r="Q3862" s="11" t="s">
        <v>8314</v>
      </c>
      <c r="R3862" t="s">
        <v>8315</v>
      </c>
      <c r="S3862" s="16">
        <f t="shared" si="302"/>
        <v>41833.660995370366</v>
      </c>
      <c r="T3862" s="16">
        <f t="shared" si="303"/>
        <v>41863.660995370366</v>
      </c>
      <c r="U3862" s="14">
        <f t="shared" si="304"/>
        <v>2014</v>
      </c>
      <c r="V3862" s="17"/>
    </row>
    <row r="3863" spans="1:22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7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01"/>
        <v>100</v>
      </c>
      <c r="Q3863" s="11" t="s">
        <v>8314</v>
      </c>
      <c r="R3863" t="s">
        <v>8315</v>
      </c>
      <c r="S3863" s="16">
        <f t="shared" si="302"/>
        <v>41914.590011574073</v>
      </c>
      <c r="T3863" s="16">
        <f t="shared" si="303"/>
        <v>41955.907638888893</v>
      </c>
      <c r="U3863" s="14">
        <f t="shared" si="304"/>
        <v>2014</v>
      </c>
      <c r="V3863" s="17"/>
    </row>
    <row r="3864" spans="1:22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7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01"/>
        <v>1</v>
      </c>
      <c r="Q3864" s="11" t="s">
        <v>8314</v>
      </c>
      <c r="R3864" t="s">
        <v>8315</v>
      </c>
      <c r="S3864" s="16">
        <f t="shared" si="302"/>
        <v>42611.261064814811</v>
      </c>
      <c r="T3864" s="16">
        <f t="shared" si="303"/>
        <v>42625.707638888889</v>
      </c>
      <c r="U3864" s="14">
        <f t="shared" si="304"/>
        <v>2016</v>
      </c>
      <c r="V3864" s="17"/>
    </row>
    <row r="3865" spans="1:22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7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01"/>
        <v>0</v>
      </c>
      <c r="Q3865" s="11" t="s">
        <v>8314</v>
      </c>
      <c r="R3865" t="s">
        <v>8315</v>
      </c>
      <c r="S3865" s="16">
        <f t="shared" si="302"/>
        <v>42253.633159722223</v>
      </c>
      <c r="T3865" s="16">
        <f t="shared" si="303"/>
        <v>42313.674826388888</v>
      </c>
      <c r="U3865" s="14">
        <f t="shared" si="304"/>
        <v>2015</v>
      </c>
      <c r="V3865" s="17"/>
    </row>
    <row r="3866" spans="1:22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7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01"/>
        <v>20</v>
      </c>
      <c r="Q3866" s="11" t="s">
        <v>8314</v>
      </c>
      <c r="R3866" t="s">
        <v>8315</v>
      </c>
      <c r="S3866" s="16">
        <f t="shared" si="302"/>
        <v>42295.891828703709</v>
      </c>
      <c r="T3866" s="16">
        <f t="shared" si="303"/>
        <v>42325.933495370366</v>
      </c>
      <c r="U3866" s="14">
        <f t="shared" si="304"/>
        <v>2015</v>
      </c>
      <c r="V3866" s="17"/>
    </row>
    <row r="3867" spans="1:22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7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01"/>
        <v>46.43</v>
      </c>
      <c r="Q3867" s="11" t="s">
        <v>8314</v>
      </c>
      <c r="R3867" t="s">
        <v>8315</v>
      </c>
      <c r="S3867" s="16">
        <f t="shared" si="302"/>
        <v>41841.651597222226</v>
      </c>
      <c r="T3867" s="16">
        <f t="shared" si="303"/>
        <v>41881.229166666664</v>
      </c>
      <c r="U3867" s="14">
        <f t="shared" si="304"/>
        <v>2014</v>
      </c>
      <c r="V3867" s="17"/>
    </row>
    <row r="3868" spans="1:22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7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01"/>
        <v>5.5</v>
      </c>
      <c r="Q3868" s="11" t="s">
        <v>8314</v>
      </c>
      <c r="R3868" t="s">
        <v>8315</v>
      </c>
      <c r="S3868" s="16">
        <f t="shared" si="302"/>
        <v>42402.947002314817</v>
      </c>
      <c r="T3868" s="16">
        <f t="shared" si="303"/>
        <v>42452.145138888889</v>
      </c>
      <c r="U3868" s="14">
        <f t="shared" si="304"/>
        <v>2016</v>
      </c>
      <c r="V3868" s="17"/>
    </row>
    <row r="3869" spans="1:22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7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01"/>
        <v>50.2</v>
      </c>
      <c r="Q3869" s="11" t="s">
        <v>8314</v>
      </c>
      <c r="R3869" t="s">
        <v>8315</v>
      </c>
      <c r="S3869" s="16">
        <f t="shared" si="302"/>
        <v>42509.814108796301</v>
      </c>
      <c r="T3869" s="16">
        <f t="shared" si="303"/>
        <v>42539.814108796301</v>
      </c>
      <c r="U3869" s="14">
        <f t="shared" si="304"/>
        <v>2016</v>
      </c>
      <c r="V3869" s="17"/>
    </row>
    <row r="3870" spans="1:22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7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01"/>
        <v>10</v>
      </c>
      <c r="Q3870" s="11" t="s">
        <v>8314</v>
      </c>
      <c r="R3870" t="s">
        <v>8356</v>
      </c>
      <c r="S3870" s="16">
        <f t="shared" si="302"/>
        <v>41865.659780092588</v>
      </c>
      <c r="T3870" s="16">
        <f t="shared" si="303"/>
        <v>41890.659780092588</v>
      </c>
      <c r="U3870" s="14">
        <f t="shared" si="304"/>
        <v>2014</v>
      </c>
      <c r="V3870" s="17"/>
    </row>
    <row r="3871" spans="1:22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7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01"/>
        <v>30.13</v>
      </c>
      <c r="Q3871" s="11" t="s">
        <v>8314</v>
      </c>
      <c r="R3871" t="s">
        <v>8356</v>
      </c>
      <c r="S3871" s="16">
        <f t="shared" si="302"/>
        <v>42047.724444444444</v>
      </c>
      <c r="T3871" s="16">
        <f t="shared" si="303"/>
        <v>42077.132638888885</v>
      </c>
      <c r="U3871" s="14">
        <f t="shared" si="304"/>
        <v>2015</v>
      </c>
      <c r="V3871" s="17"/>
    </row>
    <row r="3872" spans="1:22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7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01"/>
        <v>150</v>
      </c>
      <c r="Q3872" s="11" t="s">
        <v>8314</v>
      </c>
      <c r="R3872" t="s">
        <v>8356</v>
      </c>
      <c r="S3872" s="16">
        <f t="shared" si="302"/>
        <v>41793.17219907407</v>
      </c>
      <c r="T3872" s="16">
        <f t="shared" si="303"/>
        <v>41823.17219907407</v>
      </c>
      <c r="U3872" s="14">
        <f t="shared" si="304"/>
        <v>2014</v>
      </c>
      <c r="V3872" s="17"/>
    </row>
    <row r="3873" spans="1:22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7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01"/>
        <v>13.33</v>
      </c>
      <c r="Q3873" s="11" t="s">
        <v>8314</v>
      </c>
      <c r="R3873" t="s">
        <v>8356</v>
      </c>
      <c r="S3873" s="16">
        <f t="shared" si="302"/>
        <v>42763.780671296292</v>
      </c>
      <c r="T3873" s="16">
        <f t="shared" si="303"/>
        <v>42823.739004629635</v>
      </c>
      <c r="U3873" s="14">
        <f t="shared" si="304"/>
        <v>2017</v>
      </c>
      <c r="V3873" s="17"/>
    </row>
    <row r="3874" spans="1:22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7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01"/>
        <v>0</v>
      </c>
      <c r="Q3874" s="11" t="s">
        <v>8314</v>
      </c>
      <c r="R3874" t="s">
        <v>8356</v>
      </c>
      <c r="S3874" s="16">
        <f t="shared" si="302"/>
        <v>42180.145787037036</v>
      </c>
      <c r="T3874" s="16">
        <f t="shared" si="303"/>
        <v>42230.145787037036</v>
      </c>
      <c r="U3874" s="14">
        <f t="shared" si="304"/>
        <v>2015</v>
      </c>
      <c r="V3874" s="17"/>
    </row>
    <row r="3875" spans="1:22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7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01"/>
        <v>0</v>
      </c>
      <c r="Q3875" s="11" t="s">
        <v>8314</v>
      </c>
      <c r="R3875" t="s">
        <v>8356</v>
      </c>
      <c r="S3875" s="16">
        <f t="shared" si="302"/>
        <v>42255.696006944447</v>
      </c>
      <c r="T3875" s="16">
        <f t="shared" si="303"/>
        <v>42285.696006944447</v>
      </c>
      <c r="U3875" s="14">
        <f t="shared" si="304"/>
        <v>2015</v>
      </c>
      <c r="V3875" s="17"/>
    </row>
    <row r="3876" spans="1:22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7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01"/>
        <v>0</v>
      </c>
      <c r="Q3876" s="11" t="s">
        <v>8314</v>
      </c>
      <c r="R3876" t="s">
        <v>8356</v>
      </c>
      <c r="S3876" s="16">
        <f t="shared" si="302"/>
        <v>42007.016458333332</v>
      </c>
      <c r="T3876" s="16">
        <f t="shared" si="303"/>
        <v>42028.041666666672</v>
      </c>
      <c r="U3876" s="14">
        <f t="shared" si="304"/>
        <v>2015</v>
      </c>
      <c r="V3876" s="17"/>
    </row>
    <row r="3877" spans="1:22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7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01"/>
        <v>0</v>
      </c>
      <c r="Q3877" s="11" t="s">
        <v>8314</v>
      </c>
      <c r="R3877" t="s">
        <v>8356</v>
      </c>
      <c r="S3877" s="16">
        <f t="shared" si="302"/>
        <v>42615.346817129626</v>
      </c>
      <c r="T3877" s="16">
        <f t="shared" si="303"/>
        <v>42616.416666666672</v>
      </c>
      <c r="U3877" s="14">
        <f t="shared" si="304"/>
        <v>2016</v>
      </c>
      <c r="V3877" s="17"/>
    </row>
    <row r="3878" spans="1:22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7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01"/>
        <v>44.76</v>
      </c>
      <c r="Q3878" s="11" t="s">
        <v>8314</v>
      </c>
      <c r="R3878" t="s">
        <v>8356</v>
      </c>
      <c r="S3878" s="16">
        <f t="shared" si="302"/>
        <v>42372.624166666668</v>
      </c>
      <c r="T3878" s="16">
        <f t="shared" si="303"/>
        <v>42402.624166666668</v>
      </c>
      <c r="U3878" s="14">
        <f t="shared" si="304"/>
        <v>2016</v>
      </c>
      <c r="V3878" s="17"/>
    </row>
    <row r="3879" spans="1:22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7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01"/>
        <v>88.64</v>
      </c>
      <c r="Q3879" s="11" t="s">
        <v>8314</v>
      </c>
      <c r="R3879" t="s">
        <v>8356</v>
      </c>
      <c r="S3879" s="16">
        <f t="shared" si="302"/>
        <v>42682.67768518519</v>
      </c>
      <c r="T3879" s="16">
        <f t="shared" si="303"/>
        <v>42712.67768518519</v>
      </c>
      <c r="U3879" s="14">
        <f t="shared" si="304"/>
        <v>2016</v>
      </c>
      <c r="V3879" s="17"/>
    </row>
    <row r="3880" spans="1:22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7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01"/>
        <v>10</v>
      </c>
      <c r="Q3880" s="11" t="s">
        <v>8314</v>
      </c>
      <c r="R3880" t="s">
        <v>8356</v>
      </c>
      <c r="S3880" s="16">
        <f t="shared" si="302"/>
        <v>42154.818819444445</v>
      </c>
      <c r="T3880" s="16">
        <f t="shared" si="303"/>
        <v>42185.165972222225</v>
      </c>
      <c r="U3880" s="14">
        <f t="shared" si="304"/>
        <v>2015</v>
      </c>
      <c r="V3880" s="17"/>
    </row>
    <row r="3881" spans="1:22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7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01"/>
        <v>0</v>
      </c>
      <c r="Q3881" s="11" t="s">
        <v>8314</v>
      </c>
      <c r="R3881" t="s">
        <v>8356</v>
      </c>
      <c r="S3881" s="16">
        <f t="shared" si="302"/>
        <v>41999.861064814817</v>
      </c>
      <c r="T3881" s="16">
        <f t="shared" si="303"/>
        <v>42029.861064814817</v>
      </c>
      <c r="U3881" s="14">
        <f t="shared" si="304"/>
        <v>2014</v>
      </c>
      <c r="V3881" s="17"/>
    </row>
    <row r="3882" spans="1:22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7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01"/>
        <v>57.65</v>
      </c>
      <c r="Q3882" s="11" t="s">
        <v>8314</v>
      </c>
      <c r="R3882" t="s">
        <v>8356</v>
      </c>
      <c r="S3882" s="16">
        <f t="shared" si="302"/>
        <v>41815.815046296295</v>
      </c>
      <c r="T3882" s="16">
        <f t="shared" si="303"/>
        <v>41850.958333333336</v>
      </c>
      <c r="U3882" s="14">
        <f t="shared" si="304"/>
        <v>2014</v>
      </c>
      <c r="V3882" s="17"/>
    </row>
    <row r="3883" spans="1:22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7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01"/>
        <v>25</v>
      </c>
      <c r="Q3883" s="11" t="s">
        <v>8314</v>
      </c>
      <c r="R3883" t="s">
        <v>8356</v>
      </c>
      <c r="S3883" s="16">
        <f t="shared" si="302"/>
        <v>42756.018506944441</v>
      </c>
      <c r="T3883" s="16">
        <f t="shared" si="303"/>
        <v>42786.018506944441</v>
      </c>
      <c r="U3883" s="14">
        <f t="shared" si="304"/>
        <v>2017</v>
      </c>
      <c r="V3883" s="17"/>
    </row>
    <row r="3884" spans="1:22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7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01"/>
        <v>0</v>
      </c>
      <c r="Q3884" s="11" t="s">
        <v>8314</v>
      </c>
      <c r="R3884" t="s">
        <v>8356</v>
      </c>
      <c r="S3884" s="16">
        <f t="shared" si="302"/>
        <v>42373.983449074076</v>
      </c>
      <c r="T3884" s="16">
        <f t="shared" si="303"/>
        <v>42400.960416666669</v>
      </c>
      <c r="U3884" s="14">
        <f t="shared" si="304"/>
        <v>2016</v>
      </c>
      <c r="V3884" s="17"/>
    </row>
    <row r="3885" spans="1:22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7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01"/>
        <v>0</v>
      </c>
      <c r="Q3885" s="11" t="s">
        <v>8314</v>
      </c>
      <c r="R3885" t="s">
        <v>8356</v>
      </c>
      <c r="S3885" s="16">
        <f t="shared" si="302"/>
        <v>41854.602650462963</v>
      </c>
      <c r="T3885" s="16">
        <f t="shared" si="303"/>
        <v>41884.602650462963</v>
      </c>
      <c r="U3885" s="14">
        <f t="shared" si="304"/>
        <v>2014</v>
      </c>
      <c r="V3885" s="17"/>
    </row>
    <row r="3886" spans="1:22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7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01"/>
        <v>0</v>
      </c>
      <c r="Q3886" s="11" t="s">
        <v>8314</v>
      </c>
      <c r="R3886" t="s">
        <v>8356</v>
      </c>
      <c r="S3886" s="16">
        <f t="shared" si="302"/>
        <v>42065.791574074072</v>
      </c>
      <c r="T3886" s="16">
        <f t="shared" si="303"/>
        <v>42090.749907407408</v>
      </c>
      <c r="U3886" s="14">
        <f t="shared" si="304"/>
        <v>2015</v>
      </c>
      <c r="V3886" s="17"/>
    </row>
    <row r="3887" spans="1:22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7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01"/>
        <v>0</v>
      </c>
      <c r="Q3887" s="11" t="s">
        <v>8314</v>
      </c>
      <c r="R3887" t="s">
        <v>8356</v>
      </c>
      <c r="S3887" s="16">
        <f t="shared" si="302"/>
        <v>42469.951284722221</v>
      </c>
      <c r="T3887" s="16">
        <f t="shared" si="303"/>
        <v>42499.951284722221</v>
      </c>
      <c r="U3887" s="14">
        <f t="shared" si="304"/>
        <v>2016</v>
      </c>
      <c r="V3887" s="17"/>
    </row>
    <row r="3888" spans="1:22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7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01"/>
        <v>0</v>
      </c>
      <c r="Q3888" s="11" t="s">
        <v>8314</v>
      </c>
      <c r="R3888" t="s">
        <v>8356</v>
      </c>
      <c r="S3888" s="16">
        <f t="shared" si="302"/>
        <v>41954.228032407409</v>
      </c>
      <c r="T3888" s="16">
        <f t="shared" si="303"/>
        <v>41984.228032407409</v>
      </c>
      <c r="U3888" s="14">
        <f t="shared" si="304"/>
        <v>2014</v>
      </c>
      <c r="V3888" s="17"/>
    </row>
    <row r="3889" spans="1:22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7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01"/>
        <v>17.5</v>
      </c>
      <c r="Q3889" s="11" t="s">
        <v>8314</v>
      </c>
      <c r="R3889" t="s">
        <v>8356</v>
      </c>
      <c r="S3889" s="16">
        <f t="shared" si="302"/>
        <v>42079.857974537037</v>
      </c>
      <c r="T3889" s="16">
        <f t="shared" si="303"/>
        <v>42125.916666666672</v>
      </c>
      <c r="U3889" s="14">
        <f t="shared" si="304"/>
        <v>2015</v>
      </c>
      <c r="V3889" s="17"/>
    </row>
    <row r="3890" spans="1:22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7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01"/>
        <v>38.71</v>
      </c>
      <c r="Q3890" s="11" t="s">
        <v>8314</v>
      </c>
      <c r="R3890" t="s">
        <v>8315</v>
      </c>
      <c r="S3890" s="16">
        <f t="shared" si="302"/>
        <v>42762.545810185184</v>
      </c>
      <c r="T3890" s="16">
        <f t="shared" si="303"/>
        <v>42792.545810185184</v>
      </c>
      <c r="U3890" s="14">
        <f t="shared" si="304"/>
        <v>2017</v>
      </c>
      <c r="V3890" s="17"/>
    </row>
    <row r="3891" spans="1:22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7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01"/>
        <v>13.11</v>
      </c>
      <c r="Q3891" s="11" t="s">
        <v>8314</v>
      </c>
      <c r="R3891" t="s">
        <v>8315</v>
      </c>
      <c r="S3891" s="16">
        <f t="shared" si="302"/>
        <v>41977.004976851851</v>
      </c>
      <c r="T3891" s="16">
        <f t="shared" si="303"/>
        <v>42008.976388888885</v>
      </c>
      <c r="U3891" s="14">
        <f t="shared" si="304"/>
        <v>2014</v>
      </c>
      <c r="V3891" s="17"/>
    </row>
    <row r="3892" spans="1:22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7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01"/>
        <v>315.5</v>
      </c>
      <c r="Q3892" s="11" t="s">
        <v>8314</v>
      </c>
      <c r="R3892" t="s">
        <v>8315</v>
      </c>
      <c r="S3892" s="16">
        <f t="shared" si="302"/>
        <v>42171.758611111116</v>
      </c>
      <c r="T3892" s="16">
        <f t="shared" si="303"/>
        <v>42231.758611111116</v>
      </c>
      <c r="U3892" s="14">
        <f t="shared" si="304"/>
        <v>2015</v>
      </c>
      <c r="V3892" s="17"/>
    </row>
    <row r="3893" spans="1:22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7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01"/>
        <v>37.14</v>
      </c>
      <c r="Q3893" s="11" t="s">
        <v>8314</v>
      </c>
      <c r="R3893" t="s">
        <v>8315</v>
      </c>
      <c r="S3893" s="16">
        <f t="shared" si="302"/>
        <v>42056.1324537037</v>
      </c>
      <c r="T3893" s="16">
        <f t="shared" si="303"/>
        <v>42086.207638888889</v>
      </c>
      <c r="U3893" s="14">
        <f t="shared" si="304"/>
        <v>2015</v>
      </c>
      <c r="V3893" s="17"/>
    </row>
    <row r="3894" spans="1:22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7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01"/>
        <v>0</v>
      </c>
      <c r="Q3894" s="11" t="s">
        <v>8314</v>
      </c>
      <c r="R3894" t="s">
        <v>8315</v>
      </c>
      <c r="S3894" s="16">
        <f t="shared" si="302"/>
        <v>41867.652280092596</v>
      </c>
      <c r="T3894" s="16">
        <f t="shared" si="303"/>
        <v>41875.291666666664</v>
      </c>
      <c r="U3894" s="14">
        <f t="shared" si="304"/>
        <v>2014</v>
      </c>
      <c r="V3894" s="17"/>
    </row>
    <row r="3895" spans="1:22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7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01"/>
        <v>128.27000000000001</v>
      </c>
      <c r="Q3895" s="11" t="s">
        <v>8314</v>
      </c>
      <c r="R3895" t="s">
        <v>8315</v>
      </c>
      <c r="S3895" s="16">
        <f t="shared" si="302"/>
        <v>41779.657870370371</v>
      </c>
      <c r="T3895" s="16">
        <f t="shared" si="303"/>
        <v>41821.25</v>
      </c>
      <c r="U3895" s="14">
        <f t="shared" si="304"/>
        <v>2014</v>
      </c>
      <c r="V3895" s="17"/>
    </row>
    <row r="3896" spans="1:22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7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01"/>
        <v>47.27</v>
      </c>
      <c r="Q3896" s="11" t="s">
        <v>8314</v>
      </c>
      <c r="R3896" t="s">
        <v>8315</v>
      </c>
      <c r="S3896" s="16">
        <f t="shared" si="302"/>
        <v>42679.958472222221</v>
      </c>
      <c r="T3896" s="16">
        <f t="shared" si="303"/>
        <v>42710.207638888889</v>
      </c>
      <c r="U3896" s="14">
        <f t="shared" si="304"/>
        <v>2016</v>
      </c>
      <c r="V3896" s="17"/>
    </row>
    <row r="3897" spans="1:22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7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01"/>
        <v>50</v>
      </c>
      <c r="Q3897" s="11" t="s">
        <v>8314</v>
      </c>
      <c r="R3897" t="s">
        <v>8315</v>
      </c>
      <c r="S3897" s="16">
        <f t="shared" si="302"/>
        <v>42032.250208333338</v>
      </c>
      <c r="T3897" s="16">
        <f t="shared" si="303"/>
        <v>42063.250208333338</v>
      </c>
      <c r="U3897" s="14">
        <f t="shared" si="304"/>
        <v>2015</v>
      </c>
      <c r="V3897" s="17"/>
    </row>
    <row r="3898" spans="1:22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7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01"/>
        <v>42.5</v>
      </c>
      <c r="Q3898" s="11" t="s">
        <v>8314</v>
      </c>
      <c r="R3898" t="s">
        <v>8315</v>
      </c>
      <c r="S3898" s="16">
        <f t="shared" si="302"/>
        <v>41793.191875000004</v>
      </c>
      <c r="T3898" s="16">
        <f t="shared" si="303"/>
        <v>41807.191875000004</v>
      </c>
      <c r="U3898" s="14">
        <f t="shared" si="304"/>
        <v>2014</v>
      </c>
      <c r="V3898" s="17"/>
    </row>
    <row r="3899" spans="1:22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7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01"/>
        <v>44</v>
      </c>
      <c r="Q3899" s="11" t="s">
        <v>8314</v>
      </c>
      <c r="R3899" t="s">
        <v>8315</v>
      </c>
      <c r="S3899" s="16">
        <f t="shared" si="302"/>
        <v>41982.87364583333</v>
      </c>
      <c r="T3899" s="16">
        <f t="shared" si="303"/>
        <v>42012.87364583333</v>
      </c>
      <c r="U3899" s="14">
        <f t="shared" si="304"/>
        <v>2014</v>
      </c>
      <c r="V3899" s="17"/>
    </row>
    <row r="3900" spans="1:22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7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01"/>
        <v>50.88</v>
      </c>
      <c r="Q3900" s="11" t="s">
        <v>8314</v>
      </c>
      <c r="R3900" t="s">
        <v>8315</v>
      </c>
      <c r="S3900" s="16">
        <f t="shared" si="302"/>
        <v>42193.482291666667</v>
      </c>
      <c r="T3900" s="16">
        <f t="shared" si="303"/>
        <v>42233.666666666672</v>
      </c>
      <c r="U3900" s="14">
        <f t="shared" si="304"/>
        <v>2015</v>
      </c>
      <c r="V3900" s="17"/>
    </row>
    <row r="3901" spans="1:22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7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01"/>
        <v>62.5</v>
      </c>
      <c r="Q3901" s="11" t="s">
        <v>8314</v>
      </c>
      <c r="R3901" t="s">
        <v>8315</v>
      </c>
      <c r="S3901" s="16">
        <f t="shared" si="302"/>
        <v>41843.775011574071</v>
      </c>
      <c r="T3901" s="16">
        <f t="shared" si="303"/>
        <v>41863.775011574071</v>
      </c>
      <c r="U3901" s="14">
        <f t="shared" si="304"/>
        <v>2014</v>
      </c>
      <c r="V3901" s="17"/>
    </row>
    <row r="3902" spans="1:22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7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01"/>
        <v>27</v>
      </c>
      <c r="Q3902" s="11" t="s">
        <v>8314</v>
      </c>
      <c r="R3902" t="s">
        <v>8315</v>
      </c>
      <c r="S3902" s="16">
        <f t="shared" si="302"/>
        <v>42136.092488425929</v>
      </c>
      <c r="T3902" s="16">
        <f t="shared" si="303"/>
        <v>42166.092488425929</v>
      </c>
      <c r="U3902" s="14">
        <f t="shared" si="304"/>
        <v>2015</v>
      </c>
      <c r="V3902" s="17"/>
    </row>
    <row r="3903" spans="1:22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7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01"/>
        <v>25</v>
      </c>
      <c r="Q3903" s="11" t="s">
        <v>8314</v>
      </c>
      <c r="R3903" t="s">
        <v>8315</v>
      </c>
      <c r="S3903" s="16">
        <f t="shared" si="302"/>
        <v>42317.826377314821</v>
      </c>
      <c r="T3903" s="16">
        <f t="shared" si="303"/>
        <v>42357.826377314821</v>
      </c>
      <c r="U3903" s="14">
        <f t="shared" si="304"/>
        <v>2015</v>
      </c>
      <c r="V3903" s="17"/>
    </row>
    <row r="3904" spans="1:22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7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01"/>
        <v>47.26</v>
      </c>
      <c r="Q3904" s="11" t="s">
        <v>8314</v>
      </c>
      <c r="R3904" t="s">
        <v>8315</v>
      </c>
      <c r="S3904" s="16">
        <f t="shared" si="302"/>
        <v>42663.468078703707</v>
      </c>
      <c r="T3904" s="16">
        <f t="shared" si="303"/>
        <v>42688.509745370371</v>
      </c>
      <c r="U3904" s="14">
        <f t="shared" si="304"/>
        <v>2016</v>
      </c>
      <c r="V3904" s="17"/>
    </row>
    <row r="3905" spans="1:22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7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01"/>
        <v>0</v>
      </c>
      <c r="Q3905" s="11" t="s">
        <v>8314</v>
      </c>
      <c r="R3905" t="s">
        <v>8315</v>
      </c>
      <c r="S3905" s="16">
        <f t="shared" si="302"/>
        <v>42186.01116898148</v>
      </c>
      <c r="T3905" s="16">
        <f t="shared" si="303"/>
        <v>42230.818055555559</v>
      </c>
      <c r="U3905" s="14">
        <f t="shared" si="304"/>
        <v>2015</v>
      </c>
      <c r="V3905" s="17"/>
    </row>
    <row r="3906" spans="1:22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7">
        <f t="shared" ref="F3906:F3969" si="305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301"/>
        <v>1.5</v>
      </c>
      <c r="Q3906" s="11" t="s">
        <v>8314</v>
      </c>
      <c r="R3906" t="s">
        <v>8315</v>
      </c>
      <c r="S3906" s="16">
        <f t="shared" si="302"/>
        <v>42095.229166666672</v>
      </c>
      <c r="T3906" s="16">
        <f t="shared" si="303"/>
        <v>42109.211111111115</v>
      </c>
      <c r="U3906" s="14">
        <f t="shared" si="304"/>
        <v>2015</v>
      </c>
      <c r="V3906" s="17"/>
    </row>
    <row r="3907" spans="1:22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7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306">IFERROR(ROUND(E3907/M3907,2),0)</f>
        <v>24.71</v>
      </c>
      <c r="Q3907" s="11" t="s">
        <v>8314</v>
      </c>
      <c r="R3907" t="s">
        <v>8315</v>
      </c>
      <c r="S3907" s="16">
        <f t="shared" ref="S3907:S3970" si="307">(((K3907/60)/60)/24)+DATE(1970,1,1)</f>
        <v>42124.623877314814</v>
      </c>
      <c r="T3907" s="16">
        <f t="shared" ref="T3907:T3970" si="308">(((J3907/60)/60)/24)+DATE(1970,1,1)</f>
        <v>42166.958333333328</v>
      </c>
      <c r="U3907" s="14">
        <f t="shared" si="304"/>
        <v>2015</v>
      </c>
      <c r="V3907" s="17"/>
    </row>
    <row r="3908" spans="1:22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7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06"/>
        <v>63.13</v>
      </c>
      <c r="Q3908" s="11" t="s">
        <v>8314</v>
      </c>
      <c r="R3908" t="s">
        <v>8315</v>
      </c>
      <c r="S3908" s="16">
        <f t="shared" si="307"/>
        <v>42143.917743055557</v>
      </c>
      <c r="T3908" s="16">
        <f t="shared" si="308"/>
        <v>42181.559027777781</v>
      </c>
      <c r="U3908" s="14">
        <f t="shared" ref="U3908:U3971" si="309">YEAR(S3908)</f>
        <v>2015</v>
      </c>
      <c r="V3908" s="17"/>
    </row>
    <row r="3909" spans="1:22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7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06"/>
        <v>38.25</v>
      </c>
      <c r="Q3909" s="11" t="s">
        <v>8314</v>
      </c>
      <c r="R3909" t="s">
        <v>8315</v>
      </c>
      <c r="S3909" s="16">
        <f t="shared" si="307"/>
        <v>41906.819513888891</v>
      </c>
      <c r="T3909" s="16">
        <f t="shared" si="308"/>
        <v>41938.838888888888</v>
      </c>
      <c r="U3909" s="14">
        <f t="shared" si="309"/>
        <v>2014</v>
      </c>
      <c r="V3909" s="17"/>
    </row>
    <row r="3910" spans="1:22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7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06"/>
        <v>16.25</v>
      </c>
      <c r="Q3910" s="11" t="s">
        <v>8314</v>
      </c>
      <c r="R3910" t="s">
        <v>8315</v>
      </c>
      <c r="S3910" s="16">
        <f t="shared" si="307"/>
        <v>41834.135370370372</v>
      </c>
      <c r="T3910" s="16">
        <f t="shared" si="308"/>
        <v>41849.135370370372</v>
      </c>
      <c r="U3910" s="14">
        <f t="shared" si="309"/>
        <v>2014</v>
      </c>
      <c r="V3910" s="17"/>
    </row>
    <row r="3911" spans="1:22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7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06"/>
        <v>33.75</v>
      </c>
      <c r="Q3911" s="11" t="s">
        <v>8314</v>
      </c>
      <c r="R3911" t="s">
        <v>8315</v>
      </c>
      <c r="S3911" s="16">
        <f t="shared" si="307"/>
        <v>41863.359282407408</v>
      </c>
      <c r="T3911" s="16">
        <f t="shared" si="308"/>
        <v>41893.359282407408</v>
      </c>
      <c r="U3911" s="14">
        <f t="shared" si="309"/>
        <v>2014</v>
      </c>
      <c r="V3911" s="17"/>
    </row>
    <row r="3912" spans="1:22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7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06"/>
        <v>61.67</v>
      </c>
      <c r="Q3912" s="11" t="s">
        <v>8314</v>
      </c>
      <c r="R3912" t="s">
        <v>8315</v>
      </c>
      <c r="S3912" s="16">
        <f t="shared" si="307"/>
        <v>42224.756909722222</v>
      </c>
      <c r="T3912" s="16">
        <f t="shared" si="308"/>
        <v>42254.756909722222</v>
      </c>
      <c r="U3912" s="14">
        <f t="shared" si="309"/>
        <v>2015</v>
      </c>
      <c r="V3912" s="17"/>
    </row>
    <row r="3913" spans="1:22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7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06"/>
        <v>83.14</v>
      </c>
      <c r="Q3913" s="11" t="s">
        <v>8314</v>
      </c>
      <c r="R3913" t="s">
        <v>8315</v>
      </c>
      <c r="S3913" s="16">
        <f t="shared" si="307"/>
        <v>41939.8122337963</v>
      </c>
      <c r="T3913" s="16">
        <f t="shared" si="308"/>
        <v>41969.853900462964</v>
      </c>
      <c r="U3913" s="14">
        <f t="shared" si="309"/>
        <v>2014</v>
      </c>
      <c r="V3913" s="17"/>
    </row>
    <row r="3914" spans="1:22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7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06"/>
        <v>1</v>
      </c>
      <c r="Q3914" s="11" t="s">
        <v>8314</v>
      </c>
      <c r="R3914" t="s">
        <v>8315</v>
      </c>
      <c r="S3914" s="16">
        <f t="shared" si="307"/>
        <v>42059.270023148143</v>
      </c>
      <c r="T3914" s="16">
        <f t="shared" si="308"/>
        <v>42119.190972222219</v>
      </c>
      <c r="U3914" s="14">
        <f t="shared" si="309"/>
        <v>2015</v>
      </c>
      <c r="V3914" s="17"/>
    </row>
    <row r="3915" spans="1:22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7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06"/>
        <v>142.86000000000001</v>
      </c>
      <c r="Q3915" s="11" t="s">
        <v>8314</v>
      </c>
      <c r="R3915" t="s">
        <v>8315</v>
      </c>
      <c r="S3915" s="16">
        <f t="shared" si="307"/>
        <v>42308.211215277777</v>
      </c>
      <c r="T3915" s="16">
        <f t="shared" si="308"/>
        <v>42338.252881944441</v>
      </c>
      <c r="U3915" s="14">
        <f t="shared" si="309"/>
        <v>2015</v>
      </c>
      <c r="V3915" s="17"/>
    </row>
    <row r="3916" spans="1:22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7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06"/>
        <v>33.67</v>
      </c>
      <c r="Q3916" s="11" t="s">
        <v>8314</v>
      </c>
      <c r="R3916" t="s">
        <v>8315</v>
      </c>
      <c r="S3916" s="16">
        <f t="shared" si="307"/>
        <v>42114.818935185183</v>
      </c>
      <c r="T3916" s="16">
        <f t="shared" si="308"/>
        <v>42134.957638888889</v>
      </c>
      <c r="U3916" s="14">
        <f t="shared" si="309"/>
        <v>2015</v>
      </c>
      <c r="V3916" s="17"/>
    </row>
    <row r="3917" spans="1:22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7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06"/>
        <v>5</v>
      </c>
      <c r="Q3917" s="11" t="s">
        <v>8314</v>
      </c>
      <c r="R3917" t="s">
        <v>8315</v>
      </c>
      <c r="S3917" s="16">
        <f t="shared" si="307"/>
        <v>42492.98505787037</v>
      </c>
      <c r="T3917" s="16">
        <f t="shared" si="308"/>
        <v>42522.98505787037</v>
      </c>
      <c r="U3917" s="14">
        <f t="shared" si="309"/>
        <v>2016</v>
      </c>
      <c r="V3917" s="17"/>
    </row>
    <row r="3918" spans="1:22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7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06"/>
        <v>0</v>
      </c>
      <c r="Q3918" s="11" t="s">
        <v>8314</v>
      </c>
      <c r="R3918" t="s">
        <v>8315</v>
      </c>
      <c r="S3918" s="16">
        <f t="shared" si="307"/>
        <v>42494.471666666665</v>
      </c>
      <c r="T3918" s="16">
        <f t="shared" si="308"/>
        <v>42524.471666666665</v>
      </c>
      <c r="U3918" s="14">
        <f t="shared" si="309"/>
        <v>2016</v>
      </c>
      <c r="V3918" s="17"/>
    </row>
    <row r="3919" spans="1:22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7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06"/>
        <v>10</v>
      </c>
      <c r="Q3919" s="11" t="s">
        <v>8314</v>
      </c>
      <c r="R3919" t="s">
        <v>8315</v>
      </c>
      <c r="S3919" s="16">
        <f t="shared" si="307"/>
        <v>41863.527326388888</v>
      </c>
      <c r="T3919" s="16">
        <f t="shared" si="308"/>
        <v>41893.527326388888</v>
      </c>
      <c r="U3919" s="14">
        <f t="shared" si="309"/>
        <v>2014</v>
      </c>
      <c r="V3919" s="17"/>
    </row>
    <row r="3920" spans="1:22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7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06"/>
        <v>40</v>
      </c>
      <c r="Q3920" s="11" t="s">
        <v>8314</v>
      </c>
      <c r="R3920" t="s">
        <v>8315</v>
      </c>
      <c r="S3920" s="16">
        <f t="shared" si="307"/>
        <v>41843.664618055554</v>
      </c>
      <c r="T3920" s="16">
        <f t="shared" si="308"/>
        <v>41855.666666666664</v>
      </c>
      <c r="U3920" s="14">
        <f t="shared" si="309"/>
        <v>2014</v>
      </c>
      <c r="V3920" s="17"/>
    </row>
    <row r="3921" spans="1:22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7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06"/>
        <v>30</v>
      </c>
      <c r="Q3921" s="11" t="s">
        <v>8314</v>
      </c>
      <c r="R3921" t="s">
        <v>8315</v>
      </c>
      <c r="S3921" s="16">
        <f t="shared" si="307"/>
        <v>42358.684872685189</v>
      </c>
      <c r="T3921" s="16">
        <f t="shared" si="308"/>
        <v>42387</v>
      </c>
      <c r="U3921" s="14">
        <f t="shared" si="309"/>
        <v>2015</v>
      </c>
      <c r="V3921" s="17"/>
    </row>
    <row r="3922" spans="1:22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7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06"/>
        <v>45</v>
      </c>
      <c r="Q3922" s="11" t="s">
        <v>8314</v>
      </c>
      <c r="R3922" t="s">
        <v>8315</v>
      </c>
      <c r="S3922" s="16">
        <f t="shared" si="307"/>
        <v>42657.38726851852</v>
      </c>
      <c r="T3922" s="16">
        <f t="shared" si="308"/>
        <v>42687.428935185191</v>
      </c>
      <c r="U3922" s="14">
        <f t="shared" si="309"/>
        <v>2016</v>
      </c>
      <c r="V3922" s="17"/>
    </row>
    <row r="3923" spans="1:22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7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06"/>
        <v>0</v>
      </c>
      <c r="Q3923" s="11" t="s">
        <v>8314</v>
      </c>
      <c r="R3923" t="s">
        <v>8315</v>
      </c>
      <c r="S3923" s="16">
        <f t="shared" si="307"/>
        <v>41926.542303240742</v>
      </c>
      <c r="T3923" s="16">
        <f t="shared" si="308"/>
        <v>41938.75</v>
      </c>
      <c r="U3923" s="14">
        <f t="shared" si="309"/>
        <v>2014</v>
      </c>
      <c r="V3923" s="17"/>
    </row>
    <row r="3924" spans="1:22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7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06"/>
        <v>10.17</v>
      </c>
      <c r="Q3924" s="11" t="s">
        <v>8314</v>
      </c>
      <c r="R3924" t="s">
        <v>8315</v>
      </c>
      <c r="S3924" s="16">
        <f t="shared" si="307"/>
        <v>42020.768634259264</v>
      </c>
      <c r="T3924" s="16">
        <f t="shared" si="308"/>
        <v>42065.958333333328</v>
      </c>
      <c r="U3924" s="14">
        <f t="shared" si="309"/>
        <v>2015</v>
      </c>
      <c r="V3924" s="17"/>
    </row>
    <row r="3925" spans="1:22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7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06"/>
        <v>81.41</v>
      </c>
      <c r="Q3925" s="11" t="s">
        <v>8314</v>
      </c>
      <c r="R3925" t="s">
        <v>8315</v>
      </c>
      <c r="S3925" s="16">
        <f t="shared" si="307"/>
        <v>42075.979988425926</v>
      </c>
      <c r="T3925" s="16">
        <f t="shared" si="308"/>
        <v>42103.979988425926</v>
      </c>
      <c r="U3925" s="14">
        <f t="shared" si="309"/>
        <v>2015</v>
      </c>
      <c r="V3925" s="17"/>
    </row>
    <row r="3926" spans="1:22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7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06"/>
        <v>57.25</v>
      </c>
      <c r="Q3926" s="11" t="s">
        <v>8314</v>
      </c>
      <c r="R3926" t="s">
        <v>8315</v>
      </c>
      <c r="S3926" s="16">
        <f t="shared" si="307"/>
        <v>41786.959745370368</v>
      </c>
      <c r="T3926" s="16">
        <f t="shared" si="308"/>
        <v>41816.959745370368</v>
      </c>
      <c r="U3926" s="14">
        <f t="shared" si="309"/>
        <v>2014</v>
      </c>
      <c r="V3926" s="17"/>
    </row>
    <row r="3927" spans="1:22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7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06"/>
        <v>5</v>
      </c>
      <c r="Q3927" s="11" t="s">
        <v>8314</v>
      </c>
      <c r="R3927" t="s">
        <v>8315</v>
      </c>
      <c r="S3927" s="16">
        <f t="shared" si="307"/>
        <v>41820.870821759258</v>
      </c>
      <c r="T3927" s="16">
        <f t="shared" si="308"/>
        <v>41850.870821759258</v>
      </c>
      <c r="U3927" s="14">
        <f t="shared" si="309"/>
        <v>2014</v>
      </c>
      <c r="V3927" s="17"/>
    </row>
    <row r="3928" spans="1:22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7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06"/>
        <v>15</v>
      </c>
      <c r="Q3928" s="11" t="s">
        <v>8314</v>
      </c>
      <c r="R3928" t="s">
        <v>8315</v>
      </c>
      <c r="S3928" s="16">
        <f t="shared" si="307"/>
        <v>41970.085046296299</v>
      </c>
      <c r="T3928" s="16">
        <f t="shared" si="308"/>
        <v>42000.085046296299</v>
      </c>
      <c r="U3928" s="14">
        <f t="shared" si="309"/>
        <v>2014</v>
      </c>
      <c r="V3928" s="17"/>
    </row>
    <row r="3929" spans="1:22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7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06"/>
        <v>12.5</v>
      </c>
      <c r="Q3929" s="11" t="s">
        <v>8314</v>
      </c>
      <c r="R3929" t="s">
        <v>8315</v>
      </c>
      <c r="S3929" s="16">
        <f t="shared" si="307"/>
        <v>41830.267407407409</v>
      </c>
      <c r="T3929" s="16">
        <f t="shared" si="308"/>
        <v>41860.267407407409</v>
      </c>
      <c r="U3929" s="14">
        <f t="shared" si="309"/>
        <v>2014</v>
      </c>
      <c r="V3929" s="17"/>
    </row>
    <row r="3930" spans="1:22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7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06"/>
        <v>93</v>
      </c>
      <c r="Q3930" s="11" t="s">
        <v>8314</v>
      </c>
      <c r="R3930" t="s">
        <v>8315</v>
      </c>
      <c r="S3930" s="16">
        <f t="shared" si="307"/>
        <v>42265.683182870373</v>
      </c>
      <c r="T3930" s="16">
        <f t="shared" si="308"/>
        <v>42293.207638888889</v>
      </c>
      <c r="U3930" s="14">
        <f t="shared" si="309"/>
        <v>2015</v>
      </c>
      <c r="V3930" s="17"/>
    </row>
    <row r="3931" spans="1:22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7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06"/>
        <v>32.36</v>
      </c>
      <c r="Q3931" s="11" t="s">
        <v>8314</v>
      </c>
      <c r="R3931" t="s">
        <v>8315</v>
      </c>
      <c r="S3931" s="16">
        <f t="shared" si="307"/>
        <v>42601.827141203699</v>
      </c>
      <c r="T3931" s="16">
        <f t="shared" si="308"/>
        <v>42631.827141203699</v>
      </c>
      <c r="U3931" s="14">
        <f t="shared" si="309"/>
        <v>2016</v>
      </c>
      <c r="V3931" s="17"/>
    </row>
    <row r="3932" spans="1:22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7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06"/>
        <v>0</v>
      </c>
      <c r="Q3932" s="11" t="s">
        <v>8314</v>
      </c>
      <c r="R3932" t="s">
        <v>8315</v>
      </c>
      <c r="S3932" s="16">
        <f t="shared" si="307"/>
        <v>42433.338749999995</v>
      </c>
      <c r="T3932" s="16">
        <f t="shared" si="308"/>
        <v>42461.25</v>
      </c>
      <c r="U3932" s="14">
        <f t="shared" si="309"/>
        <v>2016</v>
      </c>
      <c r="V3932" s="17"/>
    </row>
    <row r="3933" spans="1:22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7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06"/>
        <v>0</v>
      </c>
      <c r="Q3933" s="11" t="s">
        <v>8314</v>
      </c>
      <c r="R3933" t="s">
        <v>8315</v>
      </c>
      <c r="S3933" s="16">
        <f t="shared" si="307"/>
        <v>42228.151701388888</v>
      </c>
      <c r="T3933" s="16">
        <f t="shared" si="308"/>
        <v>42253.151701388888</v>
      </c>
      <c r="U3933" s="14">
        <f t="shared" si="309"/>
        <v>2015</v>
      </c>
      <c r="V3933" s="17"/>
    </row>
    <row r="3934" spans="1:22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7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06"/>
        <v>1</v>
      </c>
      <c r="Q3934" s="11" t="s">
        <v>8314</v>
      </c>
      <c r="R3934" t="s">
        <v>8315</v>
      </c>
      <c r="S3934" s="16">
        <f t="shared" si="307"/>
        <v>42415.168564814812</v>
      </c>
      <c r="T3934" s="16">
        <f t="shared" si="308"/>
        <v>42445.126898148148</v>
      </c>
      <c r="U3934" s="14">
        <f t="shared" si="309"/>
        <v>2016</v>
      </c>
      <c r="V3934" s="17"/>
    </row>
    <row r="3935" spans="1:22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7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06"/>
        <v>91.83</v>
      </c>
      <c r="Q3935" s="11" t="s">
        <v>8314</v>
      </c>
      <c r="R3935" t="s">
        <v>8315</v>
      </c>
      <c r="S3935" s="16">
        <f t="shared" si="307"/>
        <v>42538.968310185184</v>
      </c>
      <c r="T3935" s="16">
        <f t="shared" si="308"/>
        <v>42568.029861111107</v>
      </c>
      <c r="U3935" s="14">
        <f t="shared" si="309"/>
        <v>2016</v>
      </c>
      <c r="V3935" s="17"/>
    </row>
    <row r="3936" spans="1:22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7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06"/>
        <v>45.83</v>
      </c>
      <c r="Q3936" s="11" t="s">
        <v>8314</v>
      </c>
      <c r="R3936" t="s">
        <v>8315</v>
      </c>
      <c r="S3936" s="16">
        <f t="shared" si="307"/>
        <v>42233.671747685185</v>
      </c>
      <c r="T3936" s="16">
        <f t="shared" si="308"/>
        <v>42278.541666666672</v>
      </c>
      <c r="U3936" s="14">
        <f t="shared" si="309"/>
        <v>2015</v>
      </c>
      <c r="V3936" s="17"/>
    </row>
    <row r="3937" spans="1:22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7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06"/>
        <v>57.17</v>
      </c>
      <c r="Q3937" s="11" t="s">
        <v>8314</v>
      </c>
      <c r="R3937" t="s">
        <v>8315</v>
      </c>
      <c r="S3937" s="16">
        <f t="shared" si="307"/>
        <v>42221.656782407401</v>
      </c>
      <c r="T3937" s="16">
        <f t="shared" si="308"/>
        <v>42281.656782407401</v>
      </c>
      <c r="U3937" s="14">
        <f t="shared" si="309"/>
        <v>2015</v>
      </c>
      <c r="V3937" s="17"/>
    </row>
    <row r="3938" spans="1:22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7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06"/>
        <v>0</v>
      </c>
      <c r="Q3938" s="11" t="s">
        <v>8314</v>
      </c>
      <c r="R3938" t="s">
        <v>8315</v>
      </c>
      <c r="S3938" s="16">
        <f t="shared" si="307"/>
        <v>42675.262962962966</v>
      </c>
      <c r="T3938" s="16">
        <f t="shared" si="308"/>
        <v>42705.304629629631</v>
      </c>
      <c r="U3938" s="14">
        <f t="shared" si="309"/>
        <v>2016</v>
      </c>
      <c r="V3938" s="17"/>
    </row>
    <row r="3939" spans="1:22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7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06"/>
        <v>248.5</v>
      </c>
      <c r="Q3939" s="11" t="s">
        <v>8314</v>
      </c>
      <c r="R3939" t="s">
        <v>8315</v>
      </c>
      <c r="S3939" s="16">
        <f t="shared" si="307"/>
        <v>42534.631481481483</v>
      </c>
      <c r="T3939" s="16">
        <f t="shared" si="308"/>
        <v>42562.631481481483</v>
      </c>
      <c r="U3939" s="14">
        <f t="shared" si="309"/>
        <v>2016</v>
      </c>
      <c r="V3939" s="17"/>
    </row>
    <row r="3940" spans="1:22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7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06"/>
        <v>79.400000000000006</v>
      </c>
      <c r="Q3940" s="11" t="s">
        <v>8314</v>
      </c>
      <c r="R3940" t="s">
        <v>8315</v>
      </c>
      <c r="S3940" s="16">
        <f t="shared" si="307"/>
        <v>42151.905717592599</v>
      </c>
      <c r="T3940" s="16">
        <f t="shared" si="308"/>
        <v>42182.905717592599</v>
      </c>
      <c r="U3940" s="14">
        <f t="shared" si="309"/>
        <v>2015</v>
      </c>
      <c r="V3940" s="17"/>
    </row>
    <row r="3941" spans="1:22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7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06"/>
        <v>5</v>
      </c>
      <c r="Q3941" s="11" t="s">
        <v>8314</v>
      </c>
      <c r="R3941" t="s">
        <v>8315</v>
      </c>
      <c r="S3941" s="16">
        <f t="shared" si="307"/>
        <v>41915.400219907409</v>
      </c>
      <c r="T3941" s="16">
        <f t="shared" si="308"/>
        <v>41919.1875</v>
      </c>
      <c r="U3941" s="14">
        <f t="shared" si="309"/>
        <v>2014</v>
      </c>
      <c r="V3941" s="17"/>
    </row>
    <row r="3942" spans="1:22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7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06"/>
        <v>5.5</v>
      </c>
      <c r="Q3942" s="11" t="s">
        <v>8314</v>
      </c>
      <c r="R3942" t="s">
        <v>8315</v>
      </c>
      <c r="S3942" s="16">
        <f t="shared" si="307"/>
        <v>41961.492488425924</v>
      </c>
      <c r="T3942" s="16">
        <f t="shared" si="308"/>
        <v>42006.492488425924</v>
      </c>
      <c r="U3942" s="14">
        <f t="shared" si="309"/>
        <v>2014</v>
      </c>
      <c r="V3942" s="17"/>
    </row>
    <row r="3943" spans="1:22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7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06"/>
        <v>25</v>
      </c>
      <c r="Q3943" s="11" t="s">
        <v>8314</v>
      </c>
      <c r="R3943" t="s">
        <v>8315</v>
      </c>
      <c r="S3943" s="16">
        <f t="shared" si="307"/>
        <v>41940.587233796294</v>
      </c>
      <c r="T3943" s="16">
        <f t="shared" si="308"/>
        <v>41968.041666666672</v>
      </c>
      <c r="U3943" s="14">
        <f t="shared" si="309"/>
        <v>2014</v>
      </c>
      <c r="V3943" s="17"/>
    </row>
    <row r="3944" spans="1:22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7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06"/>
        <v>0</v>
      </c>
      <c r="Q3944" s="11" t="s">
        <v>8314</v>
      </c>
      <c r="R3944" t="s">
        <v>8315</v>
      </c>
      <c r="S3944" s="16">
        <f t="shared" si="307"/>
        <v>42111.904097222221</v>
      </c>
      <c r="T3944" s="16">
        <f t="shared" si="308"/>
        <v>42171.904097222221</v>
      </c>
      <c r="U3944" s="14">
        <f t="shared" si="309"/>
        <v>2015</v>
      </c>
      <c r="V3944" s="17"/>
    </row>
    <row r="3945" spans="1:22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7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06"/>
        <v>137.08000000000001</v>
      </c>
      <c r="Q3945" s="11" t="s">
        <v>8314</v>
      </c>
      <c r="R3945" t="s">
        <v>8315</v>
      </c>
      <c r="S3945" s="16">
        <f t="shared" si="307"/>
        <v>42279.778564814813</v>
      </c>
      <c r="T3945" s="16">
        <f t="shared" si="308"/>
        <v>42310.701388888891</v>
      </c>
      <c r="U3945" s="14">
        <f t="shared" si="309"/>
        <v>2015</v>
      </c>
      <c r="V3945" s="17"/>
    </row>
    <row r="3946" spans="1:22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7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06"/>
        <v>0</v>
      </c>
      <c r="Q3946" s="11" t="s">
        <v>8314</v>
      </c>
      <c r="R3946" t="s">
        <v>8315</v>
      </c>
      <c r="S3946" s="16">
        <f t="shared" si="307"/>
        <v>42213.662905092591</v>
      </c>
      <c r="T3946" s="16">
        <f t="shared" si="308"/>
        <v>42243.662905092591</v>
      </c>
      <c r="U3946" s="14">
        <f t="shared" si="309"/>
        <v>2015</v>
      </c>
      <c r="V3946" s="17"/>
    </row>
    <row r="3947" spans="1:22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7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06"/>
        <v>5</v>
      </c>
      <c r="Q3947" s="11" t="s">
        <v>8314</v>
      </c>
      <c r="R3947" t="s">
        <v>8315</v>
      </c>
      <c r="S3947" s="16">
        <f t="shared" si="307"/>
        <v>42109.801712962959</v>
      </c>
      <c r="T3947" s="16">
        <f t="shared" si="308"/>
        <v>42139.801712962959</v>
      </c>
      <c r="U3947" s="14">
        <f t="shared" si="309"/>
        <v>2015</v>
      </c>
      <c r="V3947" s="17"/>
    </row>
    <row r="3948" spans="1:22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7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06"/>
        <v>39</v>
      </c>
      <c r="Q3948" s="11" t="s">
        <v>8314</v>
      </c>
      <c r="R3948" t="s">
        <v>8315</v>
      </c>
      <c r="S3948" s="16">
        <f t="shared" si="307"/>
        <v>42031.833587962959</v>
      </c>
      <c r="T3948" s="16">
        <f t="shared" si="308"/>
        <v>42063.333333333328</v>
      </c>
      <c r="U3948" s="14">
        <f t="shared" si="309"/>
        <v>2015</v>
      </c>
      <c r="V3948" s="17"/>
    </row>
    <row r="3949" spans="1:22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7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06"/>
        <v>50.5</v>
      </c>
      <c r="Q3949" s="11" t="s">
        <v>8314</v>
      </c>
      <c r="R3949" t="s">
        <v>8315</v>
      </c>
      <c r="S3949" s="16">
        <f t="shared" si="307"/>
        <v>42615.142870370371</v>
      </c>
      <c r="T3949" s="16">
        <f t="shared" si="308"/>
        <v>42645.142870370371</v>
      </c>
      <c r="U3949" s="14">
        <f t="shared" si="309"/>
        <v>2016</v>
      </c>
      <c r="V3949" s="17"/>
    </row>
    <row r="3950" spans="1:22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7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06"/>
        <v>0</v>
      </c>
      <c r="Q3950" s="11" t="s">
        <v>8314</v>
      </c>
      <c r="R3950" t="s">
        <v>8315</v>
      </c>
      <c r="S3950" s="16">
        <f t="shared" si="307"/>
        <v>41829.325497685182</v>
      </c>
      <c r="T3950" s="16">
        <f t="shared" si="308"/>
        <v>41889.325497685182</v>
      </c>
      <c r="U3950" s="14">
        <f t="shared" si="309"/>
        <v>2014</v>
      </c>
      <c r="V3950" s="17"/>
    </row>
    <row r="3951" spans="1:22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7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06"/>
        <v>49.28</v>
      </c>
      <c r="Q3951" s="11" t="s">
        <v>8314</v>
      </c>
      <c r="R3951" t="s">
        <v>8315</v>
      </c>
      <c r="S3951" s="16">
        <f t="shared" si="307"/>
        <v>42016.120613425926</v>
      </c>
      <c r="T3951" s="16">
        <f t="shared" si="308"/>
        <v>42046.120613425926</v>
      </c>
      <c r="U3951" s="14">
        <f t="shared" si="309"/>
        <v>2015</v>
      </c>
      <c r="V3951" s="17"/>
    </row>
    <row r="3952" spans="1:22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7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06"/>
        <v>25</v>
      </c>
      <c r="Q3952" s="11" t="s">
        <v>8314</v>
      </c>
      <c r="R3952" t="s">
        <v>8315</v>
      </c>
      <c r="S3952" s="16">
        <f t="shared" si="307"/>
        <v>42439.702314814815</v>
      </c>
      <c r="T3952" s="16">
        <f t="shared" si="308"/>
        <v>42468.774305555555</v>
      </c>
      <c r="U3952" s="14">
        <f t="shared" si="309"/>
        <v>2016</v>
      </c>
      <c r="V3952" s="17"/>
    </row>
    <row r="3953" spans="1:22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7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06"/>
        <v>1</v>
      </c>
      <c r="Q3953" s="11" t="s">
        <v>8314</v>
      </c>
      <c r="R3953" t="s">
        <v>8315</v>
      </c>
      <c r="S3953" s="16">
        <f t="shared" si="307"/>
        <v>42433.825717592597</v>
      </c>
      <c r="T3953" s="16">
        <f t="shared" si="308"/>
        <v>42493.784050925926</v>
      </c>
      <c r="U3953" s="14">
        <f t="shared" si="309"/>
        <v>2016</v>
      </c>
      <c r="V3953" s="17"/>
    </row>
    <row r="3954" spans="1:22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7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06"/>
        <v>25</v>
      </c>
      <c r="Q3954" s="11" t="s">
        <v>8314</v>
      </c>
      <c r="R3954" t="s">
        <v>8315</v>
      </c>
      <c r="S3954" s="16">
        <f t="shared" si="307"/>
        <v>42243.790393518517</v>
      </c>
      <c r="T3954" s="16">
        <f t="shared" si="308"/>
        <v>42303.790393518517</v>
      </c>
      <c r="U3954" s="14">
        <f t="shared" si="309"/>
        <v>2015</v>
      </c>
      <c r="V3954" s="17"/>
    </row>
    <row r="3955" spans="1:22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7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06"/>
        <v>0</v>
      </c>
      <c r="Q3955" s="11" t="s">
        <v>8314</v>
      </c>
      <c r="R3955" t="s">
        <v>8315</v>
      </c>
      <c r="S3955" s="16">
        <f t="shared" si="307"/>
        <v>42550.048449074078</v>
      </c>
      <c r="T3955" s="16">
        <f t="shared" si="308"/>
        <v>42580.978472222225</v>
      </c>
      <c r="U3955" s="14">
        <f t="shared" si="309"/>
        <v>2016</v>
      </c>
      <c r="V3955" s="17"/>
    </row>
    <row r="3956" spans="1:22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7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06"/>
        <v>0</v>
      </c>
      <c r="Q3956" s="11" t="s">
        <v>8314</v>
      </c>
      <c r="R3956" t="s">
        <v>8315</v>
      </c>
      <c r="S3956" s="16">
        <f t="shared" si="307"/>
        <v>41774.651203703703</v>
      </c>
      <c r="T3956" s="16">
        <f t="shared" si="308"/>
        <v>41834.651203703703</v>
      </c>
      <c r="U3956" s="14">
        <f t="shared" si="309"/>
        <v>2014</v>
      </c>
      <c r="V3956" s="17"/>
    </row>
    <row r="3957" spans="1:22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7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06"/>
        <v>53.13</v>
      </c>
      <c r="Q3957" s="11" t="s">
        <v>8314</v>
      </c>
      <c r="R3957" t="s">
        <v>8315</v>
      </c>
      <c r="S3957" s="16">
        <f t="shared" si="307"/>
        <v>42306.848854166667</v>
      </c>
      <c r="T3957" s="16">
        <f t="shared" si="308"/>
        <v>42336.890520833331</v>
      </c>
      <c r="U3957" s="14">
        <f t="shared" si="309"/>
        <v>2015</v>
      </c>
      <c r="V3957" s="17"/>
    </row>
    <row r="3958" spans="1:22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7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06"/>
        <v>0</v>
      </c>
      <c r="Q3958" s="11" t="s">
        <v>8314</v>
      </c>
      <c r="R3958" t="s">
        <v>8315</v>
      </c>
      <c r="S3958" s="16">
        <f t="shared" si="307"/>
        <v>42457.932025462964</v>
      </c>
      <c r="T3958" s="16">
        <f t="shared" si="308"/>
        <v>42485.013888888891</v>
      </c>
      <c r="U3958" s="14">
        <f t="shared" si="309"/>
        <v>2016</v>
      </c>
      <c r="V3958" s="17"/>
    </row>
    <row r="3959" spans="1:22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7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06"/>
        <v>7</v>
      </c>
      <c r="Q3959" s="11" t="s">
        <v>8314</v>
      </c>
      <c r="R3959" t="s">
        <v>8315</v>
      </c>
      <c r="S3959" s="16">
        <f t="shared" si="307"/>
        <v>42513.976319444439</v>
      </c>
      <c r="T3959" s="16">
        <f t="shared" si="308"/>
        <v>42559.976319444439</v>
      </c>
      <c r="U3959" s="14">
        <f t="shared" si="309"/>
        <v>2016</v>
      </c>
      <c r="V3959" s="17"/>
    </row>
    <row r="3960" spans="1:22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7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06"/>
        <v>40.06</v>
      </c>
      <c r="Q3960" s="11" t="s">
        <v>8314</v>
      </c>
      <c r="R3960" t="s">
        <v>8315</v>
      </c>
      <c r="S3960" s="16">
        <f t="shared" si="307"/>
        <v>41816.950370370374</v>
      </c>
      <c r="T3960" s="16">
        <f t="shared" si="308"/>
        <v>41853.583333333336</v>
      </c>
      <c r="U3960" s="14">
        <f t="shared" si="309"/>
        <v>2014</v>
      </c>
      <c r="V3960" s="17"/>
    </row>
    <row r="3961" spans="1:22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7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06"/>
        <v>24.33</v>
      </c>
      <c r="Q3961" s="11" t="s">
        <v>8314</v>
      </c>
      <c r="R3961" t="s">
        <v>8315</v>
      </c>
      <c r="S3961" s="16">
        <f t="shared" si="307"/>
        <v>41880.788842592592</v>
      </c>
      <c r="T3961" s="16">
        <f t="shared" si="308"/>
        <v>41910.788842592592</v>
      </c>
      <c r="U3961" s="14">
        <f t="shared" si="309"/>
        <v>2014</v>
      </c>
      <c r="V3961" s="17"/>
    </row>
    <row r="3962" spans="1:22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7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06"/>
        <v>11.25</v>
      </c>
      <c r="Q3962" s="11" t="s">
        <v>8314</v>
      </c>
      <c r="R3962" t="s">
        <v>8315</v>
      </c>
      <c r="S3962" s="16">
        <f t="shared" si="307"/>
        <v>42342.845555555556</v>
      </c>
      <c r="T3962" s="16">
        <f t="shared" si="308"/>
        <v>42372.845555555556</v>
      </c>
      <c r="U3962" s="14">
        <f t="shared" si="309"/>
        <v>2015</v>
      </c>
      <c r="V3962" s="17"/>
    </row>
    <row r="3963" spans="1:22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7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06"/>
        <v>10.5</v>
      </c>
      <c r="Q3963" s="11" t="s">
        <v>8314</v>
      </c>
      <c r="R3963" t="s">
        <v>8315</v>
      </c>
      <c r="S3963" s="16">
        <f t="shared" si="307"/>
        <v>41745.891319444447</v>
      </c>
      <c r="T3963" s="16">
        <f t="shared" si="308"/>
        <v>41767.891319444447</v>
      </c>
      <c r="U3963" s="14">
        <f t="shared" si="309"/>
        <v>2014</v>
      </c>
      <c r="V3963" s="17"/>
    </row>
    <row r="3964" spans="1:22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7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06"/>
        <v>15</v>
      </c>
      <c r="Q3964" s="11" t="s">
        <v>8314</v>
      </c>
      <c r="R3964" t="s">
        <v>8315</v>
      </c>
      <c r="S3964" s="16">
        <f t="shared" si="307"/>
        <v>42311.621458333335</v>
      </c>
      <c r="T3964" s="16">
        <f t="shared" si="308"/>
        <v>42336.621458333335</v>
      </c>
      <c r="U3964" s="14">
        <f t="shared" si="309"/>
        <v>2015</v>
      </c>
      <c r="V3964" s="17"/>
    </row>
    <row r="3965" spans="1:22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7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06"/>
        <v>0</v>
      </c>
      <c r="Q3965" s="11" t="s">
        <v>8314</v>
      </c>
      <c r="R3965" t="s">
        <v>8315</v>
      </c>
      <c r="S3965" s="16">
        <f t="shared" si="307"/>
        <v>42296.154131944444</v>
      </c>
      <c r="T3965" s="16">
        <f t="shared" si="308"/>
        <v>42326.195798611108</v>
      </c>
      <c r="U3965" s="14">
        <f t="shared" si="309"/>
        <v>2015</v>
      </c>
      <c r="V3965" s="17"/>
    </row>
    <row r="3966" spans="1:22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7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06"/>
        <v>42</v>
      </c>
      <c r="Q3966" s="11" t="s">
        <v>8314</v>
      </c>
      <c r="R3966" t="s">
        <v>8315</v>
      </c>
      <c r="S3966" s="16">
        <f t="shared" si="307"/>
        <v>42053.722060185188</v>
      </c>
      <c r="T3966" s="16">
        <f t="shared" si="308"/>
        <v>42113.680393518516</v>
      </c>
      <c r="U3966" s="14">
        <f t="shared" si="309"/>
        <v>2015</v>
      </c>
      <c r="V3966" s="17"/>
    </row>
    <row r="3967" spans="1:22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7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06"/>
        <v>71.25</v>
      </c>
      <c r="Q3967" s="11" t="s">
        <v>8314</v>
      </c>
      <c r="R3967" t="s">
        <v>8315</v>
      </c>
      <c r="S3967" s="16">
        <f t="shared" si="307"/>
        <v>42414.235879629632</v>
      </c>
      <c r="T3967" s="16">
        <f t="shared" si="308"/>
        <v>42474.194212962961</v>
      </c>
      <c r="U3967" s="14">
        <f t="shared" si="309"/>
        <v>2016</v>
      </c>
      <c r="V3967" s="17"/>
    </row>
    <row r="3968" spans="1:22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7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06"/>
        <v>22.5</v>
      </c>
      <c r="Q3968" s="11" t="s">
        <v>8314</v>
      </c>
      <c r="R3968" t="s">
        <v>8315</v>
      </c>
      <c r="S3968" s="16">
        <f t="shared" si="307"/>
        <v>41801.711550925924</v>
      </c>
      <c r="T3968" s="16">
        <f t="shared" si="308"/>
        <v>41844.124305555553</v>
      </c>
      <c r="U3968" s="14">
        <f t="shared" si="309"/>
        <v>2014</v>
      </c>
      <c r="V3968" s="17"/>
    </row>
    <row r="3969" spans="1:22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7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06"/>
        <v>41</v>
      </c>
      <c r="Q3969" s="11" t="s">
        <v>8314</v>
      </c>
      <c r="R3969" t="s">
        <v>8315</v>
      </c>
      <c r="S3969" s="16">
        <f t="shared" si="307"/>
        <v>42770.290590277778</v>
      </c>
      <c r="T3969" s="16">
        <f t="shared" si="308"/>
        <v>42800.290590277778</v>
      </c>
      <c r="U3969" s="14">
        <f t="shared" si="309"/>
        <v>2017</v>
      </c>
      <c r="V3969" s="17"/>
    </row>
    <row r="3970" spans="1:22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7">
        <f t="shared" ref="F3970:F4033" si="310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306"/>
        <v>47.91</v>
      </c>
      <c r="Q3970" s="11" t="s">
        <v>8314</v>
      </c>
      <c r="R3970" t="s">
        <v>8315</v>
      </c>
      <c r="S3970" s="16">
        <f t="shared" si="307"/>
        <v>42452.815659722226</v>
      </c>
      <c r="T3970" s="16">
        <f t="shared" si="308"/>
        <v>42512.815659722226</v>
      </c>
      <c r="U3970" s="14">
        <f t="shared" si="309"/>
        <v>2016</v>
      </c>
      <c r="V3970" s="17"/>
    </row>
    <row r="3971" spans="1:22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7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311">IFERROR(ROUND(E3971/M3971,2),0)</f>
        <v>35.17</v>
      </c>
      <c r="Q3971" s="11" t="s">
        <v>8314</v>
      </c>
      <c r="R3971" t="s">
        <v>8315</v>
      </c>
      <c r="S3971" s="16">
        <f t="shared" ref="S3971:S4034" si="312">(((K3971/60)/60)/24)+DATE(1970,1,1)</f>
        <v>42601.854699074072</v>
      </c>
      <c r="T3971" s="16">
        <f t="shared" ref="T3971:T4034" si="313">(((J3971/60)/60)/24)+DATE(1970,1,1)</f>
        <v>42611.163194444445</v>
      </c>
      <c r="U3971" s="14">
        <f t="shared" si="309"/>
        <v>2016</v>
      </c>
      <c r="V3971" s="17"/>
    </row>
    <row r="3972" spans="1:22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7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11"/>
        <v>5.5</v>
      </c>
      <c r="Q3972" s="11" t="s">
        <v>8314</v>
      </c>
      <c r="R3972" t="s">
        <v>8315</v>
      </c>
      <c r="S3972" s="16">
        <f t="shared" si="312"/>
        <v>42447.863553240735</v>
      </c>
      <c r="T3972" s="16">
        <f t="shared" si="313"/>
        <v>42477.863553240735</v>
      </c>
      <c r="U3972" s="14">
        <f t="shared" ref="U3972:U4035" si="314">YEAR(S3972)</f>
        <v>2016</v>
      </c>
      <c r="V3972" s="17"/>
    </row>
    <row r="3973" spans="1:22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7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11"/>
        <v>22.67</v>
      </c>
      <c r="Q3973" s="11" t="s">
        <v>8314</v>
      </c>
      <c r="R3973" t="s">
        <v>8315</v>
      </c>
      <c r="S3973" s="16">
        <f t="shared" si="312"/>
        <v>41811.536180555559</v>
      </c>
      <c r="T3973" s="16">
        <f t="shared" si="313"/>
        <v>41841.536180555559</v>
      </c>
      <c r="U3973" s="14">
        <f t="shared" si="314"/>
        <v>2014</v>
      </c>
      <c r="V3973" s="17"/>
    </row>
    <row r="3974" spans="1:22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7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11"/>
        <v>26.38</v>
      </c>
      <c r="Q3974" s="11" t="s">
        <v>8314</v>
      </c>
      <c r="R3974" t="s">
        <v>8315</v>
      </c>
      <c r="S3974" s="16">
        <f t="shared" si="312"/>
        <v>41981.067523148144</v>
      </c>
      <c r="T3974" s="16">
        <f t="shared" si="313"/>
        <v>42041.067523148144</v>
      </c>
      <c r="U3974" s="14">
        <f t="shared" si="314"/>
        <v>2014</v>
      </c>
      <c r="V3974" s="17"/>
    </row>
    <row r="3975" spans="1:22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7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11"/>
        <v>105.54</v>
      </c>
      <c r="Q3975" s="11" t="s">
        <v>8314</v>
      </c>
      <c r="R3975" t="s">
        <v>8315</v>
      </c>
      <c r="S3975" s="16">
        <f t="shared" si="312"/>
        <v>42469.68414351852</v>
      </c>
      <c r="T3975" s="16">
        <f t="shared" si="313"/>
        <v>42499.166666666672</v>
      </c>
      <c r="U3975" s="14">
        <f t="shared" si="314"/>
        <v>2016</v>
      </c>
      <c r="V3975" s="17"/>
    </row>
    <row r="3976" spans="1:22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7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11"/>
        <v>29.09</v>
      </c>
      <c r="Q3976" s="11" t="s">
        <v>8314</v>
      </c>
      <c r="R3976" t="s">
        <v>8315</v>
      </c>
      <c r="S3976" s="16">
        <f t="shared" si="312"/>
        <v>42493.546851851846</v>
      </c>
      <c r="T3976" s="16">
        <f t="shared" si="313"/>
        <v>42523.546851851846</v>
      </c>
      <c r="U3976" s="14">
        <f t="shared" si="314"/>
        <v>2016</v>
      </c>
      <c r="V3976" s="17"/>
    </row>
    <row r="3977" spans="1:22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7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11"/>
        <v>0</v>
      </c>
      <c r="Q3977" s="11" t="s">
        <v>8314</v>
      </c>
      <c r="R3977" t="s">
        <v>8315</v>
      </c>
      <c r="S3977" s="16">
        <f t="shared" si="312"/>
        <v>42534.866875</v>
      </c>
      <c r="T3977" s="16">
        <f t="shared" si="313"/>
        <v>42564.866875</v>
      </c>
      <c r="U3977" s="14">
        <f t="shared" si="314"/>
        <v>2016</v>
      </c>
      <c r="V3977" s="17"/>
    </row>
    <row r="3978" spans="1:22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7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11"/>
        <v>62</v>
      </c>
      <c r="Q3978" s="11" t="s">
        <v>8314</v>
      </c>
      <c r="R3978" t="s">
        <v>8315</v>
      </c>
      <c r="S3978" s="16">
        <f t="shared" si="312"/>
        <v>41830.858344907407</v>
      </c>
      <c r="T3978" s="16">
        <f t="shared" si="313"/>
        <v>41852.291666666664</v>
      </c>
      <c r="U3978" s="14">
        <f t="shared" si="314"/>
        <v>2014</v>
      </c>
      <c r="V3978" s="17"/>
    </row>
    <row r="3979" spans="1:22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7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11"/>
        <v>217.5</v>
      </c>
      <c r="Q3979" s="11" t="s">
        <v>8314</v>
      </c>
      <c r="R3979" t="s">
        <v>8315</v>
      </c>
      <c r="S3979" s="16">
        <f t="shared" si="312"/>
        <v>42543.788564814815</v>
      </c>
      <c r="T3979" s="16">
        <f t="shared" si="313"/>
        <v>42573.788564814815</v>
      </c>
      <c r="U3979" s="14">
        <f t="shared" si="314"/>
        <v>2016</v>
      </c>
      <c r="V3979" s="17"/>
    </row>
    <row r="3980" spans="1:22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7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11"/>
        <v>26.75</v>
      </c>
      <c r="Q3980" s="11" t="s">
        <v>8314</v>
      </c>
      <c r="R3980" t="s">
        <v>8315</v>
      </c>
      <c r="S3980" s="16">
        <f t="shared" si="312"/>
        <v>41975.642974537041</v>
      </c>
      <c r="T3980" s="16">
        <f t="shared" si="313"/>
        <v>42035.642974537041</v>
      </c>
      <c r="U3980" s="14">
        <f t="shared" si="314"/>
        <v>2014</v>
      </c>
      <c r="V3980" s="17"/>
    </row>
    <row r="3981" spans="1:22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7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11"/>
        <v>18.329999999999998</v>
      </c>
      <c r="Q3981" s="11" t="s">
        <v>8314</v>
      </c>
      <c r="R3981" t="s">
        <v>8315</v>
      </c>
      <c r="S3981" s="16">
        <f t="shared" si="312"/>
        <v>42069.903437500005</v>
      </c>
      <c r="T3981" s="16">
        <f t="shared" si="313"/>
        <v>42092.833333333328</v>
      </c>
      <c r="U3981" s="14">
        <f t="shared" si="314"/>
        <v>2015</v>
      </c>
      <c r="V3981" s="17"/>
    </row>
    <row r="3982" spans="1:22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7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11"/>
        <v>64.290000000000006</v>
      </c>
      <c r="Q3982" s="11" t="s">
        <v>8314</v>
      </c>
      <c r="R3982" t="s">
        <v>8315</v>
      </c>
      <c r="S3982" s="16">
        <f t="shared" si="312"/>
        <v>41795.598923611113</v>
      </c>
      <c r="T3982" s="16">
        <f t="shared" si="313"/>
        <v>41825.598923611113</v>
      </c>
      <c r="U3982" s="14">
        <f t="shared" si="314"/>
        <v>2014</v>
      </c>
      <c r="V3982" s="17"/>
    </row>
    <row r="3983" spans="1:22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7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11"/>
        <v>175</v>
      </c>
      <c r="Q3983" s="11" t="s">
        <v>8314</v>
      </c>
      <c r="R3983" t="s">
        <v>8315</v>
      </c>
      <c r="S3983" s="16">
        <f t="shared" si="312"/>
        <v>42508.179965277777</v>
      </c>
      <c r="T3983" s="16">
        <f t="shared" si="313"/>
        <v>42568.179965277777</v>
      </c>
      <c r="U3983" s="14">
        <f t="shared" si="314"/>
        <v>2016</v>
      </c>
      <c r="V3983" s="17"/>
    </row>
    <row r="3984" spans="1:22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7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11"/>
        <v>34</v>
      </c>
      <c r="Q3984" s="11" t="s">
        <v>8314</v>
      </c>
      <c r="R3984" t="s">
        <v>8315</v>
      </c>
      <c r="S3984" s="16">
        <f t="shared" si="312"/>
        <v>42132.809953703705</v>
      </c>
      <c r="T3984" s="16">
        <f t="shared" si="313"/>
        <v>42192.809953703705</v>
      </c>
      <c r="U3984" s="14">
        <f t="shared" si="314"/>
        <v>2015</v>
      </c>
      <c r="V3984" s="17"/>
    </row>
    <row r="3985" spans="1:22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7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11"/>
        <v>84.28</v>
      </c>
      <c r="Q3985" s="11" t="s">
        <v>8314</v>
      </c>
      <c r="R3985" t="s">
        <v>8315</v>
      </c>
      <c r="S3985" s="16">
        <f t="shared" si="312"/>
        <v>41747.86986111111</v>
      </c>
      <c r="T3985" s="16">
        <f t="shared" si="313"/>
        <v>41779.290972222225</v>
      </c>
      <c r="U3985" s="14">
        <f t="shared" si="314"/>
        <v>2014</v>
      </c>
      <c r="V3985" s="17"/>
    </row>
    <row r="3986" spans="1:22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7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11"/>
        <v>9.5</v>
      </c>
      <c r="Q3986" s="11" t="s">
        <v>8314</v>
      </c>
      <c r="R3986" t="s">
        <v>8315</v>
      </c>
      <c r="S3986" s="16">
        <f t="shared" si="312"/>
        <v>41920.963472222218</v>
      </c>
      <c r="T3986" s="16">
        <f t="shared" si="313"/>
        <v>41951</v>
      </c>
      <c r="U3986" s="14">
        <f t="shared" si="314"/>
        <v>2014</v>
      </c>
      <c r="V3986" s="17"/>
    </row>
    <row r="3987" spans="1:22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7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11"/>
        <v>33.74</v>
      </c>
      <c r="Q3987" s="11" t="s">
        <v>8314</v>
      </c>
      <c r="R3987" t="s">
        <v>8315</v>
      </c>
      <c r="S3987" s="16">
        <f t="shared" si="312"/>
        <v>42399.707407407404</v>
      </c>
      <c r="T3987" s="16">
        <f t="shared" si="313"/>
        <v>42420.878472222219</v>
      </c>
      <c r="U3987" s="14">
        <f t="shared" si="314"/>
        <v>2016</v>
      </c>
      <c r="V3987" s="17"/>
    </row>
    <row r="3988" spans="1:22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7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11"/>
        <v>37.54</v>
      </c>
      <c r="Q3988" s="11" t="s">
        <v>8314</v>
      </c>
      <c r="R3988" t="s">
        <v>8315</v>
      </c>
      <c r="S3988" s="16">
        <f t="shared" si="312"/>
        <v>42467.548541666663</v>
      </c>
      <c r="T3988" s="16">
        <f t="shared" si="313"/>
        <v>42496.544444444444</v>
      </c>
      <c r="U3988" s="14">
        <f t="shared" si="314"/>
        <v>2016</v>
      </c>
      <c r="V3988" s="17"/>
    </row>
    <row r="3989" spans="1:22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7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11"/>
        <v>11.62</v>
      </c>
      <c r="Q3989" s="11" t="s">
        <v>8314</v>
      </c>
      <c r="R3989" t="s">
        <v>8315</v>
      </c>
      <c r="S3989" s="16">
        <f t="shared" si="312"/>
        <v>41765.92465277778</v>
      </c>
      <c r="T3989" s="16">
        <f t="shared" si="313"/>
        <v>41775.92465277778</v>
      </c>
      <c r="U3989" s="14">
        <f t="shared" si="314"/>
        <v>2014</v>
      </c>
      <c r="V3989" s="17"/>
    </row>
    <row r="3990" spans="1:22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7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11"/>
        <v>8</v>
      </c>
      <c r="Q3990" s="11" t="s">
        <v>8314</v>
      </c>
      <c r="R3990" t="s">
        <v>8315</v>
      </c>
      <c r="S3990" s="16">
        <f t="shared" si="312"/>
        <v>42230.08116898148</v>
      </c>
      <c r="T3990" s="16">
        <f t="shared" si="313"/>
        <v>42245.08116898148</v>
      </c>
      <c r="U3990" s="14">
        <f t="shared" si="314"/>
        <v>2015</v>
      </c>
      <c r="V3990" s="17"/>
    </row>
    <row r="3991" spans="1:22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7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11"/>
        <v>0</v>
      </c>
      <c r="Q3991" s="11" t="s">
        <v>8314</v>
      </c>
      <c r="R3991" t="s">
        <v>8315</v>
      </c>
      <c r="S3991" s="16">
        <f t="shared" si="312"/>
        <v>42286.749780092592</v>
      </c>
      <c r="T3991" s="16">
        <f t="shared" si="313"/>
        <v>42316.791446759264</v>
      </c>
      <c r="U3991" s="14">
        <f t="shared" si="314"/>
        <v>2015</v>
      </c>
      <c r="V3991" s="17"/>
    </row>
    <row r="3992" spans="1:22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7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11"/>
        <v>23</v>
      </c>
      <c r="Q3992" s="11" t="s">
        <v>8314</v>
      </c>
      <c r="R3992" t="s">
        <v>8315</v>
      </c>
      <c r="S3992" s="16">
        <f t="shared" si="312"/>
        <v>42401.672372685185</v>
      </c>
      <c r="T3992" s="16">
        <f t="shared" si="313"/>
        <v>42431.672372685185</v>
      </c>
      <c r="U3992" s="14">
        <f t="shared" si="314"/>
        <v>2016</v>
      </c>
      <c r="V3992" s="17"/>
    </row>
    <row r="3993" spans="1:22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7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11"/>
        <v>100</v>
      </c>
      <c r="Q3993" s="11" t="s">
        <v>8314</v>
      </c>
      <c r="R3993" t="s">
        <v>8315</v>
      </c>
      <c r="S3993" s="16">
        <f t="shared" si="312"/>
        <v>42125.644467592589</v>
      </c>
      <c r="T3993" s="16">
        <f t="shared" si="313"/>
        <v>42155.644467592589</v>
      </c>
      <c r="U3993" s="14">
        <f t="shared" si="314"/>
        <v>2015</v>
      </c>
      <c r="V3993" s="17"/>
    </row>
    <row r="3994" spans="1:22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7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11"/>
        <v>60.11</v>
      </c>
      <c r="Q3994" s="11" t="s">
        <v>8314</v>
      </c>
      <c r="R3994" t="s">
        <v>8315</v>
      </c>
      <c r="S3994" s="16">
        <f t="shared" si="312"/>
        <v>42289.94049768518</v>
      </c>
      <c r="T3994" s="16">
        <f t="shared" si="313"/>
        <v>42349.982164351852</v>
      </c>
      <c r="U3994" s="14">
        <f t="shared" si="314"/>
        <v>2015</v>
      </c>
      <c r="V3994" s="17"/>
    </row>
    <row r="3995" spans="1:22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7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11"/>
        <v>3</v>
      </c>
      <c r="Q3995" s="11" t="s">
        <v>8314</v>
      </c>
      <c r="R3995" t="s">
        <v>8315</v>
      </c>
      <c r="S3995" s="16">
        <f t="shared" si="312"/>
        <v>42107.864722222221</v>
      </c>
      <c r="T3995" s="16">
        <f t="shared" si="313"/>
        <v>42137.864722222221</v>
      </c>
      <c r="U3995" s="14">
        <f t="shared" si="314"/>
        <v>2015</v>
      </c>
      <c r="V3995" s="17"/>
    </row>
    <row r="3996" spans="1:22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7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11"/>
        <v>5</v>
      </c>
      <c r="Q3996" s="11" t="s">
        <v>8314</v>
      </c>
      <c r="R3996" t="s">
        <v>8315</v>
      </c>
      <c r="S3996" s="16">
        <f t="shared" si="312"/>
        <v>41809.389930555553</v>
      </c>
      <c r="T3996" s="16">
        <f t="shared" si="313"/>
        <v>41839.389930555553</v>
      </c>
      <c r="U3996" s="14">
        <f t="shared" si="314"/>
        <v>2014</v>
      </c>
      <c r="V3996" s="17"/>
    </row>
    <row r="3997" spans="1:22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7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11"/>
        <v>17.5</v>
      </c>
      <c r="Q3997" s="11" t="s">
        <v>8314</v>
      </c>
      <c r="R3997" t="s">
        <v>8315</v>
      </c>
      <c r="S3997" s="16">
        <f t="shared" si="312"/>
        <v>42019.683761574073</v>
      </c>
      <c r="T3997" s="16">
        <f t="shared" si="313"/>
        <v>42049.477083333331</v>
      </c>
      <c r="U3997" s="14">
        <f t="shared" si="314"/>
        <v>2015</v>
      </c>
      <c r="V3997" s="17"/>
    </row>
    <row r="3998" spans="1:22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7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11"/>
        <v>29.24</v>
      </c>
      <c r="Q3998" s="11" t="s">
        <v>8314</v>
      </c>
      <c r="R3998" t="s">
        <v>8315</v>
      </c>
      <c r="S3998" s="16">
        <f t="shared" si="312"/>
        <v>41950.26694444444</v>
      </c>
      <c r="T3998" s="16">
        <f t="shared" si="313"/>
        <v>41963.669444444444</v>
      </c>
      <c r="U3998" s="14">
        <f t="shared" si="314"/>
        <v>2014</v>
      </c>
      <c r="V3998" s="17"/>
    </row>
    <row r="3999" spans="1:22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7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11"/>
        <v>0</v>
      </c>
      <c r="Q3999" s="11" t="s">
        <v>8314</v>
      </c>
      <c r="R3999" t="s">
        <v>8315</v>
      </c>
      <c r="S3999" s="16">
        <f t="shared" si="312"/>
        <v>42069.391446759255</v>
      </c>
      <c r="T3999" s="16">
        <f t="shared" si="313"/>
        <v>42099.349780092598</v>
      </c>
      <c r="U3999" s="14">
        <f t="shared" si="314"/>
        <v>2015</v>
      </c>
      <c r="V3999" s="17"/>
    </row>
    <row r="4000" spans="1:22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7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11"/>
        <v>59.58</v>
      </c>
      <c r="Q4000" s="11" t="s">
        <v>8314</v>
      </c>
      <c r="R4000" t="s">
        <v>8315</v>
      </c>
      <c r="S4000" s="16">
        <f t="shared" si="312"/>
        <v>42061.963263888887</v>
      </c>
      <c r="T4000" s="16">
        <f t="shared" si="313"/>
        <v>42091.921597222223</v>
      </c>
      <c r="U4000" s="14">
        <f t="shared" si="314"/>
        <v>2015</v>
      </c>
      <c r="V4000" s="17"/>
    </row>
    <row r="4001" spans="1:22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7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11"/>
        <v>82.57</v>
      </c>
      <c r="Q4001" s="11" t="s">
        <v>8314</v>
      </c>
      <c r="R4001" t="s">
        <v>8315</v>
      </c>
      <c r="S4001" s="16">
        <f t="shared" si="312"/>
        <v>41842.828680555554</v>
      </c>
      <c r="T4001" s="16">
        <f t="shared" si="313"/>
        <v>41882.827650462961</v>
      </c>
      <c r="U4001" s="14">
        <f t="shared" si="314"/>
        <v>2014</v>
      </c>
      <c r="V4001" s="17"/>
    </row>
    <row r="4002" spans="1:22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7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11"/>
        <v>10</v>
      </c>
      <c r="Q4002" s="11" t="s">
        <v>8314</v>
      </c>
      <c r="R4002" t="s">
        <v>8315</v>
      </c>
      <c r="S4002" s="16">
        <f t="shared" si="312"/>
        <v>42437.64534722222</v>
      </c>
      <c r="T4002" s="16">
        <f t="shared" si="313"/>
        <v>42497.603680555556</v>
      </c>
      <c r="U4002" s="14">
        <f t="shared" si="314"/>
        <v>2016</v>
      </c>
      <c r="V4002" s="17"/>
    </row>
    <row r="4003" spans="1:22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7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11"/>
        <v>32.36</v>
      </c>
      <c r="Q4003" s="11" t="s">
        <v>8314</v>
      </c>
      <c r="R4003" t="s">
        <v>8315</v>
      </c>
      <c r="S4003" s="16">
        <f t="shared" si="312"/>
        <v>42775.964212962965</v>
      </c>
      <c r="T4003" s="16">
        <f t="shared" si="313"/>
        <v>42795.791666666672</v>
      </c>
      <c r="U4003" s="14">
        <f t="shared" si="314"/>
        <v>2017</v>
      </c>
      <c r="V4003" s="17"/>
    </row>
    <row r="4004" spans="1:22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7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11"/>
        <v>5.75</v>
      </c>
      <c r="Q4004" s="11" t="s">
        <v>8314</v>
      </c>
      <c r="R4004" t="s">
        <v>8315</v>
      </c>
      <c r="S4004" s="16">
        <f t="shared" si="312"/>
        <v>41879.043530092589</v>
      </c>
      <c r="T4004" s="16">
        <f t="shared" si="313"/>
        <v>41909.043530092589</v>
      </c>
      <c r="U4004" s="14">
        <f t="shared" si="314"/>
        <v>2014</v>
      </c>
      <c r="V4004" s="17"/>
    </row>
    <row r="4005" spans="1:22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7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11"/>
        <v>100.5</v>
      </c>
      <c r="Q4005" s="11" t="s">
        <v>8314</v>
      </c>
      <c r="R4005" t="s">
        <v>8315</v>
      </c>
      <c r="S4005" s="16">
        <f t="shared" si="312"/>
        <v>42020.587349537032</v>
      </c>
      <c r="T4005" s="16">
        <f t="shared" si="313"/>
        <v>42050.587349537032</v>
      </c>
      <c r="U4005" s="14">
        <f t="shared" si="314"/>
        <v>2015</v>
      </c>
      <c r="V4005" s="17"/>
    </row>
    <row r="4006" spans="1:22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7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11"/>
        <v>1</v>
      </c>
      <c r="Q4006" s="11" t="s">
        <v>8314</v>
      </c>
      <c r="R4006" t="s">
        <v>8315</v>
      </c>
      <c r="S4006" s="16">
        <f t="shared" si="312"/>
        <v>41890.16269675926</v>
      </c>
      <c r="T4006" s="16">
        <f t="shared" si="313"/>
        <v>41920.16269675926</v>
      </c>
      <c r="U4006" s="14">
        <f t="shared" si="314"/>
        <v>2014</v>
      </c>
      <c r="V4006" s="17"/>
    </row>
    <row r="4007" spans="1:22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7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11"/>
        <v>20</v>
      </c>
      <c r="Q4007" s="11" t="s">
        <v>8314</v>
      </c>
      <c r="R4007" t="s">
        <v>8315</v>
      </c>
      <c r="S4007" s="16">
        <f t="shared" si="312"/>
        <v>41872.807696759257</v>
      </c>
      <c r="T4007" s="16">
        <f t="shared" si="313"/>
        <v>41932.807696759257</v>
      </c>
      <c r="U4007" s="14">
        <f t="shared" si="314"/>
        <v>2014</v>
      </c>
      <c r="V4007" s="17"/>
    </row>
    <row r="4008" spans="1:22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7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11"/>
        <v>2</v>
      </c>
      <c r="Q4008" s="11" t="s">
        <v>8314</v>
      </c>
      <c r="R4008" t="s">
        <v>8315</v>
      </c>
      <c r="S4008" s="16">
        <f t="shared" si="312"/>
        <v>42391.772997685184</v>
      </c>
      <c r="T4008" s="16">
        <f t="shared" si="313"/>
        <v>42416.772997685184</v>
      </c>
      <c r="U4008" s="14">
        <f t="shared" si="314"/>
        <v>2016</v>
      </c>
      <c r="V4008" s="17"/>
    </row>
    <row r="4009" spans="1:22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7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11"/>
        <v>5</v>
      </c>
      <c r="Q4009" s="11" t="s">
        <v>8314</v>
      </c>
      <c r="R4009" t="s">
        <v>8315</v>
      </c>
      <c r="S4009" s="16">
        <f t="shared" si="312"/>
        <v>41848.772928240738</v>
      </c>
      <c r="T4009" s="16">
        <f t="shared" si="313"/>
        <v>41877.686111111114</v>
      </c>
      <c r="U4009" s="14">
        <f t="shared" si="314"/>
        <v>2014</v>
      </c>
      <c r="V4009" s="17"/>
    </row>
    <row r="4010" spans="1:22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7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11"/>
        <v>15</v>
      </c>
      <c r="Q4010" s="11" t="s">
        <v>8314</v>
      </c>
      <c r="R4010" t="s">
        <v>8315</v>
      </c>
      <c r="S4010" s="16">
        <f t="shared" si="312"/>
        <v>42177.964201388888</v>
      </c>
      <c r="T4010" s="16">
        <f t="shared" si="313"/>
        <v>42207.964201388888</v>
      </c>
      <c r="U4010" s="14">
        <f t="shared" si="314"/>
        <v>2015</v>
      </c>
      <c r="V4010" s="17"/>
    </row>
    <row r="4011" spans="1:22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7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11"/>
        <v>25</v>
      </c>
      <c r="Q4011" s="11" t="s">
        <v>8314</v>
      </c>
      <c r="R4011" t="s">
        <v>8315</v>
      </c>
      <c r="S4011" s="16">
        <f t="shared" si="312"/>
        <v>41851.700925925928</v>
      </c>
      <c r="T4011" s="16">
        <f t="shared" si="313"/>
        <v>41891.700925925928</v>
      </c>
      <c r="U4011" s="14">
        <f t="shared" si="314"/>
        <v>2014</v>
      </c>
      <c r="V4011" s="17"/>
    </row>
    <row r="4012" spans="1:22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7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11"/>
        <v>45.84</v>
      </c>
      <c r="Q4012" s="11" t="s">
        <v>8314</v>
      </c>
      <c r="R4012" t="s">
        <v>8315</v>
      </c>
      <c r="S4012" s="16">
        <f t="shared" si="312"/>
        <v>41921.770439814813</v>
      </c>
      <c r="T4012" s="16">
        <f t="shared" si="313"/>
        <v>41938.770439814813</v>
      </c>
      <c r="U4012" s="14">
        <f t="shared" si="314"/>
        <v>2014</v>
      </c>
      <c r="V4012" s="17"/>
    </row>
    <row r="4013" spans="1:22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7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11"/>
        <v>4.75</v>
      </c>
      <c r="Q4013" s="11" t="s">
        <v>8314</v>
      </c>
      <c r="R4013" t="s">
        <v>8315</v>
      </c>
      <c r="S4013" s="16">
        <f t="shared" si="312"/>
        <v>42002.54488425926</v>
      </c>
      <c r="T4013" s="16">
        <f t="shared" si="313"/>
        <v>42032.54488425926</v>
      </c>
      <c r="U4013" s="14">
        <f t="shared" si="314"/>
        <v>2014</v>
      </c>
      <c r="V4013" s="17"/>
    </row>
    <row r="4014" spans="1:22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7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11"/>
        <v>0</v>
      </c>
      <c r="Q4014" s="11" t="s">
        <v>8314</v>
      </c>
      <c r="R4014" t="s">
        <v>8315</v>
      </c>
      <c r="S4014" s="16">
        <f t="shared" si="312"/>
        <v>42096.544548611113</v>
      </c>
      <c r="T4014" s="16">
        <f t="shared" si="313"/>
        <v>42126.544548611113</v>
      </c>
      <c r="U4014" s="14">
        <f t="shared" si="314"/>
        <v>2015</v>
      </c>
      <c r="V4014" s="17"/>
    </row>
    <row r="4015" spans="1:22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7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11"/>
        <v>13</v>
      </c>
      <c r="Q4015" s="11" t="s">
        <v>8314</v>
      </c>
      <c r="R4015" t="s">
        <v>8315</v>
      </c>
      <c r="S4015" s="16">
        <f t="shared" si="312"/>
        <v>42021.301192129627</v>
      </c>
      <c r="T4015" s="16">
        <f t="shared" si="313"/>
        <v>42051.301192129627</v>
      </c>
      <c r="U4015" s="14">
        <f t="shared" si="314"/>
        <v>2015</v>
      </c>
      <c r="V4015" s="17"/>
    </row>
    <row r="4016" spans="1:22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7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11"/>
        <v>0</v>
      </c>
      <c r="Q4016" s="11" t="s">
        <v>8314</v>
      </c>
      <c r="R4016" t="s">
        <v>8315</v>
      </c>
      <c r="S4016" s="16">
        <f t="shared" si="312"/>
        <v>42419.246168981481</v>
      </c>
      <c r="T4016" s="16">
        <f t="shared" si="313"/>
        <v>42434.246168981481</v>
      </c>
      <c r="U4016" s="14">
        <f t="shared" si="314"/>
        <v>2016</v>
      </c>
      <c r="V4016" s="17"/>
    </row>
    <row r="4017" spans="1:22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7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11"/>
        <v>1</v>
      </c>
      <c r="Q4017" s="11" t="s">
        <v>8314</v>
      </c>
      <c r="R4017" t="s">
        <v>8315</v>
      </c>
      <c r="S4017" s="16">
        <f t="shared" si="312"/>
        <v>42174.780821759254</v>
      </c>
      <c r="T4017" s="16">
        <f t="shared" si="313"/>
        <v>42204.780821759254</v>
      </c>
      <c r="U4017" s="14">
        <f t="shared" si="314"/>
        <v>2015</v>
      </c>
      <c r="V4017" s="17"/>
    </row>
    <row r="4018" spans="1:22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7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11"/>
        <v>10</v>
      </c>
      <c r="Q4018" s="11" t="s">
        <v>8314</v>
      </c>
      <c r="R4018" t="s">
        <v>8315</v>
      </c>
      <c r="S4018" s="16">
        <f t="shared" si="312"/>
        <v>41869.872685185182</v>
      </c>
      <c r="T4018" s="16">
        <f t="shared" si="313"/>
        <v>41899.872685185182</v>
      </c>
      <c r="U4018" s="14">
        <f t="shared" si="314"/>
        <v>2014</v>
      </c>
      <c r="V4018" s="17"/>
    </row>
    <row r="4019" spans="1:22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7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11"/>
        <v>52.5</v>
      </c>
      <c r="Q4019" s="11" t="s">
        <v>8314</v>
      </c>
      <c r="R4019" t="s">
        <v>8315</v>
      </c>
      <c r="S4019" s="16">
        <f t="shared" si="312"/>
        <v>41856.672152777777</v>
      </c>
      <c r="T4019" s="16">
        <f t="shared" si="313"/>
        <v>41886.672152777777</v>
      </c>
      <c r="U4019" s="14">
        <f t="shared" si="314"/>
        <v>2014</v>
      </c>
      <c r="V4019" s="17"/>
    </row>
    <row r="4020" spans="1:22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7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11"/>
        <v>32.5</v>
      </c>
      <c r="Q4020" s="11" t="s">
        <v>8314</v>
      </c>
      <c r="R4020" t="s">
        <v>8315</v>
      </c>
      <c r="S4020" s="16">
        <f t="shared" si="312"/>
        <v>42620.91097222222</v>
      </c>
      <c r="T4020" s="16">
        <f t="shared" si="313"/>
        <v>42650.91097222222</v>
      </c>
      <c r="U4020" s="14">
        <f t="shared" si="314"/>
        <v>2016</v>
      </c>
      <c r="V4020" s="17"/>
    </row>
    <row r="4021" spans="1:22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7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11"/>
        <v>7.25</v>
      </c>
      <c r="Q4021" s="11" t="s">
        <v>8314</v>
      </c>
      <c r="R4021" t="s">
        <v>8315</v>
      </c>
      <c r="S4021" s="16">
        <f t="shared" si="312"/>
        <v>42417.675879629634</v>
      </c>
      <c r="T4021" s="16">
        <f t="shared" si="313"/>
        <v>42475.686111111107</v>
      </c>
      <c r="U4021" s="14">
        <f t="shared" si="314"/>
        <v>2016</v>
      </c>
      <c r="V4021" s="17"/>
    </row>
    <row r="4022" spans="1:22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7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11"/>
        <v>33.33</v>
      </c>
      <c r="Q4022" s="11" t="s">
        <v>8314</v>
      </c>
      <c r="R4022" t="s">
        <v>8315</v>
      </c>
      <c r="S4022" s="16">
        <f t="shared" si="312"/>
        <v>42057.190960648149</v>
      </c>
      <c r="T4022" s="16">
        <f t="shared" si="313"/>
        <v>42087.149293981478</v>
      </c>
      <c r="U4022" s="14">
        <f t="shared" si="314"/>
        <v>2015</v>
      </c>
      <c r="V4022" s="17"/>
    </row>
    <row r="4023" spans="1:22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7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11"/>
        <v>62.5</v>
      </c>
      <c r="Q4023" s="11" t="s">
        <v>8314</v>
      </c>
      <c r="R4023" t="s">
        <v>8315</v>
      </c>
      <c r="S4023" s="16">
        <f t="shared" si="312"/>
        <v>41878.911550925928</v>
      </c>
      <c r="T4023" s="16">
        <f t="shared" si="313"/>
        <v>41938.911550925928</v>
      </c>
      <c r="U4023" s="14">
        <f t="shared" si="314"/>
        <v>2014</v>
      </c>
      <c r="V4023" s="17"/>
    </row>
    <row r="4024" spans="1:22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7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11"/>
        <v>63.56</v>
      </c>
      <c r="Q4024" s="11" t="s">
        <v>8314</v>
      </c>
      <c r="R4024" t="s">
        <v>8315</v>
      </c>
      <c r="S4024" s="16">
        <f t="shared" si="312"/>
        <v>41990.584108796291</v>
      </c>
      <c r="T4024" s="16">
        <f t="shared" si="313"/>
        <v>42036.120833333334</v>
      </c>
      <c r="U4024" s="14">
        <f t="shared" si="314"/>
        <v>2014</v>
      </c>
      <c r="V4024" s="17"/>
    </row>
    <row r="4025" spans="1:22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7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11"/>
        <v>0</v>
      </c>
      <c r="Q4025" s="11" t="s">
        <v>8314</v>
      </c>
      <c r="R4025" t="s">
        <v>8315</v>
      </c>
      <c r="S4025" s="16">
        <f t="shared" si="312"/>
        <v>42408.999571759254</v>
      </c>
      <c r="T4025" s="16">
        <f t="shared" si="313"/>
        <v>42453.957905092597</v>
      </c>
      <c r="U4025" s="14">
        <f t="shared" si="314"/>
        <v>2016</v>
      </c>
      <c r="V4025" s="17"/>
    </row>
    <row r="4026" spans="1:22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7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11"/>
        <v>10</v>
      </c>
      <c r="Q4026" s="11" t="s">
        <v>8314</v>
      </c>
      <c r="R4026" t="s">
        <v>8315</v>
      </c>
      <c r="S4026" s="16">
        <f t="shared" si="312"/>
        <v>42217.670104166667</v>
      </c>
      <c r="T4026" s="16">
        <f t="shared" si="313"/>
        <v>42247.670104166667</v>
      </c>
      <c r="U4026" s="14">
        <f t="shared" si="314"/>
        <v>2015</v>
      </c>
      <c r="V4026" s="17"/>
    </row>
    <row r="4027" spans="1:22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7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11"/>
        <v>62.5</v>
      </c>
      <c r="Q4027" s="11" t="s">
        <v>8314</v>
      </c>
      <c r="R4027" t="s">
        <v>8315</v>
      </c>
      <c r="S4027" s="16">
        <f t="shared" si="312"/>
        <v>42151.237685185188</v>
      </c>
      <c r="T4027" s="16">
        <f t="shared" si="313"/>
        <v>42211.237685185188</v>
      </c>
      <c r="U4027" s="14">
        <f t="shared" si="314"/>
        <v>2015</v>
      </c>
      <c r="V4027" s="17"/>
    </row>
    <row r="4028" spans="1:22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7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11"/>
        <v>0</v>
      </c>
      <c r="Q4028" s="11" t="s">
        <v>8314</v>
      </c>
      <c r="R4028" t="s">
        <v>8315</v>
      </c>
      <c r="S4028" s="16">
        <f t="shared" si="312"/>
        <v>42282.655543981484</v>
      </c>
      <c r="T4028" s="16">
        <f t="shared" si="313"/>
        <v>42342.697210648148</v>
      </c>
      <c r="U4028" s="14">
        <f t="shared" si="314"/>
        <v>2015</v>
      </c>
      <c r="V4028" s="17"/>
    </row>
    <row r="4029" spans="1:22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7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11"/>
        <v>30.71</v>
      </c>
      <c r="Q4029" s="11" t="s">
        <v>8314</v>
      </c>
      <c r="R4029" t="s">
        <v>8315</v>
      </c>
      <c r="S4029" s="16">
        <f t="shared" si="312"/>
        <v>42768.97084490741</v>
      </c>
      <c r="T4029" s="16">
        <f t="shared" si="313"/>
        <v>42789.041666666672</v>
      </c>
      <c r="U4029" s="14">
        <f t="shared" si="314"/>
        <v>2017</v>
      </c>
      <c r="V4029" s="17"/>
    </row>
    <row r="4030" spans="1:22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7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11"/>
        <v>51</v>
      </c>
      <c r="Q4030" s="11" t="s">
        <v>8314</v>
      </c>
      <c r="R4030" t="s">
        <v>8315</v>
      </c>
      <c r="S4030" s="16">
        <f t="shared" si="312"/>
        <v>41765.938657407409</v>
      </c>
      <c r="T4030" s="16">
        <f t="shared" si="313"/>
        <v>41795.938657407409</v>
      </c>
      <c r="U4030" s="14">
        <f t="shared" si="314"/>
        <v>2014</v>
      </c>
      <c r="V4030" s="17"/>
    </row>
    <row r="4031" spans="1:22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7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11"/>
        <v>0</v>
      </c>
      <c r="Q4031" s="11" t="s">
        <v>8314</v>
      </c>
      <c r="R4031" t="s">
        <v>8315</v>
      </c>
      <c r="S4031" s="16">
        <f t="shared" si="312"/>
        <v>42322.025115740747</v>
      </c>
      <c r="T4031" s="16">
        <f t="shared" si="313"/>
        <v>42352.025115740747</v>
      </c>
      <c r="U4031" s="14">
        <f t="shared" si="314"/>
        <v>2015</v>
      </c>
      <c r="V4031" s="17"/>
    </row>
    <row r="4032" spans="1:22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7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11"/>
        <v>66.67</v>
      </c>
      <c r="Q4032" s="11" t="s">
        <v>8314</v>
      </c>
      <c r="R4032" t="s">
        <v>8315</v>
      </c>
      <c r="S4032" s="16">
        <f t="shared" si="312"/>
        <v>42374.655081018514</v>
      </c>
      <c r="T4032" s="16">
        <f t="shared" si="313"/>
        <v>42403.784027777772</v>
      </c>
      <c r="U4032" s="14">
        <f t="shared" si="314"/>
        <v>2016</v>
      </c>
      <c r="V4032" s="17"/>
    </row>
    <row r="4033" spans="1:22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7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11"/>
        <v>0</v>
      </c>
      <c r="Q4033" s="11" t="s">
        <v>8314</v>
      </c>
      <c r="R4033" t="s">
        <v>8315</v>
      </c>
      <c r="S4033" s="16">
        <f t="shared" si="312"/>
        <v>41941.585231481484</v>
      </c>
      <c r="T4033" s="16">
        <f t="shared" si="313"/>
        <v>41991.626898148148</v>
      </c>
      <c r="U4033" s="14">
        <f t="shared" si="314"/>
        <v>2014</v>
      </c>
      <c r="V4033" s="17"/>
    </row>
    <row r="4034" spans="1:22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7">
        <f t="shared" ref="F4034:F4097" si="315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311"/>
        <v>59</v>
      </c>
      <c r="Q4034" s="11" t="s">
        <v>8314</v>
      </c>
      <c r="R4034" t="s">
        <v>8315</v>
      </c>
      <c r="S4034" s="16">
        <f t="shared" si="312"/>
        <v>42293.809212962966</v>
      </c>
      <c r="T4034" s="16">
        <f t="shared" si="313"/>
        <v>42353.85087962963</v>
      </c>
      <c r="U4034" s="14">
        <f t="shared" si="314"/>
        <v>2015</v>
      </c>
      <c r="V4034" s="17"/>
    </row>
    <row r="4035" spans="1:22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7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316">IFERROR(ROUND(E4035/M4035,2),0)</f>
        <v>65.34</v>
      </c>
      <c r="Q4035" s="11" t="s">
        <v>8314</v>
      </c>
      <c r="R4035" t="s">
        <v>8315</v>
      </c>
      <c r="S4035" s="16">
        <f t="shared" ref="S4035:S4098" si="317">(((K4035/60)/60)/24)+DATE(1970,1,1)</f>
        <v>42614.268796296295</v>
      </c>
      <c r="T4035" s="16">
        <f t="shared" ref="T4035:T4098" si="318">(((J4035/60)/60)/24)+DATE(1970,1,1)</f>
        <v>42645.375</v>
      </c>
      <c r="U4035" s="14">
        <f t="shared" si="314"/>
        <v>2016</v>
      </c>
      <c r="V4035" s="17"/>
    </row>
    <row r="4036" spans="1:22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7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16"/>
        <v>100</v>
      </c>
      <c r="Q4036" s="11" t="s">
        <v>8314</v>
      </c>
      <c r="R4036" t="s">
        <v>8315</v>
      </c>
      <c r="S4036" s="16">
        <f t="shared" si="317"/>
        <v>42067.947337962964</v>
      </c>
      <c r="T4036" s="16">
        <f t="shared" si="318"/>
        <v>42097.905671296292</v>
      </c>
      <c r="U4036" s="14">
        <f t="shared" ref="U4036:U4099" si="319">YEAR(S4036)</f>
        <v>2015</v>
      </c>
      <c r="V4036" s="17"/>
    </row>
    <row r="4037" spans="1:22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7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16"/>
        <v>147.4</v>
      </c>
      <c r="Q4037" s="11" t="s">
        <v>8314</v>
      </c>
      <c r="R4037" t="s">
        <v>8315</v>
      </c>
      <c r="S4037" s="16">
        <f t="shared" si="317"/>
        <v>41903.882951388885</v>
      </c>
      <c r="T4037" s="16">
        <f t="shared" si="318"/>
        <v>41933.882951388885</v>
      </c>
      <c r="U4037" s="14">
        <f t="shared" si="319"/>
        <v>2014</v>
      </c>
      <c r="V4037" s="17"/>
    </row>
    <row r="4038" spans="1:22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7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16"/>
        <v>166.06</v>
      </c>
      <c r="Q4038" s="11" t="s">
        <v>8314</v>
      </c>
      <c r="R4038" t="s">
        <v>8315</v>
      </c>
      <c r="S4038" s="16">
        <f t="shared" si="317"/>
        <v>41804.937083333331</v>
      </c>
      <c r="T4038" s="16">
        <f t="shared" si="318"/>
        <v>41821.9375</v>
      </c>
      <c r="U4038" s="14">
        <f t="shared" si="319"/>
        <v>2014</v>
      </c>
      <c r="V4038" s="17"/>
    </row>
    <row r="4039" spans="1:22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7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16"/>
        <v>40</v>
      </c>
      <c r="Q4039" s="11" t="s">
        <v>8314</v>
      </c>
      <c r="R4039" t="s">
        <v>8315</v>
      </c>
      <c r="S4039" s="16">
        <f t="shared" si="317"/>
        <v>42497.070775462969</v>
      </c>
      <c r="T4039" s="16">
        <f t="shared" si="318"/>
        <v>42514.600694444445</v>
      </c>
      <c r="U4039" s="14">
        <f t="shared" si="319"/>
        <v>2016</v>
      </c>
      <c r="V4039" s="17"/>
    </row>
    <row r="4040" spans="1:22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7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16"/>
        <v>75.25</v>
      </c>
      <c r="Q4040" s="11" t="s">
        <v>8314</v>
      </c>
      <c r="R4040" t="s">
        <v>8315</v>
      </c>
      <c r="S4040" s="16">
        <f t="shared" si="317"/>
        <v>41869.798726851855</v>
      </c>
      <c r="T4040" s="16">
        <f t="shared" si="318"/>
        <v>41929.798726851855</v>
      </c>
      <c r="U4040" s="14">
        <f t="shared" si="319"/>
        <v>2014</v>
      </c>
      <c r="V4040" s="17"/>
    </row>
    <row r="4041" spans="1:22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7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16"/>
        <v>60</v>
      </c>
      <c r="Q4041" s="11" t="s">
        <v>8314</v>
      </c>
      <c r="R4041" t="s">
        <v>8315</v>
      </c>
      <c r="S4041" s="16">
        <f t="shared" si="317"/>
        <v>42305.670914351853</v>
      </c>
      <c r="T4041" s="16">
        <f t="shared" si="318"/>
        <v>42339.249305555553</v>
      </c>
      <c r="U4041" s="14">
        <f t="shared" si="319"/>
        <v>2015</v>
      </c>
      <c r="V4041" s="17"/>
    </row>
    <row r="4042" spans="1:22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7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16"/>
        <v>1250</v>
      </c>
      <c r="Q4042" s="11" t="s">
        <v>8314</v>
      </c>
      <c r="R4042" t="s">
        <v>8315</v>
      </c>
      <c r="S4042" s="16">
        <f t="shared" si="317"/>
        <v>42144.231527777782</v>
      </c>
      <c r="T4042" s="16">
        <f t="shared" si="318"/>
        <v>42203.125</v>
      </c>
      <c r="U4042" s="14">
        <f t="shared" si="319"/>
        <v>2015</v>
      </c>
      <c r="V4042" s="17"/>
    </row>
    <row r="4043" spans="1:22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7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16"/>
        <v>10.5</v>
      </c>
      <c r="Q4043" s="11" t="s">
        <v>8314</v>
      </c>
      <c r="R4043" t="s">
        <v>8315</v>
      </c>
      <c r="S4043" s="16">
        <f t="shared" si="317"/>
        <v>42559.474004629628</v>
      </c>
      <c r="T4043" s="16">
        <f t="shared" si="318"/>
        <v>42619.474004629628</v>
      </c>
      <c r="U4043" s="14">
        <f t="shared" si="319"/>
        <v>2016</v>
      </c>
      <c r="V4043" s="17"/>
    </row>
    <row r="4044" spans="1:22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7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16"/>
        <v>7</v>
      </c>
      <c r="Q4044" s="11" t="s">
        <v>8314</v>
      </c>
      <c r="R4044" t="s">
        <v>8315</v>
      </c>
      <c r="S4044" s="16">
        <f t="shared" si="317"/>
        <v>41995.084074074075</v>
      </c>
      <c r="T4044" s="16">
        <f t="shared" si="318"/>
        <v>42024.802777777775</v>
      </c>
      <c r="U4044" s="14">
        <f t="shared" si="319"/>
        <v>2014</v>
      </c>
      <c r="V4044" s="17"/>
    </row>
    <row r="4045" spans="1:22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7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16"/>
        <v>0</v>
      </c>
      <c r="Q4045" s="11" t="s">
        <v>8314</v>
      </c>
      <c r="R4045" t="s">
        <v>8315</v>
      </c>
      <c r="S4045" s="16">
        <f t="shared" si="317"/>
        <v>41948.957465277781</v>
      </c>
      <c r="T4045" s="16">
        <f t="shared" si="318"/>
        <v>41963.957465277781</v>
      </c>
      <c r="U4045" s="14">
        <f t="shared" si="319"/>
        <v>2014</v>
      </c>
      <c r="V4045" s="17"/>
    </row>
    <row r="4046" spans="1:22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7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16"/>
        <v>56.25</v>
      </c>
      <c r="Q4046" s="11" t="s">
        <v>8314</v>
      </c>
      <c r="R4046" t="s">
        <v>8315</v>
      </c>
      <c r="S4046" s="16">
        <f t="shared" si="317"/>
        <v>42074.219699074078</v>
      </c>
      <c r="T4046" s="16">
        <f t="shared" si="318"/>
        <v>42104.208333333328</v>
      </c>
      <c r="U4046" s="14">
        <f t="shared" si="319"/>
        <v>2015</v>
      </c>
      <c r="V4046" s="17"/>
    </row>
    <row r="4047" spans="1:22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7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16"/>
        <v>1</v>
      </c>
      <c r="Q4047" s="11" t="s">
        <v>8314</v>
      </c>
      <c r="R4047" t="s">
        <v>8315</v>
      </c>
      <c r="S4047" s="16">
        <f t="shared" si="317"/>
        <v>41842.201261574075</v>
      </c>
      <c r="T4047" s="16">
        <f t="shared" si="318"/>
        <v>41872.201261574075</v>
      </c>
      <c r="U4047" s="14">
        <f t="shared" si="319"/>
        <v>2014</v>
      </c>
      <c r="V4047" s="17"/>
    </row>
    <row r="4048" spans="1:22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7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16"/>
        <v>38.33</v>
      </c>
      <c r="Q4048" s="11" t="s">
        <v>8314</v>
      </c>
      <c r="R4048" t="s">
        <v>8315</v>
      </c>
      <c r="S4048" s="16">
        <f t="shared" si="317"/>
        <v>41904.650578703702</v>
      </c>
      <c r="T4048" s="16">
        <f t="shared" si="318"/>
        <v>41934.650578703702</v>
      </c>
      <c r="U4048" s="14">
        <f t="shared" si="319"/>
        <v>2014</v>
      </c>
      <c r="V4048" s="17"/>
    </row>
    <row r="4049" spans="1:22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7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16"/>
        <v>27.5</v>
      </c>
      <c r="Q4049" s="11" t="s">
        <v>8314</v>
      </c>
      <c r="R4049" t="s">
        <v>8315</v>
      </c>
      <c r="S4049" s="16">
        <f t="shared" si="317"/>
        <v>41991.022488425922</v>
      </c>
      <c r="T4049" s="16">
        <f t="shared" si="318"/>
        <v>42015.041666666672</v>
      </c>
      <c r="U4049" s="14">
        <f t="shared" si="319"/>
        <v>2014</v>
      </c>
      <c r="V4049" s="17"/>
    </row>
    <row r="4050" spans="1:22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7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16"/>
        <v>32.979999999999997</v>
      </c>
      <c r="Q4050" s="11" t="s">
        <v>8314</v>
      </c>
      <c r="R4050" t="s">
        <v>8315</v>
      </c>
      <c r="S4050" s="16">
        <f t="shared" si="317"/>
        <v>42436.509108796294</v>
      </c>
      <c r="T4050" s="16">
        <f t="shared" si="318"/>
        <v>42471.467442129629</v>
      </c>
      <c r="U4050" s="14">
        <f t="shared" si="319"/>
        <v>2016</v>
      </c>
      <c r="V4050" s="17"/>
    </row>
    <row r="4051" spans="1:22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7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16"/>
        <v>16</v>
      </c>
      <c r="Q4051" s="11" t="s">
        <v>8314</v>
      </c>
      <c r="R4051" t="s">
        <v>8315</v>
      </c>
      <c r="S4051" s="16">
        <f t="shared" si="317"/>
        <v>42169.958506944444</v>
      </c>
      <c r="T4051" s="16">
        <f t="shared" si="318"/>
        <v>42199.958506944444</v>
      </c>
      <c r="U4051" s="14">
        <f t="shared" si="319"/>
        <v>2015</v>
      </c>
      <c r="V4051" s="17"/>
    </row>
    <row r="4052" spans="1:22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7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16"/>
        <v>1</v>
      </c>
      <c r="Q4052" s="11" t="s">
        <v>8314</v>
      </c>
      <c r="R4052" t="s">
        <v>8315</v>
      </c>
      <c r="S4052" s="16">
        <f t="shared" si="317"/>
        <v>41905.636469907404</v>
      </c>
      <c r="T4052" s="16">
        <f t="shared" si="318"/>
        <v>41935.636469907404</v>
      </c>
      <c r="U4052" s="14">
        <f t="shared" si="319"/>
        <v>2014</v>
      </c>
      <c r="V4052" s="17"/>
    </row>
    <row r="4053" spans="1:22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7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16"/>
        <v>0</v>
      </c>
      <c r="Q4053" s="11" t="s">
        <v>8314</v>
      </c>
      <c r="R4053" t="s">
        <v>8315</v>
      </c>
      <c r="S4053" s="16">
        <f t="shared" si="317"/>
        <v>41761.810150462967</v>
      </c>
      <c r="T4053" s="16">
        <f t="shared" si="318"/>
        <v>41768.286805555559</v>
      </c>
      <c r="U4053" s="14">
        <f t="shared" si="319"/>
        <v>2014</v>
      </c>
      <c r="V4053" s="17"/>
    </row>
    <row r="4054" spans="1:22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7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16"/>
        <v>86.62</v>
      </c>
      <c r="Q4054" s="11" t="s">
        <v>8314</v>
      </c>
      <c r="R4054" t="s">
        <v>8315</v>
      </c>
      <c r="S4054" s="16">
        <f t="shared" si="317"/>
        <v>41865.878657407404</v>
      </c>
      <c r="T4054" s="16">
        <f t="shared" si="318"/>
        <v>41925.878657407404</v>
      </c>
      <c r="U4054" s="14">
        <f t="shared" si="319"/>
        <v>2014</v>
      </c>
      <c r="V4054" s="17"/>
    </row>
    <row r="4055" spans="1:22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7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16"/>
        <v>55</v>
      </c>
      <c r="Q4055" s="11" t="s">
        <v>8314</v>
      </c>
      <c r="R4055" t="s">
        <v>8315</v>
      </c>
      <c r="S4055" s="16">
        <f t="shared" si="317"/>
        <v>41928.690138888887</v>
      </c>
      <c r="T4055" s="16">
        <f t="shared" si="318"/>
        <v>41958.833333333328</v>
      </c>
      <c r="U4055" s="14">
        <f t="shared" si="319"/>
        <v>2014</v>
      </c>
      <c r="V4055" s="17"/>
    </row>
    <row r="4056" spans="1:22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7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16"/>
        <v>0</v>
      </c>
      <c r="Q4056" s="11" t="s">
        <v>8314</v>
      </c>
      <c r="R4056" t="s">
        <v>8315</v>
      </c>
      <c r="S4056" s="16">
        <f t="shared" si="317"/>
        <v>42613.841261574074</v>
      </c>
      <c r="T4056" s="16">
        <f t="shared" si="318"/>
        <v>42644.166666666672</v>
      </c>
      <c r="U4056" s="14">
        <f t="shared" si="319"/>
        <v>2016</v>
      </c>
      <c r="V4056" s="17"/>
    </row>
    <row r="4057" spans="1:22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7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16"/>
        <v>41.95</v>
      </c>
      <c r="Q4057" s="11" t="s">
        <v>8314</v>
      </c>
      <c r="R4057" t="s">
        <v>8315</v>
      </c>
      <c r="S4057" s="16">
        <f t="shared" si="317"/>
        <v>41779.648506944446</v>
      </c>
      <c r="T4057" s="16">
        <f t="shared" si="318"/>
        <v>41809.648506944446</v>
      </c>
      <c r="U4057" s="14">
        <f t="shared" si="319"/>
        <v>2014</v>
      </c>
      <c r="V4057" s="17"/>
    </row>
    <row r="4058" spans="1:22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7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16"/>
        <v>88.33</v>
      </c>
      <c r="Q4058" s="11" t="s">
        <v>8314</v>
      </c>
      <c r="R4058" t="s">
        <v>8315</v>
      </c>
      <c r="S4058" s="16">
        <f t="shared" si="317"/>
        <v>42534.933321759265</v>
      </c>
      <c r="T4058" s="16">
        <f t="shared" si="318"/>
        <v>42554.832638888889</v>
      </c>
      <c r="U4058" s="14">
        <f t="shared" si="319"/>
        <v>2016</v>
      </c>
      <c r="V4058" s="17"/>
    </row>
    <row r="4059" spans="1:22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7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16"/>
        <v>129.16999999999999</v>
      </c>
      <c r="Q4059" s="11" t="s">
        <v>8314</v>
      </c>
      <c r="R4059" t="s">
        <v>8315</v>
      </c>
      <c r="S4059" s="16">
        <f t="shared" si="317"/>
        <v>42310.968518518523</v>
      </c>
      <c r="T4059" s="16">
        <f t="shared" si="318"/>
        <v>42333.958333333328</v>
      </c>
      <c r="U4059" s="14">
        <f t="shared" si="319"/>
        <v>2015</v>
      </c>
      <c r="V4059" s="17"/>
    </row>
    <row r="4060" spans="1:22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7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16"/>
        <v>23.75</v>
      </c>
      <c r="Q4060" s="11" t="s">
        <v>8314</v>
      </c>
      <c r="R4060" t="s">
        <v>8315</v>
      </c>
      <c r="S4060" s="16">
        <f t="shared" si="317"/>
        <v>42446.060694444444</v>
      </c>
      <c r="T4060" s="16">
        <f t="shared" si="318"/>
        <v>42461.165972222225</v>
      </c>
      <c r="U4060" s="14">
        <f t="shared" si="319"/>
        <v>2016</v>
      </c>
      <c r="V4060" s="17"/>
    </row>
    <row r="4061" spans="1:22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7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16"/>
        <v>35.71</v>
      </c>
      <c r="Q4061" s="11" t="s">
        <v>8314</v>
      </c>
      <c r="R4061" t="s">
        <v>8315</v>
      </c>
      <c r="S4061" s="16">
        <f t="shared" si="317"/>
        <v>41866.640648148146</v>
      </c>
      <c r="T4061" s="16">
        <f t="shared" si="318"/>
        <v>41898.125</v>
      </c>
      <c r="U4061" s="14">
        <f t="shared" si="319"/>
        <v>2014</v>
      </c>
      <c r="V4061" s="17"/>
    </row>
    <row r="4062" spans="1:22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7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16"/>
        <v>57</v>
      </c>
      <c r="Q4062" s="11" t="s">
        <v>8314</v>
      </c>
      <c r="R4062" t="s">
        <v>8315</v>
      </c>
      <c r="S4062" s="16">
        <f t="shared" si="317"/>
        <v>41779.695092592592</v>
      </c>
      <c r="T4062" s="16">
        <f t="shared" si="318"/>
        <v>41813.666666666664</v>
      </c>
      <c r="U4062" s="14">
        <f t="shared" si="319"/>
        <v>2014</v>
      </c>
      <c r="V4062" s="17"/>
    </row>
    <row r="4063" spans="1:22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7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16"/>
        <v>0</v>
      </c>
      <c r="Q4063" s="11" t="s">
        <v>8314</v>
      </c>
      <c r="R4063" t="s">
        <v>8315</v>
      </c>
      <c r="S4063" s="16">
        <f t="shared" si="317"/>
        <v>42421.141469907408</v>
      </c>
      <c r="T4063" s="16">
        <f t="shared" si="318"/>
        <v>42481.099803240737</v>
      </c>
      <c r="U4063" s="14">
        <f t="shared" si="319"/>
        <v>2016</v>
      </c>
      <c r="V4063" s="17"/>
    </row>
    <row r="4064" spans="1:22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7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16"/>
        <v>163.33000000000001</v>
      </c>
      <c r="Q4064" s="11" t="s">
        <v>8314</v>
      </c>
      <c r="R4064" t="s">
        <v>8315</v>
      </c>
      <c r="S4064" s="16">
        <f t="shared" si="317"/>
        <v>42523.739212962959</v>
      </c>
      <c r="T4064" s="16">
        <f t="shared" si="318"/>
        <v>42553.739212962959</v>
      </c>
      <c r="U4064" s="14">
        <f t="shared" si="319"/>
        <v>2016</v>
      </c>
      <c r="V4064" s="17"/>
    </row>
    <row r="4065" spans="1:22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7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16"/>
        <v>15</v>
      </c>
      <c r="Q4065" s="11" t="s">
        <v>8314</v>
      </c>
      <c r="R4065" t="s">
        <v>8315</v>
      </c>
      <c r="S4065" s="16">
        <f t="shared" si="317"/>
        <v>41787.681527777779</v>
      </c>
      <c r="T4065" s="16">
        <f t="shared" si="318"/>
        <v>41817.681527777779</v>
      </c>
      <c r="U4065" s="14">
        <f t="shared" si="319"/>
        <v>2014</v>
      </c>
      <c r="V4065" s="17"/>
    </row>
    <row r="4066" spans="1:22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7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16"/>
        <v>64.17</v>
      </c>
      <c r="Q4066" s="11" t="s">
        <v>8314</v>
      </c>
      <c r="R4066" t="s">
        <v>8315</v>
      </c>
      <c r="S4066" s="16">
        <f t="shared" si="317"/>
        <v>42093.588263888887</v>
      </c>
      <c r="T4066" s="16">
        <f t="shared" si="318"/>
        <v>42123.588263888887</v>
      </c>
      <c r="U4066" s="14">
        <f t="shared" si="319"/>
        <v>2015</v>
      </c>
      <c r="V4066" s="17"/>
    </row>
    <row r="4067" spans="1:22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7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16"/>
        <v>6.75</v>
      </c>
      <c r="Q4067" s="11" t="s">
        <v>8314</v>
      </c>
      <c r="R4067" t="s">
        <v>8315</v>
      </c>
      <c r="S4067" s="16">
        <f t="shared" si="317"/>
        <v>41833.951516203706</v>
      </c>
      <c r="T4067" s="16">
        <f t="shared" si="318"/>
        <v>41863.951516203706</v>
      </c>
      <c r="U4067" s="14">
        <f t="shared" si="319"/>
        <v>2014</v>
      </c>
      <c r="V4067" s="17"/>
    </row>
    <row r="4068" spans="1:22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7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16"/>
        <v>25</v>
      </c>
      <c r="Q4068" s="11" t="s">
        <v>8314</v>
      </c>
      <c r="R4068" t="s">
        <v>8315</v>
      </c>
      <c r="S4068" s="16">
        <f t="shared" si="317"/>
        <v>42479.039212962962</v>
      </c>
      <c r="T4068" s="16">
        <f t="shared" si="318"/>
        <v>42509.039212962962</v>
      </c>
      <c r="U4068" s="14">
        <f t="shared" si="319"/>
        <v>2016</v>
      </c>
      <c r="V4068" s="17"/>
    </row>
    <row r="4069" spans="1:22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7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16"/>
        <v>179.12</v>
      </c>
      <c r="Q4069" s="11" t="s">
        <v>8314</v>
      </c>
      <c r="R4069" t="s">
        <v>8315</v>
      </c>
      <c r="S4069" s="16">
        <f t="shared" si="317"/>
        <v>42235.117476851854</v>
      </c>
      <c r="T4069" s="16">
        <f t="shared" si="318"/>
        <v>42275.117476851854</v>
      </c>
      <c r="U4069" s="14">
        <f t="shared" si="319"/>
        <v>2015</v>
      </c>
      <c r="V4069" s="17"/>
    </row>
    <row r="4070" spans="1:22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7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16"/>
        <v>34.950000000000003</v>
      </c>
      <c r="Q4070" s="11" t="s">
        <v>8314</v>
      </c>
      <c r="R4070" t="s">
        <v>8315</v>
      </c>
      <c r="S4070" s="16">
        <f t="shared" si="317"/>
        <v>42718.963599537034</v>
      </c>
      <c r="T4070" s="16">
        <f t="shared" si="318"/>
        <v>42748.961805555555</v>
      </c>
      <c r="U4070" s="14">
        <f t="shared" si="319"/>
        <v>2016</v>
      </c>
      <c r="V4070" s="17"/>
    </row>
    <row r="4071" spans="1:22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7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16"/>
        <v>33.08</v>
      </c>
      <c r="Q4071" s="11" t="s">
        <v>8314</v>
      </c>
      <c r="R4071" t="s">
        <v>8315</v>
      </c>
      <c r="S4071" s="16">
        <f t="shared" si="317"/>
        <v>42022.661527777775</v>
      </c>
      <c r="T4071" s="16">
        <f t="shared" si="318"/>
        <v>42063.5</v>
      </c>
      <c r="U4071" s="14">
        <f t="shared" si="319"/>
        <v>2015</v>
      </c>
      <c r="V4071" s="17"/>
    </row>
    <row r="4072" spans="1:22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7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16"/>
        <v>27.5</v>
      </c>
      <c r="Q4072" s="11" t="s">
        <v>8314</v>
      </c>
      <c r="R4072" t="s">
        <v>8315</v>
      </c>
      <c r="S4072" s="16">
        <f t="shared" si="317"/>
        <v>42031.666898148149</v>
      </c>
      <c r="T4072" s="16">
        <f t="shared" si="318"/>
        <v>42064.125</v>
      </c>
      <c r="U4072" s="14">
        <f t="shared" si="319"/>
        <v>2015</v>
      </c>
      <c r="V4072" s="17"/>
    </row>
    <row r="4073" spans="1:22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7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16"/>
        <v>0</v>
      </c>
      <c r="Q4073" s="11" t="s">
        <v>8314</v>
      </c>
      <c r="R4073" t="s">
        <v>8315</v>
      </c>
      <c r="S4073" s="16">
        <f t="shared" si="317"/>
        <v>42700.804756944446</v>
      </c>
      <c r="T4073" s="16">
        <f t="shared" si="318"/>
        <v>42730.804756944446</v>
      </c>
      <c r="U4073" s="14">
        <f t="shared" si="319"/>
        <v>2016</v>
      </c>
      <c r="V4073" s="17"/>
    </row>
    <row r="4074" spans="1:22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7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16"/>
        <v>2</v>
      </c>
      <c r="Q4074" s="11" t="s">
        <v>8314</v>
      </c>
      <c r="R4074" t="s">
        <v>8315</v>
      </c>
      <c r="S4074" s="16">
        <f t="shared" si="317"/>
        <v>41812.77443287037</v>
      </c>
      <c r="T4074" s="16">
        <f t="shared" si="318"/>
        <v>41872.77443287037</v>
      </c>
      <c r="U4074" s="14">
        <f t="shared" si="319"/>
        <v>2014</v>
      </c>
      <c r="V4074" s="17"/>
    </row>
    <row r="4075" spans="1:22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7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16"/>
        <v>18.5</v>
      </c>
      <c r="Q4075" s="11" t="s">
        <v>8314</v>
      </c>
      <c r="R4075" t="s">
        <v>8315</v>
      </c>
      <c r="S4075" s="16">
        <f t="shared" si="317"/>
        <v>42078.34520833334</v>
      </c>
      <c r="T4075" s="16">
        <f t="shared" si="318"/>
        <v>42133.166666666672</v>
      </c>
      <c r="U4075" s="14">
        <f t="shared" si="319"/>
        <v>2015</v>
      </c>
      <c r="V4075" s="17"/>
    </row>
    <row r="4076" spans="1:22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7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16"/>
        <v>35</v>
      </c>
      <c r="Q4076" s="11" t="s">
        <v>8314</v>
      </c>
      <c r="R4076" t="s">
        <v>8315</v>
      </c>
      <c r="S4076" s="16">
        <f t="shared" si="317"/>
        <v>42283.552951388891</v>
      </c>
      <c r="T4076" s="16">
        <f t="shared" si="318"/>
        <v>42313.594618055555</v>
      </c>
      <c r="U4076" s="14">
        <f t="shared" si="319"/>
        <v>2015</v>
      </c>
      <c r="V4076" s="17"/>
    </row>
    <row r="4077" spans="1:22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7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16"/>
        <v>44.31</v>
      </c>
      <c r="Q4077" s="11" t="s">
        <v>8314</v>
      </c>
      <c r="R4077" t="s">
        <v>8315</v>
      </c>
      <c r="S4077" s="16">
        <f t="shared" si="317"/>
        <v>41779.045937499999</v>
      </c>
      <c r="T4077" s="16">
        <f t="shared" si="318"/>
        <v>41820.727777777778</v>
      </c>
      <c r="U4077" s="14">
        <f t="shared" si="319"/>
        <v>2014</v>
      </c>
      <c r="V4077" s="17"/>
    </row>
    <row r="4078" spans="1:22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7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16"/>
        <v>0</v>
      </c>
      <c r="Q4078" s="11" t="s">
        <v>8314</v>
      </c>
      <c r="R4078" t="s">
        <v>8315</v>
      </c>
      <c r="S4078" s="16">
        <f t="shared" si="317"/>
        <v>41905.795706018522</v>
      </c>
      <c r="T4078" s="16">
        <f t="shared" si="318"/>
        <v>41933.82708333333</v>
      </c>
      <c r="U4078" s="14">
        <f t="shared" si="319"/>
        <v>2014</v>
      </c>
      <c r="V4078" s="17"/>
    </row>
    <row r="4079" spans="1:22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7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16"/>
        <v>222.5</v>
      </c>
      <c r="Q4079" s="11" t="s">
        <v>8314</v>
      </c>
      <c r="R4079" t="s">
        <v>8315</v>
      </c>
      <c r="S4079" s="16">
        <f t="shared" si="317"/>
        <v>42695.7105787037</v>
      </c>
      <c r="T4079" s="16">
        <f t="shared" si="318"/>
        <v>42725.7105787037</v>
      </c>
      <c r="U4079" s="14">
        <f t="shared" si="319"/>
        <v>2016</v>
      </c>
      <c r="V4079" s="17"/>
    </row>
    <row r="4080" spans="1:22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7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16"/>
        <v>0</v>
      </c>
      <c r="Q4080" s="11" t="s">
        <v>8314</v>
      </c>
      <c r="R4080" t="s">
        <v>8315</v>
      </c>
      <c r="S4080" s="16">
        <f t="shared" si="317"/>
        <v>42732.787523148145</v>
      </c>
      <c r="T4080" s="16">
        <f t="shared" si="318"/>
        <v>42762.787523148145</v>
      </c>
      <c r="U4080" s="14">
        <f t="shared" si="319"/>
        <v>2016</v>
      </c>
      <c r="V4080" s="17"/>
    </row>
    <row r="4081" spans="1:22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7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16"/>
        <v>5</v>
      </c>
      <c r="Q4081" s="11" t="s">
        <v>8314</v>
      </c>
      <c r="R4081" t="s">
        <v>8315</v>
      </c>
      <c r="S4081" s="16">
        <f t="shared" si="317"/>
        <v>42510.938900462963</v>
      </c>
      <c r="T4081" s="16">
        <f t="shared" si="318"/>
        <v>42540.938900462963</v>
      </c>
      <c r="U4081" s="14">
        <f t="shared" si="319"/>
        <v>2016</v>
      </c>
      <c r="V4081" s="17"/>
    </row>
    <row r="4082" spans="1:22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7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16"/>
        <v>0</v>
      </c>
      <c r="Q4082" s="11" t="s">
        <v>8314</v>
      </c>
      <c r="R4082" t="s">
        <v>8315</v>
      </c>
      <c r="S4082" s="16">
        <f t="shared" si="317"/>
        <v>42511.698101851856</v>
      </c>
      <c r="T4082" s="16">
        <f t="shared" si="318"/>
        <v>42535.787500000006</v>
      </c>
      <c r="U4082" s="14">
        <f t="shared" si="319"/>
        <v>2016</v>
      </c>
      <c r="V4082" s="17"/>
    </row>
    <row r="4083" spans="1:22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7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16"/>
        <v>29.17</v>
      </c>
      <c r="Q4083" s="11" t="s">
        <v>8314</v>
      </c>
      <c r="R4083" t="s">
        <v>8315</v>
      </c>
      <c r="S4083" s="16">
        <f t="shared" si="317"/>
        <v>42041.581307870365</v>
      </c>
      <c r="T4083" s="16">
        <f t="shared" si="318"/>
        <v>42071.539641203708</v>
      </c>
      <c r="U4083" s="14">
        <f t="shared" si="319"/>
        <v>2015</v>
      </c>
      <c r="V4083" s="17"/>
    </row>
    <row r="4084" spans="1:22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7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16"/>
        <v>1.5</v>
      </c>
      <c r="Q4084" s="11" t="s">
        <v>8314</v>
      </c>
      <c r="R4084" t="s">
        <v>8315</v>
      </c>
      <c r="S4084" s="16">
        <f t="shared" si="317"/>
        <v>42307.189270833333</v>
      </c>
      <c r="T4084" s="16">
        <f t="shared" si="318"/>
        <v>42322.958333333328</v>
      </c>
      <c r="U4084" s="14">
        <f t="shared" si="319"/>
        <v>2015</v>
      </c>
      <c r="V4084" s="17"/>
    </row>
    <row r="4085" spans="1:22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7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16"/>
        <v>126.5</v>
      </c>
      <c r="Q4085" s="11" t="s">
        <v>8314</v>
      </c>
      <c r="R4085" t="s">
        <v>8315</v>
      </c>
      <c r="S4085" s="16">
        <f t="shared" si="317"/>
        <v>42353.761759259258</v>
      </c>
      <c r="T4085" s="16">
        <f t="shared" si="318"/>
        <v>42383.761759259258</v>
      </c>
      <c r="U4085" s="14">
        <f t="shared" si="319"/>
        <v>2015</v>
      </c>
      <c r="V4085" s="17"/>
    </row>
    <row r="4086" spans="1:22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7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16"/>
        <v>10</v>
      </c>
      <c r="Q4086" s="11" t="s">
        <v>8314</v>
      </c>
      <c r="R4086" t="s">
        <v>8315</v>
      </c>
      <c r="S4086" s="16">
        <f t="shared" si="317"/>
        <v>42622.436412037037</v>
      </c>
      <c r="T4086" s="16">
        <f t="shared" si="318"/>
        <v>42652.436412037037</v>
      </c>
      <c r="U4086" s="14">
        <f t="shared" si="319"/>
        <v>2016</v>
      </c>
      <c r="V4086" s="17"/>
    </row>
    <row r="4087" spans="1:22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7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16"/>
        <v>10</v>
      </c>
      <c r="Q4087" s="11" t="s">
        <v>8314</v>
      </c>
      <c r="R4087" t="s">
        <v>8315</v>
      </c>
      <c r="S4087" s="16">
        <f t="shared" si="317"/>
        <v>42058.603877314818</v>
      </c>
      <c r="T4087" s="16">
        <f t="shared" si="318"/>
        <v>42087.165972222225</v>
      </c>
      <c r="U4087" s="14">
        <f t="shared" si="319"/>
        <v>2015</v>
      </c>
      <c r="V4087" s="17"/>
    </row>
    <row r="4088" spans="1:22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7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16"/>
        <v>9.4</v>
      </c>
      <c r="Q4088" s="11" t="s">
        <v>8314</v>
      </c>
      <c r="R4088" t="s">
        <v>8315</v>
      </c>
      <c r="S4088" s="16">
        <f t="shared" si="317"/>
        <v>42304.940960648149</v>
      </c>
      <c r="T4088" s="16">
        <f t="shared" si="318"/>
        <v>42329.166666666672</v>
      </c>
      <c r="U4088" s="14">
        <f t="shared" si="319"/>
        <v>2015</v>
      </c>
      <c r="V4088" s="17"/>
    </row>
    <row r="4089" spans="1:22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7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16"/>
        <v>0</v>
      </c>
      <c r="Q4089" s="11" t="s">
        <v>8314</v>
      </c>
      <c r="R4089" t="s">
        <v>8315</v>
      </c>
      <c r="S4089" s="16">
        <f t="shared" si="317"/>
        <v>42538.742893518516</v>
      </c>
      <c r="T4089" s="16">
        <f t="shared" si="318"/>
        <v>42568.742893518516</v>
      </c>
      <c r="U4089" s="14">
        <f t="shared" si="319"/>
        <v>2016</v>
      </c>
      <c r="V4089" s="17"/>
    </row>
    <row r="4090" spans="1:22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7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16"/>
        <v>72</v>
      </c>
      <c r="Q4090" s="11" t="s">
        <v>8314</v>
      </c>
      <c r="R4090" t="s">
        <v>8315</v>
      </c>
      <c r="S4090" s="16">
        <f t="shared" si="317"/>
        <v>41990.612546296295</v>
      </c>
      <c r="T4090" s="16">
        <f t="shared" si="318"/>
        <v>42020.434722222228</v>
      </c>
      <c r="U4090" s="14">
        <f t="shared" si="319"/>
        <v>2014</v>
      </c>
      <c r="V4090" s="17"/>
    </row>
    <row r="4091" spans="1:22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7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16"/>
        <v>30</v>
      </c>
      <c r="Q4091" s="11" t="s">
        <v>8314</v>
      </c>
      <c r="R4091" t="s">
        <v>8315</v>
      </c>
      <c r="S4091" s="16">
        <f t="shared" si="317"/>
        <v>42122.732499999998</v>
      </c>
      <c r="T4091" s="16">
        <f t="shared" si="318"/>
        <v>42155.732638888891</v>
      </c>
      <c r="U4091" s="14">
        <f t="shared" si="319"/>
        <v>2015</v>
      </c>
      <c r="V4091" s="17"/>
    </row>
    <row r="4092" spans="1:22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7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16"/>
        <v>10.67</v>
      </c>
      <c r="Q4092" s="11" t="s">
        <v>8314</v>
      </c>
      <c r="R4092" t="s">
        <v>8315</v>
      </c>
      <c r="S4092" s="16">
        <f t="shared" si="317"/>
        <v>42209.67288194444</v>
      </c>
      <c r="T4092" s="16">
        <f t="shared" si="318"/>
        <v>42223.625</v>
      </c>
      <c r="U4092" s="14">
        <f t="shared" si="319"/>
        <v>2015</v>
      </c>
      <c r="V4092" s="17"/>
    </row>
    <row r="4093" spans="1:22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7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16"/>
        <v>25.5</v>
      </c>
      <c r="Q4093" s="11" t="s">
        <v>8314</v>
      </c>
      <c r="R4093" t="s">
        <v>8315</v>
      </c>
      <c r="S4093" s="16">
        <f t="shared" si="317"/>
        <v>41990.506377314814</v>
      </c>
      <c r="T4093" s="16">
        <f t="shared" si="318"/>
        <v>42020.506377314814</v>
      </c>
      <c r="U4093" s="14">
        <f t="shared" si="319"/>
        <v>2014</v>
      </c>
      <c r="V4093" s="17"/>
    </row>
    <row r="4094" spans="1:22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7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16"/>
        <v>20</v>
      </c>
      <c r="Q4094" s="11" t="s">
        <v>8314</v>
      </c>
      <c r="R4094" t="s">
        <v>8315</v>
      </c>
      <c r="S4094" s="16">
        <f t="shared" si="317"/>
        <v>42039.194988425923</v>
      </c>
      <c r="T4094" s="16">
        <f t="shared" si="318"/>
        <v>42099.153321759266</v>
      </c>
      <c r="U4094" s="14">
        <f t="shared" si="319"/>
        <v>2015</v>
      </c>
      <c r="V4094" s="17"/>
    </row>
    <row r="4095" spans="1:22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7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16"/>
        <v>15</v>
      </c>
      <c r="Q4095" s="11" t="s">
        <v>8314</v>
      </c>
      <c r="R4095" t="s">
        <v>8315</v>
      </c>
      <c r="S4095" s="16">
        <f t="shared" si="317"/>
        <v>42178.815891203703</v>
      </c>
      <c r="T4095" s="16">
        <f t="shared" si="318"/>
        <v>42238.815891203703</v>
      </c>
      <c r="U4095" s="14">
        <f t="shared" si="319"/>
        <v>2015</v>
      </c>
      <c r="V4095" s="17"/>
    </row>
    <row r="4096" spans="1:22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7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16"/>
        <v>91.25</v>
      </c>
      <c r="Q4096" s="11" t="s">
        <v>8314</v>
      </c>
      <c r="R4096" t="s">
        <v>8315</v>
      </c>
      <c r="S4096" s="16">
        <f t="shared" si="317"/>
        <v>41890.086805555555</v>
      </c>
      <c r="T4096" s="16">
        <f t="shared" si="318"/>
        <v>41934.207638888889</v>
      </c>
      <c r="U4096" s="14">
        <f t="shared" si="319"/>
        <v>2014</v>
      </c>
      <c r="V4096" s="17"/>
    </row>
    <row r="4097" spans="1:22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7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16"/>
        <v>800</v>
      </c>
      <c r="Q4097" s="11" t="s">
        <v>8314</v>
      </c>
      <c r="R4097" t="s">
        <v>8315</v>
      </c>
      <c r="S4097" s="16">
        <f t="shared" si="317"/>
        <v>42693.031828703708</v>
      </c>
      <c r="T4097" s="16">
        <f t="shared" si="318"/>
        <v>42723.031828703708</v>
      </c>
      <c r="U4097" s="14">
        <f t="shared" si="319"/>
        <v>2016</v>
      </c>
      <c r="V4097" s="17"/>
    </row>
    <row r="4098" spans="1:22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7">
        <f t="shared" ref="F4098:F4115" si="320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316"/>
        <v>80</v>
      </c>
      <c r="Q4098" s="11" t="s">
        <v>8314</v>
      </c>
      <c r="R4098" t="s">
        <v>8315</v>
      </c>
      <c r="S4098" s="16">
        <f t="shared" si="317"/>
        <v>42750.530312499999</v>
      </c>
      <c r="T4098" s="16">
        <f t="shared" si="318"/>
        <v>42794.368749999994</v>
      </c>
      <c r="U4098" s="14">
        <f t="shared" si="319"/>
        <v>2017</v>
      </c>
      <c r="V4098" s="17"/>
    </row>
    <row r="4099" spans="1:22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7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6" si="321">IFERROR(ROUND(E4099/M4099,2),0)</f>
        <v>0</v>
      </c>
      <c r="Q4099" s="11" t="s">
        <v>8314</v>
      </c>
      <c r="R4099" t="s">
        <v>8315</v>
      </c>
      <c r="S4099" s="16">
        <f t="shared" ref="S4099:S4116" si="322">(((K4099/60)/60)/24)+DATE(1970,1,1)</f>
        <v>42344.824502314819</v>
      </c>
      <c r="T4099" s="16">
        <f t="shared" ref="T4099:T4116" si="323">(((J4099/60)/60)/24)+DATE(1970,1,1)</f>
        <v>42400.996527777781</v>
      </c>
      <c r="U4099" s="14">
        <f t="shared" si="319"/>
        <v>2015</v>
      </c>
      <c r="V4099" s="17"/>
    </row>
    <row r="4100" spans="1:22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7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21"/>
        <v>0</v>
      </c>
      <c r="Q4100" s="11" t="s">
        <v>8314</v>
      </c>
      <c r="R4100" t="s">
        <v>8315</v>
      </c>
      <c r="S4100" s="16">
        <f t="shared" si="322"/>
        <v>42495.722187499996</v>
      </c>
      <c r="T4100" s="16">
        <f t="shared" si="323"/>
        <v>42525.722187499996</v>
      </c>
      <c r="U4100" s="14">
        <f t="shared" ref="U4100:U4116" si="324">YEAR(S4100)</f>
        <v>2016</v>
      </c>
      <c r="V4100" s="17"/>
    </row>
    <row r="4101" spans="1:22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7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21"/>
        <v>50</v>
      </c>
      <c r="Q4101" s="11" t="s">
        <v>8314</v>
      </c>
      <c r="R4101" t="s">
        <v>8315</v>
      </c>
      <c r="S4101" s="16">
        <f t="shared" si="322"/>
        <v>42570.850381944445</v>
      </c>
      <c r="T4101" s="16">
        <f t="shared" si="323"/>
        <v>42615.850381944445</v>
      </c>
      <c r="U4101" s="14">
        <f t="shared" si="324"/>
        <v>2016</v>
      </c>
      <c r="V4101" s="17"/>
    </row>
    <row r="4102" spans="1:22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7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21"/>
        <v>0</v>
      </c>
      <c r="Q4102" s="11" t="s">
        <v>8314</v>
      </c>
      <c r="R4102" t="s">
        <v>8315</v>
      </c>
      <c r="S4102" s="16">
        <f t="shared" si="322"/>
        <v>41927.124884259261</v>
      </c>
      <c r="T4102" s="16">
        <f t="shared" si="323"/>
        <v>41937.124884259261</v>
      </c>
      <c r="U4102" s="14">
        <f t="shared" si="324"/>
        <v>2014</v>
      </c>
      <c r="V4102" s="17"/>
    </row>
    <row r="4103" spans="1:22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7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21"/>
        <v>0</v>
      </c>
      <c r="Q4103" s="11" t="s">
        <v>8314</v>
      </c>
      <c r="R4103" t="s">
        <v>8315</v>
      </c>
      <c r="S4103" s="16">
        <f t="shared" si="322"/>
        <v>42730.903726851851</v>
      </c>
      <c r="T4103" s="16">
        <f t="shared" si="323"/>
        <v>42760.903726851851</v>
      </c>
      <c r="U4103" s="14">
        <f t="shared" si="324"/>
        <v>2016</v>
      </c>
      <c r="V4103" s="17"/>
    </row>
    <row r="4104" spans="1:22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7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21"/>
        <v>22.83</v>
      </c>
      <c r="Q4104" s="11" t="s">
        <v>8314</v>
      </c>
      <c r="R4104" t="s">
        <v>8315</v>
      </c>
      <c r="S4104" s="16">
        <f t="shared" si="322"/>
        <v>42475.848067129627</v>
      </c>
      <c r="T4104" s="16">
        <f t="shared" si="323"/>
        <v>42505.848067129627</v>
      </c>
      <c r="U4104" s="14">
        <f t="shared" si="324"/>
        <v>2016</v>
      </c>
      <c r="V4104" s="17"/>
    </row>
    <row r="4105" spans="1:22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7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21"/>
        <v>16.670000000000002</v>
      </c>
      <c r="Q4105" s="11" t="s">
        <v>8314</v>
      </c>
      <c r="R4105" t="s">
        <v>8315</v>
      </c>
      <c r="S4105" s="16">
        <f t="shared" si="322"/>
        <v>42188.83293981482</v>
      </c>
      <c r="T4105" s="16">
        <f t="shared" si="323"/>
        <v>42242.772222222222</v>
      </c>
      <c r="U4105" s="14">
        <f t="shared" si="324"/>
        <v>2015</v>
      </c>
      <c r="V4105" s="17"/>
    </row>
    <row r="4106" spans="1:22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7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21"/>
        <v>45.79</v>
      </c>
      <c r="Q4106" s="11" t="s">
        <v>8314</v>
      </c>
      <c r="R4106" t="s">
        <v>8315</v>
      </c>
      <c r="S4106" s="16">
        <f t="shared" si="322"/>
        <v>42640.278171296297</v>
      </c>
      <c r="T4106" s="16">
        <f t="shared" si="323"/>
        <v>42670.278171296297</v>
      </c>
      <c r="U4106" s="14">
        <f t="shared" si="324"/>
        <v>2016</v>
      </c>
      <c r="V4106" s="17"/>
    </row>
    <row r="4107" spans="1:22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7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21"/>
        <v>383.33</v>
      </c>
      <c r="Q4107" s="11" t="s">
        <v>8314</v>
      </c>
      <c r="R4107" t="s">
        <v>8315</v>
      </c>
      <c r="S4107" s="16">
        <f t="shared" si="322"/>
        <v>42697.010520833333</v>
      </c>
      <c r="T4107" s="16">
        <f t="shared" si="323"/>
        <v>42730.010520833333</v>
      </c>
      <c r="U4107" s="14">
        <f t="shared" si="324"/>
        <v>2016</v>
      </c>
      <c r="V4107" s="17"/>
    </row>
    <row r="4108" spans="1:22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7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21"/>
        <v>106.97</v>
      </c>
      <c r="Q4108" s="11" t="s">
        <v>8314</v>
      </c>
      <c r="R4108" t="s">
        <v>8315</v>
      </c>
      <c r="S4108" s="16">
        <f t="shared" si="322"/>
        <v>42053.049375000002</v>
      </c>
      <c r="T4108" s="16">
        <f t="shared" si="323"/>
        <v>42096.041666666672</v>
      </c>
      <c r="U4108" s="14">
        <f t="shared" si="324"/>
        <v>2015</v>
      </c>
      <c r="V4108" s="17"/>
    </row>
    <row r="4109" spans="1:22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7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21"/>
        <v>10.25</v>
      </c>
      <c r="Q4109" s="11" t="s">
        <v>8314</v>
      </c>
      <c r="R4109" t="s">
        <v>8315</v>
      </c>
      <c r="S4109" s="16">
        <f t="shared" si="322"/>
        <v>41883.916678240741</v>
      </c>
      <c r="T4109" s="16">
        <f t="shared" si="323"/>
        <v>41906.916678240741</v>
      </c>
      <c r="U4109" s="14">
        <f t="shared" si="324"/>
        <v>2014</v>
      </c>
      <c r="V4109" s="17"/>
    </row>
    <row r="4110" spans="1:22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7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21"/>
        <v>59</v>
      </c>
      <c r="Q4110" s="11" t="s">
        <v>8314</v>
      </c>
      <c r="R4110" t="s">
        <v>8315</v>
      </c>
      <c r="S4110" s="16">
        <f t="shared" si="322"/>
        <v>42767.031678240746</v>
      </c>
      <c r="T4110" s="16">
        <f t="shared" si="323"/>
        <v>42797.208333333328</v>
      </c>
      <c r="U4110" s="14">
        <f t="shared" si="324"/>
        <v>2017</v>
      </c>
      <c r="V4110" s="17"/>
    </row>
    <row r="4111" spans="1:22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7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21"/>
        <v>0</v>
      </c>
      <c r="Q4111" s="11" t="s">
        <v>8314</v>
      </c>
      <c r="R4111" t="s">
        <v>8315</v>
      </c>
      <c r="S4111" s="16">
        <f t="shared" si="322"/>
        <v>42307.539398148147</v>
      </c>
      <c r="T4111" s="16">
        <f t="shared" si="323"/>
        <v>42337.581064814818</v>
      </c>
      <c r="U4111" s="14">
        <f t="shared" si="324"/>
        <v>2015</v>
      </c>
      <c r="V4111" s="17"/>
    </row>
    <row r="4112" spans="1:22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7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21"/>
        <v>14.33</v>
      </c>
      <c r="Q4112" s="11" t="s">
        <v>8314</v>
      </c>
      <c r="R4112" t="s">
        <v>8315</v>
      </c>
      <c r="S4112" s="16">
        <f t="shared" si="322"/>
        <v>42512.626747685179</v>
      </c>
      <c r="T4112" s="16">
        <f t="shared" si="323"/>
        <v>42572.626747685179</v>
      </c>
      <c r="U4112" s="14">
        <f t="shared" si="324"/>
        <v>2016</v>
      </c>
      <c r="V4112" s="17"/>
    </row>
    <row r="4113" spans="1:22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7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21"/>
        <v>15.67</v>
      </c>
      <c r="Q4113" s="11" t="s">
        <v>8314</v>
      </c>
      <c r="R4113" t="s">
        <v>8315</v>
      </c>
      <c r="S4113" s="16">
        <f t="shared" si="322"/>
        <v>42029.135879629626</v>
      </c>
      <c r="T4113" s="16">
        <f t="shared" si="323"/>
        <v>42059.135879629626</v>
      </c>
      <c r="U4113" s="14">
        <f t="shared" si="324"/>
        <v>2015</v>
      </c>
      <c r="V4113" s="17"/>
    </row>
    <row r="4114" spans="1:22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7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21"/>
        <v>1</v>
      </c>
      <c r="Q4114" s="11" t="s">
        <v>8314</v>
      </c>
      <c r="R4114" t="s">
        <v>8315</v>
      </c>
      <c r="S4114" s="16">
        <f t="shared" si="322"/>
        <v>42400.946597222224</v>
      </c>
      <c r="T4114" s="16">
        <f t="shared" si="323"/>
        <v>42428</v>
      </c>
      <c r="U4114" s="14">
        <f t="shared" si="324"/>
        <v>2016</v>
      </c>
      <c r="V4114" s="17"/>
    </row>
    <row r="4115" spans="1:22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7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21"/>
        <v>1</v>
      </c>
      <c r="Q4115" s="11" t="s">
        <v>8314</v>
      </c>
      <c r="R4115" t="s">
        <v>8315</v>
      </c>
      <c r="S4115" s="16">
        <f t="shared" si="322"/>
        <v>42358.573182870372</v>
      </c>
      <c r="T4115" s="16">
        <f t="shared" si="323"/>
        <v>42377.273611111115</v>
      </c>
      <c r="U4115" s="14">
        <f t="shared" si="324"/>
        <v>2015</v>
      </c>
      <c r="V4115" s="17"/>
    </row>
    <row r="4116" spans="1:22" hidden="1" x14ac:dyDescent="0.2">
      <c r="P4116">
        <f t="shared" si="321"/>
        <v>0</v>
      </c>
      <c r="S4116" s="16">
        <f t="shared" si="322"/>
        <v>25569</v>
      </c>
      <c r="T4116" s="16">
        <f t="shared" si="323"/>
        <v>25569</v>
      </c>
      <c r="U4116" s="14">
        <f t="shared" si="324"/>
        <v>1970</v>
      </c>
    </row>
  </sheetData>
  <autoFilter ref="A1:U4116" xr:uid="{11C8F28B-FFEE-7346-846E-C04AE2B6C49B}">
    <filterColumn colId="16">
      <filters>
        <filter val="theater"/>
      </filters>
    </filterColumn>
  </autoFilter>
  <conditionalFormatting sqref="G1:G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F1:F1048576">
    <cfRule type="colorScale" priority="3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84884-FF25-F246-8F14-5866CBAC1B52}">
  <dimension ref="A2:F19"/>
  <sheetViews>
    <sheetView workbookViewId="0">
      <selection activeCell="B26" sqref="B26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2.1640625" bestFit="1" customWidth="1"/>
    <col min="8" max="8" width="20.5" bestFit="1" customWidth="1"/>
    <col min="9" max="9" width="12.1640625" bestFit="1" customWidth="1"/>
    <col min="10" max="10" width="24.83203125" bestFit="1" customWidth="1"/>
    <col min="11" max="11" width="16.5" bestFit="1" customWidth="1"/>
  </cols>
  <sheetData>
    <row r="2" spans="1:6" x14ac:dyDescent="0.2">
      <c r="A2" s="12" t="s">
        <v>8357</v>
      </c>
      <c r="B2" t="s">
        <v>8314</v>
      </c>
    </row>
    <row r="3" spans="1:6" x14ac:dyDescent="0.2">
      <c r="A3" s="12" t="s">
        <v>8367</v>
      </c>
      <c r="B3" t="s">
        <v>8363</v>
      </c>
    </row>
    <row r="5" spans="1:6" x14ac:dyDescent="0.2">
      <c r="A5" s="12" t="s">
        <v>8368</v>
      </c>
      <c r="B5" s="12" t="s">
        <v>8362</v>
      </c>
    </row>
    <row r="6" spans="1:6" x14ac:dyDescent="0.2">
      <c r="A6" s="12" t="s">
        <v>8360</v>
      </c>
      <c r="B6" t="s">
        <v>8218</v>
      </c>
      <c r="C6" t="s">
        <v>8221</v>
      </c>
      <c r="D6" t="s">
        <v>8220</v>
      </c>
      <c r="E6" t="s">
        <v>8219</v>
      </c>
      <c r="F6" t="s">
        <v>8361</v>
      </c>
    </row>
    <row r="7" spans="1:6" x14ac:dyDescent="0.2">
      <c r="A7" s="19" t="s">
        <v>8369</v>
      </c>
      <c r="B7" s="14">
        <v>56</v>
      </c>
      <c r="C7" s="14">
        <v>2</v>
      </c>
      <c r="D7" s="14">
        <v>33</v>
      </c>
      <c r="E7" s="14">
        <v>7</v>
      </c>
      <c r="F7" s="14">
        <v>98</v>
      </c>
    </row>
    <row r="8" spans="1:6" x14ac:dyDescent="0.2">
      <c r="A8" s="19" t="s">
        <v>8376</v>
      </c>
      <c r="B8" s="14">
        <v>71</v>
      </c>
      <c r="C8" s="14">
        <v>8</v>
      </c>
      <c r="D8" s="14">
        <v>39</v>
      </c>
      <c r="E8" s="14">
        <v>3</v>
      </c>
      <c r="F8" s="14">
        <v>121</v>
      </c>
    </row>
    <row r="9" spans="1:6" x14ac:dyDescent="0.2">
      <c r="A9" s="19" t="s">
        <v>8377</v>
      </c>
      <c r="B9" s="14">
        <v>56</v>
      </c>
      <c r="C9" s="14">
        <v>14</v>
      </c>
      <c r="D9" s="14">
        <v>33</v>
      </c>
      <c r="E9" s="14">
        <v>3</v>
      </c>
      <c r="F9" s="14">
        <v>106</v>
      </c>
    </row>
    <row r="10" spans="1:6" x14ac:dyDescent="0.2">
      <c r="A10" s="19" t="s">
        <v>8378</v>
      </c>
      <c r="B10" s="14">
        <v>71</v>
      </c>
      <c r="C10" s="14"/>
      <c r="D10" s="14">
        <v>40</v>
      </c>
      <c r="E10" s="14">
        <v>2</v>
      </c>
      <c r="F10" s="14">
        <v>113</v>
      </c>
    </row>
    <row r="11" spans="1:6" x14ac:dyDescent="0.2">
      <c r="A11" s="19" t="s">
        <v>8370</v>
      </c>
      <c r="B11" s="14">
        <v>111</v>
      </c>
      <c r="C11" s="14"/>
      <c r="D11" s="14">
        <v>52</v>
      </c>
      <c r="E11" s="14">
        <v>3</v>
      </c>
      <c r="F11" s="14">
        <v>166</v>
      </c>
    </row>
    <row r="12" spans="1:6" x14ac:dyDescent="0.2">
      <c r="A12" s="19" t="s">
        <v>8379</v>
      </c>
      <c r="B12" s="14">
        <v>100</v>
      </c>
      <c r="C12" s="14"/>
      <c r="D12" s="14">
        <v>49</v>
      </c>
      <c r="E12" s="14">
        <v>4</v>
      </c>
      <c r="F12" s="14">
        <v>153</v>
      </c>
    </row>
    <row r="13" spans="1:6" x14ac:dyDescent="0.2">
      <c r="A13" s="19" t="s">
        <v>8371</v>
      </c>
      <c r="B13" s="14">
        <v>87</v>
      </c>
      <c r="C13" s="14"/>
      <c r="D13" s="14">
        <v>50</v>
      </c>
      <c r="E13" s="14">
        <v>1</v>
      </c>
      <c r="F13" s="14">
        <v>138</v>
      </c>
    </row>
    <row r="14" spans="1:6" x14ac:dyDescent="0.2">
      <c r="A14" s="19" t="s">
        <v>8372</v>
      </c>
      <c r="B14" s="14">
        <v>72</v>
      </c>
      <c r="C14" s="14"/>
      <c r="D14" s="14">
        <v>47</v>
      </c>
      <c r="E14" s="14">
        <v>4</v>
      </c>
      <c r="F14" s="14">
        <v>123</v>
      </c>
    </row>
    <row r="15" spans="1:6" x14ac:dyDescent="0.2">
      <c r="A15" s="19" t="s">
        <v>8373</v>
      </c>
      <c r="B15" s="14">
        <v>59</v>
      </c>
      <c r="C15" s="14"/>
      <c r="D15" s="14">
        <v>34</v>
      </c>
      <c r="E15" s="14">
        <v>4</v>
      </c>
      <c r="F15" s="14">
        <v>97</v>
      </c>
    </row>
    <row r="16" spans="1:6" x14ac:dyDescent="0.2">
      <c r="A16" s="19" t="s">
        <v>8374</v>
      </c>
      <c r="B16" s="14">
        <v>65</v>
      </c>
      <c r="C16" s="14"/>
      <c r="D16" s="14">
        <v>50</v>
      </c>
      <c r="E16" s="14"/>
      <c r="F16" s="14">
        <v>115</v>
      </c>
    </row>
    <row r="17" spans="1:6" x14ac:dyDescent="0.2">
      <c r="A17" s="19" t="s">
        <v>8375</v>
      </c>
      <c r="B17" s="14">
        <v>54</v>
      </c>
      <c r="C17" s="14"/>
      <c r="D17" s="14">
        <v>31</v>
      </c>
      <c r="E17" s="14">
        <v>3</v>
      </c>
      <c r="F17" s="14">
        <v>88</v>
      </c>
    </row>
    <row r="18" spans="1:6" x14ac:dyDescent="0.2">
      <c r="A18" s="19" t="s">
        <v>8380</v>
      </c>
      <c r="B18" s="14">
        <v>37</v>
      </c>
      <c r="C18" s="14"/>
      <c r="D18" s="14">
        <v>35</v>
      </c>
      <c r="E18" s="14">
        <v>3</v>
      </c>
      <c r="F18" s="14">
        <v>75</v>
      </c>
    </row>
    <row r="19" spans="1:6" x14ac:dyDescent="0.2">
      <c r="A19" s="19" t="s">
        <v>8361</v>
      </c>
      <c r="B19" s="14">
        <v>839</v>
      </c>
      <c r="C19" s="14">
        <v>24</v>
      </c>
      <c r="D19" s="14">
        <v>493</v>
      </c>
      <c r="E19" s="14">
        <v>37</v>
      </c>
      <c r="F19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46EB9-02E6-C24E-BF81-0A12121EA9DF}">
  <dimension ref="A1:H13"/>
  <sheetViews>
    <sheetView zoomScale="150" zoomScaleNormal="150" workbookViewId="0">
      <selection activeCell="A10" sqref="A10"/>
    </sheetView>
  </sheetViews>
  <sheetFormatPr baseColWidth="10" defaultRowHeight="15" x14ac:dyDescent="0.2"/>
  <cols>
    <col min="1" max="1" width="16.6640625" bestFit="1" customWidth="1"/>
    <col min="2" max="2" width="16" bestFit="1" customWidth="1"/>
    <col min="3" max="3" width="12.6640625" bestFit="1" customWidth="1"/>
    <col min="4" max="4" width="15" bestFit="1" customWidth="1"/>
    <col min="5" max="5" width="11.6640625" bestFit="1" customWidth="1"/>
    <col min="6" max="6" width="18.5" bestFit="1" customWidth="1"/>
    <col min="7" max="7" width="15" bestFit="1" customWidth="1"/>
    <col min="8" max="8" width="17.6640625" bestFit="1" customWidth="1"/>
  </cols>
  <sheetData>
    <row r="1" spans="1:8" x14ac:dyDescent="0.2">
      <c r="A1" s="20" t="s">
        <v>8383</v>
      </c>
      <c r="B1" s="20" t="s">
        <v>8385</v>
      </c>
      <c r="C1" s="20" t="s">
        <v>8386</v>
      </c>
      <c r="D1" s="20" t="s">
        <v>8387</v>
      </c>
      <c r="E1" s="20" t="s">
        <v>8388</v>
      </c>
      <c r="F1" s="20" t="s">
        <v>8389</v>
      </c>
      <c r="G1" s="20" t="s">
        <v>8390</v>
      </c>
      <c r="H1" s="20" t="s">
        <v>8391</v>
      </c>
    </row>
    <row r="2" spans="1:8" x14ac:dyDescent="0.2">
      <c r="A2" t="s">
        <v>8392</v>
      </c>
      <c r="B2">
        <f>COUNTIFS(Kickstarter!$G:$G,"successful",Kickstarter!$D:$D,"&lt;1000",Kickstarter!R:R,"plays")</f>
        <v>141</v>
      </c>
      <c r="C2">
        <f>COUNTIFS(Kickstarter!$G:$G,"failed",Kickstarter!$D:$D,"&lt;1000",Kickstarter!R:R,"plays")</f>
        <v>45</v>
      </c>
      <c r="D2">
        <f>COUNTIFS(Kickstarter!$G:$G,"canceled",Kickstarter!$D:$D,"&lt;1000",Kickstarter!R:R,"plays")</f>
        <v>0</v>
      </c>
      <c r="E2">
        <f>SUM(B2:D2)</f>
        <v>186</v>
      </c>
      <c r="F2" s="22">
        <f>(B2/E2)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t="s">
        <v>8393</v>
      </c>
      <c r="B3">
        <f>COUNTIFS(Kickstarter!$G:$G,"successful",Kickstarter!$D:$D,"&gt;=1000",Kickstarter!$D:$D,"&lt;4999",Kickstarter!R:R,"plays")</f>
        <v>387</v>
      </c>
      <c r="C3">
        <f>COUNTIFS(Kickstarter!$G:$G,"failed",Kickstarter!$D:$D,"&gt;=1000",Kickstarter!$D:$D,"&lt;4999",Kickstarter!R:R,"plays")</f>
        <v>146</v>
      </c>
      <c r="D3">
        <f>COUNTIFS(Kickstarter!$G:$G,"canceled",Kickstarter!$D:$D,"&gt;=1000",Kickstarter!$D:$D,"&lt;4999",Kickstarter!R:R,"plays")</f>
        <v>0</v>
      </c>
      <c r="E3">
        <f t="shared" ref="E3:E13" si="0">SUM(B3:D3)</f>
        <v>533</v>
      </c>
      <c r="F3" s="22">
        <f t="shared" ref="F3:F13" si="1">(B3/E3)</f>
        <v>0.726078799249531</v>
      </c>
      <c r="G3" s="22">
        <f t="shared" ref="G3:G13" si="2">C3/E3</f>
        <v>0.27392120075046905</v>
      </c>
      <c r="H3" s="22">
        <f t="shared" ref="H3:H13" si="3">D3/E3</f>
        <v>0</v>
      </c>
    </row>
    <row r="4" spans="1:8" x14ac:dyDescent="0.2">
      <c r="A4" t="s">
        <v>8394</v>
      </c>
      <c r="B4">
        <f>COUNTIFS(Kickstarter!$G:$G,"successful",Kickstarter!$D:$D,"&gt;=5000",Kickstarter!$D:$D,"&lt;9999",Kickstarter!R:R,"plays")</f>
        <v>93</v>
      </c>
      <c r="C4">
        <f>COUNTIFS(Kickstarter!$G:$G,"failed",Kickstarter!$D:$D,"&gt;=5000",Kickstarter!$D:$D,"&lt;9999",Kickstarter!R:R,"plays")</f>
        <v>76</v>
      </c>
      <c r="D4">
        <f>COUNTIFS(Kickstarter!$G:$G,"canceled",Kickstarter!$D:$D,"&gt;=5000",Kickstarter!$D:$D,"&lt;9999",Kickstarter!R:R,"plays")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t="s">
        <v>8395</v>
      </c>
      <c r="B5">
        <f>COUNTIFS(Kickstarter!$G:$G,"successful",Kickstarter!$D:$D,"&gt;=10000",Kickstarter!$D:$D,"&lt;14999",Kickstarter!R:R,"plays")</f>
        <v>39</v>
      </c>
      <c r="C5">
        <f>COUNTIFS(Kickstarter!$G:$G,"failed",Kickstarter!$D:$D,"&gt;=10000",Kickstarter!$D:$D,"&lt;14999",Kickstarter!R:R,"plays")</f>
        <v>33</v>
      </c>
      <c r="D5">
        <f>COUNTIFS(Kickstarter!$G:$G,"canceled",Kickstarter!$D:$D,"&gt;=10000",Kickstarter!$D:$D,"&lt;14999",Kickstarter!R:R,"plays")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8396</v>
      </c>
      <c r="B6">
        <f>COUNTIFS(Kickstarter!$G:$G,"successful",Kickstarter!$D:$D,"&gt;=15000",Kickstarter!$D:$D,"&lt;19999",Kickstarter!R:R,"plays")</f>
        <v>12</v>
      </c>
      <c r="C6">
        <f>COUNTIFS(Kickstarter!$G:$G,"failed",Kickstarter!$D:$D,"&gt;=15000",Kickstarter!$D:$D,"&lt;19999",Kickstarter!R:R,"plays")</f>
        <v>12</v>
      </c>
      <c r="D6">
        <f>COUNTIFS(Kickstarter!$G:$G,"canceled",Kickstarter!$D:$D,"&gt;=15000",Kickstarter!$D:$D,"&lt;19999",Kickstarter!R:R,"plays")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8397</v>
      </c>
      <c r="B7">
        <f>COUNTIFS(Kickstarter!$G:$G,"successful",Kickstarter!$D:$D,"&gt;=20000",Kickstarter!$D:$D,"&lt;24999",Kickstarter!R:R,"plays")</f>
        <v>9</v>
      </c>
      <c r="C7">
        <f>COUNTIFS(Kickstarter!$G:$G,"failed",Kickstarter!$D:$D,"&gt;=20000",Kickstarter!$D:$D,"&lt;24999",Kickstarter!R:R,"plays")</f>
        <v>11</v>
      </c>
      <c r="D7">
        <f>COUNTIFS(Kickstarter!$G:$G,"canceled",Kickstarter!$D:$D,"&gt;=20000",Kickstarter!$D:$D,"&lt;24999",Kickstarter!R:R,"plays")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8398</v>
      </c>
      <c r="B8">
        <f>COUNTIFS(Kickstarter!$G:$G,"successful",Kickstarter!$D:$D,"&gt;=25000",Kickstarter!$D:$D,"&lt;29999",Kickstarter!R:R,"plays")</f>
        <v>1</v>
      </c>
      <c r="C8">
        <f>COUNTIFS(Kickstarter!$G:$G,"failed",Kickstarter!$D:$D,"&gt;=25000",Kickstarter!$D:$D,"&lt;29999",Kickstarter!R:R,"plays")</f>
        <v>4</v>
      </c>
      <c r="D8">
        <f>COUNTIFS(Kickstarter!$G:$G,"canceled",Kickstarter!$D:$D,"&gt;=25000",Kickstarter!$D:$D,"&lt;29999",Kickstarter!R:R,"plays")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8399</v>
      </c>
      <c r="B9">
        <f>COUNTIFS(Kickstarter!$G:$G,"successful",Kickstarter!$D:$D,"&gt;=30000",Kickstarter!$D:$D,"&lt;34999",Kickstarter!R:R,"plays")</f>
        <v>3</v>
      </c>
      <c r="C9">
        <f>COUNTIFS(Kickstarter!$G:$G,"failed",Kickstarter!$D:$D,"&gt;=30000",Kickstarter!$D:$D,"&lt;34999",Kickstarter!R:R,"plays")</f>
        <v>8</v>
      </c>
      <c r="D9">
        <f>COUNTIFS(Kickstarter!$G:$G,"canceled",Kickstarter!$D:$D,"&gt;=30000",Kickstarter!$D:$D,"&lt;34999",Kickstarter!R:R,"plays")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8400</v>
      </c>
      <c r="B10">
        <f>COUNTIFS(Kickstarter!$G:$G,"successful",Kickstarter!$D:$D,"&gt;=35000",Kickstarter!$D:$D,"&lt;39999",Kickstarter!R:R,"plays")</f>
        <v>4</v>
      </c>
      <c r="C10">
        <f>COUNTIFS(Kickstarter!$G:$G,"failed",Kickstarter!$D:$D,"&gt;=35000",Kickstarter!$D:$D,"&lt;39999",Kickstarter!R:R,"plays")</f>
        <v>2</v>
      </c>
      <c r="D10">
        <f>COUNTIFS(Kickstarter!$G:$G,"canceled",Kickstarter!$D:$D,"&gt;=35000",Kickstarter!$D:$D,"&lt;39999",Kickstarter!R:R,"plays")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8401</v>
      </c>
      <c r="B11">
        <f>COUNTIFS(Kickstarter!$G:$G,"successful",Kickstarter!$D:$D,"&gt;=40000",Kickstarter!$D:$D,"&lt;44999",Kickstarter!R:R,"plays")</f>
        <v>2</v>
      </c>
      <c r="C11">
        <f>COUNTIFS(Kickstarter!$G:$G,"failed",Kickstarter!$D:$D,"&gt;=40000",Kickstarter!$D:$D,"&lt;44999",Kickstarter!R:R,"plays")</f>
        <v>1</v>
      </c>
      <c r="D11">
        <f>COUNTIFS(Kickstarter!$G:$G,"canceled",Kickstarter!$D:$D,"&gt;=40000",Kickstarter!$D:$D,"&lt;44999",Kickstarter!R:R,"plays")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8402</v>
      </c>
      <c r="B12">
        <f>COUNTIFS(Kickstarter!$G:$G,"successful",Kickstarter!$D:$D,"&gt;=45000",Kickstarter!$D:$D,"&lt;49999",Kickstarter!R:R,"plays")</f>
        <v>0</v>
      </c>
      <c r="C12">
        <f>COUNTIFS(Kickstarter!$G:$G,"failed",Kickstarter!$D:$D,"&gt;=45000",Kickstarter!$D:$D,"&lt;49999",Kickstarter!R:R,"plays")</f>
        <v>1</v>
      </c>
      <c r="D12">
        <f>COUNTIFS(Kickstarter!$G:$G,"canceled",Kickstarter!$D:$D,"&gt;=45000",Kickstarter!$D:$D,"&lt;49999",Kickstarter!R:R,"plays")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8403</v>
      </c>
      <c r="B13">
        <f>COUNTIFS(Kickstarter!$G:$G,"successful",Kickstarter!$D:$D,"&gt;=50000",Kickstarter!R:R,"plays")</f>
        <v>2</v>
      </c>
      <c r="C13">
        <f>COUNTIFS(Kickstarter!$G:$G,"failed",Kickstarter!$D:$D,"&gt;=50000",Kickstarter!R:R,"plays")</f>
        <v>14</v>
      </c>
      <c r="D13">
        <f>COUNTIFS(Kickstarter!$G:$G,"canceled",Kickstarter!$D:$D,"&gt;=50000",Kickstarter!R:R,"plays")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7895D-C558-8D47-9DF6-7D9C34E9E3F2}">
  <dimension ref="A1:D6"/>
  <sheetViews>
    <sheetView zoomScale="150" zoomScaleNormal="150" workbookViewId="0">
      <selection activeCell="B23" sqref="B23"/>
    </sheetView>
  </sheetViews>
  <sheetFormatPr baseColWidth="10" defaultRowHeight="15" x14ac:dyDescent="0.2"/>
  <cols>
    <col min="1" max="1" width="29.5" bestFit="1" customWidth="1"/>
    <col min="2" max="2" width="112.5" bestFit="1" customWidth="1"/>
  </cols>
  <sheetData>
    <row r="1" spans="1:4" x14ac:dyDescent="0.2">
      <c r="A1" s="20" t="s">
        <v>8381</v>
      </c>
      <c r="B1" s="20" t="s">
        <v>8382</v>
      </c>
      <c r="C1" t="s">
        <v>8383</v>
      </c>
      <c r="D1" t="s">
        <v>8384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A287F-3DD2-CB4A-86A5-0790AFFCC89F}">
  <dimension ref="A1:F6"/>
  <sheetViews>
    <sheetView workbookViewId="0">
      <selection activeCell="V33" sqref="V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8362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F17A-F2F7-F649-9DC3-F38E32F55C28}">
  <dimension ref="A1:E7"/>
  <sheetViews>
    <sheetView workbookViewId="0">
      <selection activeCell="H9" sqref="H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8357</v>
      </c>
      <c r="B2" t="s">
        <v>8363</v>
      </c>
    </row>
    <row r="4" spans="1:5" x14ac:dyDescent="0.2">
      <c r="A4" s="12" t="s">
        <v>8364</v>
      </c>
      <c r="B4" s="12" t="s">
        <v>8362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E45E4-EB2B-2F4E-B844-B425D78910D4}">
  <dimension ref="A1:F18"/>
  <sheetViews>
    <sheetView workbookViewId="0">
      <selection activeCell="D9" sqref="D9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4.83203125" bestFit="1" customWidth="1"/>
    <col min="13" max="13" width="15.6640625" bestFit="1" customWidth="1"/>
  </cols>
  <sheetData>
    <row r="1" spans="1:6" x14ac:dyDescent="0.2">
      <c r="A1" s="12" t="s">
        <v>8357</v>
      </c>
      <c r="B1" t="s">
        <v>8333</v>
      </c>
    </row>
    <row r="2" spans="1:6" x14ac:dyDescent="0.2">
      <c r="A2" s="12" t="s">
        <v>8367</v>
      </c>
      <c r="B2" t="s">
        <v>8363</v>
      </c>
    </row>
    <row r="4" spans="1:6" x14ac:dyDescent="0.2">
      <c r="A4" s="12" t="s">
        <v>8368</v>
      </c>
      <c r="B4" s="12" t="s">
        <v>8362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8369</v>
      </c>
      <c r="B6" s="14">
        <v>1</v>
      </c>
      <c r="C6" s="14">
        <v>22</v>
      </c>
      <c r="D6" s="14"/>
      <c r="E6" s="14">
        <v>4</v>
      </c>
      <c r="F6" s="14">
        <v>27</v>
      </c>
    </row>
    <row r="7" spans="1:6" x14ac:dyDescent="0.2">
      <c r="A7" s="19" t="s">
        <v>8376</v>
      </c>
      <c r="B7" s="14">
        <v>1</v>
      </c>
      <c r="C7" s="14">
        <v>13</v>
      </c>
      <c r="D7" s="14">
        <v>2</v>
      </c>
      <c r="E7" s="14">
        <v>5</v>
      </c>
      <c r="F7" s="14">
        <v>21</v>
      </c>
    </row>
    <row r="8" spans="1:6" x14ac:dyDescent="0.2">
      <c r="A8" s="19" t="s">
        <v>8377</v>
      </c>
      <c r="B8" s="14">
        <v>4</v>
      </c>
      <c r="C8" s="14">
        <v>6</v>
      </c>
      <c r="D8" s="14">
        <v>4</v>
      </c>
      <c r="E8" s="14">
        <v>1</v>
      </c>
      <c r="F8" s="14">
        <v>15</v>
      </c>
    </row>
    <row r="9" spans="1:6" x14ac:dyDescent="0.2">
      <c r="A9" s="19" t="s">
        <v>8378</v>
      </c>
      <c r="B9" s="14">
        <v>2</v>
      </c>
      <c r="C9" s="14">
        <v>8</v>
      </c>
      <c r="D9" s="14"/>
      <c r="E9" s="14">
        <v>1</v>
      </c>
      <c r="F9" s="14">
        <v>11</v>
      </c>
    </row>
    <row r="10" spans="1:6" x14ac:dyDescent="0.2">
      <c r="A10" s="19" t="s">
        <v>8370</v>
      </c>
      <c r="B10" s="14">
        <v>1</v>
      </c>
      <c r="C10" s="14">
        <v>13</v>
      </c>
      <c r="D10" s="14"/>
      <c r="E10" s="14">
        <v>6</v>
      </c>
      <c r="F10" s="14">
        <v>20</v>
      </c>
    </row>
    <row r="11" spans="1:6" x14ac:dyDescent="0.2">
      <c r="A11" s="19" t="s">
        <v>8379</v>
      </c>
      <c r="B11" s="14"/>
      <c r="C11" s="14">
        <v>12</v>
      </c>
      <c r="D11" s="14"/>
      <c r="E11" s="14">
        <v>1</v>
      </c>
      <c r="F11" s="14">
        <v>13</v>
      </c>
    </row>
    <row r="12" spans="1:6" x14ac:dyDescent="0.2">
      <c r="A12" s="19" t="s">
        <v>8371</v>
      </c>
      <c r="B12" s="14">
        <v>5</v>
      </c>
      <c r="C12" s="14">
        <v>14</v>
      </c>
      <c r="D12" s="14"/>
      <c r="E12" s="14">
        <v>4</v>
      </c>
      <c r="F12" s="14">
        <v>23</v>
      </c>
    </row>
    <row r="13" spans="1:6" x14ac:dyDescent="0.2">
      <c r="A13" s="19" t="s">
        <v>8372</v>
      </c>
      <c r="B13" s="14">
        <v>4</v>
      </c>
      <c r="C13" s="14">
        <v>16</v>
      </c>
      <c r="D13" s="14"/>
      <c r="E13" s="14">
        <v>2</v>
      </c>
      <c r="F13" s="14">
        <v>22</v>
      </c>
    </row>
    <row r="14" spans="1:6" x14ac:dyDescent="0.2">
      <c r="A14" s="19" t="s">
        <v>8373</v>
      </c>
      <c r="B14" s="14">
        <v>1</v>
      </c>
      <c r="C14" s="14">
        <v>10</v>
      </c>
      <c r="D14" s="14"/>
      <c r="E14" s="14">
        <v>2</v>
      </c>
      <c r="F14" s="14">
        <v>13</v>
      </c>
    </row>
    <row r="15" spans="1:6" x14ac:dyDescent="0.2">
      <c r="A15" s="19" t="s">
        <v>8374</v>
      </c>
      <c r="B15" s="14"/>
      <c r="C15" s="14">
        <v>11</v>
      </c>
      <c r="D15" s="14"/>
      <c r="E15" s="14">
        <v>4</v>
      </c>
      <c r="F15" s="14">
        <v>15</v>
      </c>
    </row>
    <row r="16" spans="1:6" x14ac:dyDescent="0.2">
      <c r="A16" s="19" t="s">
        <v>8375</v>
      </c>
      <c r="B16" s="14"/>
      <c r="C16" s="14">
        <v>8</v>
      </c>
      <c r="D16" s="14"/>
      <c r="E16" s="14">
        <v>4</v>
      </c>
      <c r="F16" s="14">
        <v>12</v>
      </c>
    </row>
    <row r="17" spans="1:6" x14ac:dyDescent="0.2">
      <c r="A17" s="19" t="s">
        <v>8380</v>
      </c>
      <c r="B17" s="14">
        <v>1</v>
      </c>
      <c r="C17" s="14">
        <v>7</v>
      </c>
      <c r="D17" s="14"/>
      <c r="E17" s="14"/>
      <c r="F17" s="14">
        <v>8</v>
      </c>
    </row>
    <row r="18" spans="1:6" x14ac:dyDescent="0.2">
      <c r="A18" s="19" t="s">
        <v>8361</v>
      </c>
      <c r="B18" s="14">
        <v>20</v>
      </c>
      <c r="C18" s="14">
        <v>140</v>
      </c>
      <c r="D18" s="14">
        <v>6</v>
      </c>
      <c r="E18" s="14">
        <v>34</v>
      </c>
      <c r="F18" s="14">
        <v>200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Research.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Siva Elango</cp:lastModifiedBy>
  <dcterms:created xsi:type="dcterms:W3CDTF">2017-04-20T15:17:24Z</dcterms:created>
  <dcterms:modified xsi:type="dcterms:W3CDTF">2021-06-22T07:26:37Z</dcterms:modified>
</cp:coreProperties>
</file>