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cukkorkmaz/Documents/GitHub/Covid2019Turkey/www/data/"/>
    </mc:Choice>
  </mc:AlternateContent>
  <xr:revisionPtr revIDLastSave="0" documentId="13_ncr:1_{8D9D3BC6-CBE4-1347-BDEB-F99B32F2635C}" xr6:coauthVersionLast="36" xr6:coauthVersionMax="36" xr10:uidLastSave="{00000000-0000-0000-0000-000000000000}"/>
  <bookViews>
    <workbookView xWindow="0" yWindow="460" windowWidth="33600" windowHeight="17560" xr2:uid="{25D0A33A-B1BF-C34E-B1E2-5CD2504B6A8B}"/>
  </bookViews>
  <sheets>
    <sheet name="Tüm" sheetId="5" r:id="rId1"/>
    <sheet name="Özet" sheetId="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3" i="5" l="1"/>
  <c r="Q53" i="5"/>
  <c r="L2" i="6"/>
  <c r="K2" i="6"/>
  <c r="J2" i="6"/>
  <c r="I2" i="6"/>
  <c r="H2" i="6"/>
  <c r="G2" i="6"/>
  <c r="F2" i="6"/>
  <c r="C2" i="6"/>
  <c r="B2" i="6"/>
  <c r="A2" i="6"/>
  <c r="M53" i="5"/>
  <c r="O53" i="5"/>
  <c r="P53" i="5"/>
  <c r="R53" i="5"/>
  <c r="S53" i="5"/>
  <c r="T53" i="5"/>
  <c r="U53" i="5"/>
  <c r="W53" i="5"/>
  <c r="K53" i="5"/>
  <c r="G53" i="5"/>
  <c r="H53" i="5"/>
  <c r="D53" i="5"/>
  <c r="B5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2" i="5"/>
  <c r="Q52" i="5"/>
  <c r="T52" i="5"/>
  <c r="G51" i="5"/>
  <c r="G52" i="5"/>
  <c r="Q51" i="5" l="1"/>
  <c r="T51" i="5"/>
  <c r="Q50" i="5"/>
  <c r="T50" i="5"/>
  <c r="G50" i="5"/>
  <c r="G49" i="5" l="1"/>
  <c r="Q49" i="5"/>
  <c r="T49" i="5"/>
  <c r="Q48" i="5" l="1"/>
  <c r="T48" i="5"/>
  <c r="G48" i="5"/>
  <c r="Q47" i="5"/>
  <c r="T47" i="5"/>
  <c r="G47" i="5"/>
  <c r="Q46" i="5" l="1"/>
  <c r="T46" i="5"/>
  <c r="G46" i="5"/>
  <c r="Q45" i="5" l="1"/>
  <c r="T45" i="5"/>
  <c r="G45" i="5"/>
  <c r="Q44" i="5"/>
  <c r="T44" i="5"/>
  <c r="G44" i="5"/>
  <c r="Q43" i="5"/>
  <c r="T43" i="5"/>
  <c r="G43" i="5"/>
  <c r="Q42" i="5" l="1"/>
  <c r="T42" i="5"/>
  <c r="G42" i="5"/>
  <c r="Q41" i="5" l="1"/>
  <c r="T41" i="5"/>
  <c r="G41" i="5"/>
  <c r="Q40" i="5"/>
  <c r="T40" i="5"/>
  <c r="G40" i="5"/>
  <c r="T39" i="5"/>
  <c r="G39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3" i="5"/>
  <c r="Q38" i="5" l="1"/>
  <c r="T38" i="5"/>
  <c r="G38" i="5"/>
  <c r="Q37" i="5" l="1"/>
  <c r="T37" i="5"/>
  <c r="G37" i="5"/>
  <c r="Q36" i="5"/>
  <c r="T36" i="5"/>
  <c r="G36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" i="5"/>
  <c r="Q35" i="5"/>
  <c r="T35" i="5"/>
  <c r="G35" i="5"/>
  <c r="Q39" i="5" l="1"/>
  <c r="Q34" i="5"/>
  <c r="T34" i="5"/>
  <c r="G34" i="5"/>
  <c r="T33" i="5" l="1"/>
  <c r="Q33" i="5"/>
  <c r="G33" i="5"/>
  <c r="T31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2" i="5"/>
  <c r="Q32" i="5"/>
  <c r="G32" i="5"/>
  <c r="Q31" i="5" l="1"/>
  <c r="G3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" i="5"/>
  <c r="O2" i="5"/>
  <c r="Q30" i="5" l="1"/>
  <c r="G30" i="5"/>
  <c r="Q29" i="5"/>
  <c r="G29" i="5"/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Q28" i="5"/>
  <c r="K28" i="5"/>
  <c r="U28" i="5" s="1"/>
  <c r="G28" i="5"/>
  <c r="D28" i="5"/>
  <c r="B28" i="5"/>
  <c r="AA28" i="5" l="1"/>
  <c r="D29" i="5"/>
  <c r="S28" i="5"/>
  <c r="R28" i="5"/>
  <c r="K29" i="5"/>
  <c r="U29" i="5" s="1"/>
  <c r="N28" i="5"/>
  <c r="B29" i="5"/>
  <c r="B30" i="5" s="1"/>
  <c r="W28" i="5"/>
  <c r="P28" i="5"/>
  <c r="O28" i="5"/>
  <c r="M28" i="5"/>
  <c r="AA29" i="5" l="1"/>
  <c r="P30" i="5"/>
  <c r="B31" i="5"/>
  <c r="W29" i="5"/>
  <c r="W30" i="5"/>
  <c r="N29" i="5"/>
  <c r="O30" i="5"/>
  <c r="O29" i="5"/>
  <c r="K30" i="5"/>
  <c r="P29" i="5"/>
  <c r="M29" i="5"/>
  <c r="D30" i="5"/>
  <c r="S29" i="5"/>
  <c r="R29" i="5"/>
  <c r="N30" i="5" l="1"/>
  <c r="U30" i="5"/>
  <c r="K31" i="5"/>
  <c r="AA30" i="5"/>
  <c r="D31" i="5"/>
  <c r="B32" i="5"/>
  <c r="P31" i="5"/>
  <c r="W31" i="5"/>
  <c r="O31" i="5"/>
  <c r="M30" i="5"/>
  <c r="R30" i="5"/>
  <c r="S30" i="5"/>
  <c r="U31" i="5" l="1"/>
  <c r="K32" i="5"/>
  <c r="M31" i="5"/>
  <c r="N31" i="5"/>
  <c r="W32" i="5"/>
  <c r="B33" i="5"/>
  <c r="P32" i="5"/>
  <c r="O32" i="5"/>
  <c r="AA31" i="5"/>
  <c r="D32" i="5"/>
  <c r="R31" i="5"/>
  <c r="S31" i="5"/>
  <c r="AA32" i="5" l="1"/>
  <c r="D33" i="5"/>
  <c r="S32" i="5"/>
  <c r="R32" i="5"/>
  <c r="U32" i="5"/>
  <c r="K33" i="5"/>
  <c r="N32" i="5"/>
  <c r="M32" i="5"/>
  <c r="B34" i="5"/>
  <c r="P33" i="5"/>
  <c r="O33" i="5"/>
  <c r="W33" i="5"/>
  <c r="P34" i="5" l="1"/>
  <c r="B35" i="5"/>
  <c r="O34" i="5"/>
  <c r="W34" i="5"/>
  <c r="U33" i="5"/>
  <c r="K34" i="5"/>
  <c r="N33" i="5"/>
  <c r="M33" i="5"/>
  <c r="AA33" i="5"/>
  <c r="D34" i="5"/>
  <c r="R33" i="5"/>
  <c r="S33" i="5"/>
  <c r="U34" i="5" l="1"/>
  <c r="K35" i="5"/>
  <c r="M34" i="5"/>
  <c r="N34" i="5"/>
  <c r="S34" i="5"/>
  <c r="AA34" i="5"/>
  <c r="D35" i="5"/>
  <c r="R34" i="5"/>
  <c r="W35" i="5"/>
  <c r="P35" i="5"/>
  <c r="B36" i="5"/>
  <c r="O35" i="5"/>
  <c r="AA35" i="5" l="1"/>
  <c r="S35" i="5"/>
  <c r="R35" i="5"/>
  <c r="D36" i="5"/>
  <c r="B37" i="5"/>
  <c r="W36" i="5"/>
  <c r="O36" i="5"/>
  <c r="P36" i="5"/>
  <c r="U35" i="5"/>
  <c r="K36" i="5"/>
  <c r="M35" i="5"/>
  <c r="N35" i="5"/>
  <c r="S36" i="5" l="1"/>
  <c r="D37" i="5"/>
  <c r="R36" i="5"/>
  <c r="AA36" i="5"/>
  <c r="N37" i="5"/>
  <c r="P37" i="5"/>
  <c r="B38" i="5"/>
  <c r="B39" i="5" s="1"/>
  <c r="O37" i="5"/>
  <c r="W37" i="5"/>
  <c r="U36" i="5"/>
  <c r="M36" i="5"/>
  <c r="K37" i="5"/>
  <c r="N36" i="5"/>
  <c r="P39" i="5" l="1"/>
  <c r="B40" i="5"/>
  <c r="W39" i="5"/>
  <c r="O39" i="5"/>
  <c r="P38" i="5"/>
  <c r="O38" i="5"/>
  <c r="W38" i="5"/>
  <c r="U37" i="5"/>
  <c r="K38" i="5"/>
  <c r="K39" i="5" s="1"/>
  <c r="M37" i="5"/>
  <c r="D38" i="5"/>
  <c r="D39" i="5" s="1"/>
  <c r="S37" i="5"/>
  <c r="R37" i="5"/>
  <c r="D40" i="5" l="1"/>
  <c r="S39" i="5"/>
  <c r="R39" i="5"/>
  <c r="B41" i="5"/>
  <c r="W40" i="5"/>
  <c r="O40" i="5"/>
  <c r="P40" i="5"/>
  <c r="N39" i="5"/>
  <c r="K40" i="5"/>
  <c r="M39" i="5"/>
  <c r="U39" i="5"/>
  <c r="R38" i="5"/>
  <c r="S38" i="5"/>
  <c r="U38" i="5"/>
  <c r="N38" i="5"/>
  <c r="M38" i="5"/>
  <c r="B42" i="5" l="1"/>
  <c r="O41" i="5"/>
  <c r="P41" i="5"/>
  <c r="W41" i="5"/>
  <c r="M40" i="5"/>
  <c r="U40" i="5"/>
  <c r="N40" i="5"/>
  <c r="K41" i="5"/>
  <c r="D41" i="5"/>
  <c r="S40" i="5"/>
  <c r="R40" i="5"/>
  <c r="D42" i="5" l="1"/>
  <c r="R41" i="5"/>
  <c r="S41" i="5"/>
  <c r="K42" i="5"/>
  <c r="U41" i="5"/>
  <c r="M41" i="5"/>
  <c r="N41" i="5"/>
  <c r="B43" i="5"/>
  <c r="P42" i="5"/>
  <c r="O42" i="5"/>
  <c r="W42" i="5"/>
  <c r="P43" i="5" l="1"/>
  <c r="B44" i="5"/>
  <c r="O43" i="5"/>
  <c r="W43" i="5"/>
  <c r="N42" i="5"/>
  <c r="K43" i="5"/>
  <c r="M42" i="5"/>
  <c r="U42" i="5"/>
  <c r="D43" i="5"/>
  <c r="S42" i="5"/>
  <c r="R42" i="5"/>
  <c r="D44" i="5" l="1"/>
  <c r="R43" i="5"/>
  <c r="S43" i="5"/>
  <c r="K44" i="5"/>
  <c r="N43" i="5"/>
  <c r="M43" i="5"/>
  <c r="U43" i="5"/>
  <c r="O44" i="5"/>
  <c r="P44" i="5"/>
  <c r="B45" i="5"/>
  <c r="W44" i="5"/>
  <c r="B46" i="5" l="1"/>
  <c r="W45" i="5"/>
  <c r="O45" i="5"/>
  <c r="P45" i="5"/>
  <c r="N44" i="5"/>
  <c r="M44" i="5"/>
  <c r="K45" i="5"/>
  <c r="U44" i="5"/>
  <c r="R44" i="5"/>
  <c r="D45" i="5"/>
  <c r="S44" i="5"/>
  <c r="K46" i="5" l="1"/>
  <c r="M45" i="5"/>
  <c r="U45" i="5"/>
  <c r="N45" i="5"/>
  <c r="D46" i="5"/>
  <c r="S45" i="5"/>
  <c r="R45" i="5"/>
  <c r="B47" i="5"/>
  <c r="W46" i="5"/>
  <c r="O46" i="5"/>
  <c r="P46" i="5"/>
  <c r="D47" i="5" l="1"/>
  <c r="R46" i="5"/>
  <c r="S46" i="5"/>
  <c r="W47" i="5"/>
  <c r="P47" i="5"/>
  <c r="B48" i="5"/>
  <c r="O47" i="5"/>
  <c r="K47" i="5"/>
  <c r="N46" i="5"/>
  <c r="M46" i="5"/>
  <c r="U46" i="5"/>
  <c r="M47" i="5" l="1"/>
  <c r="K48" i="5"/>
  <c r="U47" i="5"/>
  <c r="N47" i="5"/>
  <c r="B49" i="5"/>
  <c r="P48" i="5"/>
  <c r="W48" i="5"/>
  <c r="O48" i="5"/>
  <c r="R47" i="5"/>
  <c r="S47" i="5"/>
  <c r="D48" i="5"/>
  <c r="B50" i="5" l="1"/>
  <c r="W49" i="5"/>
  <c r="O49" i="5"/>
  <c r="P49" i="5"/>
  <c r="D49" i="5"/>
  <c r="S48" i="5"/>
  <c r="R48" i="5"/>
  <c r="K49" i="5"/>
  <c r="U48" i="5"/>
  <c r="M48" i="5"/>
  <c r="N48" i="5"/>
  <c r="U49" i="5" l="1"/>
  <c r="K50" i="5"/>
  <c r="N49" i="5"/>
  <c r="M49" i="5"/>
  <c r="D50" i="5"/>
  <c r="R49" i="5"/>
  <c r="S49" i="5"/>
  <c r="O50" i="5"/>
  <c r="B51" i="5"/>
  <c r="P50" i="5"/>
  <c r="W50" i="5"/>
  <c r="R50" i="5" l="1"/>
  <c r="D51" i="5"/>
  <c r="S50" i="5"/>
  <c r="K51" i="5"/>
  <c r="M50" i="5"/>
  <c r="U50" i="5"/>
  <c r="N50" i="5"/>
  <c r="B52" i="5"/>
  <c r="P51" i="5"/>
  <c r="W51" i="5"/>
  <c r="O51" i="5"/>
  <c r="O52" i="5" l="1"/>
  <c r="W52" i="5"/>
  <c r="P52" i="5"/>
  <c r="D52" i="5"/>
  <c r="S51" i="5"/>
  <c r="R51" i="5"/>
  <c r="K52" i="5"/>
  <c r="M51" i="5"/>
  <c r="U51" i="5"/>
  <c r="N51" i="5"/>
  <c r="M52" i="5" l="1"/>
  <c r="U52" i="5"/>
  <c r="N52" i="5"/>
  <c r="S52" i="5"/>
  <c r="E2" i="6"/>
  <c r="R52" i="5"/>
  <c r="D2" i="6"/>
  <c r="N2" i="6"/>
</calcChain>
</file>

<file path=xl/sharedStrings.xml><?xml version="1.0" encoding="utf-8"?>
<sst xmlns="http://schemas.openxmlformats.org/spreadsheetml/2006/main" count="38" uniqueCount="29">
  <si>
    <t>Tarih</t>
  </si>
  <si>
    <t>Toplam Vaka</t>
  </si>
  <si>
    <t>Time</t>
  </si>
  <si>
    <t>Yeni Vaka</t>
  </si>
  <si>
    <t>Toplam Ölüm</t>
  </si>
  <si>
    <t>Yeni Ölüm</t>
  </si>
  <si>
    <t>Ölüm Oranı (%)</t>
  </si>
  <si>
    <t>Nüfus</t>
  </si>
  <si>
    <t>Nüfus Oranı</t>
  </si>
  <si>
    <t>Yeni Test</t>
  </si>
  <si>
    <t>Toplam Test</t>
  </si>
  <si>
    <t>Vaka Tespit Etme Oranı (%)</t>
  </si>
  <si>
    <t>Vaka Değişim Oranı (%)</t>
  </si>
  <si>
    <t>Yeni İyileşme</t>
  </si>
  <si>
    <t>Toplam İyileşme</t>
  </si>
  <si>
    <t>Toplam Yoğun Bakım Hasta Sayısı</t>
  </si>
  <si>
    <t>Toplam Entübe Hasta Sayısı</t>
  </si>
  <si>
    <t>Test Sayısı (Milyonda)</t>
  </si>
  <si>
    <t>Toplam İyileşen Vaka</t>
  </si>
  <si>
    <t>Toplam Aktif Vaka</t>
  </si>
  <si>
    <t>Toplam Vaka (Milyonda)</t>
  </si>
  <si>
    <t>Nüfusa oran</t>
  </si>
  <si>
    <t>Test Başına Vaka (%)</t>
  </si>
  <si>
    <t>Kapanan Vakada Ölüm (%)</t>
  </si>
  <si>
    <t>Yoğun Bakım Hasta Sayısı</t>
  </si>
  <si>
    <t>Entübe Hasta Sayısı</t>
  </si>
  <si>
    <t>Büyüme Faktörü</t>
  </si>
  <si>
    <t>Test Değişim Oranı (%)</t>
  </si>
  <si>
    <t>Aktif Vaka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</si>
</sst>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" fontId="0" fillId="2" borderId="0" xfId="0" applyNumberFormat="1" applyFill="1" applyAlignment="1">
      <alignment wrapText="1"/>
    </xf>
    <xf numFmtId="1" fontId="0" fillId="2" borderId="0" xfId="0" applyNumberFormat="1" applyFill="1"/>
    <xf numFmtId="0" fontId="0" fillId="3" borderId="0" xfId="0" applyFill="1" applyAlignment="1">
      <alignment wrapText="1"/>
    </xf>
    <xf numFmtId="0" fontId="0" fillId="3" borderId="0" xfId="0" applyFill="1"/>
    <xf numFmtId="1" fontId="0" fillId="3" borderId="0" xfId="0" applyNumberFormat="1" applyFill="1" applyAlignment="1">
      <alignment wrapText="1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EBED-D2FE-2A49-978F-915E70CFF528}">
  <dimension ref="A1:AA53"/>
  <sheetViews>
    <sheetView tabSelected="1" zoomScale="131" workbookViewId="0">
      <pane xSplit="7" ySplit="14" topLeftCell="O42" activePane="bottomRight" state="frozen"/>
      <selection pane="topRight" activeCell="H1" sqref="H1"/>
      <selection pane="bottomLeft" activeCell="A16" sqref="A16"/>
      <selection pane="bottomRight" activeCell="N54" sqref="N54"/>
    </sheetView>
  </sheetViews>
  <sheetFormatPr baseColWidth="10" defaultRowHeight="16" x14ac:dyDescent="0.2"/>
  <cols>
    <col min="1" max="1" width="11.5" style="3" bestFit="1" customWidth="1"/>
    <col min="2" max="2" width="13.83203125" style="16" customWidth="1"/>
    <col min="3" max="3" width="13.33203125" customWidth="1"/>
    <col min="4" max="4" width="14.83203125" style="16" customWidth="1"/>
    <col min="5" max="5" width="20.1640625" customWidth="1"/>
    <col min="6" max="6" width="16" style="1" customWidth="1"/>
    <col min="7" max="8" width="15.83203125" style="18" customWidth="1"/>
    <col min="9" max="9" width="14.6640625" style="1" customWidth="1"/>
    <col min="11" max="11" width="10.83203125" style="18"/>
    <col min="13" max="13" width="11.1640625" style="14" bestFit="1" customWidth="1"/>
    <col min="14" max="14" width="17.5" style="1" customWidth="1"/>
    <col min="15" max="15" width="10.83203125" style="1"/>
    <col min="16" max="16" width="19.6640625" style="2" customWidth="1"/>
    <col min="17" max="17" width="20.6640625" style="2" customWidth="1"/>
    <col min="19" max="20" width="17" style="2" customWidth="1"/>
    <col min="21" max="21" width="10.83203125" style="2"/>
  </cols>
  <sheetData>
    <row r="1" spans="1:27" ht="68" x14ac:dyDescent="0.2">
      <c r="A1" s="9" t="s">
        <v>0</v>
      </c>
      <c r="B1" s="15" t="s">
        <v>1</v>
      </c>
      <c r="C1" s="10" t="s">
        <v>3</v>
      </c>
      <c r="D1" s="15" t="s">
        <v>4</v>
      </c>
      <c r="E1" s="10" t="s">
        <v>5</v>
      </c>
      <c r="F1" s="11" t="s">
        <v>14</v>
      </c>
      <c r="G1" s="17" t="s">
        <v>13</v>
      </c>
      <c r="H1" s="17" t="s">
        <v>28</v>
      </c>
      <c r="I1" s="11" t="s">
        <v>15</v>
      </c>
      <c r="J1" s="10" t="s">
        <v>16</v>
      </c>
      <c r="K1" s="17" t="s">
        <v>10</v>
      </c>
      <c r="L1" s="10" t="s">
        <v>9</v>
      </c>
      <c r="M1" s="13" t="s">
        <v>17</v>
      </c>
      <c r="N1" s="11" t="s">
        <v>22</v>
      </c>
      <c r="O1" s="11" t="s">
        <v>20</v>
      </c>
      <c r="P1" s="12" t="s">
        <v>12</v>
      </c>
      <c r="Q1" s="12" t="s">
        <v>11</v>
      </c>
      <c r="R1" s="10" t="s">
        <v>6</v>
      </c>
      <c r="S1" s="12" t="s">
        <v>23</v>
      </c>
      <c r="T1" s="12" t="s">
        <v>26</v>
      </c>
      <c r="U1" s="12" t="s">
        <v>27</v>
      </c>
      <c r="V1" s="10" t="s">
        <v>2</v>
      </c>
      <c r="W1" s="12" t="s">
        <v>21</v>
      </c>
      <c r="Z1" s="10" t="s">
        <v>7</v>
      </c>
    </row>
    <row r="2" spans="1:27" x14ac:dyDescent="0.2">
      <c r="A2" s="3">
        <v>43901</v>
      </c>
      <c r="B2" s="16">
        <v>1</v>
      </c>
      <c r="C2">
        <v>1</v>
      </c>
      <c r="D2" s="16">
        <v>0</v>
      </c>
      <c r="E2">
        <v>0</v>
      </c>
      <c r="F2" s="1">
        <v>0</v>
      </c>
      <c r="G2" s="18">
        <v>0</v>
      </c>
      <c r="H2" s="18">
        <f>B2-D2-F2</f>
        <v>1</v>
      </c>
      <c r="I2" s="1">
        <v>0</v>
      </c>
      <c r="J2" s="1">
        <v>0</v>
      </c>
      <c r="K2" s="18">
        <v>940</v>
      </c>
      <c r="L2">
        <v>940</v>
      </c>
      <c r="M2" s="14">
        <v>11</v>
      </c>
      <c r="N2" s="2">
        <f>100/(K2/B2)</f>
        <v>0.10638297872340426</v>
      </c>
      <c r="O2" s="1">
        <f>1000000/($Z$2/B2)</f>
        <v>1.1856901381183171E-2</v>
      </c>
      <c r="Q2" s="2">
        <v>0.11</v>
      </c>
      <c r="R2" s="2">
        <f>(D2/B2)*100</f>
        <v>0</v>
      </c>
      <c r="V2">
        <v>1</v>
      </c>
      <c r="W2">
        <v>84339067</v>
      </c>
      <c r="Z2">
        <v>84339067</v>
      </c>
      <c r="AA2">
        <f>D2/B2</f>
        <v>0</v>
      </c>
    </row>
    <row r="3" spans="1:27" x14ac:dyDescent="0.2">
      <c r="A3" s="3">
        <v>43902</v>
      </c>
      <c r="B3" s="16">
        <v>1</v>
      </c>
      <c r="C3">
        <v>0</v>
      </c>
      <c r="D3" s="16">
        <v>0</v>
      </c>
      <c r="E3">
        <v>0</v>
      </c>
      <c r="F3" s="1">
        <v>0</v>
      </c>
      <c r="G3" s="18">
        <v>0</v>
      </c>
      <c r="H3" s="18">
        <f t="shared" ref="H3:H53" si="0">B3-D3-F3</f>
        <v>1</v>
      </c>
      <c r="I3" s="1">
        <v>0</v>
      </c>
      <c r="J3" s="1">
        <v>0</v>
      </c>
      <c r="K3" s="18">
        <v>940</v>
      </c>
      <c r="M3" s="14">
        <v>11</v>
      </c>
      <c r="N3" s="2">
        <f>100/(K3/B3)</f>
        <v>0.10638297872340426</v>
      </c>
      <c r="O3" s="1">
        <f>1000000/($Z$2/B3)</f>
        <v>1.1856901381183171E-2</v>
      </c>
      <c r="P3" s="2">
        <v>0</v>
      </c>
      <c r="R3" s="2">
        <f>(D3/B3)*100</f>
        <v>0</v>
      </c>
      <c r="U3" s="2">
        <f t="shared" ref="U3:U41" si="1">((K3-K2)/K2)*100</f>
        <v>0</v>
      </c>
      <c r="V3">
        <v>2</v>
      </c>
      <c r="W3">
        <v>84339067</v>
      </c>
      <c r="AA3">
        <f>D3/B3</f>
        <v>0</v>
      </c>
    </row>
    <row r="4" spans="1:27" x14ac:dyDescent="0.2">
      <c r="A4" s="3">
        <v>43903</v>
      </c>
      <c r="B4" s="16">
        <v>5</v>
      </c>
      <c r="C4">
        <v>4</v>
      </c>
      <c r="D4" s="16">
        <v>0</v>
      </c>
      <c r="E4">
        <v>0</v>
      </c>
      <c r="F4" s="1">
        <v>0</v>
      </c>
      <c r="G4" s="18">
        <v>0</v>
      </c>
      <c r="H4" s="18">
        <f t="shared" si="0"/>
        <v>5</v>
      </c>
      <c r="I4" s="1">
        <v>0</v>
      </c>
      <c r="J4" s="1">
        <v>0</v>
      </c>
      <c r="K4" s="18">
        <v>4000</v>
      </c>
      <c r="L4">
        <v>3060</v>
      </c>
      <c r="M4" s="14">
        <v>47</v>
      </c>
      <c r="N4" s="2">
        <f>100/(K4/B4)</f>
        <v>0.125</v>
      </c>
      <c r="O4" s="1">
        <f>1000000/($Z$2/B4)</f>
        <v>5.9284506905915857E-2</v>
      </c>
      <c r="P4" s="2">
        <v>400</v>
      </c>
      <c r="Q4" s="2">
        <v>0</v>
      </c>
      <c r="R4" s="2">
        <f>(D4/B4)*100</f>
        <v>0</v>
      </c>
      <c r="U4" s="2">
        <f t="shared" si="1"/>
        <v>325.531914893617</v>
      </c>
      <c r="V4">
        <v>3</v>
      </c>
      <c r="W4">
        <v>16867813.399999999</v>
      </c>
      <c r="AA4">
        <f>D4/B4</f>
        <v>0</v>
      </c>
    </row>
    <row r="5" spans="1:27" ht="17" customHeight="1" x14ac:dyDescent="0.2">
      <c r="A5" s="3">
        <v>43904</v>
      </c>
      <c r="B5" s="16">
        <v>6</v>
      </c>
      <c r="C5">
        <v>1</v>
      </c>
      <c r="D5" s="16">
        <v>0</v>
      </c>
      <c r="E5">
        <v>0</v>
      </c>
      <c r="F5" s="1">
        <v>0</v>
      </c>
      <c r="G5" s="18">
        <v>0</v>
      </c>
      <c r="H5" s="18">
        <f t="shared" si="0"/>
        <v>6</v>
      </c>
      <c r="I5" s="1">
        <v>0</v>
      </c>
      <c r="J5" s="1">
        <v>0</v>
      </c>
      <c r="K5" s="18">
        <v>4000</v>
      </c>
      <c r="M5" s="14">
        <v>47</v>
      </c>
      <c r="N5" s="2">
        <f>100/(K5/B5)</f>
        <v>0.15000000000000002</v>
      </c>
      <c r="O5" s="1">
        <f>1000000/($Z$2/B5)</f>
        <v>7.1141408287099028E-2</v>
      </c>
      <c r="P5" s="2">
        <v>20</v>
      </c>
      <c r="R5" s="2">
        <f>(D5/B5)*100</f>
        <v>0</v>
      </c>
      <c r="T5" s="2">
        <f>C5/C4</f>
        <v>0.25</v>
      </c>
      <c r="U5" s="2">
        <f t="shared" si="1"/>
        <v>0</v>
      </c>
      <c r="V5">
        <v>4</v>
      </c>
      <c r="W5">
        <v>14056511.17</v>
      </c>
      <c r="AA5">
        <f>D5/B5</f>
        <v>0</v>
      </c>
    </row>
    <row r="6" spans="1:27" x14ac:dyDescent="0.2">
      <c r="A6" s="3">
        <v>43905</v>
      </c>
      <c r="B6" s="16">
        <v>18</v>
      </c>
      <c r="C6">
        <v>12</v>
      </c>
      <c r="D6" s="16">
        <v>0</v>
      </c>
      <c r="E6">
        <v>0</v>
      </c>
      <c r="F6" s="1">
        <v>0</v>
      </c>
      <c r="G6" s="18">
        <v>0</v>
      </c>
      <c r="H6" s="18">
        <f t="shared" si="0"/>
        <v>18</v>
      </c>
      <c r="I6" s="1">
        <v>0</v>
      </c>
      <c r="J6" s="1">
        <v>0</v>
      </c>
      <c r="K6" s="18">
        <v>4000</v>
      </c>
      <c r="M6" s="14">
        <v>47</v>
      </c>
      <c r="N6" s="2">
        <f>100/(K6/B6)</f>
        <v>0.45</v>
      </c>
      <c r="O6" s="1">
        <f>1000000/($Z$2/B6)</f>
        <v>0.21342422486129708</v>
      </c>
      <c r="P6" s="2">
        <v>200</v>
      </c>
      <c r="R6" s="2">
        <f>(D6/B6)*100</f>
        <v>0</v>
      </c>
      <c r="T6" s="2">
        <f>C6/C5</f>
        <v>12</v>
      </c>
      <c r="U6" s="2">
        <f t="shared" si="1"/>
        <v>0</v>
      </c>
      <c r="V6">
        <v>5</v>
      </c>
      <c r="W6">
        <v>4685503.7220000001</v>
      </c>
      <c r="AA6">
        <f>D6/B6</f>
        <v>0</v>
      </c>
    </row>
    <row r="7" spans="1:27" x14ac:dyDescent="0.2">
      <c r="A7" s="3">
        <v>43906</v>
      </c>
      <c r="B7" s="16">
        <v>47</v>
      </c>
      <c r="C7">
        <v>29</v>
      </c>
      <c r="D7" s="16">
        <v>0</v>
      </c>
      <c r="E7">
        <v>0</v>
      </c>
      <c r="F7" s="1">
        <v>0</v>
      </c>
      <c r="G7" s="18">
        <v>0</v>
      </c>
      <c r="H7" s="18">
        <f t="shared" si="0"/>
        <v>47</v>
      </c>
      <c r="I7" s="1">
        <v>0</v>
      </c>
      <c r="J7" s="1">
        <v>0</v>
      </c>
      <c r="K7" s="18">
        <v>4000</v>
      </c>
      <c r="M7" s="14">
        <v>47</v>
      </c>
      <c r="N7" s="2">
        <f>100/(K7/B7)</f>
        <v>1.175</v>
      </c>
      <c r="O7" s="1">
        <f>1000000/($Z$2/B7)</f>
        <v>0.557274364915609</v>
      </c>
      <c r="P7" s="2">
        <v>161.11000000000001</v>
      </c>
      <c r="R7" s="2">
        <f>(D7/B7)*100</f>
        <v>0</v>
      </c>
      <c r="T7" s="2">
        <f>C7/C6</f>
        <v>2.4166666666666665</v>
      </c>
      <c r="U7" s="2">
        <f t="shared" si="1"/>
        <v>0</v>
      </c>
      <c r="V7">
        <v>6</v>
      </c>
      <c r="W7">
        <v>1794448.2339999999</v>
      </c>
      <c r="AA7">
        <f>D7/B7</f>
        <v>0</v>
      </c>
    </row>
    <row r="8" spans="1:27" x14ac:dyDescent="0.2">
      <c r="A8" s="3">
        <v>43907</v>
      </c>
      <c r="B8" s="16">
        <v>98</v>
      </c>
      <c r="C8">
        <v>51</v>
      </c>
      <c r="D8" s="16">
        <v>1</v>
      </c>
      <c r="E8">
        <v>1</v>
      </c>
      <c r="F8" s="1">
        <v>0</v>
      </c>
      <c r="G8" s="18">
        <v>0</v>
      </c>
      <c r="H8" s="18">
        <f t="shared" si="0"/>
        <v>97</v>
      </c>
      <c r="I8" s="1">
        <v>0</v>
      </c>
      <c r="J8" s="1">
        <v>0</v>
      </c>
      <c r="K8" s="18">
        <v>8002</v>
      </c>
      <c r="L8">
        <v>4002</v>
      </c>
      <c r="M8" s="14">
        <v>95</v>
      </c>
      <c r="N8" s="2">
        <f>100/(K8/B8)</f>
        <v>1.2246938265433642</v>
      </c>
      <c r="O8" s="1">
        <f>1000000/($Z$2/B8)</f>
        <v>1.1619763353559507</v>
      </c>
      <c r="P8" s="2">
        <v>108.51</v>
      </c>
      <c r="Q8" s="2">
        <v>1.27</v>
      </c>
      <c r="R8" s="2">
        <f>(D8/B8)*100</f>
        <v>1.0204081632653061</v>
      </c>
      <c r="S8" s="2">
        <f t="shared" ref="S8:S31" si="2">(D8/(D8+F8))*100</f>
        <v>100</v>
      </c>
      <c r="T8" s="2">
        <f>C8/C7</f>
        <v>1.7586206896551724</v>
      </c>
      <c r="U8" s="2">
        <f t="shared" si="1"/>
        <v>100.05</v>
      </c>
      <c r="V8">
        <v>7</v>
      </c>
      <c r="W8">
        <v>860602.72450000001</v>
      </c>
      <c r="AA8">
        <f>D8/B8</f>
        <v>1.020408163265306E-2</v>
      </c>
    </row>
    <row r="9" spans="1:27" x14ac:dyDescent="0.2">
      <c r="A9" s="3">
        <v>43908</v>
      </c>
      <c r="B9" s="16">
        <v>191</v>
      </c>
      <c r="C9">
        <v>93</v>
      </c>
      <c r="D9" s="16">
        <v>2</v>
      </c>
      <c r="E9">
        <v>1</v>
      </c>
      <c r="F9" s="1">
        <v>0</v>
      </c>
      <c r="G9" s="18">
        <v>0</v>
      </c>
      <c r="H9" s="18">
        <f t="shared" si="0"/>
        <v>189</v>
      </c>
      <c r="I9" s="1">
        <v>0</v>
      </c>
      <c r="J9" s="1">
        <v>0</v>
      </c>
      <c r="K9" s="18">
        <v>10000</v>
      </c>
      <c r="L9">
        <v>1998</v>
      </c>
      <c r="M9" s="14">
        <v>119</v>
      </c>
      <c r="N9" s="2">
        <f>100/(K9/B9)</f>
        <v>1.91</v>
      </c>
      <c r="O9" s="1">
        <f>1000000/($Z$2/B9)</f>
        <v>2.2646681638059856</v>
      </c>
      <c r="P9" s="2">
        <v>94.9</v>
      </c>
      <c r="Q9" s="2">
        <v>4.6500000000000004</v>
      </c>
      <c r="R9" s="2">
        <f>(D9/B9)*100</f>
        <v>1.0471204188481675</v>
      </c>
      <c r="S9" s="2">
        <f t="shared" si="2"/>
        <v>100</v>
      </c>
      <c r="T9" s="2">
        <f>C9/C8</f>
        <v>1.8235294117647058</v>
      </c>
      <c r="U9" s="2">
        <f t="shared" si="1"/>
        <v>24.968757810547363</v>
      </c>
      <c r="V9">
        <v>8</v>
      </c>
      <c r="W9">
        <v>441565.79580000002</v>
      </c>
      <c r="AA9">
        <f>D9/B9</f>
        <v>1.0471204188481676E-2</v>
      </c>
    </row>
    <row r="10" spans="1:27" x14ac:dyDescent="0.2">
      <c r="A10" s="3">
        <v>43909</v>
      </c>
      <c r="B10" s="16">
        <v>359</v>
      </c>
      <c r="C10">
        <v>168</v>
      </c>
      <c r="D10" s="16">
        <v>4</v>
      </c>
      <c r="E10">
        <v>2</v>
      </c>
      <c r="F10" s="1">
        <v>0</v>
      </c>
      <c r="G10" s="18">
        <v>0</v>
      </c>
      <c r="H10" s="18">
        <f t="shared" si="0"/>
        <v>355</v>
      </c>
      <c r="I10" s="1">
        <v>0</v>
      </c>
      <c r="J10" s="1">
        <v>0</v>
      </c>
      <c r="K10" s="18">
        <v>11981</v>
      </c>
      <c r="L10">
        <v>1981</v>
      </c>
      <c r="M10" s="14">
        <v>142</v>
      </c>
      <c r="N10" s="2">
        <f>100/(K10/B10)</f>
        <v>2.9964109840580915</v>
      </c>
      <c r="O10" s="1">
        <f>1000000/($Z$2/B10)</f>
        <v>4.2566275958447584</v>
      </c>
      <c r="P10" s="2">
        <v>87.96</v>
      </c>
      <c r="Q10" s="2">
        <v>8.48</v>
      </c>
      <c r="R10" s="2">
        <f>(D10/B10)*100</f>
        <v>1.1142061281337048</v>
      </c>
      <c r="S10" s="2">
        <f t="shared" si="2"/>
        <v>100</v>
      </c>
      <c r="T10" s="2">
        <f>C10/C9</f>
        <v>1.8064516129032258</v>
      </c>
      <c r="U10" s="2">
        <f t="shared" si="1"/>
        <v>19.809999999999999</v>
      </c>
      <c r="V10">
        <v>9</v>
      </c>
      <c r="W10">
        <v>234927.76319999999</v>
      </c>
      <c r="AA10">
        <f>D10/B10</f>
        <v>1.1142061281337047E-2</v>
      </c>
    </row>
    <row r="11" spans="1:27" x14ac:dyDescent="0.2">
      <c r="A11" s="3">
        <v>43910</v>
      </c>
      <c r="B11" s="16">
        <v>670</v>
      </c>
      <c r="C11">
        <v>311</v>
      </c>
      <c r="D11" s="16">
        <v>9</v>
      </c>
      <c r="E11">
        <v>5</v>
      </c>
      <c r="F11" s="1">
        <v>0</v>
      </c>
      <c r="G11" s="18">
        <v>0</v>
      </c>
      <c r="H11" s="18">
        <f t="shared" si="0"/>
        <v>661</v>
      </c>
      <c r="I11" s="1">
        <v>0</v>
      </c>
      <c r="J11" s="1">
        <v>0</v>
      </c>
      <c r="K11" s="18">
        <v>15637</v>
      </c>
      <c r="L11">
        <v>3656</v>
      </c>
      <c r="M11" s="14">
        <v>185</v>
      </c>
      <c r="N11" s="2">
        <f>100/(K11/B11)</f>
        <v>4.2847093432244039</v>
      </c>
      <c r="O11" s="1">
        <f>1000000/($Z$2/B11)</f>
        <v>7.9441239253927245</v>
      </c>
      <c r="P11" s="2">
        <v>86.63</v>
      </c>
      <c r="Q11" s="2">
        <v>8.51</v>
      </c>
      <c r="R11" s="2">
        <f>(D11/B11)*100</f>
        <v>1.3432835820895521</v>
      </c>
      <c r="S11" s="2">
        <f t="shared" si="2"/>
        <v>100</v>
      </c>
      <c r="T11" s="2">
        <f>C11/C10</f>
        <v>1.8511904761904763</v>
      </c>
      <c r="U11" s="2">
        <f t="shared" si="1"/>
        <v>30.514982054920292</v>
      </c>
      <c r="V11">
        <v>10</v>
      </c>
      <c r="W11">
        <v>125879.20450000001</v>
      </c>
      <c r="AA11">
        <f>D11/B11</f>
        <v>1.3432835820895522E-2</v>
      </c>
    </row>
    <row r="12" spans="1:27" x14ac:dyDescent="0.2">
      <c r="A12" s="3">
        <v>43911</v>
      </c>
      <c r="B12" s="16">
        <v>947</v>
      </c>
      <c r="C12">
        <v>277</v>
      </c>
      <c r="D12" s="16">
        <v>21</v>
      </c>
      <c r="E12">
        <v>12</v>
      </c>
      <c r="F12" s="1">
        <v>0</v>
      </c>
      <c r="G12" s="18">
        <v>0</v>
      </c>
      <c r="H12" s="18">
        <f t="shared" si="0"/>
        <v>926</v>
      </c>
      <c r="I12" s="1">
        <v>0</v>
      </c>
      <c r="J12" s="1">
        <v>0</v>
      </c>
      <c r="K12" s="18">
        <v>18607</v>
      </c>
      <c r="L12">
        <v>2970</v>
      </c>
      <c r="M12" s="14">
        <v>221</v>
      </c>
      <c r="N12" s="2">
        <f>100/(K12/B12)</f>
        <v>5.0894824528403291</v>
      </c>
      <c r="O12" s="1">
        <f>1000000/($Z$2/B12)</f>
        <v>11.228485607980463</v>
      </c>
      <c r="P12" s="2">
        <v>41.34</v>
      </c>
      <c r="Q12" s="2">
        <v>9.33</v>
      </c>
      <c r="R12" s="2">
        <f>(D12/B12)*100</f>
        <v>2.2175290390707496</v>
      </c>
      <c r="S12" s="2">
        <f t="shared" si="2"/>
        <v>100</v>
      </c>
      <c r="T12" s="2">
        <f>C12/C11</f>
        <v>0.89067524115755625</v>
      </c>
      <c r="U12" s="2">
        <f t="shared" si="1"/>
        <v>18.993413058770862</v>
      </c>
      <c r="V12">
        <v>11</v>
      </c>
      <c r="W12">
        <v>89059.204859999998</v>
      </c>
      <c r="AA12">
        <f>D12/B12</f>
        <v>2.2175290390707498E-2</v>
      </c>
    </row>
    <row r="13" spans="1:27" x14ac:dyDescent="0.2">
      <c r="A13" s="3">
        <v>43912</v>
      </c>
      <c r="B13" s="16">
        <v>1236</v>
      </c>
      <c r="C13">
        <v>289</v>
      </c>
      <c r="D13" s="16">
        <v>30</v>
      </c>
      <c r="E13">
        <v>9</v>
      </c>
      <c r="F13" s="1">
        <v>0</v>
      </c>
      <c r="G13" s="18">
        <v>0</v>
      </c>
      <c r="H13" s="18">
        <f t="shared" si="0"/>
        <v>1206</v>
      </c>
      <c r="I13" s="1">
        <v>0</v>
      </c>
      <c r="J13" s="1">
        <v>0</v>
      </c>
      <c r="K13" s="18">
        <v>20345</v>
      </c>
      <c r="L13">
        <v>1738</v>
      </c>
      <c r="M13" s="14">
        <v>241</v>
      </c>
      <c r="N13" s="2">
        <f>100/(K13/B13)</f>
        <v>6.0752027525190462</v>
      </c>
      <c r="O13" s="1">
        <f>1000000/($Z$2/B13)</f>
        <v>14.655130107142401</v>
      </c>
      <c r="P13" s="2">
        <v>30.52</v>
      </c>
      <c r="Q13" s="2">
        <v>16.63</v>
      </c>
      <c r="R13" s="2">
        <f>(D13/B13)*100</f>
        <v>2.4271844660194173</v>
      </c>
      <c r="S13" s="2">
        <f t="shared" si="2"/>
        <v>100</v>
      </c>
      <c r="T13" s="2">
        <f>C13/C12</f>
        <v>1.0433212996389891</v>
      </c>
      <c r="U13" s="2">
        <f t="shared" si="1"/>
        <v>9.3405707529424404</v>
      </c>
      <c r="V13">
        <v>12</v>
      </c>
      <c r="W13">
        <v>68235.491099999999</v>
      </c>
      <c r="AA13">
        <f>D13/B13</f>
        <v>2.4271844660194174E-2</v>
      </c>
    </row>
    <row r="14" spans="1:27" x14ac:dyDescent="0.2">
      <c r="A14" s="3">
        <v>43913</v>
      </c>
      <c r="B14" s="16">
        <v>1529</v>
      </c>
      <c r="C14">
        <v>293</v>
      </c>
      <c r="D14" s="16">
        <v>37</v>
      </c>
      <c r="E14">
        <v>7</v>
      </c>
      <c r="F14" s="1">
        <v>0</v>
      </c>
      <c r="G14" s="18">
        <v>0</v>
      </c>
      <c r="H14" s="18">
        <f t="shared" si="0"/>
        <v>1492</v>
      </c>
      <c r="I14" s="1">
        <v>0</v>
      </c>
      <c r="J14" s="1">
        <v>0</v>
      </c>
      <c r="K14" s="18">
        <v>24017</v>
      </c>
      <c r="L14">
        <v>3672</v>
      </c>
      <c r="M14" s="14">
        <v>285</v>
      </c>
      <c r="N14" s="2">
        <f>100/(K14/B14)</f>
        <v>6.3663238539367946</v>
      </c>
      <c r="O14" s="1">
        <f>1000000/($Z$2/B14)</f>
        <v>18.129202211829071</v>
      </c>
      <c r="P14" s="2">
        <v>23.71</v>
      </c>
      <c r="Q14" s="2">
        <v>7.98</v>
      </c>
      <c r="R14" s="2">
        <f>(D14/B14)*100</f>
        <v>2.4198822759973839</v>
      </c>
      <c r="S14" s="2">
        <f t="shared" si="2"/>
        <v>100</v>
      </c>
      <c r="T14" s="2">
        <f>C14/C13</f>
        <v>1.013840830449827</v>
      </c>
      <c r="U14" s="2">
        <f t="shared" si="1"/>
        <v>18.048660604571147</v>
      </c>
      <c r="V14">
        <v>13</v>
      </c>
      <c r="W14">
        <v>55159.625249999997</v>
      </c>
      <c r="AA14">
        <f>D14/B14</f>
        <v>2.4198822759973839E-2</v>
      </c>
    </row>
    <row r="15" spans="1:27" x14ac:dyDescent="0.2">
      <c r="A15" s="3">
        <v>43914</v>
      </c>
      <c r="B15" s="16">
        <v>1872</v>
      </c>
      <c r="C15">
        <v>343</v>
      </c>
      <c r="D15" s="16">
        <v>44</v>
      </c>
      <c r="E15">
        <v>7</v>
      </c>
      <c r="F15" s="1">
        <v>0</v>
      </c>
      <c r="G15" s="18">
        <v>0</v>
      </c>
      <c r="H15" s="18">
        <f t="shared" si="0"/>
        <v>1828</v>
      </c>
      <c r="I15" s="1">
        <v>0</v>
      </c>
      <c r="J15" s="1">
        <v>0</v>
      </c>
      <c r="K15" s="18">
        <v>27969</v>
      </c>
      <c r="L15">
        <v>3952</v>
      </c>
      <c r="M15" s="14">
        <v>332</v>
      </c>
      <c r="N15" s="2">
        <f>100/(K15/B15)</f>
        <v>6.6931245307304517</v>
      </c>
      <c r="O15" s="1">
        <f>1000000/($Z$2/B15)</f>
        <v>22.196119385574896</v>
      </c>
      <c r="P15" s="2">
        <v>22.43</v>
      </c>
      <c r="Q15" s="2">
        <v>8.68</v>
      </c>
      <c r="R15" s="2">
        <f>(D15/B15)*100</f>
        <v>2.3504273504273505</v>
      </c>
      <c r="S15" s="2">
        <f t="shared" si="2"/>
        <v>100</v>
      </c>
      <c r="T15" s="2">
        <f>C15/C14</f>
        <v>1.1706484641638226</v>
      </c>
      <c r="U15" s="2">
        <f t="shared" si="1"/>
        <v>16.455011033851022</v>
      </c>
      <c r="V15">
        <v>14</v>
      </c>
      <c r="W15">
        <v>45052.920409999999</v>
      </c>
      <c r="AA15">
        <f>D15/B15</f>
        <v>2.3504273504273504E-2</v>
      </c>
    </row>
    <row r="16" spans="1:27" x14ac:dyDescent="0.2">
      <c r="A16" s="3">
        <v>43915</v>
      </c>
      <c r="B16" s="16">
        <v>2433</v>
      </c>
      <c r="C16">
        <v>561</v>
      </c>
      <c r="D16" s="16">
        <v>59</v>
      </c>
      <c r="E16">
        <v>15</v>
      </c>
      <c r="F16" s="1">
        <v>26</v>
      </c>
      <c r="G16" s="18">
        <v>26</v>
      </c>
      <c r="H16" s="18">
        <f t="shared" si="0"/>
        <v>2348</v>
      </c>
      <c r="I16" s="1">
        <v>0</v>
      </c>
      <c r="J16" s="1">
        <v>0</v>
      </c>
      <c r="K16" s="18">
        <v>33004</v>
      </c>
      <c r="L16">
        <v>5035</v>
      </c>
      <c r="M16" s="14">
        <v>391</v>
      </c>
      <c r="N16" s="2">
        <f>100/(K16/B16)</f>
        <v>7.3718337171251962</v>
      </c>
      <c r="O16" s="1">
        <f>1000000/($Z$2/B16)</f>
        <v>28.847841060418656</v>
      </c>
      <c r="P16" s="2">
        <v>29.97</v>
      </c>
      <c r="Q16" s="2">
        <v>11.14</v>
      </c>
      <c r="R16" s="2">
        <f>(D16/B16)*100</f>
        <v>2.4249897246198109</v>
      </c>
      <c r="S16" s="2">
        <f t="shared" si="2"/>
        <v>69.411764705882348</v>
      </c>
      <c r="T16" s="2">
        <f>C16/C15</f>
        <v>1.6355685131195334</v>
      </c>
      <c r="U16" s="2">
        <f t="shared" si="1"/>
        <v>18.002073724480674</v>
      </c>
      <c r="V16">
        <v>15</v>
      </c>
      <c r="W16">
        <v>34664.639130000003</v>
      </c>
      <c r="AA16">
        <f>D16/B16</f>
        <v>2.424989724619811E-2</v>
      </c>
    </row>
    <row r="17" spans="1:27" x14ac:dyDescent="0.2">
      <c r="A17" s="3">
        <v>43916</v>
      </c>
      <c r="B17" s="16">
        <v>3629</v>
      </c>
      <c r="C17">
        <v>1196</v>
      </c>
      <c r="D17" s="16">
        <v>75</v>
      </c>
      <c r="E17">
        <v>16</v>
      </c>
      <c r="F17" s="1">
        <v>26</v>
      </c>
      <c r="G17" s="18">
        <v>0</v>
      </c>
      <c r="H17" s="18">
        <f t="shared" si="0"/>
        <v>3528</v>
      </c>
      <c r="I17" s="1">
        <v>0</v>
      </c>
      <c r="J17" s="1">
        <v>0</v>
      </c>
      <c r="K17" s="18">
        <v>40290</v>
      </c>
      <c r="L17">
        <v>7286</v>
      </c>
      <c r="M17" s="14">
        <v>478</v>
      </c>
      <c r="N17" s="2">
        <f>100/(K17/B17)</f>
        <v>9.0071978158351946</v>
      </c>
      <c r="O17" s="1">
        <f>1000000/($Z$2/B17)</f>
        <v>43.028695112313727</v>
      </c>
      <c r="P17" s="2">
        <v>49.16</v>
      </c>
      <c r="Q17" s="2">
        <v>16.420000000000002</v>
      </c>
      <c r="R17" s="2">
        <f>(D17/B17)*100</f>
        <v>2.0666850372003309</v>
      </c>
      <c r="S17" s="2">
        <f t="shared" si="2"/>
        <v>74.257425742574256</v>
      </c>
      <c r="T17" s="2">
        <f>C17/C16</f>
        <v>2.1319073083778965</v>
      </c>
      <c r="U17" s="2">
        <f t="shared" si="1"/>
        <v>22.076111986425886</v>
      </c>
      <c r="V17">
        <v>16</v>
      </c>
      <c r="W17">
        <v>23240.305039999999</v>
      </c>
      <c r="AA17">
        <f>D17/B17</f>
        <v>2.0666850372003307E-2</v>
      </c>
    </row>
    <row r="18" spans="1:27" x14ac:dyDescent="0.2">
      <c r="A18" s="3">
        <v>43917</v>
      </c>
      <c r="B18" s="16">
        <v>5698</v>
      </c>
      <c r="C18">
        <v>2069</v>
      </c>
      <c r="D18" s="16">
        <v>92</v>
      </c>
      <c r="E18">
        <v>17</v>
      </c>
      <c r="F18" s="1">
        <v>42</v>
      </c>
      <c r="G18" s="18">
        <v>16</v>
      </c>
      <c r="H18" s="18">
        <f t="shared" si="0"/>
        <v>5564</v>
      </c>
      <c r="I18" s="1">
        <v>344</v>
      </c>
      <c r="J18" s="1">
        <v>241</v>
      </c>
      <c r="K18" s="18">
        <v>47823</v>
      </c>
      <c r="L18">
        <v>7533</v>
      </c>
      <c r="M18" s="14">
        <v>567</v>
      </c>
      <c r="N18" s="2">
        <f>100/(K18/B18)</f>
        <v>11.91476904418376</v>
      </c>
      <c r="O18" s="1">
        <f>1000000/($Z$2/B18)</f>
        <v>67.560624069981714</v>
      </c>
      <c r="P18" s="2">
        <v>57.01</v>
      </c>
      <c r="Q18" s="2">
        <v>27.47</v>
      </c>
      <c r="R18" s="2">
        <f>(D18/B18)*100</f>
        <v>1.6146016146016147</v>
      </c>
      <c r="S18" s="2">
        <f t="shared" si="2"/>
        <v>68.656716417910445</v>
      </c>
      <c r="T18" s="2">
        <f>C18/C17</f>
        <v>1.729933110367893</v>
      </c>
      <c r="U18" s="2">
        <f t="shared" si="1"/>
        <v>18.696947133283693</v>
      </c>
      <c r="V18">
        <v>17</v>
      </c>
      <c r="W18">
        <v>14801.521059999999</v>
      </c>
      <c r="AA18">
        <f>D18/B18</f>
        <v>1.6146016146016146E-2</v>
      </c>
    </row>
    <row r="19" spans="1:27" x14ac:dyDescent="0.2">
      <c r="A19" s="3">
        <v>43918</v>
      </c>
      <c r="B19" s="16">
        <v>7402</v>
      </c>
      <c r="C19">
        <v>1704</v>
      </c>
      <c r="D19" s="16">
        <v>108</v>
      </c>
      <c r="E19">
        <v>16</v>
      </c>
      <c r="F19" s="1">
        <v>70</v>
      </c>
      <c r="G19" s="18">
        <v>28</v>
      </c>
      <c r="H19" s="18">
        <f t="shared" si="0"/>
        <v>7224</v>
      </c>
      <c r="I19" s="1">
        <v>445</v>
      </c>
      <c r="J19" s="1">
        <v>309</v>
      </c>
      <c r="K19" s="18">
        <v>55464</v>
      </c>
      <c r="L19">
        <v>7641</v>
      </c>
      <c r="M19" s="14">
        <v>658</v>
      </c>
      <c r="N19" s="2">
        <f>100/(K19/B19)</f>
        <v>13.345593538150872</v>
      </c>
      <c r="O19" s="1">
        <f>1000000/($Z$2/B19)</f>
        <v>87.764784023517834</v>
      </c>
      <c r="P19" s="2">
        <v>29.91</v>
      </c>
      <c r="Q19" s="2">
        <v>22.3</v>
      </c>
      <c r="R19" s="2">
        <f>(D19/B19)*100</f>
        <v>1.4590651175358011</v>
      </c>
      <c r="S19" s="2">
        <f t="shared" si="2"/>
        <v>60.674157303370791</v>
      </c>
      <c r="T19" s="2">
        <f>C19/C18</f>
        <v>0.82358627356210734</v>
      </c>
      <c r="U19" s="2">
        <f t="shared" si="1"/>
        <v>15.977667649457375</v>
      </c>
      <c r="V19">
        <v>18</v>
      </c>
      <c r="W19">
        <v>11394.09173</v>
      </c>
      <c r="AA19">
        <f>D19/B19</f>
        <v>1.4590651175358011E-2</v>
      </c>
    </row>
    <row r="20" spans="1:27" x14ac:dyDescent="0.2">
      <c r="A20" s="3">
        <v>43919</v>
      </c>
      <c r="B20" s="16">
        <v>9217</v>
      </c>
      <c r="C20">
        <v>1815</v>
      </c>
      <c r="D20" s="16">
        <v>131</v>
      </c>
      <c r="E20">
        <v>23</v>
      </c>
      <c r="F20" s="1">
        <v>105</v>
      </c>
      <c r="G20" s="18">
        <v>35</v>
      </c>
      <c r="H20" s="18">
        <f t="shared" si="0"/>
        <v>8981</v>
      </c>
      <c r="I20" s="1">
        <v>568</v>
      </c>
      <c r="J20" s="1">
        <v>394</v>
      </c>
      <c r="K20" s="18">
        <v>65446</v>
      </c>
      <c r="L20">
        <v>9982</v>
      </c>
      <c r="M20" s="14">
        <v>776</v>
      </c>
      <c r="N20" s="2">
        <f>100/(K20/B20)</f>
        <v>14.083366439507381</v>
      </c>
      <c r="O20" s="1">
        <f>1000000/($Z$2/B20)</f>
        <v>109.28506003036529</v>
      </c>
      <c r="P20" s="2">
        <v>24.52</v>
      </c>
      <c r="Q20" s="2">
        <v>18.18</v>
      </c>
      <c r="R20" s="2">
        <f>(D20/B20)*100</f>
        <v>1.421286752739503</v>
      </c>
      <c r="S20" s="2">
        <f t="shared" si="2"/>
        <v>55.508474576271183</v>
      </c>
      <c r="T20" s="2">
        <f>C20/C19</f>
        <v>1.0651408450704225</v>
      </c>
      <c r="U20" s="2">
        <f t="shared" si="1"/>
        <v>17.997259483629023</v>
      </c>
      <c r="V20">
        <v>19</v>
      </c>
      <c r="W20">
        <v>9150.3815780000004</v>
      </c>
      <c r="AA20">
        <f>D20/B20</f>
        <v>1.4212867527395031E-2</v>
      </c>
    </row>
    <row r="21" spans="1:27" x14ac:dyDescent="0.2">
      <c r="A21" s="3">
        <v>43920</v>
      </c>
      <c r="B21" s="16">
        <v>10827</v>
      </c>
      <c r="C21">
        <v>1610</v>
      </c>
      <c r="D21" s="16">
        <v>168</v>
      </c>
      <c r="E21">
        <v>37</v>
      </c>
      <c r="F21" s="1">
        <v>162</v>
      </c>
      <c r="G21" s="18">
        <v>57</v>
      </c>
      <c r="H21" s="18">
        <f t="shared" si="0"/>
        <v>10497</v>
      </c>
      <c r="I21" s="1">
        <v>725</v>
      </c>
      <c r="J21" s="1">
        <v>523</v>
      </c>
      <c r="K21" s="18">
        <v>76981</v>
      </c>
      <c r="L21" s="1">
        <v>11535</v>
      </c>
      <c r="M21" s="14">
        <v>913</v>
      </c>
      <c r="N21" s="2">
        <f>100/(K21/B21)</f>
        <v>14.064509424403424</v>
      </c>
      <c r="O21" s="1">
        <f>1000000/($Z$2/B21)</f>
        <v>128.37467125407019</v>
      </c>
      <c r="P21" s="2">
        <v>17.47</v>
      </c>
      <c r="Q21" s="2">
        <v>13.96</v>
      </c>
      <c r="R21" s="2">
        <f>(D21/B21)*100</f>
        <v>1.5516763646439458</v>
      </c>
      <c r="S21" s="2">
        <f t="shared" si="2"/>
        <v>50.909090909090907</v>
      </c>
      <c r="T21" s="2">
        <f>C21/C20</f>
        <v>0.88705234159779611</v>
      </c>
      <c r="U21" s="2">
        <f t="shared" si="1"/>
        <v>17.625217736760078</v>
      </c>
      <c r="V21">
        <v>20</v>
      </c>
      <c r="W21">
        <v>7789.6986239999997</v>
      </c>
      <c r="AA21">
        <f>D21/B21</f>
        <v>1.5516763646439457E-2</v>
      </c>
    </row>
    <row r="22" spans="1:27" s="6" customFormat="1" x14ac:dyDescent="0.2">
      <c r="A22" s="5">
        <v>43921</v>
      </c>
      <c r="B22" s="16">
        <v>13531</v>
      </c>
      <c r="C22" s="6">
        <v>2704</v>
      </c>
      <c r="D22" s="16">
        <v>214</v>
      </c>
      <c r="E22" s="6">
        <v>46</v>
      </c>
      <c r="F22" s="7">
        <v>243</v>
      </c>
      <c r="G22" s="18">
        <v>81</v>
      </c>
      <c r="H22" s="18">
        <f t="shared" si="0"/>
        <v>13074</v>
      </c>
      <c r="I22" s="7">
        <v>847</v>
      </c>
      <c r="J22" s="7">
        <v>622</v>
      </c>
      <c r="K22" s="18">
        <v>92403</v>
      </c>
      <c r="L22" s="7">
        <v>15422</v>
      </c>
      <c r="M22" s="14">
        <v>1096</v>
      </c>
      <c r="N22" s="2">
        <f>100/(K22/B22)</f>
        <v>14.643463956797941</v>
      </c>
      <c r="O22" s="1">
        <f>1000000/($Z$2/B22)</f>
        <v>160.43573258878948</v>
      </c>
      <c r="P22" s="8">
        <v>24.97</v>
      </c>
      <c r="Q22" s="2">
        <v>17.53</v>
      </c>
      <c r="R22" s="2">
        <f>(D22/B22)*100</f>
        <v>1.5815534698100657</v>
      </c>
      <c r="S22" s="2">
        <f t="shared" si="2"/>
        <v>46.82713347921225</v>
      </c>
      <c r="T22" s="2">
        <f>C22/C21</f>
        <v>1.6795031055900622</v>
      </c>
      <c r="U22" s="2">
        <f t="shared" si="1"/>
        <v>20.033514763383174</v>
      </c>
      <c r="V22">
        <v>21</v>
      </c>
      <c r="W22">
        <v>6233.025423</v>
      </c>
      <c r="AA22">
        <f>D22/B22</f>
        <v>1.5815534698100656E-2</v>
      </c>
    </row>
    <row r="23" spans="1:27" x14ac:dyDescent="0.2">
      <c r="A23" s="3">
        <v>43922</v>
      </c>
      <c r="B23" s="16">
        <v>15679</v>
      </c>
      <c r="C23">
        <v>2148</v>
      </c>
      <c r="D23" s="16">
        <v>277</v>
      </c>
      <c r="E23">
        <v>63</v>
      </c>
      <c r="F23" s="1">
        <v>333</v>
      </c>
      <c r="G23" s="18">
        <v>90</v>
      </c>
      <c r="H23" s="18">
        <f t="shared" si="0"/>
        <v>15069</v>
      </c>
      <c r="I23" s="1">
        <v>979</v>
      </c>
      <c r="J23" s="1">
        <v>692</v>
      </c>
      <c r="K23" s="18">
        <v>106799</v>
      </c>
      <c r="L23" s="1">
        <v>14396</v>
      </c>
      <c r="M23" s="14">
        <v>1266</v>
      </c>
      <c r="N23" s="2">
        <f>100/(K23/B23)</f>
        <v>14.68084907162052</v>
      </c>
      <c r="O23" s="1">
        <f>1000000/($Z$2/B23)</f>
        <v>185.90435675557094</v>
      </c>
      <c r="P23" s="2">
        <v>15.87</v>
      </c>
      <c r="Q23" s="2">
        <v>14.92</v>
      </c>
      <c r="R23" s="2">
        <f>(D23/B23)*100</f>
        <v>1.7666943044837045</v>
      </c>
      <c r="S23" s="2">
        <f t="shared" si="2"/>
        <v>45.409836065573771</v>
      </c>
      <c r="T23" s="2">
        <f>C23/C22</f>
        <v>0.79437869822485208</v>
      </c>
      <c r="U23" s="2">
        <f t="shared" si="1"/>
        <v>15.579580749542762</v>
      </c>
      <c r="V23">
        <v>22</v>
      </c>
      <c r="W23">
        <v>5379.1100839999999</v>
      </c>
      <c r="AA23">
        <f>D23/B23</f>
        <v>1.7666943044837045E-2</v>
      </c>
    </row>
    <row r="24" spans="1:27" x14ac:dyDescent="0.2">
      <c r="A24" s="3">
        <v>43923</v>
      </c>
      <c r="B24" s="16">
        <v>18135</v>
      </c>
      <c r="C24">
        <v>2456</v>
      </c>
      <c r="D24" s="16">
        <v>356</v>
      </c>
      <c r="E24">
        <v>79</v>
      </c>
      <c r="F24" s="1">
        <v>415</v>
      </c>
      <c r="G24" s="18">
        <v>82</v>
      </c>
      <c r="H24" s="18">
        <f t="shared" si="0"/>
        <v>17364</v>
      </c>
      <c r="I24" s="1">
        <v>1101</v>
      </c>
      <c r="J24" s="1">
        <v>783</v>
      </c>
      <c r="K24" s="18">
        <v>125556</v>
      </c>
      <c r="L24" s="1">
        <v>18757</v>
      </c>
      <c r="M24" s="14">
        <v>1489</v>
      </c>
      <c r="N24" s="2">
        <f>100/(K24/B24)</f>
        <v>14.443754181401129</v>
      </c>
      <c r="O24" s="1">
        <f>1000000/($Z$2/B24)</f>
        <v>215.02490654775679</v>
      </c>
      <c r="P24" s="2">
        <v>15.66</v>
      </c>
      <c r="Q24" s="2">
        <v>13.09</v>
      </c>
      <c r="R24" s="2">
        <f>(D24/B24)*100</f>
        <v>1.9630548662806728</v>
      </c>
      <c r="S24" s="2">
        <f t="shared" si="2"/>
        <v>46.173800259403372</v>
      </c>
      <c r="T24" s="2">
        <f>C24/C23</f>
        <v>1.1433891992551211</v>
      </c>
      <c r="U24" s="2">
        <f t="shared" si="1"/>
        <v>17.562898529012443</v>
      </c>
      <c r="V24">
        <v>23</v>
      </c>
      <c r="W24">
        <v>4650.6240420000004</v>
      </c>
      <c r="AA24">
        <f>D24/B24</f>
        <v>1.9630548662806727E-2</v>
      </c>
    </row>
    <row r="25" spans="1:27" x14ac:dyDescent="0.2">
      <c r="A25" s="3">
        <v>43924</v>
      </c>
      <c r="B25" s="16">
        <v>20921</v>
      </c>
      <c r="C25">
        <v>2786</v>
      </c>
      <c r="D25" s="16">
        <v>425</v>
      </c>
      <c r="E25">
        <v>69</v>
      </c>
      <c r="F25" s="1">
        <v>484</v>
      </c>
      <c r="G25" s="18">
        <v>69</v>
      </c>
      <c r="H25" s="18">
        <f t="shared" si="0"/>
        <v>20012</v>
      </c>
      <c r="I25" s="1">
        <v>1251</v>
      </c>
      <c r="J25" s="1">
        <v>867</v>
      </c>
      <c r="K25" s="18">
        <v>141716</v>
      </c>
      <c r="L25" s="1">
        <v>16160</v>
      </c>
      <c r="M25" s="14">
        <v>1680</v>
      </c>
      <c r="N25" s="2">
        <f>100/(K25/B25)</f>
        <v>14.762623839227752</v>
      </c>
      <c r="O25" s="1">
        <f>1000000/($Z$2/B25)</f>
        <v>248.05823379573314</v>
      </c>
      <c r="P25" s="2">
        <v>15.36</v>
      </c>
      <c r="Q25" s="2">
        <v>17.239999999999998</v>
      </c>
      <c r="R25" s="2">
        <f>(D25/B25)*100</f>
        <v>2.0314516514506957</v>
      </c>
      <c r="S25" s="2">
        <f t="shared" si="2"/>
        <v>46.754675467546754</v>
      </c>
      <c r="T25" s="2">
        <f>C25/C24</f>
        <v>1.1343648208469055</v>
      </c>
      <c r="U25" s="2">
        <f t="shared" si="1"/>
        <v>12.870750899996814</v>
      </c>
      <c r="V25">
        <v>24</v>
      </c>
      <c r="W25">
        <v>4031.3114569999998</v>
      </c>
      <c r="AA25">
        <f>D25/B25</f>
        <v>2.0314516514506956E-2</v>
      </c>
    </row>
    <row r="26" spans="1:27" x14ac:dyDescent="0.2">
      <c r="A26" s="3">
        <v>43925</v>
      </c>
      <c r="B26" s="16">
        <v>23934</v>
      </c>
      <c r="C26">
        <v>3013</v>
      </c>
      <c r="D26" s="16">
        <v>501</v>
      </c>
      <c r="E26">
        <v>76</v>
      </c>
      <c r="F26" s="1">
        <v>786</v>
      </c>
      <c r="G26" s="18">
        <v>302</v>
      </c>
      <c r="H26" s="18">
        <f t="shared" si="0"/>
        <v>22647</v>
      </c>
      <c r="I26" s="1">
        <v>1311</v>
      </c>
      <c r="J26" s="1">
        <v>909</v>
      </c>
      <c r="K26" s="18">
        <v>161380</v>
      </c>
      <c r="L26" s="1">
        <v>19664</v>
      </c>
      <c r="M26" s="14">
        <v>1913</v>
      </c>
      <c r="N26" s="2">
        <f>100/(K26/B26)</f>
        <v>14.830834056264717</v>
      </c>
      <c r="O26" s="1">
        <f>1000000/($Z$2/B26)</f>
        <v>283.78307765723798</v>
      </c>
      <c r="P26" s="2">
        <v>14.4</v>
      </c>
      <c r="Q26" s="2">
        <v>15.32</v>
      </c>
      <c r="R26" s="2">
        <f>(D26/B26)*100</f>
        <v>2.0932564552519426</v>
      </c>
      <c r="S26" s="2">
        <f t="shared" si="2"/>
        <v>38.927738927738922</v>
      </c>
      <c r="T26" s="2">
        <f>C26/C25</f>
        <v>1.0814788226848528</v>
      </c>
      <c r="U26" s="2">
        <f t="shared" si="1"/>
        <v>13.875638601145953</v>
      </c>
      <c r="V26">
        <v>25</v>
      </c>
      <c r="W26">
        <v>3523.8182919999999</v>
      </c>
      <c r="AA26">
        <f>D26/B26</f>
        <v>2.0932564552519427E-2</v>
      </c>
    </row>
    <row r="27" spans="1:27" x14ac:dyDescent="0.2">
      <c r="A27" s="3">
        <v>43926</v>
      </c>
      <c r="B27" s="16">
        <v>27069</v>
      </c>
      <c r="C27">
        <v>3135</v>
      </c>
      <c r="D27" s="16">
        <v>574</v>
      </c>
      <c r="E27">
        <v>73</v>
      </c>
      <c r="F27" s="1">
        <v>1042</v>
      </c>
      <c r="G27" s="18">
        <v>256</v>
      </c>
      <c r="H27" s="18">
        <f t="shared" si="0"/>
        <v>25453</v>
      </c>
      <c r="I27" s="1">
        <v>1381</v>
      </c>
      <c r="J27">
        <v>935</v>
      </c>
      <c r="K27" s="18">
        <v>181445</v>
      </c>
      <c r="L27">
        <v>20065</v>
      </c>
      <c r="M27" s="14">
        <v>2151</v>
      </c>
      <c r="N27" s="2">
        <f>100/(K27/B27)</f>
        <v>14.918570365675549</v>
      </c>
      <c r="O27" s="1">
        <f>1000000/($Z$2/B27)</f>
        <v>320.95446348724727</v>
      </c>
      <c r="P27" s="2">
        <v>13.1</v>
      </c>
      <c r="Q27" s="2">
        <v>15.62</v>
      </c>
      <c r="R27" s="2">
        <f>(D27/B27)*100</f>
        <v>2.1205068528575124</v>
      </c>
      <c r="S27" s="2">
        <f t="shared" si="2"/>
        <v>35.519801980198018</v>
      </c>
      <c r="T27" s="2">
        <f>C27/C26</f>
        <v>1.0404912047792898</v>
      </c>
      <c r="U27" s="2">
        <f t="shared" si="1"/>
        <v>12.433387036807535</v>
      </c>
      <c r="V27">
        <v>26</v>
      </c>
      <c r="W27">
        <v>3115.7067860000002</v>
      </c>
      <c r="AA27">
        <f>D27/B27</f>
        <v>2.1205068528575122E-2</v>
      </c>
    </row>
    <row r="28" spans="1:27" x14ac:dyDescent="0.2">
      <c r="A28" s="3">
        <v>43927</v>
      </c>
      <c r="B28" s="16">
        <f t="shared" ref="B28:B53" si="3">B27+C28</f>
        <v>30217</v>
      </c>
      <c r="C28">
        <v>3148</v>
      </c>
      <c r="D28" s="16">
        <f t="shared" ref="D28:D53" si="4">D27+E28</f>
        <v>649</v>
      </c>
      <c r="E28">
        <v>75</v>
      </c>
      <c r="F28" s="1">
        <v>1326</v>
      </c>
      <c r="G28" s="18">
        <f t="shared" ref="G28:G48" si="5">F28-F27</f>
        <v>284</v>
      </c>
      <c r="H28" s="18">
        <f t="shared" si="0"/>
        <v>28242</v>
      </c>
      <c r="I28" s="1">
        <v>1415</v>
      </c>
      <c r="J28" s="1">
        <v>966</v>
      </c>
      <c r="K28" s="18">
        <f t="shared" ref="K28:K48" si="6">K27+L28</f>
        <v>202845</v>
      </c>
      <c r="L28" s="1">
        <v>21400</v>
      </c>
      <c r="M28" s="14">
        <f t="shared" ref="M28:M33" si="7">1000000/($Z$2/K28)</f>
        <v>2405.1131606661002</v>
      </c>
      <c r="N28" s="2">
        <f>100/(K28/B28)</f>
        <v>14.896595922995392</v>
      </c>
      <c r="O28" s="1">
        <f>1000000/($Z$2/B28)</f>
        <v>358.27998903521188</v>
      </c>
      <c r="P28" s="2">
        <f>((B28-B27)/B27)*100</f>
        <v>11.629539325427611</v>
      </c>
      <c r="Q28" s="2">
        <f>(C28/L28)*100</f>
        <v>14.710280373831775</v>
      </c>
      <c r="R28" s="2">
        <f>(D28/B28)*100</f>
        <v>2.1477975973789585</v>
      </c>
      <c r="S28" s="2">
        <f t="shared" si="2"/>
        <v>32.860759493670891</v>
      </c>
      <c r="T28" s="2">
        <f>C28/C27</f>
        <v>1.00414673046252</v>
      </c>
      <c r="U28" s="2">
        <f t="shared" si="1"/>
        <v>11.794207611121827</v>
      </c>
      <c r="V28">
        <v>27</v>
      </c>
      <c r="W28">
        <f>$Z$2/B28</f>
        <v>2791.1131813217726</v>
      </c>
      <c r="AA28">
        <f>D28/B28</f>
        <v>2.1477975973789587E-2</v>
      </c>
    </row>
    <row r="29" spans="1:27" x14ac:dyDescent="0.2">
      <c r="A29" s="3">
        <v>43928</v>
      </c>
      <c r="B29" s="16">
        <f t="shared" si="3"/>
        <v>34109</v>
      </c>
      <c r="C29">
        <v>3892</v>
      </c>
      <c r="D29" s="16">
        <f t="shared" si="4"/>
        <v>725</v>
      </c>
      <c r="E29">
        <v>76</v>
      </c>
      <c r="F29" s="1">
        <v>1582</v>
      </c>
      <c r="G29" s="18">
        <f t="shared" si="5"/>
        <v>256</v>
      </c>
      <c r="H29" s="18">
        <f t="shared" si="0"/>
        <v>31802</v>
      </c>
      <c r="I29" s="1">
        <v>1474</v>
      </c>
      <c r="J29" s="1">
        <v>987</v>
      </c>
      <c r="K29" s="18">
        <f t="shared" si="6"/>
        <v>222868</v>
      </c>
      <c r="L29" s="1">
        <v>20023</v>
      </c>
      <c r="M29" s="14">
        <f t="shared" si="7"/>
        <v>2642.523897021531</v>
      </c>
      <c r="N29" s="2">
        <f>100/(K29/B29)</f>
        <v>15.304574905325126</v>
      </c>
      <c r="O29" s="1">
        <f>1000000/($Z$2/B29)</f>
        <v>404.42704921077677</v>
      </c>
      <c r="P29" s="2">
        <f>((B29-B28)/B28)*100</f>
        <v>12.880166793526824</v>
      </c>
      <c r="Q29" s="2">
        <f>(C29/L29)*100</f>
        <v>19.437646706287769</v>
      </c>
      <c r="R29" s="2">
        <f>(D29/B29)*100</f>
        <v>2.1255387141223725</v>
      </c>
      <c r="S29" s="2">
        <f t="shared" si="2"/>
        <v>31.426094495015171</v>
      </c>
      <c r="T29" s="2">
        <f>C29/C28</f>
        <v>1.2363405336721729</v>
      </c>
      <c r="U29" s="2">
        <f t="shared" si="1"/>
        <v>9.8710838324829293</v>
      </c>
      <c r="V29">
        <v>28</v>
      </c>
      <c r="W29">
        <f>$Z$2/B29</f>
        <v>2472.6338209856635</v>
      </c>
      <c r="AA29">
        <f>D29/B29</f>
        <v>2.1255387141223724E-2</v>
      </c>
    </row>
    <row r="30" spans="1:27" x14ac:dyDescent="0.2">
      <c r="A30" s="3">
        <v>43929</v>
      </c>
      <c r="B30" s="16">
        <f t="shared" si="3"/>
        <v>38226</v>
      </c>
      <c r="C30">
        <v>4117</v>
      </c>
      <c r="D30" s="16">
        <f t="shared" si="4"/>
        <v>812</v>
      </c>
      <c r="E30">
        <v>87</v>
      </c>
      <c r="F30" s="1">
        <v>1846</v>
      </c>
      <c r="G30" s="18">
        <f t="shared" si="5"/>
        <v>264</v>
      </c>
      <c r="H30" s="18">
        <f t="shared" si="0"/>
        <v>35568</v>
      </c>
      <c r="I30" s="1">
        <v>1492</v>
      </c>
      <c r="J30" s="1">
        <v>995</v>
      </c>
      <c r="K30" s="18">
        <f t="shared" si="6"/>
        <v>247768</v>
      </c>
      <c r="L30" s="1">
        <v>24900</v>
      </c>
      <c r="M30" s="14">
        <f t="shared" si="7"/>
        <v>2937.760741412992</v>
      </c>
      <c r="N30" s="2">
        <f>100/(K30/B30)</f>
        <v>15.428142455845791</v>
      </c>
      <c r="O30" s="1">
        <f>1000000/($Z$2/B30)</f>
        <v>453.24191219710787</v>
      </c>
      <c r="P30" s="2">
        <f>((B30-B29)/B29)*100</f>
        <v>12.070128118678355</v>
      </c>
      <c r="Q30" s="2">
        <f>(C30/L30)*100</f>
        <v>16.534136546184737</v>
      </c>
      <c r="R30" s="2">
        <f>(D30/B30)*100</f>
        <v>2.1242086537958458</v>
      </c>
      <c r="S30" s="2">
        <f t="shared" si="2"/>
        <v>30.549285176824682</v>
      </c>
      <c r="T30" s="2">
        <f>C30/C29</f>
        <v>1.0578108941418294</v>
      </c>
      <c r="U30" s="2">
        <f t="shared" si="1"/>
        <v>11.172532620205683</v>
      </c>
      <c r="V30">
        <v>29</v>
      </c>
      <c r="W30">
        <f>$Z$2/B30</f>
        <v>2206.3272903259563</v>
      </c>
      <c r="AA30">
        <f>D30/B30</f>
        <v>2.1242086537958456E-2</v>
      </c>
    </row>
    <row r="31" spans="1:27" x14ac:dyDescent="0.2">
      <c r="A31" s="3">
        <v>43930</v>
      </c>
      <c r="B31" s="16">
        <f t="shared" si="3"/>
        <v>42282</v>
      </c>
      <c r="C31">
        <v>4056</v>
      </c>
      <c r="D31" s="16">
        <f t="shared" si="4"/>
        <v>908</v>
      </c>
      <c r="E31">
        <v>96</v>
      </c>
      <c r="F31" s="1">
        <v>2142</v>
      </c>
      <c r="G31" s="18">
        <f t="shared" si="5"/>
        <v>296</v>
      </c>
      <c r="H31" s="18">
        <f t="shared" si="0"/>
        <v>39232</v>
      </c>
      <c r="I31" s="1">
        <v>1552</v>
      </c>
      <c r="J31" s="1">
        <v>1017</v>
      </c>
      <c r="K31" s="18">
        <f t="shared" si="6"/>
        <v>276346</v>
      </c>
      <c r="L31" s="1">
        <v>28578</v>
      </c>
      <c r="M31" s="14">
        <f t="shared" si="7"/>
        <v>3276.6072690844449</v>
      </c>
      <c r="N31" s="2">
        <f>100/(K31/B31)</f>
        <v>15.300384300840252</v>
      </c>
      <c r="O31" s="1">
        <f>1000000/($Z$2/B31)</f>
        <v>501.33350419918685</v>
      </c>
      <c r="P31" s="2">
        <f>((B31-B30)/B30)*100</f>
        <v>10.610579186940825</v>
      </c>
      <c r="Q31" s="2">
        <f>(C31/L31)*100</f>
        <v>14.192735670795717</v>
      </c>
      <c r="R31" s="2">
        <f>(D31/B31)*100</f>
        <v>2.1474859278179839</v>
      </c>
      <c r="S31" s="2">
        <f t="shared" si="2"/>
        <v>29.770491803278688</v>
      </c>
      <c r="T31" s="2">
        <f>C31/C30</f>
        <v>0.98518338596065091</v>
      </c>
      <c r="U31" s="2">
        <f t="shared" si="1"/>
        <v>11.534177133447418</v>
      </c>
      <c r="V31">
        <v>30</v>
      </c>
      <c r="W31">
        <f>$Z$2/B31</f>
        <v>1994.6801712312567</v>
      </c>
      <c r="AA31">
        <f>D31/B31</f>
        <v>2.1474859278179839E-2</v>
      </c>
    </row>
    <row r="32" spans="1:27" x14ac:dyDescent="0.2">
      <c r="A32" s="3">
        <v>43931</v>
      </c>
      <c r="B32" s="16">
        <f t="shared" si="3"/>
        <v>47029</v>
      </c>
      <c r="C32">
        <v>4747</v>
      </c>
      <c r="D32" s="16">
        <f t="shared" si="4"/>
        <v>1006</v>
      </c>
      <c r="E32">
        <v>98</v>
      </c>
      <c r="F32" s="1">
        <v>2423</v>
      </c>
      <c r="G32" s="18">
        <f t="shared" si="5"/>
        <v>281</v>
      </c>
      <c r="H32" s="18">
        <f t="shared" si="0"/>
        <v>43600</v>
      </c>
      <c r="I32" s="1">
        <v>1667</v>
      </c>
      <c r="J32" s="1">
        <v>1062</v>
      </c>
      <c r="K32" s="18">
        <f t="shared" si="6"/>
        <v>307210</v>
      </c>
      <c r="L32" s="1">
        <v>30864</v>
      </c>
      <c r="M32" s="14">
        <f t="shared" si="7"/>
        <v>3642.5586733132818</v>
      </c>
      <c r="N32" s="2">
        <f>100/(K32/B32)</f>
        <v>15.308420949838872</v>
      </c>
      <c r="O32" s="1">
        <f>1000000/($Z$2/B32)</f>
        <v>557.61821505566331</v>
      </c>
      <c r="P32" s="2">
        <f>((B32-B31)/B31)*100</f>
        <v>11.226999668889835</v>
      </c>
      <c r="Q32" s="2">
        <f>(C32/L32)*100</f>
        <v>15.38037843442198</v>
      </c>
      <c r="R32" s="2">
        <f>(D32/B32)*100</f>
        <v>2.1391056582108914</v>
      </c>
      <c r="S32" s="2">
        <f t="shared" ref="S32:S49" si="8">(D32/(D32+F32))*100</f>
        <v>29.337999416739574</v>
      </c>
      <c r="T32" s="2">
        <f>C32/C31</f>
        <v>1.1703648915187377</v>
      </c>
      <c r="U32" s="2">
        <f t="shared" si="1"/>
        <v>11.168607470345147</v>
      </c>
      <c r="V32">
        <v>31</v>
      </c>
      <c r="W32">
        <f>$Z$2/B32</f>
        <v>1793.3417040549448</v>
      </c>
      <c r="AA32">
        <f>D32/B32</f>
        <v>2.1391056582108912E-2</v>
      </c>
    </row>
    <row r="33" spans="1:27" x14ac:dyDescent="0.2">
      <c r="A33" s="3">
        <v>43932</v>
      </c>
      <c r="B33" s="16">
        <f t="shared" si="3"/>
        <v>52167</v>
      </c>
      <c r="C33">
        <v>5138</v>
      </c>
      <c r="D33" s="16">
        <f t="shared" si="4"/>
        <v>1101</v>
      </c>
      <c r="E33">
        <v>95</v>
      </c>
      <c r="F33" s="1">
        <v>2965</v>
      </c>
      <c r="G33" s="18">
        <f t="shared" si="5"/>
        <v>542</v>
      </c>
      <c r="H33" s="18">
        <f t="shared" si="0"/>
        <v>48101</v>
      </c>
      <c r="I33" s="1">
        <v>1626</v>
      </c>
      <c r="J33" s="1">
        <v>1021</v>
      </c>
      <c r="K33" s="18">
        <f t="shared" si="6"/>
        <v>340380</v>
      </c>
      <c r="L33" s="1">
        <v>33170</v>
      </c>
      <c r="M33" s="14">
        <f t="shared" si="7"/>
        <v>4035.8520921271274</v>
      </c>
      <c r="N33" s="2">
        <f>100/(K33/B33)</f>
        <v>15.326106116693108</v>
      </c>
      <c r="O33" s="1">
        <f>1000000/($Z$2/B33)</f>
        <v>618.53897435218244</v>
      </c>
      <c r="P33" s="2">
        <f>((B33-B32)/B32)*100</f>
        <v>10.925173828914074</v>
      </c>
      <c r="Q33" s="2">
        <f>(C33/L33)*100</f>
        <v>15.489900512511307</v>
      </c>
      <c r="R33" s="2">
        <f>(D33/B33)*100</f>
        <v>2.1105296451779858</v>
      </c>
      <c r="S33" s="2">
        <f t="shared" si="8"/>
        <v>27.07820954254796</v>
      </c>
      <c r="T33" s="2">
        <f>C33/C32</f>
        <v>1.0823678112492101</v>
      </c>
      <c r="U33" s="2">
        <f t="shared" si="1"/>
        <v>10.797174571140262</v>
      </c>
      <c r="V33">
        <v>32</v>
      </c>
      <c r="W33">
        <f>$Z$2/B33</f>
        <v>1616.7129986389864</v>
      </c>
      <c r="AA33">
        <f>D33/B33</f>
        <v>2.1105296451779859E-2</v>
      </c>
    </row>
    <row r="34" spans="1:27" x14ac:dyDescent="0.2">
      <c r="A34" s="3">
        <v>43933</v>
      </c>
      <c r="B34" s="16">
        <f t="shared" si="3"/>
        <v>56956</v>
      </c>
      <c r="C34">
        <v>4789</v>
      </c>
      <c r="D34" s="16">
        <f t="shared" si="4"/>
        <v>1198</v>
      </c>
      <c r="E34">
        <v>97</v>
      </c>
      <c r="F34" s="1">
        <v>3446</v>
      </c>
      <c r="G34" s="18">
        <f t="shared" si="5"/>
        <v>481</v>
      </c>
      <c r="H34" s="18">
        <f t="shared" si="0"/>
        <v>52312</v>
      </c>
      <c r="I34" s="1">
        <v>1665</v>
      </c>
      <c r="J34" s="1">
        <v>978</v>
      </c>
      <c r="K34" s="18">
        <f t="shared" si="6"/>
        <v>376100</v>
      </c>
      <c r="L34" s="1">
        <v>35720</v>
      </c>
      <c r="M34" s="14">
        <f t="shared" ref="M34:M49" si="9">1000000/($Z$2/K34)</f>
        <v>4459.3806094629908</v>
      </c>
      <c r="N34" s="2">
        <f>100/(K34/B34)</f>
        <v>15.143844722148364</v>
      </c>
      <c r="O34" s="1">
        <f>1000000/($Z$2/B34)</f>
        <v>675.32167506666872</v>
      </c>
      <c r="P34" s="2">
        <f>((B34-B33)/B33)*100</f>
        <v>9.1801330342937106</v>
      </c>
      <c r="Q34" s="2">
        <f>(C34/L34)*100</f>
        <v>13.407054871220605</v>
      </c>
      <c r="R34" s="2">
        <f>(D34/B34)*100</f>
        <v>2.1033780462111107</v>
      </c>
      <c r="S34" s="2">
        <f t="shared" si="8"/>
        <v>25.796726959517656</v>
      </c>
      <c r="T34" s="2">
        <f>C34/C33</f>
        <v>0.93207473725184897</v>
      </c>
      <c r="U34" s="2">
        <f t="shared" si="1"/>
        <v>10.49415359304307</v>
      </c>
      <c r="V34">
        <v>33</v>
      </c>
      <c r="W34">
        <f>$Z$2/B34</f>
        <v>1480.7758093967273</v>
      </c>
      <c r="AA34">
        <f>D34/B34</f>
        <v>2.1033780462111105E-2</v>
      </c>
    </row>
    <row r="35" spans="1:27" x14ac:dyDescent="0.2">
      <c r="A35" s="3">
        <v>43934</v>
      </c>
      <c r="B35" s="16">
        <f t="shared" si="3"/>
        <v>61049</v>
      </c>
      <c r="C35">
        <v>4093</v>
      </c>
      <c r="D35" s="16">
        <f t="shared" si="4"/>
        <v>1296</v>
      </c>
      <c r="E35">
        <v>98</v>
      </c>
      <c r="F35" s="1">
        <v>3957</v>
      </c>
      <c r="G35" s="18">
        <f t="shared" si="5"/>
        <v>511</v>
      </c>
      <c r="H35" s="18">
        <f t="shared" si="0"/>
        <v>55796</v>
      </c>
      <c r="I35" s="1">
        <v>1786</v>
      </c>
      <c r="J35" s="1">
        <v>1063</v>
      </c>
      <c r="K35" s="18">
        <f t="shared" si="6"/>
        <v>410556</v>
      </c>
      <c r="L35" s="1">
        <v>34456</v>
      </c>
      <c r="M35" s="14">
        <f t="shared" si="9"/>
        <v>4867.9220034530381</v>
      </c>
      <c r="N35" s="2">
        <f>100/(K35/B35)</f>
        <v>14.869835052952581</v>
      </c>
      <c r="O35" s="1">
        <f>1000000/($Z$2/B35)</f>
        <v>723.85197241985145</v>
      </c>
      <c r="P35" s="2">
        <f>((B35-B34)/B34)*100</f>
        <v>7.1862490343422998</v>
      </c>
      <c r="Q35" s="2">
        <f>(C35/L35)*100</f>
        <v>11.87891804039935</v>
      </c>
      <c r="R35" s="2">
        <f>(D35/B35)*100</f>
        <v>2.1228848957394879</v>
      </c>
      <c r="S35" s="2">
        <f t="shared" si="8"/>
        <v>24.671616219303257</v>
      </c>
      <c r="T35" s="2">
        <f>C35/C34</f>
        <v>0.85466694508248064</v>
      </c>
      <c r="U35" s="2">
        <f t="shared" si="1"/>
        <v>9.1613932464770009</v>
      </c>
      <c r="V35">
        <v>34</v>
      </c>
      <c r="W35">
        <f>$Z$2/B35</f>
        <v>1381.4979278939868</v>
      </c>
      <c r="AA35">
        <f>D35/B35</f>
        <v>2.122884895739488E-2</v>
      </c>
    </row>
    <row r="36" spans="1:27" x14ac:dyDescent="0.2">
      <c r="A36" s="3">
        <v>43935</v>
      </c>
      <c r="B36" s="16">
        <f t="shared" si="3"/>
        <v>65111</v>
      </c>
      <c r="C36">
        <v>4062</v>
      </c>
      <c r="D36" s="16">
        <f t="shared" si="4"/>
        <v>1403</v>
      </c>
      <c r="E36">
        <v>107</v>
      </c>
      <c r="F36" s="1">
        <v>4799</v>
      </c>
      <c r="G36" s="18">
        <f t="shared" si="5"/>
        <v>842</v>
      </c>
      <c r="H36" s="18">
        <f t="shared" si="0"/>
        <v>58909</v>
      </c>
      <c r="I36" s="1">
        <v>1809</v>
      </c>
      <c r="J36" s="1">
        <v>1087</v>
      </c>
      <c r="K36" s="18">
        <f t="shared" si="6"/>
        <v>443626</v>
      </c>
      <c r="L36" s="1">
        <v>33070</v>
      </c>
      <c r="M36" s="14">
        <f t="shared" si="9"/>
        <v>5260.0297321287653</v>
      </c>
      <c r="N36" s="2">
        <f>100/(K36/B36)</f>
        <v>14.67700270047292</v>
      </c>
      <c r="O36" s="1">
        <f>1000000/($Z$2/B36)</f>
        <v>772.01470583021751</v>
      </c>
      <c r="P36" s="2">
        <f>((B36-B35)/B35)*100</f>
        <v>6.6536716408131173</v>
      </c>
      <c r="Q36" s="2">
        <f>(C36/L36)*100</f>
        <v>12.283035984275777</v>
      </c>
      <c r="R36" s="2">
        <f>(D36/B36)*100</f>
        <v>2.1547818340986931</v>
      </c>
      <c r="S36" s="2">
        <f t="shared" si="8"/>
        <v>22.621734924217996</v>
      </c>
      <c r="T36" s="2">
        <f>C36/C35</f>
        <v>0.9924260933300757</v>
      </c>
      <c r="U36" s="2">
        <f t="shared" si="1"/>
        <v>8.0549303870848306</v>
      </c>
      <c r="V36">
        <v>35</v>
      </c>
      <c r="W36">
        <f>$Z$2/B36</f>
        <v>1295.3121131606026</v>
      </c>
      <c r="AA36">
        <f>D36/B36</f>
        <v>2.1547818340986929E-2</v>
      </c>
    </row>
    <row r="37" spans="1:27" x14ac:dyDescent="0.2">
      <c r="A37" s="3">
        <v>43936</v>
      </c>
      <c r="B37" s="16">
        <f t="shared" si="3"/>
        <v>69392</v>
      </c>
      <c r="C37">
        <v>4281</v>
      </c>
      <c r="D37" s="16">
        <f t="shared" si="4"/>
        <v>1518</v>
      </c>
      <c r="E37">
        <v>115</v>
      </c>
      <c r="F37" s="1">
        <v>5674</v>
      </c>
      <c r="G37" s="18">
        <f t="shared" si="5"/>
        <v>875</v>
      </c>
      <c r="H37" s="18">
        <f t="shared" si="0"/>
        <v>62200</v>
      </c>
      <c r="I37" s="1">
        <v>1820</v>
      </c>
      <c r="J37" s="1">
        <v>1052</v>
      </c>
      <c r="K37" s="18">
        <f t="shared" si="6"/>
        <v>477716</v>
      </c>
      <c r="L37" s="1">
        <v>34090</v>
      </c>
      <c r="M37" s="14">
        <f t="shared" si="9"/>
        <v>5664.2315002133</v>
      </c>
      <c r="N37" s="2">
        <f>100/(K37/B37)</f>
        <v>14.525785194550737</v>
      </c>
      <c r="O37" s="1">
        <f>1000000/($Z$2/B37)</f>
        <v>822.77410064306264</v>
      </c>
      <c r="P37" s="2">
        <f>((B37-B36)/B36)*100</f>
        <v>6.5749258957779793</v>
      </c>
      <c r="Q37" s="2">
        <f>(C37/L37)*100</f>
        <v>12.557934878263421</v>
      </c>
      <c r="R37" s="2">
        <f>(D37/B37)*100</f>
        <v>2.1875720544154946</v>
      </c>
      <c r="S37" s="2">
        <f t="shared" si="8"/>
        <v>21.106785317018911</v>
      </c>
      <c r="T37" s="2">
        <f>C37/C36</f>
        <v>1.0539143279172822</v>
      </c>
      <c r="U37" s="2">
        <f t="shared" si="1"/>
        <v>7.6844008241176125</v>
      </c>
      <c r="V37">
        <v>36</v>
      </c>
      <c r="W37">
        <f>$Z$2/B37</f>
        <v>1215.4004352086695</v>
      </c>
    </row>
    <row r="38" spans="1:27" x14ac:dyDescent="0.2">
      <c r="A38" s="3">
        <v>43937</v>
      </c>
      <c r="B38" s="16">
        <f t="shared" si="3"/>
        <v>74193</v>
      </c>
      <c r="C38">
        <v>4801</v>
      </c>
      <c r="D38" s="16">
        <f t="shared" si="4"/>
        <v>1643</v>
      </c>
      <c r="E38">
        <v>125</v>
      </c>
      <c r="F38" s="1">
        <v>7089</v>
      </c>
      <c r="G38" s="18">
        <f t="shared" si="5"/>
        <v>1415</v>
      </c>
      <c r="H38" s="18">
        <f t="shared" si="0"/>
        <v>65461</v>
      </c>
      <c r="I38" s="1">
        <v>1854</v>
      </c>
      <c r="J38" s="1">
        <v>1040</v>
      </c>
      <c r="K38" s="18">
        <f t="shared" si="6"/>
        <v>518143</v>
      </c>
      <c r="L38" s="1">
        <v>40427</v>
      </c>
      <c r="M38" s="14">
        <f t="shared" si="9"/>
        <v>6143.5704523503919</v>
      </c>
      <c r="N38" s="2">
        <f>100/(K38/B38)</f>
        <v>14.319020038869578</v>
      </c>
      <c r="O38" s="1">
        <f>1000000/($Z$2/B38)</f>
        <v>879.69908417412296</v>
      </c>
      <c r="P38" s="2">
        <f>((B38-B37)/B37)*100</f>
        <v>6.9186649757897163</v>
      </c>
      <c r="Q38" s="2">
        <f>(C38/L38)*100</f>
        <v>11.875726618349123</v>
      </c>
      <c r="R38" s="2">
        <f>(D38/B38)*100</f>
        <v>2.2144946288733438</v>
      </c>
      <c r="S38" s="2">
        <f t="shared" si="8"/>
        <v>18.815849748053136</v>
      </c>
      <c r="T38" s="2">
        <f>C38/C37</f>
        <v>1.1214669469750058</v>
      </c>
      <c r="U38" s="2">
        <f t="shared" si="1"/>
        <v>8.4625593448827328</v>
      </c>
      <c r="V38">
        <v>37</v>
      </c>
      <c r="W38">
        <f>$Z$2/B38</f>
        <v>1136.7523486043158</v>
      </c>
    </row>
    <row r="39" spans="1:27" x14ac:dyDescent="0.2">
      <c r="A39" s="3">
        <v>43938</v>
      </c>
      <c r="B39" s="16">
        <f t="shared" si="3"/>
        <v>78546</v>
      </c>
      <c r="C39">
        <v>4353</v>
      </c>
      <c r="D39" s="16">
        <f t="shared" si="4"/>
        <v>1769</v>
      </c>
      <c r="E39">
        <v>126</v>
      </c>
      <c r="F39" s="1">
        <v>8631</v>
      </c>
      <c r="G39" s="18">
        <f t="shared" si="5"/>
        <v>1542</v>
      </c>
      <c r="H39" s="18">
        <f t="shared" si="0"/>
        <v>68146</v>
      </c>
      <c r="I39" s="1">
        <v>1845</v>
      </c>
      <c r="J39" s="1">
        <v>1014</v>
      </c>
      <c r="K39" s="18">
        <f t="shared" si="6"/>
        <v>558413</v>
      </c>
      <c r="L39" s="1">
        <v>40270</v>
      </c>
      <c r="M39" s="14">
        <f t="shared" si="9"/>
        <v>6621.0478709706376</v>
      </c>
      <c r="N39" s="2">
        <f>100/(K39/B39)</f>
        <v>14.065933278773954</v>
      </c>
      <c r="O39" s="1">
        <f>1000000/($Z$2/B39)</f>
        <v>931.31217588641334</v>
      </c>
      <c r="P39" s="2">
        <f>((B39-B38)/B38)*100</f>
        <v>5.8671303222675997</v>
      </c>
      <c r="Q39" s="2">
        <f>(C39/L39)*100</f>
        <v>10.809535634467347</v>
      </c>
      <c r="R39" s="2">
        <f>(D39/B39)*100</f>
        <v>2.2521834339113385</v>
      </c>
      <c r="S39" s="2">
        <f t="shared" si="8"/>
        <v>17.009615384615383</v>
      </c>
      <c r="T39" s="2">
        <f>C39/C38</f>
        <v>0.90668610706102892</v>
      </c>
      <c r="U39" s="2">
        <f t="shared" si="1"/>
        <v>7.7719857259482428</v>
      </c>
      <c r="V39">
        <v>38</v>
      </c>
      <c r="W39">
        <f>$Z$2/B39</f>
        <v>1073.7538130522241</v>
      </c>
    </row>
    <row r="40" spans="1:27" x14ac:dyDescent="0.2">
      <c r="A40" s="3">
        <v>43939</v>
      </c>
      <c r="B40" s="16">
        <f t="shared" si="3"/>
        <v>82329</v>
      </c>
      <c r="C40">
        <v>3783</v>
      </c>
      <c r="D40" s="16">
        <f t="shared" si="4"/>
        <v>1890</v>
      </c>
      <c r="E40">
        <v>121</v>
      </c>
      <c r="F40" s="1">
        <v>10453</v>
      </c>
      <c r="G40" s="18">
        <f t="shared" si="5"/>
        <v>1822</v>
      </c>
      <c r="H40" s="18">
        <f t="shared" si="0"/>
        <v>69986</v>
      </c>
      <c r="I40" s="1">
        <v>1894</v>
      </c>
      <c r="J40" s="1">
        <v>1054</v>
      </c>
      <c r="K40" s="18">
        <f t="shared" si="6"/>
        <v>598933</v>
      </c>
      <c r="L40" s="1">
        <v>40520</v>
      </c>
      <c r="M40" s="14">
        <f t="shared" si="9"/>
        <v>7101.4895149361801</v>
      </c>
      <c r="N40" s="2">
        <f>100/(K40/B40)</f>
        <v>13.745944871963975</v>
      </c>
      <c r="O40" s="1">
        <f>1000000/($Z$2/B40)</f>
        <v>976.16683381142934</v>
      </c>
      <c r="P40" s="2">
        <f>((B40-B39)/B39)*100</f>
        <v>4.8162859980139032</v>
      </c>
      <c r="Q40" s="2">
        <f>(C40/L40)*100</f>
        <v>9.3361303060217171</v>
      </c>
      <c r="R40" s="2">
        <f>(D40/B40)*100</f>
        <v>2.295667383303575</v>
      </c>
      <c r="S40" s="2">
        <f t="shared" si="8"/>
        <v>15.312322774041967</v>
      </c>
      <c r="T40" s="2">
        <f>C40/C39</f>
        <v>0.8690558235699517</v>
      </c>
      <c r="U40" s="2">
        <f t="shared" si="1"/>
        <v>7.2562780594291318</v>
      </c>
      <c r="V40">
        <v>39</v>
      </c>
      <c r="W40">
        <f>$Z$2/B40</f>
        <v>1024.4150542336236</v>
      </c>
    </row>
    <row r="41" spans="1:27" x14ac:dyDescent="0.2">
      <c r="A41" s="3">
        <v>43940</v>
      </c>
      <c r="B41" s="16">
        <f t="shared" si="3"/>
        <v>86306</v>
      </c>
      <c r="C41">
        <v>3977</v>
      </c>
      <c r="D41" s="16">
        <f t="shared" si="4"/>
        <v>2017</v>
      </c>
      <c r="E41">
        <v>127</v>
      </c>
      <c r="F41" s="1">
        <v>11976</v>
      </c>
      <c r="G41" s="18">
        <f t="shared" si="5"/>
        <v>1523</v>
      </c>
      <c r="H41" s="18">
        <f t="shared" si="0"/>
        <v>72313</v>
      </c>
      <c r="I41" s="1">
        <v>1922</v>
      </c>
      <c r="J41" s="1">
        <v>1031</v>
      </c>
      <c r="K41" s="18">
        <f t="shared" si="6"/>
        <v>634277</v>
      </c>
      <c r="L41" s="1">
        <v>35344</v>
      </c>
      <c r="M41" s="14">
        <f t="shared" si="9"/>
        <v>7520.5598373527182</v>
      </c>
      <c r="N41" s="2">
        <f>100/(K41/B41)</f>
        <v>13.606988744665186</v>
      </c>
      <c r="O41" s="1">
        <f>1000000/($Z$2/B41)</f>
        <v>1023.3217306043947</v>
      </c>
      <c r="P41" s="2">
        <f>((B41-B40)/B40)*100</f>
        <v>4.8306186155546644</v>
      </c>
      <c r="Q41" s="2">
        <f>(C41/L41)*100</f>
        <v>11.252263467632414</v>
      </c>
      <c r="R41" s="2">
        <f>(D41/B41)*100</f>
        <v>2.3370333464649038</v>
      </c>
      <c r="S41" s="2">
        <f t="shared" si="8"/>
        <v>14.414350032158938</v>
      </c>
      <c r="T41" s="2">
        <f>C41/C40</f>
        <v>1.0512820512820513</v>
      </c>
      <c r="U41" s="2">
        <f t="shared" si="1"/>
        <v>5.901160897796581</v>
      </c>
      <c r="V41">
        <v>40</v>
      </c>
      <c r="W41">
        <f>$Z$2/B41</f>
        <v>977.20977684054412</v>
      </c>
    </row>
    <row r="42" spans="1:27" x14ac:dyDescent="0.2">
      <c r="A42" s="3">
        <v>43941</v>
      </c>
      <c r="B42" s="16">
        <f t="shared" si="3"/>
        <v>90980</v>
      </c>
      <c r="C42">
        <v>4674</v>
      </c>
      <c r="D42" s="16">
        <f t="shared" si="4"/>
        <v>2140</v>
      </c>
      <c r="E42">
        <v>123</v>
      </c>
      <c r="F42" s="1">
        <v>13430</v>
      </c>
      <c r="G42" s="18">
        <f t="shared" si="5"/>
        <v>1454</v>
      </c>
      <c r="H42" s="18">
        <f t="shared" si="0"/>
        <v>75410</v>
      </c>
      <c r="I42" s="1">
        <v>1909</v>
      </c>
      <c r="J42" s="1">
        <v>1033</v>
      </c>
      <c r="K42" s="18">
        <f t="shared" si="6"/>
        <v>673980</v>
      </c>
      <c r="L42" s="1">
        <v>39703</v>
      </c>
      <c r="M42" s="14">
        <f t="shared" si="9"/>
        <v>7991.3143928898335</v>
      </c>
      <c r="N42" s="2">
        <f>100/(K42/B42)</f>
        <v>13.498916881806581</v>
      </c>
      <c r="O42" s="1">
        <f>1000000/($Z$2/B42)</f>
        <v>1078.740887660045</v>
      </c>
      <c r="P42" s="2">
        <f>((B42-B41)/B41)*100</f>
        <v>5.4156142099042937</v>
      </c>
      <c r="Q42" s="2">
        <f>(C42/L42)*100</f>
        <v>11.772410145329069</v>
      </c>
      <c r="R42" s="2">
        <f>(D42/B42)*100</f>
        <v>2.3521653110573753</v>
      </c>
      <c r="S42" s="2">
        <f t="shared" si="8"/>
        <v>13.744380218368658</v>
      </c>
      <c r="T42" s="2">
        <f>C42/C41</f>
        <v>1.1752577319587629</v>
      </c>
      <c r="U42" s="2">
        <f t="shared" ref="U42:U49" si="10">((K42-K41)/K41)*100</f>
        <v>6.2595679805510844</v>
      </c>
      <c r="V42">
        <v>41</v>
      </c>
      <c r="W42">
        <f>$Z$2/B42</f>
        <v>927.00667179599907</v>
      </c>
    </row>
    <row r="43" spans="1:27" x14ac:dyDescent="0.2">
      <c r="A43" s="3">
        <v>43942</v>
      </c>
      <c r="B43" s="16">
        <f t="shared" si="3"/>
        <v>95591</v>
      </c>
      <c r="C43">
        <v>4611</v>
      </c>
      <c r="D43" s="16">
        <f t="shared" si="4"/>
        <v>2259</v>
      </c>
      <c r="E43">
        <v>119</v>
      </c>
      <c r="F43" s="1">
        <v>14918</v>
      </c>
      <c r="G43" s="18">
        <f t="shared" si="5"/>
        <v>1488</v>
      </c>
      <c r="H43" s="18">
        <f t="shared" si="0"/>
        <v>78414</v>
      </c>
      <c r="I43" s="1">
        <v>1865</v>
      </c>
      <c r="J43" s="1">
        <v>1006</v>
      </c>
      <c r="K43" s="18">
        <f t="shared" si="6"/>
        <v>713409</v>
      </c>
      <c r="L43" s="1">
        <v>39429</v>
      </c>
      <c r="M43" s="14">
        <f t="shared" si="9"/>
        <v>8458.8201574485047</v>
      </c>
      <c r="N43" s="2">
        <f>100/(K43/B43)</f>
        <v>13.399186161094127</v>
      </c>
      <c r="O43" s="1">
        <f>1000000/($Z$2/B43)</f>
        <v>1133.4130599286805</v>
      </c>
      <c r="P43" s="2">
        <f>((B43-B42)/B42)*100</f>
        <v>5.0681468454605412</v>
      </c>
      <c r="Q43" s="2">
        <f>(C43/L43)*100</f>
        <v>11.694438103933653</v>
      </c>
      <c r="R43" s="2">
        <f>(D43/B43)*100</f>
        <v>2.363193187643188</v>
      </c>
      <c r="S43" s="2">
        <f t="shared" si="8"/>
        <v>13.151306980264307</v>
      </c>
      <c r="T43" s="2">
        <f>C43/C42</f>
        <v>0.98652118100128372</v>
      </c>
      <c r="U43" s="2">
        <f t="shared" si="10"/>
        <v>5.850173595655658</v>
      </c>
      <c r="V43">
        <v>42</v>
      </c>
      <c r="W43">
        <f>$Z$2/B43</f>
        <v>882.29087466393275</v>
      </c>
    </row>
    <row r="44" spans="1:27" x14ac:dyDescent="0.2">
      <c r="A44" s="3">
        <v>43943</v>
      </c>
      <c r="B44" s="16">
        <f t="shared" si="3"/>
        <v>98674</v>
      </c>
      <c r="C44">
        <v>3083</v>
      </c>
      <c r="D44" s="16">
        <f t="shared" si="4"/>
        <v>2376</v>
      </c>
      <c r="E44">
        <v>117</v>
      </c>
      <c r="F44" s="1">
        <v>16477</v>
      </c>
      <c r="G44" s="18">
        <f t="shared" si="5"/>
        <v>1559</v>
      </c>
      <c r="H44" s="18">
        <f t="shared" si="0"/>
        <v>79821</v>
      </c>
      <c r="I44" s="1">
        <v>1814</v>
      </c>
      <c r="J44" s="1">
        <v>985</v>
      </c>
      <c r="K44" s="18">
        <f t="shared" si="6"/>
        <v>750944</v>
      </c>
      <c r="L44" s="1">
        <v>37535</v>
      </c>
      <c r="M44" s="14">
        <f t="shared" si="9"/>
        <v>8903.868950791215</v>
      </c>
      <c r="N44" s="2">
        <f>100/(K44/B44)</f>
        <v>13.139994460305962</v>
      </c>
      <c r="O44" s="1">
        <f>1000000/($Z$2/B44)</f>
        <v>1169.9678868868682</v>
      </c>
      <c r="P44" s="2">
        <f>((B44-B43)/B43)*100</f>
        <v>3.2251990250128149</v>
      </c>
      <c r="Q44" s="2">
        <f>(C44/L44)*100</f>
        <v>8.2136672439056877</v>
      </c>
      <c r="R44" s="2">
        <f>(D44/B44)*100</f>
        <v>2.4079291404017269</v>
      </c>
      <c r="S44" s="2">
        <f t="shared" si="8"/>
        <v>12.602768790112979</v>
      </c>
      <c r="T44" s="2">
        <f>C44/C43</f>
        <v>0.66861852092821517</v>
      </c>
      <c r="U44" s="2">
        <f t="shared" si="10"/>
        <v>5.2613577905521236</v>
      </c>
      <c r="V44">
        <v>43</v>
      </c>
      <c r="W44">
        <f>$Z$2/B44</f>
        <v>854.72431440906416</v>
      </c>
    </row>
    <row r="45" spans="1:27" x14ac:dyDescent="0.2">
      <c r="A45" s="3">
        <v>43944</v>
      </c>
      <c r="B45" s="16">
        <f t="shared" si="3"/>
        <v>101790</v>
      </c>
      <c r="C45">
        <v>3116</v>
      </c>
      <c r="D45" s="16">
        <f t="shared" si="4"/>
        <v>2491</v>
      </c>
      <c r="E45">
        <v>115</v>
      </c>
      <c r="F45" s="1">
        <v>18491</v>
      </c>
      <c r="G45" s="18">
        <f t="shared" si="5"/>
        <v>2014</v>
      </c>
      <c r="H45" s="18">
        <f t="shared" si="0"/>
        <v>80808</v>
      </c>
      <c r="I45" s="1">
        <v>1816</v>
      </c>
      <c r="J45" s="1">
        <v>982</v>
      </c>
      <c r="K45" s="18">
        <f t="shared" si="6"/>
        <v>791906</v>
      </c>
      <c r="L45" s="1">
        <v>40962</v>
      </c>
      <c r="M45" s="14">
        <f t="shared" si="9"/>
        <v>9389.5513451672396</v>
      </c>
      <c r="N45" s="2">
        <f>100/(K45/B45)</f>
        <v>12.853798304344203</v>
      </c>
      <c r="O45" s="1">
        <f>1000000/($Z$2/B45)</f>
        <v>1206.9139915906351</v>
      </c>
      <c r="P45" s="2">
        <f>((B45-B44)/B44)*100</f>
        <v>3.1578734013012548</v>
      </c>
      <c r="Q45" s="2">
        <f>(C45/L45)*100</f>
        <v>7.6070504369903809</v>
      </c>
      <c r="R45" s="2">
        <f>(D45/B45)*100</f>
        <v>2.4471952058158957</v>
      </c>
      <c r="S45" s="2">
        <f t="shared" si="8"/>
        <v>11.872080831188638</v>
      </c>
      <c r="T45" s="2">
        <f>C45/C44</f>
        <v>1.0107038598767435</v>
      </c>
      <c r="U45" s="2">
        <f t="shared" si="10"/>
        <v>5.4547343077513109</v>
      </c>
      <c r="V45">
        <v>44</v>
      </c>
      <c r="W45">
        <f>$Z$2/B45</f>
        <v>828.55945574221437</v>
      </c>
    </row>
    <row r="46" spans="1:27" x14ac:dyDescent="0.2">
      <c r="A46" s="3">
        <v>43945</v>
      </c>
      <c r="B46" s="16">
        <f t="shared" si="3"/>
        <v>104912</v>
      </c>
      <c r="C46">
        <v>3122</v>
      </c>
      <c r="D46" s="16">
        <f t="shared" si="4"/>
        <v>2600</v>
      </c>
      <c r="E46">
        <v>109</v>
      </c>
      <c r="F46" s="1">
        <v>21737</v>
      </c>
      <c r="G46" s="18">
        <f t="shared" si="5"/>
        <v>3246</v>
      </c>
      <c r="H46" s="18">
        <f t="shared" si="0"/>
        <v>80575</v>
      </c>
      <c r="I46" s="1">
        <v>1790</v>
      </c>
      <c r="J46" s="1">
        <v>929</v>
      </c>
      <c r="K46" s="18">
        <f t="shared" si="6"/>
        <v>830257</v>
      </c>
      <c r="L46" s="1">
        <v>38351</v>
      </c>
      <c r="M46" s="14">
        <f t="shared" si="9"/>
        <v>9844.2753700369958</v>
      </c>
      <c r="N46" s="2">
        <f>100/(K46/B46)</f>
        <v>12.636087380172645</v>
      </c>
      <c r="O46" s="1">
        <f>1000000/($Z$2/B46)</f>
        <v>1243.9312377026888</v>
      </c>
      <c r="P46" s="2">
        <f>((B46-B45)/B45)*100</f>
        <v>3.0670989291678947</v>
      </c>
      <c r="Q46" s="2">
        <f>(C46/L46)*100</f>
        <v>8.1405960731141302</v>
      </c>
      <c r="R46" s="2">
        <f>(D46/B46)*100</f>
        <v>2.4782675003812717</v>
      </c>
      <c r="S46" s="2">
        <f t="shared" si="8"/>
        <v>10.683321691252003</v>
      </c>
      <c r="T46" s="2">
        <f>C46/C45</f>
        <v>1.0019255455712452</v>
      </c>
      <c r="U46" s="2">
        <f t="shared" si="10"/>
        <v>4.8428727652019301</v>
      </c>
      <c r="V46">
        <v>45</v>
      </c>
      <c r="W46">
        <f>$Z$2/B46</f>
        <v>803.90295676376388</v>
      </c>
    </row>
    <row r="47" spans="1:27" x14ac:dyDescent="0.2">
      <c r="A47" s="3">
        <v>43946</v>
      </c>
      <c r="B47" s="16">
        <f t="shared" si="3"/>
        <v>107773</v>
      </c>
      <c r="C47">
        <v>2861</v>
      </c>
      <c r="D47" s="16">
        <f t="shared" si="4"/>
        <v>2706</v>
      </c>
      <c r="E47">
        <v>106</v>
      </c>
      <c r="F47" s="1">
        <v>25582</v>
      </c>
      <c r="G47" s="18">
        <f t="shared" si="5"/>
        <v>3845</v>
      </c>
      <c r="H47" s="18">
        <f t="shared" si="0"/>
        <v>79485</v>
      </c>
      <c r="I47" s="1">
        <v>1782</v>
      </c>
      <c r="J47" s="1">
        <v>900</v>
      </c>
      <c r="K47" s="18">
        <f t="shared" si="6"/>
        <v>868565</v>
      </c>
      <c r="L47" s="1">
        <v>38308</v>
      </c>
      <c r="M47" s="14">
        <f t="shared" si="9"/>
        <v>10298.489548147361</v>
      </c>
      <c r="N47" s="2">
        <f>100/(K47/B47)</f>
        <v>12.408167494660734</v>
      </c>
      <c r="O47" s="1">
        <f>1000000/($Z$2/B47)</f>
        <v>1277.8538325542538</v>
      </c>
      <c r="P47" s="2">
        <f>((B47-B46)/B46)*100</f>
        <v>2.7270474302272381</v>
      </c>
      <c r="Q47" s="2">
        <f>(C47/L47)*100</f>
        <v>7.468413908322022</v>
      </c>
      <c r="R47" s="2">
        <f>(D47/B47)*100</f>
        <v>2.5108329544505583</v>
      </c>
      <c r="S47" s="2">
        <f t="shared" si="8"/>
        <v>9.5658936651583701</v>
      </c>
      <c r="T47" s="2">
        <f>C47/C46</f>
        <v>0.91639974375400379</v>
      </c>
      <c r="U47" s="2">
        <f t="shared" si="10"/>
        <v>4.6139930166201548</v>
      </c>
      <c r="V47">
        <v>46</v>
      </c>
      <c r="W47">
        <f>$Z$2/B47</f>
        <v>782.56211667115144</v>
      </c>
    </row>
    <row r="48" spans="1:27" x14ac:dyDescent="0.2">
      <c r="A48" s="3">
        <v>43947</v>
      </c>
      <c r="B48" s="16">
        <f t="shared" si="3"/>
        <v>110130</v>
      </c>
      <c r="C48">
        <v>2357</v>
      </c>
      <c r="D48" s="16">
        <f t="shared" si="4"/>
        <v>2805</v>
      </c>
      <c r="E48">
        <v>99</v>
      </c>
      <c r="F48" s="1">
        <v>29140</v>
      </c>
      <c r="G48" s="18">
        <f t="shared" si="5"/>
        <v>3558</v>
      </c>
      <c r="H48" s="18">
        <f t="shared" si="0"/>
        <v>78185</v>
      </c>
      <c r="I48" s="1">
        <v>1776</v>
      </c>
      <c r="J48" s="1">
        <v>883</v>
      </c>
      <c r="K48" s="18">
        <f t="shared" si="6"/>
        <v>898742</v>
      </c>
      <c r="L48" s="1">
        <v>30177</v>
      </c>
      <c r="M48" s="14">
        <f t="shared" si="9"/>
        <v>10656.295261127325</v>
      </c>
      <c r="N48" s="2">
        <f>100/(K48/B48)</f>
        <v>12.253794748659793</v>
      </c>
      <c r="O48" s="1">
        <f>1000000/($Z$2/B48)</f>
        <v>1305.8005491097026</v>
      </c>
      <c r="P48" s="2">
        <f>((B48-B47)/B47)*100</f>
        <v>2.1870041661640669</v>
      </c>
      <c r="Q48" s="2">
        <f>(C48/L48)*100</f>
        <v>7.8105842197700239</v>
      </c>
      <c r="R48" s="2">
        <f>(D48/B48)*100</f>
        <v>2.5469899210024516</v>
      </c>
      <c r="S48" s="2">
        <f t="shared" si="8"/>
        <v>8.7807168570981382</v>
      </c>
      <c r="T48" s="2">
        <f>C48/C47</f>
        <v>0.82383781894442498</v>
      </c>
      <c r="U48" s="2">
        <f t="shared" si="10"/>
        <v>3.4743513726664093</v>
      </c>
      <c r="V48">
        <v>47</v>
      </c>
      <c r="W48">
        <f>$Z$2/B48</f>
        <v>765.81373830927089</v>
      </c>
    </row>
    <row r="49" spans="1:23" x14ac:dyDescent="0.2">
      <c r="A49" s="3">
        <v>43948</v>
      </c>
      <c r="B49" s="16">
        <f t="shared" si="3"/>
        <v>112261</v>
      </c>
      <c r="C49">
        <v>2131</v>
      </c>
      <c r="D49" s="16">
        <f t="shared" si="4"/>
        <v>2900</v>
      </c>
      <c r="E49">
        <v>95</v>
      </c>
      <c r="F49" s="1">
        <v>33791</v>
      </c>
      <c r="G49" s="18">
        <f>F49-F48</f>
        <v>4651</v>
      </c>
      <c r="H49" s="18">
        <f t="shared" si="0"/>
        <v>75570</v>
      </c>
      <c r="I49" s="1">
        <v>1736</v>
      </c>
      <c r="J49" s="1">
        <v>882</v>
      </c>
      <c r="K49" s="18">
        <f>K48+L49</f>
        <v>918885</v>
      </c>
      <c r="L49" s="1">
        <v>20143</v>
      </c>
      <c r="M49" s="14">
        <f t="shared" si="9"/>
        <v>10895.128825648499</v>
      </c>
      <c r="N49" s="2">
        <f>100/(K49/B49)</f>
        <v>12.217089189615676</v>
      </c>
      <c r="O49" s="1">
        <f>1000000/($Z$2/B49)</f>
        <v>1331.067605953004</v>
      </c>
      <c r="P49" s="2">
        <f>((B49-B48)/B48)*100</f>
        <v>1.934985925724144</v>
      </c>
      <c r="Q49" s="2">
        <f>(C49/L49)*100</f>
        <v>10.57935759320856</v>
      </c>
      <c r="R49" s="2">
        <f>(D49/B49)*100</f>
        <v>2.5832657824177585</v>
      </c>
      <c r="S49" s="2">
        <f t="shared" si="8"/>
        <v>7.9038456297184592</v>
      </c>
      <c r="T49" s="2">
        <f>C49/C48</f>
        <v>0.90411540093338993</v>
      </c>
      <c r="U49" s="2">
        <f t="shared" si="10"/>
        <v>2.2412438719899597</v>
      </c>
      <c r="V49">
        <v>48</v>
      </c>
      <c r="W49">
        <f>$Z$2/B49</f>
        <v>751.27664104185783</v>
      </c>
    </row>
    <row r="50" spans="1:23" x14ac:dyDescent="0.2">
      <c r="A50" s="3">
        <v>43949</v>
      </c>
      <c r="B50" s="16">
        <f t="shared" si="3"/>
        <v>114653</v>
      </c>
      <c r="C50">
        <v>2392</v>
      </c>
      <c r="D50" s="16">
        <f t="shared" si="4"/>
        <v>2992</v>
      </c>
      <c r="E50">
        <v>92</v>
      </c>
      <c r="F50" s="1">
        <v>38809</v>
      </c>
      <c r="G50" s="18">
        <f>F50-F49</f>
        <v>5018</v>
      </c>
      <c r="H50" s="18">
        <f t="shared" si="0"/>
        <v>72852</v>
      </c>
      <c r="I50" s="1">
        <v>1621</v>
      </c>
      <c r="J50" s="1">
        <v>845</v>
      </c>
      <c r="K50" s="18">
        <f>K49+L50</f>
        <v>948115</v>
      </c>
      <c r="L50" s="1">
        <v>29230</v>
      </c>
      <c r="M50" s="14">
        <f t="shared" ref="M50" si="11">1000000/($Z$2/K50)</f>
        <v>11241.706053020482</v>
      </c>
      <c r="N50" s="2">
        <f>100/(K50/B50)</f>
        <v>12.092731366975524</v>
      </c>
      <c r="O50" s="1">
        <f>1000000/($Z$2/B50)</f>
        <v>1359.4293140567941</v>
      </c>
      <c r="P50" s="2">
        <f>((B50-B49)/B49)*100</f>
        <v>2.13074887984251</v>
      </c>
      <c r="Q50" s="2">
        <f>(C50/L50)*100</f>
        <v>8.1833732466643863</v>
      </c>
      <c r="R50" s="2">
        <f>(D50/B50)*100</f>
        <v>2.6096133550801115</v>
      </c>
      <c r="S50" s="2">
        <f t="shared" ref="S50" si="12">(D50/(D50+F50))*100</f>
        <v>7.1577234994378127</v>
      </c>
      <c r="T50" s="2">
        <f>C50/C49</f>
        <v>1.1224777099953074</v>
      </c>
      <c r="U50" s="2">
        <f t="shared" ref="U50" si="13">((K50-K49)/K49)*100</f>
        <v>3.1810291821065748</v>
      </c>
      <c r="V50">
        <v>49</v>
      </c>
      <c r="W50">
        <f>$Z$2/B50</f>
        <v>735.60279277472023</v>
      </c>
    </row>
    <row r="51" spans="1:23" x14ac:dyDescent="0.2">
      <c r="A51" s="3">
        <v>43950</v>
      </c>
      <c r="B51" s="16">
        <f t="shared" si="3"/>
        <v>117589</v>
      </c>
      <c r="C51">
        <v>2936</v>
      </c>
      <c r="D51" s="16">
        <f t="shared" si="4"/>
        <v>3081</v>
      </c>
      <c r="E51">
        <v>89</v>
      </c>
      <c r="F51" s="1">
        <v>44022</v>
      </c>
      <c r="G51" s="18">
        <f t="shared" ref="G51:G53" si="14">F51-F50</f>
        <v>5213</v>
      </c>
      <c r="H51" s="18">
        <f t="shared" si="0"/>
        <v>70486</v>
      </c>
      <c r="I51" s="1">
        <v>1574</v>
      </c>
      <c r="J51" s="1">
        <v>831</v>
      </c>
      <c r="K51" s="18">
        <f>K50+L51</f>
        <v>991613</v>
      </c>
      <c r="L51" s="1">
        <v>43498</v>
      </c>
      <c r="M51" s="14">
        <f t="shared" ref="M51" si="15">1000000/($Z$2/K51)</f>
        <v>11757.457549299188</v>
      </c>
      <c r="N51" s="2">
        <f>100/(K51/B51)</f>
        <v>11.858356032040726</v>
      </c>
      <c r="O51" s="1">
        <f>1000000/($Z$2/B51)</f>
        <v>1394.241176511948</v>
      </c>
      <c r="P51" s="2">
        <f>((B51-B50)/B50)*100</f>
        <v>2.5607703243700559</v>
      </c>
      <c r="Q51" s="2">
        <f>(C51/L51)*100</f>
        <v>6.7497356200285079</v>
      </c>
      <c r="R51" s="2">
        <f>(D51/B51)*100</f>
        <v>2.6201430405905315</v>
      </c>
      <c r="S51" s="2">
        <f>(D51/(D51+F51))*100</f>
        <v>6.540984650659194</v>
      </c>
      <c r="T51" s="2">
        <f>C51/C50</f>
        <v>1.2274247491638797</v>
      </c>
      <c r="U51" s="2">
        <f t="shared" ref="U51" si="16">((K51-K50)/K50)*100</f>
        <v>4.5878400826903905</v>
      </c>
      <c r="V51">
        <v>50</v>
      </c>
      <c r="W51">
        <f>$Z$2/B51</f>
        <v>717.23602547857365</v>
      </c>
    </row>
    <row r="52" spans="1:23" x14ac:dyDescent="0.2">
      <c r="A52" s="3">
        <v>43951</v>
      </c>
      <c r="B52" s="16">
        <f t="shared" si="3"/>
        <v>120204</v>
      </c>
      <c r="C52">
        <v>2615</v>
      </c>
      <c r="D52" s="16">
        <f t="shared" si="4"/>
        <v>3174</v>
      </c>
      <c r="E52">
        <v>93</v>
      </c>
      <c r="F52" s="1">
        <v>48886</v>
      </c>
      <c r="G52" s="18">
        <f t="shared" si="14"/>
        <v>4864</v>
      </c>
      <c r="H52" s="18">
        <f t="shared" si="0"/>
        <v>68144</v>
      </c>
      <c r="I52" s="1">
        <v>1514</v>
      </c>
      <c r="J52" s="1">
        <v>803</v>
      </c>
      <c r="K52" s="18">
        <f>K51+L52</f>
        <v>1033617</v>
      </c>
      <c r="L52" s="1">
        <v>42004</v>
      </c>
      <c r="M52" s="14">
        <f t="shared" ref="M52" si="17">1000000/($Z$2/K52)</f>
        <v>12255.494834914405</v>
      </c>
      <c r="N52" s="2">
        <f>100/(K52/B52)</f>
        <v>11.629452688955388</v>
      </c>
      <c r="O52" s="1">
        <f>1000000/($Z$2/B52)</f>
        <v>1425.246973623742</v>
      </c>
      <c r="P52" s="2">
        <f>((B52-B51)/B51)*100</f>
        <v>2.2238474687258161</v>
      </c>
      <c r="Q52" s="2">
        <f>(C52/L52)*100</f>
        <v>6.2255975621369393</v>
      </c>
      <c r="R52" s="2">
        <f>(D52/B52)*100</f>
        <v>2.6405111310771687</v>
      </c>
      <c r="S52" s="2">
        <f t="shared" ref="S52:S53" si="18">(D52/(D52+F52))*100</f>
        <v>6.0968113714944296</v>
      </c>
      <c r="T52" s="2">
        <f>C52/C51</f>
        <v>0.89066757493188009</v>
      </c>
      <c r="U52" s="2">
        <f t="shared" ref="U52" si="19">((K52-K51)/K51)*100</f>
        <v>4.2359267173786543</v>
      </c>
      <c r="V52">
        <v>51</v>
      </c>
      <c r="W52">
        <f>$Z$2/B52</f>
        <v>701.63278260290838</v>
      </c>
    </row>
    <row r="53" spans="1:23" x14ac:dyDescent="0.2">
      <c r="A53" s="3">
        <v>43952</v>
      </c>
      <c r="B53" s="16">
        <f t="shared" si="3"/>
        <v>122392</v>
      </c>
      <c r="C53">
        <v>2188</v>
      </c>
      <c r="D53" s="16">
        <f t="shared" si="4"/>
        <v>3258</v>
      </c>
      <c r="E53">
        <v>84</v>
      </c>
      <c r="F53" s="1">
        <v>53808</v>
      </c>
      <c r="G53" s="18">
        <f t="shared" si="14"/>
        <v>4922</v>
      </c>
      <c r="H53" s="18">
        <f t="shared" si="0"/>
        <v>65326</v>
      </c>
      <c r="I53" s="1">
        <v>1480</v>
      </c>
      <c r="J53" s="1">
        <v>818</v>
      </c>
      <c r="K53" s="18">
        <f>K52+L53</f>
        <v>1075048</v>
      </c>
      <c r="L53" s="1">
        <v>41431</v>
      </c>
      <c r="M53" s="14">
        <f t="shared" ref="M53" si="20">1000000/($Z$2/K53)</f>
        <v>12746.738116038206</v>
      </c>
      <c r="N53" s="2">
        <f>100/(K53/B53)</f>
        <v>11.384793981291999</v>
      </c>
      <c r="O53" s="1">
        <f>1000000/($Z$2/B53)</f>
        <v>1451.1898738457708</v>
      </c>
      <c r="P53" s="2">
        <f>((B53-B52)/B52)*100</f>
        <v>1.820238927157166</v>
      </c>
      <c r="Q53" s="2">
        <f>(C53/L53)*100</f>
        <v>5.2810697303951146</v>
      </c>
      <c r="R53" s="2">
        <f>(D53/B53)*100</f>
        <v>2.6619386888031897</v>
      </c>
      <c r="S53" s="2">
        <f t="shared" ref="S53" si="21">(D53/(D53+F53))*100</f>
        <v>5.7091788455472612</v>
      </c>
      <c r="T53" s="2">
        <f>C53/C52</f>
        <v>0.83671128107074566</v>
      </c>
      <c r="U53" s="2">
        <f t="shared" ref="U53" si="22">((K53-K52)/K52)*100</f>
        <v>4.0083512558326735</v>
      </c>
      <c r="V53">
        <v>52</v>
      </c>
      <c r="W53">
        <f>$Z$2/B53</f>
        <v>689.08970357539704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868D-6071-BD41-BDEC-20BB822B1411}">
  <dimension ref="A1:Q7"/>
  <sheetViews>
    <sheetView workbookViewId="0">
      <selection activeCell="L2" sqref="A1:L2"/>
    </sheetView>
  </sheetViews>
  <sheetFormatPr baseColWidth="10" defaultRowHeight="16" x14ac:dyDescent="0.2"/>
  <cols>
    <col min="7" max="7" width="15.83203125" customWidth="1"/>
    <col min="8" max="8" width="15.33203125" customWidth="1"/>
    <col min="14" max="14" width="12.1640625" bestFit="1" customWidth="1"/>
    <col min="17" max="17" width="30.5" customWidth="1"/>
    <col min="18" max="18" width="11.1640625" bestFit="1" customWidth="1"/>
  </cols>
  <sheetData>
    <row r="1" spans="1:17" x14ac:dyDescent="0.2">
      <c r="A1" t="s">
        <v>1</v>
      </c>
      <c r="B1" t="s">
        <v>4</v>
      </c>
      <c r="C1" t="s">
        <v>18</v>
      </c>
      <c r="D1" t="s">
        <v>19</v>
      </c>
      <c r="E1" t="s">
        <v>6</v>
      </c>
      <c r="F1" t="s">
        <v>10</v>
      </c>
      <c r="G1" t="s">
        <v>20</v>
      </c>
      <c r="H1" s="1" t="s">
        <v>17</v>
      </c>
      <c r="I1" s="2" t="s">
        <v>22</v>
      </c>
      <c r="J1" s="2" t="s">
        <v>23</v>
      </c>
      <c r="K1" s="2" t="s">
        <v>24</v>
      </c>
      <c r="L1" s="2" t="s">
        <v>25</v>
      </c>
      <c r="M1" t="s">
        <v>7</v>
      </c>
      <c r="N1" t="s">
        <v>8</v>
      </c>
    </row>
    <row r="2" spans="1:17" x14ac:dyDescent="0.2">
      <c r="A2">
        <f>Tüm!B53</f>
        <v>122392</v>
      </c>
      <c r="B2">
        <f>Tüm!D53</f>
        <v>3258</v>
      </c>
      <c r="C2" s="1">
        <f>Tüm!F53</f>
        <v>53808</v>
      </c>
      <c r="D2" s="1">
        <f>A2-B2-C2</f>
        <v>65326</v>
      </c>
      <c r="E2" s="2">
        <f>(B2/A2)*100</f>
        <v>2.6619386888031897</v>
      </c>
      <c r="F2" s="1">
        <f>Tüm!K53</f>
        <v>1075048</v>
      </c>
      <c r="G2" s="1">
        <f>Tüm!O53</f>
        <v>1451.1898738457708</v>
      </c>
      <c r="H2" s="1">
        <f>Tüm!M53</f>
        <v>12746.738116038206</v>
      </c>
      <c r="I2" s="2">
        <f>Tüm!N53</f>
        <v>11.384793981291999</v>
      </c>
      <c r="J2" s="2">
        <f>Tüm!S53</f>
        <v>5.7091788455472612</v>
      </c>
      <c r="K2" s="1">
        <f>Tüm!I53</f>
        <v>1480</v>
      </c>
      <c r="L2" s="1">
        <f>Tüm!J53</f>
        <v>818</v>
      </c>
      <c r="M2">
        <v>84339067</v>
      </c>
      <c r="N2">
        <f>M2/A2</f>
        <v>689.08970357539704</v>
      </c>
    </row>
    <row r="7" spans="1:17" x14ac:dyDescent="0.2">
      <c r="Q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Tüm</vt:lpstr>
      <vt:lpstr>Özet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Selçuk Korkmaz</dc:creator>
  <cp:lastModifiedBy>Selçuk Korkmaz</cp:lastModifiedBy>
  <dcterms:created xsi:type="dcterms:W3CDTF">2020-03-17T10:27:01Z</dcterms:created>
  <dcterms:modified xsi:type="dcterms:W3CDTF">2020-05-01T16:29:47Z</dcterms:modified>
</cp:coreProperties>
</file>