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052B07E4-8AA1-FD4B-8601-72D5752181C4}" xr6:coauthVersionLast="36" xr6:coauthVersionMax="36" xr10:uidLastSave="{00000000-0000-0000-0000-000000000000}"/>
  <bookViews>
    <workbookView xWindow="2640" yWindow="1480" windowWidth="28300" windowHeight="17560" activeTab="1" xr2:uid="{25D0A33A-B1BF-C34E-B1E2-5CD2504B6A8B}"/>
  </bookViews>
  <sheets>
    <sheet name="Covid-2019" sheetId="3" r:id="rId1"/>
    <sheet name="Tüm" sheetId="5" r:id="rId2"/>
    <sheet name="Özet" sheetId="6" r:id="rId3"/>
    <sheet name="Sayfa1" sheetId="7" r:id="rId4"/>
    <sheet name="R data" sheetId="4" r:id="rId5"/>
  </sheets>
  <definedNames>
    <definedName name="_xlchart.v1.0" hidden="1">Tüm!$L$9:$L$23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L2" i="5"/>
  <c r="K2" i="6"/>
  <c r="O23" i="5"/>
  <c r="N23" i="5"/>
  <c r="K23" i="5"/>
  <c r="G23" i="5"/>
  <c r="D23" i="5"/>
  <c r="C23" i="5"/>
  <c r="K22" i="5" l="1"/>
  <c r="O22" i="5" s="1"/>
  <c r="N22" i="5"/>
  <c r="G22" i="5"/>
  <c r="D22" i="5"/>
  <c r="B22" i="5"/>
  <c r="O21" i="5"/>
  <c r="F19" i="5"/>
  <c r="F20" i="5" s="1"/>
  <c r="G21" i="5" s="1"/>
  <c r="O20" i="5"/>
  <c r="D2" i="6"/>
  <c r="O19" i="5"/>
  <c r="E2" i="6" l="1"/>
  <c r="O18" i="5"/>
  <c r="G2" i="6"/>
  <c r="O17" i="5"/>
  <c r="N8" i="5"/>
  <c r="N4" i="5"/>
  <c r="N5" i="5"/>
  <c r="N6" i="5"/>
  <c r="N7" i="5"/>
  <c r="N9" i="5"/>
  <c r="N10" i="5"/>
  <c r="N11" i="5"/>
  <c r="N12" i="5"/>
  <c r="N13" i="5"/>
  <c r="N3" i="5"/>
  <c r="O14" i="5"/>
  <c r="O15" i="5"/>
  <c r="O16" i="5"/>
  <c r="J2" i="5"/>
  <c r="D15" i="5"/>
  <c r="D16" i="5" s="1"/>
  <c r="D17" i="5" s="1"/>
  <c r="D18" i="5" s="1"/>
  <c r="D19" i="5" s="1"/>
  <c r="D20" i="5" s="1"/>
  <c r="D21" i="5" s="1"/>
  <c r="E14" i="5"/>
  <c r="B14" i="5"/>
  <c r="B15" i="5" s="1"/>
  <c r="B16" i="5" s="1"/>
  <c r="B17" i="5" s="1"/>
  <c r="E13" i="5"/>
  <c r="C13" i="5"/>
  <c r="O13" i="5" s="1"/>
  <c r="N16" i="5" l="1"/>
  <c r="B18" i="5"/>
  <c r="N17" i="5"/>
  <c r="N15" i="5"/>
  <c r="N14" i="5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E12" i="5"/>
  <c r="C12" i="5"/>
  <c r="O12" i="5" s="1"/>
  <c r="B19" i="5" l="1"/>
  <c r="N18" i="5"/>
  <c r="E11" i="5"/>
  <c r="C11" i="5"/>
  <c r="O11" i="5" s="1"/>
  <c r="N19" i="5" l="1"/>
  <c r="B20" i="5"/>
  <c r="E10" i="5"/>
  <c r="E9" i="5"/>
  <c r="C10" i="5"/>
  <c r="O10" i="5" s="1"/>
  <c r="C9" i="5"/>
  <c r="O9" i="5" s="1"/>
  <c r="C8" i="5"/>
  <c r="C7" i="5"/>
  <c r="C6" i="5"/>
  <c r="C5" i="5"/>
  <c r="O5" i="5" s="1"/>
  <c r="C4" i="5"/>
  <c r="C2" i="5"/>
  <c r="O2" i="5" s="1"/>
  <c r="C3" i="5"/>
  <c r="F9" i="3"/>
  <c r="F8" i="3"/>
  <c r="F7" i="3"/>
  <c r="F6" i="3"/>
  <c r="F5" i="3"/>
  <c r="F4" i="3"/>
  <c r="N20" i="5" l="1"/>
  <c r="B21" i="5"/>
  <c r="N21" i="5" s="1"/>
</calcChain>
</file>

<file path=xl/sharedStrings.xml><?xml version="1.0" encoding="utf-8"?>
<sst xmlns="http://schemas.openxmlformats.org/spreadsheetml/2006/main" count="227" uniqueCount="211">
  <si>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</si>
  <si>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</si>
  <si>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</si>
  <si>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</si>
  <si>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</si>
  <si>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</si>
  <si>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</si>
  <si>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</si>
  <si>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</si>
  <si>
    <t>Yeni Vaka</t>
  </si>
  <si>
    <t>Toplam Ölüm</t>
  </si>
  <si>
    <t>Yeni Ölüm</t>
  </si>
  <si>
    <t>Ölüm Oranı (%)</t>
  </si>
  <si>
    <t>Nüfus</t>
  </si>
  <si>
    <t>Nüfus Oranı</t>
  </si>
  <si>
    <t>Yeni Test</t>
  </si>
  <si>
    <t>Toplam Test</t>
  </si>
  <si>
    <t>Vaka Tespit Etme Oranı (%)</t>
  </si>
  <si>
    <t>Vaka Değişim Oranı (%)</t>
  </si>
  <si>
    <t>Yeni İyileşme</t>
  </si>
  <si>
    <t>Toplam İyileşme</t>
  </si>
  <si>
    <t>Toplam Yoğun Bakım Hasta Sayısı</t>
  </si>
  <si>
    <t>Toplam Entübe Hasta Sayısı</t>
  </si>
  <si>
    <t>[1]</t>
  </si>
  <si>
    <t>[2]</t>
  </si>
  <si>
    <t>[3]</t>
  </si>
  <si>
    <t>[4]</t>
  </si>
  <si>
    <t>[5]</t>
  </si>
  <si>
    <t>[6]</t>
  </si>
  <si>
    <t>[7][8]</t>
  </si>
  <si>
    <t>[9]</t>
  </si>
  <si>
    <t>[10][11][12]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</si>
  <si>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</si>
  <si>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</si>
  <si>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</si>
  <si>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</si>
  <si>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</si>
  <si>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</si>
  <si>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</si>
  <si>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</si>
  <si>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</si>
  <si>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</si>
  <si>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</si>
  <si>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</si>
  <si>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</si>
  <si>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</si>
  <si>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</si>
  <si>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20 Feb</t>
  </si>
  <si>
    <t>[28]</t>
  </si>
  <si>
    <t>[29]</t>
  </si>
  <si>
    <t>[30]</t>
  </si>
  <si>
    <t>[31]</t>
  </si>
  <si>
    <t>[32]</t>
  </si>
  <si>
    <t>[33]</t>
  </si>
  <si>
    <t>[34]</t>
  </si>
  <si>
    <t>[35]</t>
  </si>
  <si>
    <t>[36][37]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</si>
  <si>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</si>
  <si>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</si>
  <si>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</si>
  <si>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</si>
  <si>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</si>
  <si>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</si>
  <si>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</si>
  <si>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</si>
  <si>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</si>
  <si>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</si>
  <si>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</si>
  <si>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</si>
  <si>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</si>
  <si>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[51][52]</t>
  </si>
  <si>
    <t>[53]</t>
  </si>
  <si>
    <t>[54]</t>
  </si>
  <si>
    <t>[55]</t>
  </si>
  <si>
    <t>[56]</t>
  </si>
  <si>
    <t>[57]</t>
  </si>
  <si>
    <t>[58]</t>
  </si>
  <si>
    <t>[59]</t>
  </si>
  <si>
    <t>[60][61]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</si>
  <si>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</si>
  <si>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</si>
  <si>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</si>
  <si>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</si>
  <si>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</si>
  <si>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</si>
  <si>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</si>
  <si>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</si>
  <si>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</si>
  <si>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[71][72]</t>
  </si>
  <si>
    <t>[73]</t>
  </si>
  <si>
    <t>[74]</t>
  </si>
  <si>
    <t>[75]</t>
  </si>
  <si>
    <t>[76]</t>
  </si>
  <si>
    <t>[77]</t>
  </si>
  <si>
    <t>[78]</t>
  </si>
  <si>
    <t>[79][80]</t>
  </si>
  <si>
    <t>[81]</t>
  </si>
  <si>
    <t>[82]</t>
  </si>
  <si>
    <t>[83]</t>
  </si>
  <si>
    <t>[84]</t>
  </si>
  <si>
    <t>[85]</t>
  </si>
  <si>
    <t>[86]</t>
  </si>
  <si>
    <t>[87][88]</t>
  </si>
  <si>
    <t>[89]</t>
  </si>
  <si>
    <t>[90]</t>
  </si>
  <si>
    <t>[91]</t>
  </si>
  <si>
    <t>[92]</t>
  </si>
  <si>
    <t>[93]</t>
  </si>
  <si>
    <t>[94]</t>
  </si>
  <si>
    <t>[95]</t>
  </si>
  <si>
    <t>[96]</t>
  </si>
  <si>
    <t>Argentina</t>
  </si>
  <si>
    <t>Armenia</t>
  </si>
  <si>
    <t>Australia</t>
  </si>
  <si>
    <t>Austria</t>
  </si>
  <si>
    <t>Bahrain</t>
  </si>
  <si>
    <t>Belarus</t>
  </si>
  <si>
    <t>Belgium</t>
  </si>
  <si>
    <t>Bolivia</t>
  </si>
  <si>
    <t>BosniaandHerzegovina</t>
  </si>
  <si>
    <t>Brazil</t>
  </si>
  <si>
    <t>Canada</t>
  </si>
  <si>
    <t>Canada:Alberta</t>
  </si>
  <si>
    <t>Canada:BritishColumbia</t>
  </si>
  <si>
    <t>Canada:Manitoba</t>
  </si>
  <si>
    <t>Canada:NewBrunswick</t>
  </si>
  <si>
    <t>Canada:NewfoundlandandLabrador</t>
  </si>
  <si>
    <t>Canada:NorthwestTerritories</t>
  </si>
  <si>
    <t>Canada:NovaScotia</t>
  </si>
  <si>
    <t>Canada:Ontario</t>
  </si>
  <si>
    <t>Canada:PrinceEdwardIsland</t>
  </si>
  <si>
    <t>Canada:Quebec</t>
  </si>
  <si>
    <t>Canada:Saskatchewan</t>
  </si>
  <si>
    <t>Canada:Yukon</t>
  </si>
  <si>
    <t>Chile</t>
  </si>
  <si>
    <t>China:Guangdong</t>
  </si>
  <si>
    <t>Colombia</t>
  </si>
  <si>
    <t>CostaRica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</si>
  <si>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</si>
  <si>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</si>
  <si>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</si>
  <si>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</si>
  <si>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</si>
  <si>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</si>
  <si>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</si>
  <si>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</si>
  <si>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Grenada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</si>
  <si>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</si>
  <si>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</si>
  <si>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</si>
  <si>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</si>
  <si>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</si>
  <si>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</si>
  <si>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</si>
  <si>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</si>
  <si>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Italy:Emilia-Romagna</t>
  </si>
  <si>
    <t>Italy:Liguria</t>
  </si>
  <si>
    <t>Italy:Lombardy</t>
  </si>
  <si>
    <t>Italy:Marche</t>
  </si>
  <si>
    <t>Italy:Piedmont</t>
  </si>
  <si>
    <t>Italy:Tuscany</t>
  </si>
  <si>
    <t>Italy:Veneto</t>
  </si>
  <si>
    <t>Japan</t>
  </si>
  <si>
    <t>Japan:Tokyo</t>
  </si>
  <si>
    <t>Kazakhstan</t>
  </si>
  <si>
    <t>Latvia</t>
  </si>
  <si>
    <t>Lithuania</t>
  </si>
  <si>
    <t>Malaysia</t>
  </si>
  <si>
    <t>Malta</t>
  </si>
  <si>
    <t>Mexico</t>
  </si>
  <si>
    <t>Nepal</t>
  </si>
  <si>
    <t>Netherlands</t>
  </si>
  <si>
    <t>NewZealand</t>
  </si>
  <si>
    <t>Norway</t>
  </si>
  <si>
    <t>Pakistan</t>
  </si>
  <si>
    <t>Palestine</t>
  </si>
  <si>
    <t>Panama</t>
  </si>
  <si>
    <t>Peru</t>
  </si>
  <si>
    <t>Philippines</t>
  </si>
  <si>
    <t>Poland</t>
  </si>
  <si>
    <t>Portugal</t>
  </si>
  <si>
    <t>Romania</t>
  </si>
  <si>
    <t>Russia</t>
  </si>
  <si>
    <t>Serbia</t>
  </si>
  <si>
    <t>Singapore</t>
  </si>
  <si>
    <t>Slovakia</t>
  </si>
  <si>
    <t>Slovenia</t>
  </si>
  <si>
    <t>SouthAfrica</t>
  </si>
  <si>
    <t>SouthKorea</t>
  </si>
  <si>
    <t>Spain</t>
  </si>
  <si>
    <t>Sweden</t>
  </si>
  <si>
    <t>Switzerland</t>
  </si>
  <si>
    <t>Taiwan</t>
  </si>
  <si>
    <t>Thailand</t>
  </si>
  <si>
    <t>Turkey</t>
  </si>
  <si>
    <t>Ukraine</t>
  </si>
  <si>
    <t>UnitedArabEmirates</t>
  </si>
  <si>
    <t>UnitedKingdom</t>
  </si>
  <si>
    <t>UnitedStates(unofficialtracking)</t>
  </si>
  <si>
    <t>UnitedStates:California</t>
  </si>
  <si>
    <t>UnitedStates:Florida</t>
  </si>
  <si>
    <t>UnitedStates:NewYork</t>
  </si>
  <si>
    <t>UnitedStates:NewJersey</t>
  </si>
  <si>
    <t>UnitedStates:Washington</t>
  </si>
  <si>
    <t>Uruguay</t>
  </si>
  <si>
    <t>Vietnam</t>
  </si>
  <si>
    <t>Test Sayısı (Milyonda)</t>
  </si>
  <si>
    <t>Vaka Sayısı (Bin Test)</t>
  </si>
  <si>
    <t>Toplam İyileşen Vaka</t>
  </si>
  <si>
    <t>Toplam Aktif Vaka</t>
  </si>
  <si>
    <t>Toplam Vaka (Milyonda)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</si>
</sst>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'Covid-2019'!$B$1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49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'Covid-2019'!$C$1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'Covid-2019'!$A$2:$A$13</c:f>
              <c:numCache>
                <c:formatCode>dd/mm/yyyy;@</c:formatCode>
                <c:ptCount val="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</c:numCache>
            </c:numRef>
          </c:cat>
          <c:val>
            <c:numRef>
              <c:f>'Covid-2019'!$C$2:$C$13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3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6">
        <v>43901</v>
      </c>
      <c r="B2">
        <v>1</v>
      </c>
      <c r="C2">
        <v>0</v>
      </c>
    </row>
    <row r="3" spans="1:6" x14ac:dyDescent="0.2">
      <c r="A3" s="6">
        <v>43902</v>
      </c>
      <c r="B3">
        <v>1</v>
      </c>
      <c r="C3">
        <v>0</v>
      </c>
    </row>
    <row r="4" spans="1:6" x14ac:dyDescent="0.2">
      <c r="A4" s="6">
        <v>43903</v>
      </c>
      <c r="B4">
        <v>5</v>
      </c>
      <c r="C4">
        <v>0</v>
      </c>
      <c r="E4">
        <v>2</v>
      </c>
      <c r="F4">
        <f t="shared" ref="F4:F9" si="0">B3*E4</f>
        <v>2</v>
      </c>
    </row>
    <row r="5" spans="1:6" x14ac:dyDescent="0.2">
      <c r="A5" s="6">
        <v>43904</v>
      </c>
      <c r="B5">
        <v>5</v>
      </c>
      <c r="C5">
        <v>0</v>
      </c>
      <c r="E5">
        <v>2.5</v>
      </c>
      <c r="F5">
        <f t="shared" si="0"/>
        <v>12.5</v>
      </c>
    </row>
    <row r="6" spans="1:6" x14ac:dyDescent="0.2">
      <c r="A6" s="6">
        <v>43905</v>
      </c>
      <c r="B6">
        <v>6</v>
      </c>
      <c r="C6">
        <v>0</v>
      </c>
      <c r="E6">
        <v>1.2</v>
      </c>
      <c r="F6">
        <f t="shared" si="0"/>
        <v>6</v>
      </c>
    </row>
    <row r="7" spans="1:6" x14ac:dyDescent="0.2">
      <c r="A7" s="6">
        <v>43906</v>
      </c>
      <c r="B7">
        <v>18</v>
      </c>
      <c r="C7">
        <v>0</v>
      </c>
      <c r="E7">
        <v>3</v>
      </c>
      <c r="F7">
        <f t="shared" si="0"/>
        <v>18</v>
      </c>
    </row>
    <row r="8" spans="1:6" x14ac:dyDescent="0.2">
      <c r="A8" s="6">
        <v>43907</v>
      </c>
      <c r="B8">
        <v>49</v>
      </c>
      <c r="C8">
        <v>0</v>
      </c>
      <c r="E8">
        <v>2.6</v>
      </c>
      <c r="F8">
        <f t="shared" si="0"/>
        <v>46.800000000000004</v>
      </c>
    </row>
    <row r="9" spans="1:6" x14ac:dyDescent="0.2">
      <c r="A9" s="6">
        <v>43908</v>
      </c>
      <c r="B9">
        <v>98</v>
      </c>
      <c r="C9">
        <v>1</v>
      </c>
      <c r="D9">
        <v>89</v>
      </c>
      <c r="E9">
        <v>2.085</v>
      </c>
      <c r="F9">
        <f t="shared" si="0"/>
        <v>102.16499999999999</v>
      </c>
    </row>
    <row r="10" spans="1:6" x14ac:dyDescent="0.2">
      <c r="A10" s="6">
        <v>43909</v>
      </c>
      <c r="B10">
        <v>191</v>
      </c>
      <c r="C10">
        <v>2</v>
      </c>
      <c r="D10" s="2"/>
      <c r="E10" s="3"/>
    </row>
    <row r="11" spans="1:6" x14ac:dyDescent="0.2">
      <c r="A11" s="6">
        <v>43910</v>
      </c>
      <c r="B11">
        <v>359</v>
      </c>
      <c r="C11">
        <v>4</v>
      </c>
      <c r="D11" s="2"/>
      <c r="E11" s="2"/>
    </row>
    <row r="12" spans="1:6" x14ac:dyDescent="0.2">
      <c r="A12" s="6">
        <v>43911</v>
      </c>
      <c r="B12">
        <v>670</v>
      </c>
      <c r="C12">
        <v>9</v>
      </c>
      <c r="D12" s="2"/>
      <c r="E12" s="2"/>
    </row>
    <row r="13" spans="1:6" x14ac:dyDescent="0.2">
      <c r="A13" s="6">
        <v>43912</v>
      </c>
      <c r="B13">
        <v>947</v>
      </c>
      <c r="C1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R23"/>
  <sheetViews>
    <sheetView tabSelected="1" topLeftCell="E1" zoomScale="131" workbookViewId="0">
      <selection activeCell="P14" sqref="K14:P14"/>
    </sheetView>
  </sheetViews>
  <sheetFormatPr baseColWidth="10" defaultRowHeight="16" x14ac:dyDescent="0.2"/>
  <cols>
    <col min="1" max="1" width="11.5" style="6" bestFit="1" customWidth="1"/>
    <col min="2" max="2" width="13.83203125" customWidth="1"/>
    <col min="3" max="3" width="13.33203125" customWidth="1"/>
    <col min="4" max="4" width="14.83203125" customWidth="1"/>
    <col min="5" max="5" width="20.1640625" customWidth="1"/>
    <col min="6" max="6" width="14" style="4" customWidth="1"/>
    <col min="7" max="8" width="10.83203125" style="4"/>
    <col min="10" max="10" width="10.83203125" style="4"/>
    <col min="12" max="12" width="10.83203125" style="4"/>
    <col min="13" max="13" width="10.83203125" style="5"/>
  </cols>
  <sheetData>
    <row r="1" spans="1:18" x14ac:dyDescent="0.2">
      <c r="A1" s="6" t="s">
        <v>0</v>
      </c>
      <c r="B1" t="s">
        <v>5</v>
      </c>
      <c r="C1" t="s">
        <v>9</v>
      </c>
      <c r="D1" t="s">
        <v>10</v>
      </c>
      <c r="E1" t="s">
        <v>11</v>
      </c>
      <c r="F1" s="4" t="s">
        <v>20</v>
      </c>
      <c r="G1" s="4" t="s">
        <v>19</v>
      </c>
      <c r="H1" s="4" t="s">
        <v>21</v>
      </c>
      <c r="I1" t="s">
        <v>22</v>
      </c>
      <c r="J1" s="4" t="s">
        <v>16</v>
      </c>
      <c r="K1" t="s">
        <v>15</v>
      </c>
      <c r="L1" s="4" t="s">
        <v>206</v>
      </c>
      <c r="M1" s="5" t="s">
        <v>207</v>
      </c>
      <c r="N1" s="5" t="s">
        <v>18</v>
      </c>
      <c r="O1" s="5" t="s">
        <v>17</v>
      </c>
      <c r="P1" t="s">
        <v>6</v>
      </c>
      <c r="R1" t="s">
        <v>13</v>
      </c>
    </row>
    <row r="2" spans="1:18" x14ac:dyDescent="0.2">
      <c r="A2" s="6">
        <v>43900</v>
      </c>
      <c r="B2">
        <v>1</v>
      </c>
      <c r="C2">
        <f>B2</f>
        <v>1</v>
      </c>
      <c r="D2">
        <v>0</v>
      </c>
      <c r="E2">
        <v>0</v>
      </c>
      <c r="F2" s="4">
        <v>0</v>
      </c>
      <c r="G2" s="4">
        <v>0</v>
      </c>
      <c r="H2" s="4">
        <v>0</v>
      </c>
      <c r="I2" s="4">
        <v>0</v>
      </c>
      <c r="J2" s="4">
        <f>K2</f>
        <v>940</v>
      </c>
      <c r="K2">
        <v>940</v>
      </c>
      <c r="L2" s="4">
        <f>1000000/($R$2/K2)</f>
        <v>11.145487298312181</v>
      </c>
      <c r="M2" s="4">
        <f>1000/(J2/B2)</f>
        <v>1.0638297872340425</v>
      </c>
      <c r="N2" s="5"/>
      <c r="O2" s="5">
        <f>(C2/K2)*100</f>
        <v>0.10638297872340426</v>
      </c>
      <c r="P2">
        <v>1</v>
      </c>
      <c r="R2">
        <v>84339067</v>
      </c>
    </row>
    <row r="3" spans="1:18" x14ac:dyDescent="0.2">
      <c r="A3" s="6">
        <v>43901</v>
      </c>
      <c r="B3">
        <v>1</v>
      </c>
      <c r="C3">
        <f>B3-B2</f>
        <v>0</v>
      </c>
      <c r="D3">
        <v>0</v>
      </c>
      <c r="E3">
        <v>0</v>
      </c>
      <c r="F3" s="4">
        <v>0</v>
      </c>
      <c r="G3" s="4">
        <v>0</v>
      </c>
      <c r="H3" s="4">
        <v>0</v>
      </c>
      <c r="I3" s="4">
        <v>0</v>
      </c>
      <c r="J3" s="4">
        <v>940</v>
      </c>
      <c r="L3" s="4">
        <f t="shared" ref="L3:L22" si="0">1000000/($R$2/J3)</f>
        <v>11.145487298312181</v>
      </c>
      <c r="M3" s="4">
        <f t="shared" ref="M3:M23" si="1">1000/(J3/B3)</f>
        <v>1.0638297872340425</v>
      </c>
      <c r="N3" s="5">
        <f t="shared" ref="N3:N23" si="2">((B3-B2)/B2)*100</f>
        <v>0</v>
      </c>
      <c r="O3" s="5"/>
      <c r="P3">
        <v>2</v>
      </c>
    </row>
    <row r="4" spans="1:18" x14ac:dyDescent="0.2">
      <c r="A4" s="6">
        <v>43902</v>
      </c>
      <c r="B4">
        <v>5</v>
      </c>
      <c r="C4">
        <f>B4-B3</f>
        <v>4</v>
      </c>
      <c r="D4">
        <v>0</v>
      </c>
      <c r="E4">
        <v>0</v>
      </c>
      <c r="F4" s="4">
        <v>0</v>
      </c>
      <c r="G4" s="4">
        <v>0</v>
      </c>
      <c r="H4" s="4">
        <v>0</v>
      </c>
      <c r="I4" s="4">
        <v>0</v>
      </c>
      <c r="J4" s="4">
        <v>940</v>
      </c>
      <c r="L4" s="4">
        <f t="shared" si="0"/>
        <v>11.145487298312181</v>
      </c>
      <c r="M4" s="4">
        <f t="shared" si="1"/>
        <v>5.3191489361702127</v>
      </c>
      <c r="N4" s="5">
        <f t="shared" si="2"/>
        <v>400</v>
      </c>
      <c r="O4" s="5"/>
      <c r="P4">
        <v>3</v>
      </c>
    </row>
    <row r="5" spans="1:18" x14ac:dyDescent="0.2">
      <c r="A5" s="6">
        <v>43903</v>
      </c>
      <c r="B5">
        <v>5</v>
      </c>
      <c r="C5">
        <f t="shared" ref="C5:C13" si="3">B5-B4</f>
        <v>0</v>
      </c>
      <c r="D5">
        <v>0</v>
      </c>
      <c r="E5">
        <v>0</v>
      </c>
      <c r="F5" s="4">
        <v>0</v>
      </c>
      <c r="G5" s="4">
        <v>0</v>
      </c>
      <c r="H5" s="4">
        <v>0</v>
      </c>
      <c r="I5" s="4">
        <v>0</v>
      </c>
      <c r="J5" s="4">
        <v>4000</v>
      </c>
      <c r="K5">
        <v>3060</v>
      </c>
      <c r="L5" s="4">
        <f t="shared" si="0"/>
        <v>47.427605524732684</v>
      </c>
      <c r="M5" s="4">
        <f t="shared" si="1"/>
        <v>1.25</v>
      </c>
      <c r="N5" s="5">
        <f t="shared" si="2"/>
        <v>0</v>
      </c>
      <c r="O5" s="5">
        <f>C5/K5</f>
        <v>0</v>
      </c>
      <c r="P5">
        <v>4</v>
      </c>
    </row>
    <row r="6" spans="1:18" ht="17" customHeight="1" x14ac:dyDescent="0.2">
      <c r="A6" s="6">
        <v>43904</v>
      </c>
      <c r="B6">
        <v>6</v>
      </c>
      <c r="C6">
        <f t="shared" si="3"/>
        <v>1</v>
      </c>
      <c r="D6">
        <v>0</v>
      </c>
      <c r="E6">
        <v>0</v>
      </c>
      <c r="F6" s="4">
        <v>0</v>
      </c>
      <c r="G6" s="4">
        <v>0</v>
      </c>
      <c r="H6" s="4">
        <v>0</v>
      </c>
      <c r="I6" s="4">
        <v>0</v>
      </c>
      <c r="J6" s="4">
        <v>4000</v>
      </c>
      <c r="L6" s="4">
        <f t="shared" si="0"/>
        <v>47.427605524732684</v>
      </c>
      <c r="M6" s="4">
        <f t="shared" si="1"/>
        <v>1.5</v>
      </c>
      <c r="N6" s="5">
        <f t="shared" si="2"/>
        <v>20</v>
      </c>
      <c r="O6" s="5"/>
      <c r="P6">
        <v>5</v>
      </c>
    </row>
    <row r="7" spans="1:18" x14ac:dyDescent="0.2">
      <c r="A7" s="6">
        <v>43905</v>
      </c>
      <c r="B7">
        <v>18</v>
      </c>
      <c r="C7">
        <f t="shared" si="3"/>
        <v>12</v>
      </c>
      <c r="D7">
        <v>0</v>
      </c>
      <c r="E7">
        <v>0</v>
      </c>
      <c r="F7" s="4">
        <v>0</v>
      </c>
      <c r="G7" s="4">
        <v>0</v>
      </c>
      <c r="H7" s="4">
        <v>0</v>
      </c>
      <c r="I7" s="4">
        <v>0</v>
      </c>
      <c r="J7" s="4">
        <v>4000</v>
      </c>
      <c r="L7" s="4">
        <f t="shared" si="0"/>
        <v>47.427605524732684</v>
      </c>
      <c r="M7" s="4">
        <f t="shared" si="1"/>
        <v>4.5</v>
      </c>
      <c r="N7" s="5">
        <f t="shared" si="2"/>
        <v>200</v>
      </c>
      <c r="O7" s="5"/>
      <c r="P7">
        <v>6</v>
      </c>
    </row>
    <row r="8" spans="1:18" x14ac:dyDescent="0.2">
      <c r="A8" s="6">
        <v>43906</v>
      </c>
      <c r="B8">
        <v>49</v>
      </c>
      <c r="C8">
        <f t="shared" si="3"/>
        <v>31</v>
      </c>
      <c r="D8">
        <v>0</v>
      </c>
      <c r="E8">
        <v>0</v>
      </c>
      <c r="F8" s="4">
        <v>0</v>
      </c>
      <c r="G8" s="4">
        <v>0</v>
      </c>
      <c r="H8" s="4">
        <v>0</v>
      </c>
      <c r="I8" s="4">
        <v>0</v>
      </c>
      <c r="J8" s="4">
        <v>4000</v>
      </c>
      <c r="L8" s="4">
        <f t="shared" si="0"/>
        <v>47.427605524732684</v>
      </c>
      <c r="M8" s="4">
        <f t="shared" si="1"/>
        <v>12.25</v>
      </c>
      <c r="N8" s="5">
        <f t="shared" si="2"/>
        <v>172.22222222222223</v>
      </c>
      <c r="O8" s="5"/>
      <c r="P8">
        <v>7</v>
      </c>
    </row>
    <row r="9" spans="1:18" x14ac:dyDescent="0.2">
      <c r="A9" s="6">
        <v>43907</v>
      </c>
      <c r="B9">
        <v>98</v>
      </c>
      <c r="C9">
        <f t="shared" si="3"/>
        <v>49</v>
      </c>
      <c r="D9">
        <v>1</v>
      </c>
      <c r="E9">
        <f>D9</f>
        <v>1</v>
      </c>
      <c r="F9" s="4">
        <v>0</v>
      </c>
      <c r="G9" s="4">
        <v>0</v>
      </c>
      <c r="H9" s="4">
        <v>0</v>
      </c>
      <c r="I9" s="4">
        <v>0</v>
      </c>
      <c r="J9" s="4">
        <f t="shared" ref="J9:J14" si="4">J8+K9</f>
        <v>8002</v>
      </c>
      <c r="K9">
        <v>4002</v>
      </c>
      <c r="L9" s="4">
        <f t="shared" si="0"/>
        <v>94.87892485222774</v>
      </c>
      <c r="M9" s="4">
        <f t="shared" si="1"/>
        <v>12.246938265433643</v>
      </c>
      <c r="N9" s="5">
        <f t="shared" si="2"/>
        <v>100</v>
      </c>
      <c r="O9" s="5">
        <f t="shared" ref="O9:O23" si="5">(C9/K9)*100</f>
        <v>1.2243878060969515</v>
      </c>
      <c r="P9">
        <v>8</v>
      </c>
    </row>
    <row r="10" spans="1:18" x14ac:dyDescent="0.2">
      <c r="A10" s="6">
        <v>43908</v>
      </c>
      <c r="B10">
        <v>191</v>
      </c>
      <c r="C10">
        <f t="shared" si="3"/>
        <v>93</v>
      </c>
      <c r="D10">
        <v>2</v>
      </c>
      <c r="E10">
        <f>D10-D9</f>
        <v>1</v>
      </c>
      <c r="F10" s="4">
        <v>0</v>
      </c>
      <c r="G10" s="4">
        <v>0</v>
      </c>
      <c r="H10" s="4">
        <v>0</v>
      </c>
      <c r="I10" s="4">
        <v>0</v>
      </c>
      <c r="J10" s="4">
        <f t="shared" si="4"/>
        <v>10000</v>
      </c>
      <c r="K10">
        <v>1998</v>
      </c>
      <c r="L10" s="4">
        <f t="shared" si="0"/>
        <v>118.56901381183172</v>
      </c>
      <c r="M10" s="4">
        <f t="shared" si="1"/>
        <v>19.099999999999998</v>
      </c>
      <c r="N10" s="5">
        <f t="shared" si="2"/>
        <v>94.897959183673478</v>
      </c>
      <c r="O10" s="5">
        <f t="shared" si="5"/>
        <v>4.6546546546546548</v>
      </c>
      <c r="P10">
        <v>9</v>
      </c>
    </row>
    <row r="11" spans="1:18" x14ac:dyDescent="0.2">
      <c r="A11" s="6">
        <v>43909</v>
      </c>
      <c r="B11">
        <v>359</v>
      </c>
      <c r="C11">
        <f t="shared" si="3"/>
        <v>168</v>
      </c>
      <c r="D11">
        <v>4</v>
      </c>
      <c r="E11">
        <f>D11-D10</f>
        <v>2</v>
      </c>
      <c r="F11" s="4">
        <v>0</v>
      </c>
      <c r="G11" s="4">
        <v>0</v>
      </c>
      <c r="H11" s="4">
        <v>0</v>
      </c>
      <c r="I11" s="4">
        <v>0</v>
      </c>
      <c r="J11" s="4">
        <f t="shared" si="4"/>
        <v>11981</v>
      </c>
      <c r="K11">
        <v>1981</v>
      </c>
      <c r="L11" s="4">
        <f t="shared" si="0"/>
        <v>142.05753544795556</v>
      </c>
      <c r="M11" s="4">
        <f t="shared" si="1"/>
        <v>29.964109840580917</v>
      </c>
      <c r="N11" s="5">
        <f t="shared" si="2"/>
        <v>87.958115183246079</v>
      </c>
      <c r="O11" s="5">
        <f t="shared" si="5"/>
        <v>8.4805653710247348</v>
      </c>
      <c r="P11">
        <v>10</v>
      </c>
    </row>
    <row r="12" spans="1:18" x14ac:dyDescent="0.2">
      <c r="A12" s="6">
        <v>43910</v>
      </c>
      <c r="B12">
        <v>670</v>
      </c>
      <c r="C12">
        <f t="shared" si="3"/>
        <v>311</v>
      </c>
      <c r="D12">
        <v>9</v>
      </c>
      <c r="E12">
        <f>D12-D11</f>
        <v>5</v>
      </c>
      <c r="F12" s="4">
        <v>0</v>
      </c>
      <c r="G12" s="4">
        <v>0</v>
      </c>
      <c r="H12" s="4">
        <v>0</v>
      </c>
      <c r="I12" s="4">
        <v>0</v>
      </c>
      <c r="J12" s="4">
        <f t="shared" si="4"/>
        <v>15637</v>
      </c>
      <c r="K12">
        <v>3656</v>
      </c>
      <c r="L12" s="4">
        <f t="shared" si="0"/>
        <v>185.40636689756124</v>
      </c>
      <c r="M12" s="4">
        <f t="shared" si="1"/>
        <v>42.847093432244037</v>
      </c>
      <c r="N12" s="5">
        <f t="shared" si="2"/>
        <v>86.629526462395546</v>
      </c>
      <c r="O12" s="5">
        <f t="shared" si="5"/>
        <v>8.5065645514223203</v>
      </c>
      <c r="P12">
        <v>11</v>
      </c>
    </row>
    <row r="13" spans="1:18" x14ac:dyDescent="0.2">
      <c r="A13" s="6">
        <v>43911</v>
      </c>
      <c r="B13">
        <v>947</v>
      </c>
      <c r="C13">
        <f t="shared" si="3"/>
        <v>277</v>
      </c>
      <c r="D13">
        <v>21</v>
      </c>
      <c r="E13">
        <f>D13-D12</f>
        <v>12</v>
      </c>
      <c r="F13" s="4">
        <v>0</v>
      </c>
      <c r="G13" s="4">
        <v>0</v>
      </c>
      <c r="H13" s="4">
        <v>0</v>
      </c>
      <c r="I13" s="4">
        <v>0</v>
      </c>
      <c r="J13" s="4">
        <f t="shared" si="4"/>
        <v>18607</v>
      </c>
      <c r="K13">
        <v>2970</v>
      </c>
      <c r="L13" s="4">
        <f t="shared" si="0"/>
        <v>220.62136399967528</v>
      </c>
      <c r="M13" s="4">
        <f t="shared" si="1"/>
        <v>50.894824528403291</v>
      </c>
      <c r="N13" s="5">
        <f t="shared" si="2"/>
        <v>41.343283582089555</v>
      </c>
      <c r="O13" s="5">
        <f t="shared" si="5"/>
        <v>9.3265993265993252</v>
      </c>
      <c r="P13">
        <v>12</v>
      </c>
    </row>
    <row r="14" spans="1:18" x14ac:dyDescent="0.2">
      <c r="A14" s="6">
        <v>43912</v>
      </c>
      <c r="B14">
        <f t="shared" ref="B14:B21" si="6">B13+C14</f>
        <v>1236</v>
      </c>
      <c r="C14">
        <v>289</v>
      </c>
      <c r="D14">
        <v>30</v>
      </c>
      <c r="E14">
        <f>D14-D13</f>
        <v>9</v>
      </c>
      <c r="F14" s="4">
        <v>0</v>
      </c>
      <c r="G14" s="4">
        <v>0</v>
      </c>
      <c r="H14" s="4">
        <v>0</v>
      </c>
      <c r="I14" s="4">
        <v>0</v>
      </c>
      <c r="J14" s="4">
        <f t="shared" si="4"/>
        <v>20345</v>
      </c>
      <c r="K14">
        <v>1738</v>
      </c>
      <c r="L14" s="4">
        <f t="shared" si="0"/>
        <v>241.22865860017163</v>
      </c>
      <c r="M14" s="4">
        <f t="shared" si="1"/>
        <v>60.752027525190464</v>
      </c>
      <c r="N14" s="5">
        <f t="shared" si="2"/>
        <v>30.517423442449843</v>
      </c>
      <c r="O14" s="5">
        <f t="shared" si="5"/>
        <v>16.628308400460298</v>
      </c>
      <c r="P14">
        <v>13</v>
      </c>
    </row>
    <row r="15" spans="1:18" x14ac:dyDescent="0.2">
      <c r="A15" s="6">
        <v>43913</v>
      </c>
      <c r="B15">
        <f t="shared" si="6"/>
        <v>1529</v>
      </c>
      <c r="C15">
        <v>293</v>
      </c>
      <c r="D15">
        <f t="shared" ref="D15:D21" si="7">D14+E15</f>
        <v>37</v>
      </c>
      <c r="E15">
        <v>7</v>
      </c>
      <c r="F15" s="4">
        <v>0</v>
      </c>
      <c r="G15" s="4">
        <v>0</v>
      </c>
      <c r="H15" s="4">
        <v>0</v>
      </c>
      <c r="I15" s="4">
        <v>0</v>
      </c>
      <c r="J15" s="4">
        <f t="shared" ref="J15:J21" si="8">J14+K15</f>
        <v>24017</v>
      </c>
      <c r="K15">
        <v>3672</v>
      </c>
      <c r="L15" s="4">
        <f t="shared" si="0"/>
        <v>284.76720047187621</v>
      </c>
      <c r="M15" s="4">
        <f t="shared" si="1"/>
        <v>63.663238539367946</v>
      </c>
      <c r="N15" s="5">
        <f t="shared" si="2"/>
        <v>23.705501618122977</v>
      </c>
      <c r="O15" s="5">
        <f t="shared" si="5"/>
        <v>7.9793028322440094</v>
      </c>
      <c r="P15">
        <v>14</v>
      </c>
    </row>
    <row r="16" spans="1:18" x14ac:dyDescent="0.2">
      <c r="A16" s="6">
        <v>43914</v>
      </c>
      <c r="B16">
        <f t="shared" si="6"/>
        <v>1872</v>
      </c>
      <c r="C16">
        <v>343</v>
      </c>
      <c r="D16">
        <f t="shared" si="7"/>
        <v>44</v>
      </c>
      <c r="E16">
        <v>7</v>
      </c>
      <c r="F16" s="4">
        <v>0</v>
      </c>
      <c r="G16" s="4">
        <v>0</v>
      </c>
      <c r="H16" s="4">
        <v>0</v>
      </c>
      <c r="I16" s="4">
        <v>0</v>
      </c>
      <c r="J16" s="4">
        <f t="shared" si="8"/>
        <v>27969</v>
      </c>
      <c r="K16">
        <v>3952</v>
      </c>
      <c r="L16" s="4">
        <f t="shared" si="0"/>
        <v>331.62567473031208</v>
      </c>
      <c r="M16" s="4">
        <f t="shared" si="1"/>
        <v>66.931245307304522</v>
      </c>
      <c r="N16" s="5">
        <f t="shared" si="2"/>
        <v>22.432962720732505</v>
      </c>
      <c r="O16" s="5">
        <f t="shared" si="5"/>
        <v>8.6791497975708491</v>
      </c>
      <c r="P16">
        <v>15</v>
      </c>
    </row>
    <row r="17" spans="1:16" x14ac:dyDescent="0.2">
      <c r="A17" s="6">
        <v>43915</v>
      </c>
      <c r="B17">
        <f t="shared" si="6"/>
        <v>2433</v>
      </c>
      <c r="C17">
        <v>561</v>
      </c>
      <c r="D17">
        <f t="shared" si="7"/>
        <v>59</v>
      </c>
      <c r="E17">
        <v>15</v>
      </c>
      <c r="F17" s="4">
        <v>26</v>
      </c>
      <c r="G17" s="4">
        <v>26</v>
      </c>
      <c r="H17" s="4">
        <v>0</v>
      </c>
      <c r="I17" s="4">
        <v>0</v>
      </c>
      <c r="J17" s="4">
        <f t="shared" si="8"/>
        <v>33004</v>
      </c>
      <c r="K17">
        <v>5035</v>
      </c>
      <c r="L17" s="4">
        <f t="shared" si="0"/>
        <v>391.32517318456934</v>
      </c>
      <c r="M17" s="4">
        <f t="shared" si="1"/>
        <v>73.71833717125196</v>
      </c>
      <c r="N17" s="5">
        <f t="shared" si="2"/>
        <v>29.967948717948715</v>
      </c>
      <c r="O17" s="5">
        <f t="shared" si="5"/>
        <v>11.142005958291957</v>
      </c>
      <c r="P17">
        <v>16</v>
      </c>
    </row>
    <row r="18" spans="1:16" x14ac:dyDescent="0.2">
      <c r="A18" s="6">
        <v>43916</v>
      </c>
      <c r="B18">
        <f t="shared" si="6"/>
        <v>3629</v>
      </c>
      <c r="C18">
        <v>1196</v>
      </c>
      <c r="D18">
        <f t="shared" si="7"/>
        <v>75</v>
      </c>
      <c r="E18">
        <v>16</v>
      </c>
      <c r="F18" s="4">
        <v>26</v>
      </c>
      <c r="G18" s="4">
        <v>0</v>
      </c>
      <c r="H18" s="4">
        <v>0</v>
      </c>
      <c r="I18" s="4">
        <v>0</v>
      </c>
      <c r="J18" s="4">
        <f t="shared" si="8"/>
        <v>40290</v>
      </c>
      <c r="K18">
        <v>7286</v>
      </c>
      <c r="L18" s="4">
        <f t="shared" si="0"/>
        <v>477.71455664786998</v>
      </c>
      <c r="M18" s="4">
        <f t="shared" si="1"/>
        <v>90.071978158351953</v>
      </c>
      <c r="N18" s="5">
        <f t="shared" si="2"/>
        <v>49.15741882449651</v>
      </c>
      <c r="O18" s="5">
        <f t="shared" si="5"/>
        <v>16.415042547351081</v>
      </c>
      <c r="P18">
        <v>17</v>
      </c>
    </row>
    <row r="19" spans="1:16" x14ac:dyDescent="0.2">
      <c r="A19" s="6">
        <v>43917</v>
      </c>
      <c r="B19">
        <f t="shared" si="6"/>
        <v>5698</v>
      </c>
      <c r="C19">
        <v>2069</v>
      </c>
      <c r="D19">
        <f t="shared" si="7"/>
        <v>92</v>
      </c>
      <c r="E19">
        <v>17</v>
      </c>
      <c r="F19" s="4">
        <f>F18+G19</f>
        <v>42</v>
      </c>
      <c r="G19" s="4">
        <v>16</v>
      </c>
      <c r="H19" s="4">
        <v>344</v>
      </c>
      <c r="I19" s="4">
        <v>241</v>
      </c>
      <c r="J19" s="4">
        <f t="shared" si="8"/>
        <v>47823</v>
      </c>
      <c r="K19">
        <v>7533</v>
      </c>
      <c r="L19" s="4">
        <f t="shared" si="0"/>
        <v>567.03259475232278</v>
      </c>
      <c r="M19" s="4">
        <f t="shared" si="1"/>
        <v>119.14769044183761</v>
      </c>
      <c r="N19" s="5">
        <f t="shared" si="2"/>
        <v>57.01295122623312</v>
      </c>
      <c r="O19" s="5">
        <f t="shared" si="5"/>
        <v>27.465817071551839</v>
      </c>
      <c r="P19">
        <v>18</v>
      </c>
    </row>
    <row r="20" spans="1:16" x14ac:dyDescent="0.2">
      <c r="A20" s="6">
        <v>43918</v>
      </c>
      <c r="B20">
        <f t="shared" si="6"/>
        <v>7402</v>
      </c>
      <c r="C20">
        <v>1704</v>
      </c>
      <c r="D20">
        <f t="shared" si="7"/>
        <v>108</v>
      </c>
      <c r="E20">
        <v>16</v>
      </c>
      <c r="F20" s="4">
        <f>F19+G20</f>
        <v>70</v>
      </c>
      <c r="G20" s="4">
        <v>28</v>
      </c>
      <c r="H20" s="4">
        <v>445</v>
      </c>
      <c r="I20" s="4">
        <v>309</v>
      </c>
      <c r="J20" s="4">
        <f t="shared" si="8"/>
        <v>55464</v>
      </c>
      <c r="K20">
        <v>7641</v>
      </c>
      <c r="L20" s="4">
        <f t="shared" si="0"/>
        <v>657.63117820594346</v>
      </c>
      <c r="M20" s="4">
        <f t="shared" si="1"/>
        <v>133.45593538150871</v>
      </c>
      <c r="N20" s="5">
        <f t="shared" si="2"/>
        <v>29.905229905229909</v>
      </c>
      <c r="O20" s="5">
        <f t="shared" si="5"/>
        <v>22.300745975657637</v>
      </c>
      <c r="P20">
        <v>19</v>
      </c>
    </row>
    <row r="21" spans="1:16" x14ac:dyDescent="0.2">
      <c r="A21" s="6">
        <v>43919</v>
      </c>
      <c r="B21">
        <f t="shared" si="6"/>
        <v>9217</v>
      </c>
      <c r="C21">
        <v>1815</v>
      </c>
      <c r="D21">
        <f t="shared" si="7"/>
        <v>131</v>
      </c>
      <c r="E21">
        <v>23</v>
      </c>
      <c r="F21" s="4">
        <v>105</v>
      </c>
      <c r="G21" s="4">
        <f>F21-F20</f>
        <v>35</v>
      </c>
      <c r="H21" s="4">
        <v>568</v>
      </c>
      <c r="I21" s="4">
        <v>394</v>
      </c>
      <c r="J21" s="4">
        <f t="shared" si="8"/>
        <v>65446</v>
      </c>
      <c r="K21">
        <v>9982</v>
      </c>
      <c r="L21" s="4">
        <f t="shared" si="0"/>
        <v>775.98676779291384</v>
      </c>
      <c r="M21" s="4">
        <f t="shared" si="1"/>
        <v>140.83366439507381</v>
      </c>
      <c r="N21" s="5">
        <f t="shared" si="2"/>
        <v>24.520399891921102</v>
      </c>
      <c r="O21" s="5">
        <f t="shared" si="5"/>
        <v>18.182728912041675</v>
      </c>
      <c r="P21">
        <v>20</v>
      </c>
    </row>
    <row r="22" spans="1:16" x14ac:dyDescent="0.2">
      <c r="A22" s="6">
        <v>43920</v>
      </c>
      <c r="B22">
        <f t="shared" ref="B22" si="9">B21+C22</f>
        <v>10827</v>
      </c>
      <c r="C22">
        <v>1610</v>
      </c>
      <c r="D22">
        <f t="shared" ref="D22:D23" si="10">D21+E22</f>
        <v>168</v>
      </c>
      <c r="E22">
        <v>37</v>
      </c>
      <c r="F22" s="4">
        <v>162</v>
      </c>
      <c r="G22" s="4">
        <f>F22-F21</f>
        <v>57</v>
      </c>
      <c r="H22" s="4">
        <v>725</v>
      </c>
      <c r="I22" s="4">
        <v>523</v>
      </c>
      <c r="J22" s="4">
        <v>76981</v>
      </c>
      <c r="K22" s="4">
        <f>J22-J21</f>
        <v>11535</v>
      </c>
      <c r="L22" s="4">
        <f t="shared" si="0"/>
        <v>912.75612522486176</v>
      </c>
      <c r="M22" s="4">
        <f t="shared" si="1"/>
        <v>140.64509424403425</v>
      </c>
      <c r="N22" s="5">
        <f t="shared" si="2"/>
        <v>17.467722686340458</v>
      </c>
      <c r="O22" s="5">
        <f t="shared" si="5"/>
        <v>13.957520589510185</v>
      </c>
      <c r="P22">
        <v>21</v>
      </c>
    </row>
    <row r="23" spans="1:16" x14ac:dyDescent="0.2">
      <c r="A23" s="6">
        <v>43921</v>
      </c>
      <c r="B23">
        <v>13531</v>
      </c>
      <c r="C23">
        <f>B23-B22</f>
        <v>2704</v>
      </c>
      <c r="D23">
        <f t="shared" si="10"/>
        <v>214</v>
      </c>
      <c r="E23">
        <v>46</v>
      </c>
      <c r="F23" s="4">
        <v>243</v>
      </c>
      <c r="G23" s="4">
        <f>F23-F22</f>
        <v>81</v>
      </c>
      <c r="H23" s="4">
        <v>847</v>
      </c>
      <c r="I23" s="4">
        <v>622</v>
      </c>
      <c r="J23" s="4">
        <v>92403</v>
      </c>
      <c r="K23" s="4">
        <f>J23-J22</f>
        <v>15422</v>
      </c>
      <c r="L23" s="4">
        <f>1000000/($R$2/J23)</f>
        <v>1095.6132583254685</v>
      </c>
      <c r="M23" s="4">
        <f t="shared" si="1"/>
        <v>146.43463956797942</v>
      </c>
      <c r="N23" s="5">
        <f t="shared" si="2"/>
        <v>24.974600535697792</v>
      </c>
      <c r="O23" s="5">
        <f t="shared" si="5"/>
        <v>17.533393852937362</v>
      </c>
      <c r="P2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N7"/>
  <sheetViews>
    <sheetView workbookViewId="0">
      <selection sqref="A1:I1"/>
    </sheetView>
  </sheetViews>
  <sheetFormatPr baseColWidth="10" defaultRowHeight="16" x14ac:dyDescent="0.2"/>
  <cols>
    <col min="11" max="11" width="12.1640625" bestFit="1" customWidth="1"/>
    <col min="14" max="14" width="30.5" customWidth="1"/>
    <col min="15" max="15" width="11.1640625" bestFit="1" customWidth="1"/>
  </cols>
  <sheetData>
    <row r="1" spans="1:14" x14ac:dyDescent="0.2">
      <c r="A1" t="s">
        <v>5</v>
      </c>
      <c r="B1" t="s">
        <v>10</v>
      </c>
      <c r="C1" t="s">
        <v>208</v>
      </c>
      <c r="D1" t="s">
        <v>209</v>
      </c>
      <c r="E1" t="s">
        <v>12</v>
      </c>
      <c r="F1" t="s">
        <v>16</v>
      </c>
      <c r="G1" t="s">
        <v>210</v>
      </c>
      <c r="H1" s="4" t="s">
        <v>206</v>
      </c>
      <c r="I1" s="5" t="s">
        <v>207</v>
      </c>
      <c r="J1" t="s">
        <v>13</v>
      </c>
      <c r="K1" t="s">
        <v>14</v>
      </c>
    </row>
    <row r="2" spans="1:14" x14ac:dyDescent="0.2">
      <c r="A2">
        <v>13531</v>
      </c>
      <c r="B2">
        <v>214</v>
      </c>
      <c r="C2">
        <v>243</v>
      </c>
      <c r="D2">
        <f>A2-B2-C2</f>
        <v>13074</v>
      </c>
      <c r="E2" s="5">
        <f>(B2/A2)*100</f>
        <v>1.5815534698100657</v>
      </c>
      <c r="F2" s="4">
        <v>92403</v>
      </c>
      <c r="G2" s="4">
        <f>1000000/K2</f>
        <v>160.43573258878948</v>
      </c>
      <c r="H2" s="4">
        <v>1096</v>
      </c>
      <c r="I2" s="4">
        <v>146</v>
      </c>
      <c r="J2">
        <v>84339067</v>
      </c>
      <c r="K2">
        <f>J2/A2</f>
        <v>6233.0254231025056</v>
      </c>
    </row>
    <row r="7" spans="1:14" x14ac:dyDescent="0.2">
      <c r="N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24F5-CF1C-C54B-A9E0-B9D2F283815F}">
  <dimension ref="A1:G95"/>
  <sheetViews>
    <sheetView workbookViewId="0">
      <selection sqref="A1:G95"/>
    </sheetView>
  </sheetViews>
  <sheetFormatPr baseColWidth="10" defaultRowHeight="16" x14ac:dyDescent="0.2"/>
  <sheetData>
    <row r="1" spans="1:7" x14ac:dyDescent="0.2">
      <c r="A1" t="s">
        <v>111</v>
      </c>
      <c r="B1">
        <v>2847</v>
      </c>
      <c r="C1">
        <v>589</v>
      </c>
      <c r="D1" s="8">
        <v>43917</v>
      </c>
      <c r="E1">
        <v>63</v>
      </c>
      <c r="F1">
        <v>207</v>
      </c>
      <c r="G1" t="s">
        <v>23</v>
      </c>
    </row>
    <row r="2" spans="1:7" x14ac:dyDescent="0.2">
      <c r="A2" t="s">
        <v>112</v>
      </c>
      <c r="B2">
        <v>1580</v>
      </c>
      <c r="C2">
        <v>265</v>
      </c>
      <c r="D2" s="8">
        <v>43915</v>
      </c>
      <c r="E2">
        <v>535</v>
      </c>
      <c r="F2">
        <v>168</v>
      </c>
      <c r="G2" t="s">
        <v>24</v>
      </c>
    </row>
    <row r="3" spans="1:7" x14ac:dyDescent="0.2">
      <c r="A3" t="s">
        <v>113</v>
      </c>
      <c r="B3">
        <v>207413</v>
      </c>
      <c r="C3">
        <v>3637</v>
      </c>
      <c r="D3" s="8">
        <v>43918</v>
      </c>
      <c r="E3">
        <v>8166</v>
      </c>
      <c r="F3">
        <v>18</v>
      </c>
      <c r="G3" t="s">
        <v>25</v>
      </c>
    </row>
    <row r="4" spans="1:7" x14ac:dyDescent="0.2">
      <c r="A4" t="s">
        <v>114</v>
      </c>
      <c r="B4">
        <v>39552</v>
      </c>
      <c r="C4">
        <v>7399</v>
      </c>
      <c r="D4" s="8">
        <v>43917</v>
      </c>
      <c r="E4">
        <v>4443</v>
      </c>
      <c r="F4">
        <v>187</v>
      </c>
      <c r="G4" t="s">
        <v>26</v>
      </c>
    </row>
    <row r="5" spans="1:7" x14ac:dyDescent="0.2">
      <c r="A5" t="s">
        <v>115</v>
      </c>
      <c r="B5">
        <v>30506</v>
      </c>
      <c r="C5">
        <v>227</v>
      </c>
      <c r="D5" s="8">
        <v>43917</v>
      </c>
      <c r="E5">
        <v>19437</v>
      </c>
      <c r="F5">
        <v>7.4</v>
      </c>
      <c r="G5" t="s">
        <v>27</v>
      </c>
    </row>
    <row r="6" spans="1:7" x14ac:dyDescent="0.2">
      <c r="A6" t="s">
        <v>116</v>
      </c>
      <c r="B6">
        <v>24000</v>
      </c>
      <c r="C6">
        <v>94</v>
      </c>
      <c r="D6" s="8">
        <v>43917</v>
      </c>
      <c r="E6">
        <v>2528</v>
      </c>
      <c r="F6">
        <v>3.9</v>
      </c>
      <c r="G6" t="s">
        <v>28</v>
      </c>
    </row>
    <row r="7" spans="1:7" x14ac:dyDescent="0.2">
      <c r="A7" t="s">
        <v>117</v>
      </c>
      <c r="B7">
        <v>18360</v>
      </c>
      <c r="C7">
        <v>1486</v>
      </c>
      <c r="D7" s="8">
        <v>43908</v>
      </c>
      <c r="E7">
        <v>1594</v>
      </c>
      <c r="F7">
        <v>81</v>
      </c>
      <c r="G7" t="s">
        <v>29</v>
      </c>
    </row>
    <row r="8" spans="1:7" x14ac:dyDescent="0.2">
      <c r="A8" t="s">
        <v>118</v>
      </c>
      <c r="B8">
        <v>191</v>
      </c>
      <c r="C8">
        <v>15</v>
      </c>
      <c r="D8" s="8">
        <v>43909</v>
      </c>
      <c r="E8">
        <v>17</v>
      </c>
      <c r="F8">
        <v>79</v>
      </c>
      <c r="G8" t="s">
        <v>30</v>
      </c>
    </row>
    <row r="9" spans="1:7" x14ac:dyDescent="0.2">
      <c r="A9" t="s">
        <v>119</v>
      </c>
      <c r="B9">
        <v>1475</v>
      </c>
      <c r="C9">
        <v>234</v>
      </c>
      <c r="D9" s="8">
        <v>43917</v>
      </c>
      <c r="E9">
        <v>428</v>
      </c>
      <c r="F9">
        <v>159</v>
      </c>
      <c r="G9" t="s">
        <v>31</v>
      </c>
    </row>
    <row r="10" spans="1:7" x14ac:dyDescent="0.2">
      <c r="A10" t="s">
        <v>120</v>
      </c>
      <c r="B10">
        <v>45708</v>
      </c>
      <c r="C10">
        <v>428</v>
      </c>
      <c r="D10" s="8">
        <v>43908</v>
      </c>
      <c r="E10">
        <v>218</v>
      </c>
      <c r="F10">
        <v>9.4</v>
      </c>
      <c r="G10" t="s">
        <v>32</v>
      </c>
    </row>
    <row r="11" spans="1:7" x14ac:dyDescent="0.2">
      <c r="A11" t="s">
        <v>121</v>
      </c>
      <c r="B11">
        <v>170644</v>
      </c>
      <c r="C11">
        <v>4675</v>
      </c>
      <c r="D11" s="8">
        <v>43917</v>
      </c>
      <c r="E11">
        <v>4503</v>
      </c>
      <c r="F11">
        <v>27</v>
      </c>
      <c r="G11" t="s">
        <v>33</v>
      </c>
    </row>
    <row r="12" spans="1:7" x14ac:dyDescent="0.2">
      <c r="A12" t="s">
        <v>122</v>
      </c>
      <c r="B12">
        <v>37673</v>
      </c>
      <c r="C12">
        <v>542</v>
      </c>
      <c r="D12" s="8">
        <v>43917</v>
      </c>
      <c r="E12">
        <v>8537</v>
      </c>
      <c r="F12">
        <v>14</v>
      </c>
      <c r="G12" t="s">
        <v>34</v>
      </c>
    </row>
    <row r="13" spans="1:7" x14ac:dyDescent="0.2">
      <c r="A13" t="s">
        <v>123</v>
      </c>
      <c r="B13">
        <v>36643</v>
      </c>
      <c r="C13">
        <v>792</v>
      </c>
      <c r="D13" s="8">
        <v>43917</v>
      </c>
      <c r="E13">
        <v>7170</v>
      </c>
      <c r="F13">
        <v>22</v>
      </c>
      <c r="G13" t="s">
        <v>35</v>
      </c>
    </row>
    <row r="14" spans="1:7" x14ac:dyDescent="0.2">
      <c r="A14" t="s">
        <v>124</v>
      </c>
      <c r="B14">
        <v>5606</v>
      </c>
      <c r="C14">
        <v>36</v>
      </c>
      <c r="D14" s="8">
        <v>43915</v>
      </c>
      <c r="E14">
        <v>4070</v>
      </c>
      <c r="F14">
        <v>6.4</v>
      </c>
      <c r="G14" t="s">
        <v>36</v>
      </c>
    </row>
    <row r="15" spans="1:7" x14ac:dyDescent="0.2">
      <c r="A15" t="s">
        <v>125</v>
      </c>
      <c r="B15">
        <v>1828</v>
      </c>
      <c r="C15">
        <v>33</v>
      </c>
      <c r="D15" s="8">
        <v>43916</v>
      </c>
      <c r="E15">
        <v>2344</v>
      </c>
      <c r="F15">
        <v>18</v>
      </c>
      <c r="G15" t="s">
        <v>37</v>
      </c>
    </row>
    <row r="16" spans="1:7" x14ac:dyDescent="0.2">
      <c r="A16" t="s">
        <v>126</v>
      </c>
      <c r="B16">
        <v>791</v>
      </c>
      <c r="C16">
        <v>4</v>
      </c>
      <c r="D16" s="8">
        <v>43910</v>
      </c>
      <c r="E16">
        <v>1517</v>
      </c>
      <c r="F16">
        <v>5.0999999999999996</v>
      </c>
      <c r="G16" t="s">
        <v>38</v>
      </c>
    </row>
    <row r="17" spans="1:7" x14ac:dyDescent="0.2">
      <c r="A17" t="s">
        <v>127</v>
      </c>
      <c r="B17">
        <v>299</v>
      </c>
      <c r="C17">
        <v>1</v>
      </c>
      <c r="D17" s="8">
        <v>43911</v>
      </c>
      <c r="E17">
        <v>6659</v>
      </c>
      <c r="F17">
        <v>3.3</v>
      </c>
      <c r="G17" t="s">
        <v>39</v>
      </c>
    </row>
    <row r="18" spans="1:7" x14ac:dyDescent="0.2">
      <c r="A18" t="s">
        <v>128</v>
      </c>
      <c r="B18">
        <v>2349</v>
      </c>
      <c r="C18">
        <v>41</v>
      </c>
      <c r="D18" s="8">
        <v>43913</v>
      </c>
      <c r="E18">
        <v>2403</v>
      </c>
      <c r="F18">
        <v>17</v>
      </c>
      <c r="G18" t="s">
        <v>40</v>
      </c>
    </row>
    <row r="19" spans="1:7" x14ac:dyDescent="0.2">
      <c r="A19" t="s">
        <v>129</v>
      </c>
      <c r="B19">
        <v>30960</v>
      </c>
      <c r="C19">
        <v>967</v>
      </c>
      <c r="D19" s="8">
        <v>43917</v>
      </c>
      <c r="E19">
        <v>2104</v>
      </c>
      <c r="F19">
        <v>31</v>
      </c>
      <c r="G19" t="s">
        <v>41</v>
      </c>
    </row>
    <row r="20" spans="1:7" x14ac:dyDescent="0.2">
      <c r="A20" t="s">
        <v>130</v>
      </c>
      <c r="B20">
        <v>167</v>
      </c>
      <c r="C20">
        <v>2</v>
      </c>
      <c r="D20" s="8">
        <v>43910</v>
      </c>
      <c r="E20">
        <v>1056</v>
      </c>
      <c r="F20">
        <v>12</v>
      </c>
      <c r="G20" t="s">
        <v>42</v>
      </c>
    </row>
    <row r="21" spans="1:7" x14ac:dyDescent="0.2">
      <c r="A21" t="s">
        <v>131</v>
      </c>
      <c r="B21">
        <v>34356</v>
      </c>
      <c r="C21">
        <v>2021</v>
      </c>
      <c r="D21" s="8">
        <v>43917</v>
      </c>
      <c r="E21">
        <v>4024</v>
      </c>
      <c r="F21">
        <v>59</v>
      </c>
      <c r="G21" t="s">
        <v>43</v>
      </c>
    </row>
    <row r="22" spans="1:7" x14ac:dyDescent="0.2">
      <c r="A22" t="s">
        <v>132</v>
      </c>
      <c r="B22">
        <v>6270</v>
      </c>
      <c r="C22">
        <v>86</v>
      </c>
      <c r="D22" s="8">
        <v>43916</v>
      </c>
      <c r="E22">
        <v>5306</v>
      </c>
      <c r="F22">
        <v>14</v>
      </c>
      <c r="G22" t="s">
        <v>44</v>
      </c>
    </row>
    <row r="23" spans="1:7" x14ac:dyDescent="0.2">
      <c r="A23" t="s">
        <v>133</v>
      </c>
      <c r="B23">
        <v>398</v>
      </c>
      <c r="D23" s="8">
        <v>43909</v>
      </c>
      <c r="E23">
        <v>9689</v>
      </c>
      <c r="G23" t="s">
        <v>45</v>
      </c>
    </row>
    <row r="24" spans="1:7" x14ac:dyDescent="0.2">
      <c r="A24" t="s">
        <v>134</v>
      </c>
      <c r="B24">
        <v>23105</v>
      </c>
      <c r="C24">
        <v>1610</v>
      </c>
      <c r="D24" s="8">
        <v>43917</v>
      </c>
      <c r="E24">
        <v>1212</v>
      </c>
      <c r="F24">
        <v>70</v>
      </c>
      <c r="G24" t="s">
        <v>46</v>
      </c>
    </row>
    <row r="25" spans="1:7" x14ac:dyDescent="0.2">
      <c r="A25" t="s">
        <v>135</v>
      </c>
      <c r="B25">
        <v>320000</v>
      </c>
      <c r="D25" t="s">
        <v>47</v>
      </c>
      <c r="E25">
        <v>2820</v>
      </c>
      <c r="F25">
        <v>1.4</v>
      </c>
      <c r="G25" t="s">
        <v>48</v>
      </c>
    </row>
    <row r="26" spans="1:7" x14ac:dyDescent="0.2">
      <c r="A26" t="s">
        <v>136</v>
      </c>
      <c r="B26">
        <v>8908</v>
      </c>
      <c r="C26">
        <v>491</v>
      </c>
      <c r="D26" s="8">
        <v>43917</v>
      </c>
      <c r="E26">
        <v>185</v>
      </c>
      <c r="F26">
        <v>55</v>
      </c>
      <c r="G26" t="s">
        <v>49</v>
      </c>
    </row>
    <row r="27" spans="1:7" x14ac:dyDescent="0.2">
      <c r="A27" t="s">
        <v>137</v>
      </c>
      <c r="B27">
        <v>3046</v>
      </c>
      <c r="C27">
        <v>263</v>
      </c>
      <c r="D27" s="8">
        <v>43917</v>
      </c>
      <c r="E27">
        <v>609</v>
      </c>
      <c r="F27">
        <v>86</v>
      </c>
      <c r="G27" t="s">
        <v>50</v>
      </c>
    </row>
    <row r="28" spans="1:7" x14ac:dyDescent="0.2">
      <c r="A28" t="s">
        <v>138</v>
      </c>
      <c r="B28">
        <v>4778</v>
      </c>
      <c r="C28">
        <v>586</v>
      </c>
      <c r="D28" s="8">
        <v>43917</v>
      </c>
      <c r="E28">
        <v>1172</v>
      </c>
      <c r="F28">
        <v>123</v>
      </c>
      <c r="G28" t="s">
        <v>51</v>
      </c>
    </row>
    <row r="29" spans="1:7" x14ac:dyDescent="0.2">
      <c r="A29" t="s">
        <v>139</v>
      </c>
      <c r="B29">
        <v>36374</v>
      </c>
      <c r="C29">
        <v>2395</v>
      </c>
      <c r="D29" s="8">
        <v>43918</v>
      </c>
      <c r="E29">
        <v>3415</v>
      </c>
      <c r="F29">
        <v>66</v>
      </c>
      <c r="G29" t="s">
        <v>52</v>
      </c>
    </row>
    <row r="30" spans="1:7" x14ac:dyDescent="0.2">
      <c r="A30" t="s">
        <v>140</v>
      </c>
      <c r="B30">
        <v>20934</v>
      </c>
      <c r="C30">
        <v>2199</v>
      </c>
      <c r="D30" s="8">
        <v>43917</v>
      </c>
      <c r="E30">
        <v>3531</v>
      </c>
      <c r="F30">
        <v>105</v>
      </c>
      <c r="G30" t="s">
        <v>53</v>
      </c>
    </row>
    <row r="31" spans="1:7" x14ac:dyDescent="0.2">
      <c r="A31" t="s">
        <v>141</v>
      </c>
      <c r="B31">
        <v>5915</v>
      </c>
      <c r="C31">
        <v>1627</v>
      </c>
      <c r="D31" s="8">
        <v>43918</v>
      </c>
      <c r="E31">
        <v>346</v>
      </c>
      <c r="F31">
        <v>275</v>
      </c>
      <c r="G31" t="s">
        <v>54</v>
      </c>
    </row>
    <row r="32" spans="1:7" x14ac:dyDescent="0.2">
      <c r="A32" t="s">
        <v>142</v>
      </c>
      <c r="B32">
        <v>9300</v>
      </c>
      <c r="C32">
        <v>645</v>
      </c>
      <c r="D32" s="8">
        <v>43918</v>
      </c>
      <c r="E32">
        <v>7001</v>
      </c>
      <c r="F32">
        <v>69</v>
      </c>
      <c r="G32" t="s">
        <v>55</v>
      </c>
    </row>
    <row r="33" spans="1:7" x14ac:dyDescent="0.2">
      <c r="A33" t="s">
        <v>143</v>
      </c>
      <c r="B33">
        <v>10000</v>
      </c>
      <c r="C33">
        <v>626</v>
      </c>
      <c r="D33" s="8">
        <v>43912</v>
      </c>
      <c r="E33">
        <v>1808</v>
      </c>
      <c r="F33">
        <v>63</v>
      </c>
      <c r="G33" t="s">
        <v>56</v>
      </c>
    </row>
    <row r="34" spans="1:7" x14ac:dyDescent="0.2">
      <c r="A34" t="s">
        <v>144</v>
      </c>
      <c r="B34">
        <v>101046</v>
      </c>
      <c r="C34">
        <v>20068</v>
      </c>
      <c r="D34" s="8">
        <v>43914</v>
      </c>
      <c r="E34">
        <v>1508</v>
      </c>
      <c r="F34">
        <v>199</v>
      </c>
      <c r="G34" t="s">
        <v>57</v>
      </c>
    </row>
    <row r="35" spans="1:7" x14ac:dyDescent="0.2">
      <c r="A35" t="s">
        <v>145</v>
      </c>
      <c r="B35">
        <v>483295</v>
      </c>
      <c r="C35">
        <v>36508</v>
      </c>
      <c r="D35" s="8">
        <v>43916</v>
      </c>
      <c r="E35">
        <v>5812</v>
      </c>
      <c r="F35">
        <v>76</v>
      </c>
      <c r="G35" t="s">
        <v>58</v>
      </c>
    </row>
    <row r="36" spans="1:7" x14ac:dyDescent="0.2">
      <c r="A36" t="s">
        <v>146</v>
      </c>
      <c r="B36">
        <v>18</v>
      </c>
      <c r="C36">
        <v>0</v>
      </c>
      <c r="D36" s="8">
        <v>43909</v>
      </c>
      <c r="E36">
        <v>162</v>
      </c>
      <c r="F36">
        <v>0</v>
      </c>
      <c r="G36" t="s">
        <v>59</v>
      </c>
    </row>
    <row r="37" spans="1:7" x14ac:dyDescent="0.2">
      <c r="A37" t="s">
        <v>147</v>
      </c>
      <c r="B37">
        <v>6817</v>
      </c>
      <c r="C37">
        <v>226</v>
      </c>
      <c r="D37" s="8">
        <v>43915</v>
      </c>
      <c r="E37">
        <v>698</v>
      </c>
      <c r="F37">
        <v>33</v>
      </c>
      <c r="G37" t="s">
        <v>60</v>
      </c>
    </row>
    <row r="38" spans="1:7" x14ac:dyDescent="0.2">
      <c r="A38" t="s">
        <v>148</v>
      </c>
      <c r="B38">
        <v>13613</v>
      </c>
      <c r="C38">
        <v>890</v>
      </c>
      <c r="D38" s="8">
        <v>43917</v>
      </c>
      <c r="E38">
        <v>37372</v>
      </c>
      <c r="F38">
        <v>65</v>
      </c>
      <c r="G38" t="s">
        <v>61</v>
      </c>
    </row>
    <row r="39" spans="1:7" x14ac:dyDescent="0.2">
      <c r="A39" t="s">
        <v>149</v>
      </c>
      <c r="B39">
        <v>26798</v>
      </c>
      <c r="C39">
        <v>691</v>
      </c>
      <c r="D39" s="8">
        <v>43917</v>
      </c>
      <c r="E39">
        <v>20</v>
      </c>
      <c r="F39">
        <v>26</v>
      </c>
      <c r="G39" t="s">
        <v>62</v>
      </c>
    </row>
    <row r="40" spans="1:7" x14ac:dyDescent="0.2">
      <c r="A40" t="s">
        <v>150</v>
      </c>
      <c r="B40">
        <v>5884</v>
      </c>
      <c r="C40">
        <v>1155</v>
      </c>
      <c r="D40" s="8">
        <v>43918</v>
      </c>
      <c r="E40">
        <v>22</v>
      </c>
      <c r="F40">
        <v>196</v>
      </c>
      <c r="G40" t="s">
        <v>63</v>
      </c>
    </row>
    <row r="41" spans="1:7" x14ac:dyDescent="0.2">
      <c r="A41" t="s">
        <v>151</v>
      </c>
      <c r="B41">
        <v>80000</v>
      </c>
      <c r="C41">
        <v>21638</v>
      </c>
      <c r="D41" s="8">
        <v>43912</v>
      </c>
      <c r="E41">
        <v>962</v>
      </c>
      <c r="F41">
        <v>270</v>
      </c>
      <c r="G41" t="s">
        <v>64</v>
      </c>
    </row>
    <row r="42" spans="1:7" x14ac:dyDescent="0.2">
      <c r="A42" t="s">
        <v>152</v>
      </c>
      <c r="B42">
        <v>17992</v>
      </c>
      <c r="C42">
        <v>1329</v>
      </c>
      <c r="D42" s="8">
        <v>43914</v>
      </c>
      <c r="E42">
        <v>3778</v>
      </c>
      <c r="F42">
        <v>74</v>
      </c>
      <c r="G42" t="s">
        <v>65</v>
      </c>
    </row>
    <row r="43" spans="1:7" x14ac:dyDescent="0.2">
      <c r="A43" t="s">
        <v>153</v>
      </c>
      <c r="B43">
        <v>37586</v>
      </c>
      <c r="C43">
        <v>2463</v>
      </c>
      <c r="D43" s="8">
        <v>43915</v>
      </c>
      <c r="E43">
        <v>4097</v>
      </c>
      <c r="F43">
        <v>66</v>
      </c>
      <c r="G43" t="s">
        <v>66</v>
      </c>
    </row>
    <row r="44" spans="1:7" x14ac:dyDescent="0.2">
      <c r="A44" t="s">
        <v>154</v>
      </c>
      <c r="B44">
        <v>394079</v>
      </c>
      <c r="C44">
        <v>86498</v>
      </c>
      <c r="D44" s="8">
        <v>43917</v>
      </c>
      <c r="E44">
        <v>6533</v>
      </c>
      <c r="F44">
        <v>219</v>
      </c>
      <c r="G44" t="s">
        <v>67</v>
      </c>
    </row>
    <row r="45" spans="1:7" x14ac:dyDescent="0.2">
      <c r="A45" t="s">
        <v>155</v>
      </c>
      <c r="B45">
        <v>47798</v>
      </c>
      <c r="C45">
        <v>11588</v>
      </c>
      <c r="D45" s="8">
        <v>43917</v>
      </c>
      <c r="E45">
        <v>10718</v>
      </c>
      <c r="F45">
        <v>242</v>
      </c>
      <c r="G45" t="s">
        <v>67</v>
      </c>
    </row>
    <row r="46" spans="1:7" x14ac:dyDescent="0.2">
      <c r="A46" t="s">
        <v>156</v>
      </c>
      <c r="B46">
        <v>7804</v>
      </c>
      <c r="C46">
        <v>2696</v>
      </c>
      <c r="D46" s="8">
        <v>43917</v>
      </c>
      <c r="E46">
        <v>5033</v>
      </c>
      <c r="F46">
        <v>345</v>
      </c>
      <c r="G46" t="s">
        <v>67</v>
      </c>
    </row>
    <row r="47" spans="1:7" x14ac:dyDescent="0.2">
      <c r="A47" t="s">
        <v>157</v>
      </c>
      <c r="B47">
        <v>95860</v>
      </c>
      <c r="C47">
        <v>37298</v>
      </c>
      <c r="D47" s="8">
        <v>43917</v>
      </c>
      <c r="E47">
        <v>9528</v>
      </c>
      <c r="F47">
        <v>389</v>
      </c>
      <c r="G47" t="s">
        <v>67</v>
      </c>
    </row>
    <row r="48" spans="1:7" x14ac:dyDescent="0.2">
      <c r="A48" t="s">
        <v>158</v>
      </c>
      <c r="B48">
        <v>9060</v>
      </c>
      <c r="C48">
        <v>3196</v>
      </c>
      <c r="D48" s="8">
        <v>43917</v>
      </c>
      <c r="E48">
        <v>5940</v>
      </c>
      <c r="F48">
        <v>353</v>
      </c>
      <c r="G48" t="s">
        <v>67</v>
      </c>
    </row>
    <row r="49" spans="1:7" x14ac:dyDescent="0.2">
      <c r="A49" t="s">
        <v>159</v>
      </c>
      <c r="B49">
        <v>19705</v>
      </c>
      <c r="C49">
        <v>7092</v>
      </c>
      <c r="D49" s="8">
        <v>43917</v>
      </c>
      <c r="E49">
        <v>4523</v>
      </c>
      <c r="F49">
        <v>360</v>
      </c>
      <c r="G49" t="s">
        <v>67</v>
      </c>
    </row>
    <row r="50" spans="1:7" x14ac:dyDescent="0.2">
      <c r="A50" t="s">
        <v>160</v>
      </c>
      <c r="B50">
        <v>23746</v>
      </c>
      <c r="C50">
        <v>3450</v>
      </c>
      <c r="D50" s="8">
        <v>43917</v>
      </c>
      <c r="E50">
        <v>6367</v>
      </c>
      <c r="F50">
        <v>145</v>
      </c>
      <c r="G50" t="s">
        <v>67</v>
      </c>
    </row>
    <row r="51" spans="1:7" x14ac:dyDescent="0.2">
      <c r="A51" t="s">
        <v>161</v>
      </c>
      <c r="B51">
        <v>83627</v>
      </c>
      <c r="C51">
        <v>7497</v>
      </c>
      <c r="D51" s="8">
        <v>43917</v>
      </c>
      <c r="E51">
        <v>17046</v>
      </c>
      <c r="F51">
        <v>90</v>
      </c>
      <c r="G51" t="s">
        <v>67</v>
      </c>
    </row>
    <row r="52" spans="1:7" x14ac:dyDescent="0.2">
      <c r="A52" t="s">
        <v>162</v>
      </c>
      <c r="B52">
        <v>27005</v>
      </c>
      <c r="C52">
        <v>1387</v>
      </c>
      <c r="D52" s="8">
        <v>43917</v>
      </c>
      <c r="E52">
        <v>214</v>
      </c>
      <c r="F52">
        <v>51</v>
      </c>
      <c r="G52" t="s">
        <v>68</v>
      </c>
    </row>
    <row r="53" spans="1:7" x14ac:dyDescent="0.2">
      <c r="A53" t="s">
        <v>163</v>
      </c>
      <c r="B53">
        <v>2087</v>
      </c>
      <c r="C53">
        <v>212</v>
      </c>
      <c r="D53" s="8">
        <v>43914</v>
      </c>
      <c r="E53">
        <v>150</v>
      </c>
      <c r="F53">
        <v>102</v>
      </c>
      <c r="G53" t="s">
        <v>69</v>
      </c>
    </row>
    <row r="54" spans="1:7" x14ac:dyDescent="0.2">
      <c r="A54" t="s">
        <v>164</v>
      </c>
      <c r="B54">
        <v>5093</v>
      </c>
      <c r="D54" s="8">
        <v>43903</v>
      </c>
      <c r="E54">
        <v>276</v>
      </c>
      <c r="G54" t="s">
        <v>70</v>
      </c>
    </row>
    <row r="55" spans="1:7" x14ac:dyDescent="0.2">
      <c r="A55" t="s">
        <v>165</v>
      </c>
      <c r="B55">
        <v>11702</v>
      </c>
      <c r="C55">
        <v>280</v>
      </c>
      <c r="D55" s="8">
        <v>43917</v>
      </c>
      <c r="E55">
        <v>6095</v>
      </c>
      <c r="F55">
        <v>24</v>
      </c>
      <c r="G55" t="s">
        <v>71</v>
      </c>
    </row>
    <row r="56" spans="1:7" x14ac:dyDescent="0.2">
      <c r="A56" t="s">
        <v>166</v>
      </c>
      <c r="B56">
        <v>6900</v>
      </c>
      <c r="C56">
        <v>382</v>
      </c>
      <c r="D56" s="8">
        <v>43918</v>
      </c>
      <c r="E56">
        <v>2469</v>
      </c>
      <c r="F56">
        <v>55</v>
      </c>
      <c r="G56" t="s">
        <v>72</v>
      </c>
    </row>
    <row r="57" spans="1:7" x14ac:dyDescent="0.2">
      <c r="A57" t="s">
        <v>167</v>
      </c>
      <c r="B57">
        <v>24168</v>
      </c>
      <c r="C57">
        <v>2161</v>
      </c>
      <c r="D57" s="8">
        <v>43917</v>
      </c>
      <c r="E57">
        <v>737</v>
      </c>
      <c r="F57">
        <v>89</v>
      </c>
      <c r="G57" t="s">
        <v>73</v>
      </c>
    </row>
    <row r="58" spans="1:7" x14ac:dyDescent="0.2">
      <c r="A58" t="s">
        <v>168</v>
      </c>
      <c r="B58">
        <v>4462</v>
      </c>
      <c r="C58">
        <v>139</v>
      </c>
      <c r="D58" s="8">
        <v>43917</v>
      </c>
      <c r="E58">
        <v>9040</v>
      </c>
      <c r="F58">
        <v>31</v>
      </c>
      <c r="G58" t="s">
        <v>74</v>
      </c>
    </row>
    <row r="59" spans="1:7" x14ac:dyDescent="0.2">
      <c r="A59" t="s">
        <v>169</v>
      </c>
      <c r="B59">
        <v>2232</v>
      </c>
      <c r="C59">
        <v>367</v>
      </c>
      <c r="D59" s="8">
        <v>43914</v>
      </c>
      <c r="E59">
        <v>18</v>
      </c>
      <c r="F59">
        <v>164</v>
      </c>
      <c r="G59" t="s">
        <v>75</v>
      </c>
    </row>
    <row r="60" spans="1:7" x14ac:dyDescent="0.2">
      <c r="A60" t="s">
        <v>170</v>
      </c>
      <c r="B60">
        <v>802</v>
      </c>
      <c r="C60">
        <v>3</v>
      </c>
      <c r="D60" s="8">
        <v>43917</v>
      </c>
      <c r="E60">
        <v>29</v>
      </c>
      <c r="F60">
        <v>3.7</v>
      </c>
      <c r="G60" t="s">
        <v>76</v>
      </c>
    </row>
    <row r="61" spans="1:7" x14ac:dyDescent="0.2">
      <c r="A61" t="s">
        <v>171</v>
      </c>
      <c r="B61">
        <v>44137</v>
      </c>
      <c r="C61">
        <v>6881</v>
      </c>
      <c r="D61" s="8">
        <v>43915</v>
      </c>
      <c r="E61">
        <v>2533</v>
      </c>
      <c r="F61">
        <v>156</v>
      </c>
      <c r="G61" t="s">
        <v>77</v>
      </c>
    </row>
    <row r="62" spans="1:7" x14ac:dyDescent="0.2">
      <c r="A62" t="s">
        <v>172</v>
      </c>
      <c r="B62">
        <v>12683</v>
      </c>
      <c r="C62">
        <v>262</v>
      </c>
      <c r="D62" s="8">
        <v>43916</v>
      </c>
      <c r="E62">
        <v>2551</v>
      </c>
      <c r="F62">
        <v>21</v>
      </c>
      <c r="G62" t="s">
        <v>78</v>
      </c>
    </row>
    <row r="63" spans="1:7" x14ac:dyDescent="0.2">
      <c r="A63" t="s">
        <v>173</v>
      </c>
      <c r="B63">
        <v>78036</v>
      </c>
      <c r="C63">
        <v>3581</v>
      </c>
      <c r="D63" s="8">
        <v>43917</v>
      </c>
      <c r="E63">
        <v>14538</v>
      </c>
      <c r="F63">
        <v>46</v>
      </c>
      <c r="G63" t="s">
        <v>79</v>
      </c>
    </row>
    <row r="64" spans="1:7" x14ac:dyDescent="0.2">
      <c r="A64" t="s">
        <v>174</v>
      </c>
      <c r="B64">
        <v>13231</v>
      </c>
      <c r="C64">
        <v>1408</v>
      </c>
      <c r="D64" s="8">
        <v>43918</v>
      </c>
      <c r="E64">
        <v>62</v>
      </c>
      <c r="F64">
        <v>106</v>
      </c>
      <c r="G64" t="s">
        <v>80</v>
      </c>
    </row>
    <row r="65" spans="1:7" x14ac:dyDescent="0.2">
      <c r="A65" t="s">
        <v>175</v>
      </c>
      <c r="B65">
        <v>2519</v>
      </c>
      <c r="D65" s="8">
        <v>43906</v>
      </c>
      <c r="E65">
        <v>499</v>
      </c>
      <c r="G65" t="s">
        <v>81</v>
      </c>
    </row>
    <row r="66" spans="1:7" x14ac:dyDescent="0.2">
      <c r="A66" t="s">
        <v>176</v>
      </c>
      <c r="B66">
        <v>4856</v>
      </c>
      <c r="C66">
        <v>674</v>
      </c>
      <c r="D66" s="8">
        <v>43917</v>
      </c>
      <c r="E66">
        <v>1163</v>
      </c>
      <c r="F66">
        <v>139</v>
      </c>
      <c r="G66" t="s">
        <v>82</v>
      </c>
    </row>
    <row r="67" spans="1:7" x14ac:dyDescent="0.2">
      <c r="A67" t="s">
        <v>177</v>
      </c>
      <c r="B67">
        <v>10065</v>
      </c>
      <c r="C67">
        <v>635</v>
      </c>
      <c r="D67" s="8">
        <v>43917</v>
      </c>
      <c r="E67">
        <v>307</v>
      </c>
      <c r="F67">
        <v>63</v>
      </c>
      <c r="G67" t="s">
        <v>83</v>
      </c>
    </row>
    <row r="68" spans="1:7" x14ac:dyDescent="0.2">
      <c r="A68" t="s">
        <v>178</v>
      </c>
      <c r="B68">
        <v>2662</v>
      </c>
      <c r="C68">
        <v>1075</v>
      </c>
      <c r="D68" s="8">
        <v>43918</v>
      </c>
      <c r="E68">
        <v>26</v>
      </c>
      <c r="F68">
        <v>404</v>
      </c>
      <c r="G68" t="s">
        <v>84</v>
      </c>
    </row>
    <row r="69" spans="1:7" x14ac:dyDescent="0.2">
      <c r="A69" t="s">
        <v>179</v>
      </c>
      <c r="B69">
        <v>34067</v>
      </c>
      <c r="C69">
        <v>1244</v>
      </c>
      <c r="D69" s="8">
        <v>43917</v>
      </c>
      <c r="E69">
        <v>887</v>
      </c>
      <c r="F69">
        <v>37</v>
      </c>
      <c r="G69" t="s">
        <v>85</v>
      </c>
    </row>
    <row r="70" spans="1:7" x14ac:dyDescent="0.2">
      <c r="A70" t="s">
        <v>180</v>
      </c>
      <c r="B70">
        <v>25431</v>
      </c>
      <c r="C70">
        <v>4268</v>
      </c>
      <c r="D70" s="8">
        <v>43917</v>
      </c>
      <c r="E70">
        <v>2475</v>
      </c>
      <c r="F70">
        <v>168</v>
      </c>
      <c r="G70" t="s">
        <v>86</v>
      </c>
    </row>
    <row r="71" spans="1:7" x14ac:dyDescent="0.2">
      <c r="A71" t="s">
        <v>181</v>
      </c>
      <c r="B71">
        <v>19663</v>
      </c>
      <c r="C71">
        <v>1452</v>
      </c>
      <c r="D71" s="8">
        <v>43918</v>
      </c>
      <c r="E71">
        <v>1013</v>
      </c>
      <c r="F71">
        <v>74</v>
      </c>
      <c r="G71" t="s">
        <v>87</v>
      </c>
    </row>
    <row r="72" spans="1:7" x14ac:dyDescent="0.2">
      <c r="A72" t="s">
        <v>182</v>
      </c>
      <c r="B72">
        <v>243377</v>
      </c>
      <c r="C72">
        <v>1264</v>
      </c>
      <c r="D72" s="8">
        <v>43918</v>
      </c>
      <c r="E72">
        <v>1659</v>
      </c>
      <c r="F72">
        <v>5.2</v>
      </c>
      <c r="G72" t="s">
        <v>88</v>
      </c>
    </row>
    <row r="73" spans="1:7" x14ac:dyDescent="0.2">
      <c r="A73" t="s">
        <v>183</v>
      </c>
      <c r="B73">
        <v>1456</v>
      </c>
      <c r="C73">
        <v>462</v>
      </c>
      <c r="D73" s="8">
        <v>43916</v>
      </c>
      <c r="E73">
        <v>209</v>
      </c>
      <c r="F73">
        <v>317</v>
      </c>
      <c r="G73" t="s">
        <v>89</v>
      </c>
    </row>
    <row r="74" spans="1:7" x14ac:dyDescent="0.2">
      <c r="A74" t="s">
        <v>184</v>
      </c>
      <c r="B74">
        <v>39000</v>
      </c>
      <c r="C74">
        <v>558</v>
      </c>
      <c r="D74" s="8">
        <v>43915</v>
      </c>
      <c r="E74">
        <v>6838</v>
      </c>
      <c r="F74">
        <v>14</v>
      </c>
      <c r="G74" t="s">
        <v>90</v>
      </c>
    </row>
    <row r="75" spans="1:7" x14ac:dyDescent="0.2">
      <c r="A75" t="s">
        <v>185</v>
      </c>
      <c r="B75">
        <v>5664</v>
      </c>
      <c r="C75">
        <v>269</v>
      </c>
      <c r="D75" s="8">
        <v>43916</v>
      </c>
      <c r="E75">
        <v>1039</v>
      </c>
      <c r="F75">
        <v>47</v>
      </c>
      <c r="G75" t="s">
        <v>91</v>
      </c>
    </row>
    <row r="76" spans="1:7" x14ac:dyDescent="0.2">
      <c r="A76" t="s">
        <v>186</v>
      </c>
      <c r="B76">
        <v>18369</v>
      </c>
      <c r="C76">
        <v>638</v>
      </c>
      <c r="D76" s="8">
        <v>43916</v>
      </c>
      <c r="E76">
        <v>8772</v>
      </c>
      <c r="F76">
        <v>35</v>
      </c>
      <c r="G76" t="s">
        <v>92</v>
      </c>
    </row>
    <row r="77" spans="1:7" x14ac:dyDescent="0.2">
      <c r="A77" t="s">
        <v>187</v>
      </c>
      <c r="B77">
        <v>7425</v>
      </c>
      <c r="C77">
        <v>240</v>
      </c>
      <c r="D77" s="8">
        <v>43911</v>
      </c>
      <c r="E77">
        <v>126</v>
      </c>
      <c r="F77">
        <v>32</v>
      </c>
      <c r="G77" t="s">
        <v>93</v>
      </c>
    </row>
    <row r="78" spans="1:7" x14ac:dyDescent="0.2">
      <c r="A78" t="s">
        <v>188</v>
      </c>
      <c r="B78">
        <v>387925</v>
      </c>
      <c r="C78">
        <v>9478</v>
      </c>
      <c r="D78" s="8">
        <v>43918</v>
      </c>
      <c r="E78">
        <v>7502</v>
      </c>
      <c r="F78">
        <v>24</v>
      </c>
      <c r="G78" t="s">
        <v>94</v>
      </c>
    </row>
    <row r="79" spans="1:7" x14ac:dyDescent="0.2">
      <c r="A79" t="s">
        <v>189</v>
      </c>
      <c r="B79">
        <v>355000</v>
      </c>
      <c r="C79">
        <v>24926</v>
      </c>
      <c r="D79" s="8">
        <v>43911</v>
      </c>
      <c r="E79">
        <v>7596</v>
      </c>
      <c r="F79">
        <v>70</v>
      </c>
      <c r="G79" t="s">
        <v>95</v>
      </c>
    </row>
    <row r="80" spans="1:7" x14ac:dyDescent="0.2">
      <c r="A80" t="s">
        <v>190</v>
      </c>
      <c r="B80">
        <v>24500</v>
      </c>
      <c r="C80">
        <v>2510</v>
      </c>
      <c r="D80" s="8">
        <v>43915</v>
      </c>
      <c r="E80">
        <v>2859</v>
      </c>
      <c r="F80">
        <v>102</v>
      </c>
      <c r="G80" t="s">
        <v>96</v>
      </c>
    </row>
    <row r="81" spans="1:7" x14ac:dyDescent="0.2">
      <c r="A81" t="s">
        <v>191</v>
      </c>
      <c r="B81">
        <v>97012</v>
      </c>
      <c r="C81">
        <v>12161</v>
      </c>
      <c r="D81" s="8">
        <v>43917</v>
      </c>
      <c r="E81">
        <v>11320</v>
      </c>
      <c r="F81">
        <v>125</v>
      </c>
      <c r="G81" t="s">
        <v>97</v>
      </c>
    </row>
    <row r="82" spans="1:7" x14ac:dyDescent="0.2">
      <c r="A82" t="s">
        <v>192</v>
      </c>
      <c r="B82">
        <v>28507</v>
      </c>
      <c r="C82">
        <v>252</v>
      </c>
      <c r="D82" s="8">
        <v>43917</v>
      </c>
      <c r="E82">
        <v>1199</v>
      </c>
      <c r="F82">
        <v>8.8000000000000007</v>
      </c>
      <c r="G82" t="s">
        <v>98</v>
      </c>
    </row>
    <row r="83" spans="1:7" x14ac:dyDescent="0.2">
      <c r="A83" t="s">
        <v>193</v>
      </c>
      <c r="B83">
        <v>16531</v>
      </c>
      <c r="C83">
        <v>1245</v>
      </c>
      <c r="D83" s="8">
        <v>43918</v>
      </c>
      <c r="E83">
        <v>238</v>
      </c>
      <c r="F83">
        <v>75</v>
      </c>
      <c r="G83" t="s">
        <v>99</v>
      </c>
    </row>
    <row r="84" spans="1:7" x14ac:dyDescent="0.2">
      <c r="A84" t="s">
        <v>194</v>
      </c>
      <c r="B84">
        <v>47823</v>
      </c>
      <c r="C84">
        <v>5698</v>
      </c>
      <c r="D84" s="8">
        <v>43917</v>
      </c>
      <c r="E84">
        <v>575</v>
      </c>
      <c r="F84">
        <v>119</v>
      </c>
      <c r="G84" t="s">
        <v>100</v>
      </c>
    </row>
    <row r="85" spans="1:7" x14ac:dyDescent="0.2">
      <c r="A85" t="s">
        <v>195</v>
      </c>
      <c r="B85">
        <v>1401</v>
      </c>
      <c r="C85">
        <v>218</v>
      </c>
      <c r="D85" s="8">
        <v>43917</v>
      </c>
      <c r="E85">
        <v>33</v>
      </c>
      <c r="F85">
        <v>156</v>
      </c>
      <c r="G85" t="s">
        <v>101</v>
      </c>
    </row>
    <row r="86" spans="1:7" x14ac:dyDescent="0.2">
      <c r="A86" t="s">
        <v>196</v>
      </c>
      <c r="B86">
        <v>125000</v>
      </c>
      <c r="C86">
        <v>140</v>
      </c>
      <c r="D86" s="8">
        <v>43906</v>
      </c>
      <c r="E86">
        <v>13022</v>
      </c>
      <c r="F86">
        <v>1.1000000000000001</v>
      </c>
      <c r="G86" t="s">
        <v>102</v>
      </c>
    </row>
    <row r="87" spans="1:7" x14ac:dyDescent="0.2">
      <c r="A87" t="s">
        <v>197</v>
      </c>
      <c r="B87">
        <v>113777</v>
      </c>
      <c r="C87">
        <v>14579</v>
      </c>
      <c r="D87" s="8">
        <v>43917</v>
      </c>
      <c r="E87">
        <v>1684</v>
      </c>
      <c r="F87">
        <v>128</v>
      </c>
      <c r="G87" t="s">
        <v>103</v>
      </c>
    </row>
    <row r="88" spans="1:7" x14ac:dyDescent="0.2">
      <c r="A88" t="s">
        <v>198</v>
      </c>
      <c r="B88">
        <v>626667</v>
      </c>
      <c r="C88">
        <v>99447</v>
      </c>
      <c r="D88" s="8">
        <v>43917</v>
      </c>
      <c r="E88">
        <v>1909</v>
      </c>
      <c r="F88">
        <v>159</v>
      </c>
      <c r="G88" t="s">
        <v>104</v>
      </c>
    </row>
    <row r="89" spans="1:7" x14ac:dyDescent="0.2">
      <c r="A89" t="s">
        <v>199</v>
      </c>
      <c r="B89">
        <v>88480</v>
      </c>
      <c r="C89">
        <v>3801</v>
      </c>
      <c r="D89" s="8">
        <v>43917</v>
      </c>
      <c r="E89">
        <v>2239</v>
      </c>
      <c r="F89">
        <v>43</v>
      </c>
      <c r="G89" t="s">
        <v>105</v>
      </c>
    </row>
    <row r="90" spans="1:7" x14ac:dyDescent="0.2">
      <c r="A90" t="s">
        <v>200</v>
      </c>
      <c r="B90">
        <v>32468</v>
      </c>
      <c r="C90">
        <v>2765</v>
      </c>
      <c r="D90" s="8">
        <v>43917</v>
      </c>
      <c r="E90">
        <v>1512</v>
      </c>
      <c r="F90">
        <v>85</v>
      </c>
      <c r="G90" t="s">
        <v>106</v>
      </c>
    </row>
    <row r="91" spans="1:7" x14ac:dyDescent="0.2">
      <c r="A91" t="s">
        <v>201</v>
      </c>
      <c r="B91">
        <v>138376</v>
      </c>
      <c r="C91">
        <v>44635</v>
      </c>
      <c r="D91" s="8">
        <v>43917</v>
      </c>
      <c r="E91">
        <v>7113</v>
      </c>
      <c r="F91">
        <v>323</v>
      </c>
      <c r="G91" t="s">
        <v>107</v>
      </c>
    </row>
    <row r="92" spans="1:7" x14ac:dyDescent="0.2">
      <c r="A92" t="s">
        <v>202</v>
      </c>
      <c r="B92">
        <v>8825</v>
      </c>
      <c r="C92">
        <v>25372</v>
      </c>
      <c r="D92" s="8">
        <v>43917</v>
      </c>
      <c r="E92">
        <v>2857</v>
      </c>
      <c r="F92">
        <v>348</v>
      </c>
      <c r="G92" t="s">
        <v>108</v>
      </c>
    </row>
    <row r="93" spans="1:7" x14ac:dyDescent="0.2">
      <c r="A93" t="s">
        <v>203</v>
      </c>
      <c r="B93">
        <v>52715</v>
      </c>
      <c r="C93">
        <v>3700</v>
      </c>
      <c r="D93" s="8">
        <v>43917</v>
      </c>
      <c r="E93">
        <v>6923</v>
      </c>
      <c r="F93">
        <v>70</v>
      </c>
    </row>
    <row r="94" spans="1:7" x14ac:dyDescent="0.2">
      <c r="A94" t="s">
        <v>204</v>
      </c>
      <c r="B94">
        <v>1538</v>
      </c>
      <c r="C94">
        <v>189</v>
      </c>
      <c r="D94" s="8">
        <v>43914</v>
      </c>
      <c r="E94">
        <v>443</v>
      </c>
      <c r="F94">
        <v>123</v>
      </c>
      <c r="G94" t="s">
        <v>109</v>
      </c>
    </row>
    <row r="95" spans="1:7" x14ac:dyDescent="0.2">
      <c r="A95" t="s">
        <v>205</v>
      </c>
      <c r="B95">
        <v>35808</v>
      </c>
      <c r="C95">
        <v>169</v>
      </c>
      <c r="D95" s="8">
        <v>43918</v>
      </c>
      <c r="E95">
        <v>369</v>
      </c>
      <c r="F95">
        <v>4.7</v>
      </c>
      <c r="G95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8</v>
      </c>
      <c r="B1" t="s">
        <v>6</v>
      </c>
      <c r="C1" t="s">
        <v>7</v>
      </c>
    </row>
    <row r="2" spans="1:3" x14ac:dyDescent="0.2">
      <c r="A2" s="1">
        <v>43900</v>
      </c>
      <c r="B2" s="4">
        <v>1</v>
      </c>
      <c r="C2">
        <v>1</v>
      </c>
    </row>
    <row r="3" spans="1:3" x14ac:dyDescent="0.2">
      <c r="A3" s="1">
        <v>43901</v>
      </c>
      <c r="B3" s="4">
        <v>2</v>
      </c>
      <c r="C3">
        <v>1</v>
      </c>
    </row>
    <row r="4" spans="1:3" x14ac:dyDescent="0.2">
      <c r="A4" s="1">
        <v>43902</v>
      </c>
      <c r="B4" s="4">
        <v>3</v>
      </c>
      <c r="C4">
        <v>2</v>
      </c>
    </row>
    <row r="5" spans="1:3" x14ac:dyDescent="0.2">
      <c r="A5" s="1">
        <v>43903</v>
      </c>
      <c r="B5" s="4">
        <v>4</v>
      </c>
      <c r="C5">
        <v>5</v>
      </c>
    </row>
    <row r="6" spans="1:3" x14ac:dyDescent="0.2">
      <c r="A6" s="1">
        <v>43904</v>
      </c>
      <c r="B6" s="4">
        <v>5</v>
      </c>
      <c r="C6">
        <v>6</v>
      </c>
    </row>
    <row r="7" spans="1:3" x14ac:dyDescent="0.2">
      <c r="A7" s="1">
        <v>43905</v>
      </c>
      <c r="B7" s="4">
        <v>6</v>
      </c>
      <c r="C7">
        <v>18</v>
      </c>
    </row>
    <row r="8" spans="1:3" x14ac:dyDescent="0.2">
      <c r="A8" s="1">
        <v>43906</v>
      </c>
      <c r="B8" s="4">
        <v>7</v>
      </c>
      <c r="C8">
        <v>47</v>
      </c>
    </row>
    <row r="9" spans="1:3" x14ac:dyDescent="0.2">
      <c r="A9" s="1">
        <v>43907</v>
      </c>
      <c r="B9" s="4">
        <v>8</v>
      </c>
      <c r="C9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Covid-2019</vt:lpstr>
      <vt:lpstr>Tüm</vt:lpstr>
      <vt:lpstr>Özet</vt:lpstr>
      <vt:lpstr>Sayfa1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2020-03-31T19:35:15Z</dcterms:modified>
</cp:coreProperties>
</file>