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995" activeTab="1"/>
  </bookViews>
  <sheets>
    <sheet name="trig" sheetId="1" r:id="rId1"/>
    <sheet name="trackupdat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" i="2" l="1"/>
  <c r="E5" i="2"/>
  <c r="E6" i="2"/>
  <c r="E7" i="2"/>
  <c r="D7" i="2"/>
  <c r="D6" i="2"/>
  <c r="D5" i="2"/>
  <c r="F2" i="2" l="1"/>
  <c r="F17" i="2" s="1"/>
  <c r="E2" i="2"/>
  <c r="E17" i="2" s="1"/>
  <c r="D2" i="2"/>
  <c r="D17" i="2" s="1"/>
  <c r="F9" i="1"/>
  <c r="G9" i="1" s="1"/>
  <c r="H9" i="1" s="1"/>
  <c r="G2" i="2" l="1"/>
  <c r="H2" i="2" s="1"/>
  <c r="H11" i="1"/>
  <c r="J2" i="2" l="1"/>
  <c r="E8" i="2" s="1"/>
  <c r="I2" i="2"/>
  <c r="D8" i="2" s="1"/>
  <c r="K2" i="2" l="1"/>
  <c r="M2" i="2" l="1"/>
  <c r="E9" i="2" s="1"/>
  <c r="O2" i="2" s="1"/>
  <c r="D9" i="2" l="1"/>
  <c r="N2" i="2" s="1"/>
  <c r="P2" i="2" s="1"/>
  <c r="R2" i="2" s="1"/>
  <c r="E10" i="2" s="1"/>
  <c r="Q2" i="2" l="1"/>
  <c r="D10" i="2" s="1"/>
</calcChain>
</file>

<file path=xl/sharedStrings.xml><?xml version="1.0" encoding="utf-8"?>
<sst xmlns="http://schemas.openxmlformats.org/spreadsheetml/2006/main" count="31" uniqueCount="28">
  <si>
    <t>r</t>
  </si>
  <si>
    <t>x</t>
  </si>
  <si>
    <t>theta</t>
  </si>
  <si>
    <t>d</t>
  </si>
  <si>
    <t>sin theta</t>
  </si>
  <si>
    <t>y</t>
  </si>
  <si>
    <t>prev</t>
  </si>
  <si>
    <t>next</t>
  </si>
  <si>
    <t>a</t>
  </si>
  <si>
    <t>b</t>
  </si>
  <si>
    <t>c</t>
  </si>
  <si>
    <t>abdist</t>
  </si>
  <si>
    <t>disttoleg</t>
  </si>
  <si>
    <t>curr</t>
  </si>
  <si>
    <t>closePointOnLeg</t>
  </si>
  <si>
    <t>deltaXfromLeg</t>
  </si>
  <si>
    <t>deltaYfromLeg</t>
  </si>
  <si>
    <t>distToGoal</t>
  </si>
  <si>
    <t>_mbudget</t>
  </si>
  <si>
    <t>ubudget</t>
  </si>
  <si>
    <t>legTarget</t>
  </si>
  <si>
    <t>deltaXtoLegTarget</t>
  </si>
  <si>
    <t>deltaYtoLegTarget</t>
  </si>
  <si>
    <t>distToLegTarget</t>
  </si>
  <si>
    <t>scaleXtoBudget</t>
  </si>
  <si>
    <t>scaleYtoBudget</t>
  </si>
  <si>
    <t>demandPos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</si>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</sst>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trackupdate!$E$4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trackupdate!$D$5:$D$13</c:f>
              <c:numCache>
                <c:formatCode>General</c:formatCode>
                <c:ptCount val="9"/>
                <c:pt idx="0">
                  <c:v>1</c:v>
                </c:pt>
                <c:pt idx="1">
                  <c:v>6.875</c:v>
                </c:pt>
                <c:pt idx="2">
                  <c:v>1.25</c:v>
                </c:pt>
                <c:pt idx="3">
                  <c:v>2.6767891272032278</c:v>
                </c:pt>
                <c:pt idx="4">
                  <c:v>3.7526432531608851</c:v>
                </c:pt>
                <c:pt idx="5">
                  <c:v>2.815969059697947</c:v>
                </c:pt>
              </c:numCache>
            </c:numRef>
          </c:xVal>
          <c:yVal>
            <c:numRef>
              <c:f>trackupdate!$E$5:$E$13</c:f>
              <c:numCache>
                <c:formatCode>General</c:formatCode>
                <c:ptCount val="9"/>
                <c:pt idx="0">
                  <c:v>7.5</c:v>
                </c:pt>
                <c:pt idx="1">
                  <c:v>1.25</c:v>
                </c:pt>
                <c:pt idx="2">
                  <c:v>4.375</c:v>
                </c:pt>
                <c:pt idx="3">
                  <c:v>5.7161817795710341</c:v>
                </c:pt>
                <c:pt idx="4">
                  <c:v>4.5716561136586336</c:v>
                </c:pt>
                <c:pt idx="5">
                  <c:v>4.498052851820133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13663360"/>
        <c:axId val="113677440"/>
      </c:scatterChart>
      <c:valAx>
        <c:axId val="1136633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677440"/>
        <c:crosses val="autoZero"/>
        <c:crossBetween val="midCat"/>
      </c:valAx>
      <c:valAx>
        <c:axId val="113677440"/>
        <c:scaling>
          <c:orientation val="minMax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13663360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504827</xdr:colOff>
      <xdr:row>2</xdr:row>
      <xdr:rowOff>142876</xdr:rowOff>
    </xdr:from>
    <xdr:to>
      <xdr:col>14</xdr:col>
      <xdr:colOff>247651</xdr:colOff>
      <xdr:row>29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11"/>
  <sheetViews>
    <sheetView topLeftCell="A4" workbookViewId="0">
      <selection activeCell="E9" sqref="E9"/>
    </sheetView>
  </sheetViews>
  <sheetFormatPr defaultColWidth="14.7109375" defaultRowHeight="12.75" x14ac:dyDescent="0.2"/>
  <sheetData>
    <row r="7" spans="4:8" s="1" customFormat="1" x14ac:dyDescent="0.2">
      <c r="D7" s="1" t="s">
        <v>0</v>
      </c>
      <c r="E7" s="1" t="s">
        <v>1</v>
      </c>
      <c r="F7" s="1" t="s">
        <v>2</v>
      </c>
      <c r="G7" s="1" t="s">
        <v>4</v>
      </c>
      <c r="H7" s="1" t="s">
        <v>3</v>
      </c>
    </row>
    <row r="9" spans="4:8" x14ac:dyDescent="0.2">
      <c r="D9">
        <v>20</v>
      </c>
      <c r="E9">
        <v>2</v>
      </c>
      <c r="F9" s="2">
        <f>E9/D9</f>
        <v>0.1</v>
      </c>
      <c r="G9" s="2">
        <f>SIN(F9)</f>
        <v>9.9833416646828155E-2</v>
      </c>
      <c r="H9" s="2">
        <f>G9*D9</f>
        <v>1.9966683329365631</v>
      </c>
    </row>
    <row r="11" spans="4:8" x14ac:dyDescent="0.2">
      <c r="H11">
        <f>E9/F9 * G9</f>
        <v>1.9966683329365631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A3" sqref="A3"/>
    </sheetView>
  </sheetViews>
  <sheetFormatPr defaultRowHeight="12.75" x14ac:dyDescent="0.2"/>
  <cols>
    <col min="3" max="3" width="15.28515625" bestFit="1" customWidth="1"/>
  </cols>
  <sheetData>
    <row r="1" spans="1:18" x14ac:dyDescent="0.2">
      <c r="A1" t="s">
        <v>27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x14ac:dyDescent="0.2">
      <c r="A2">
        <v>160</v>
      </c>
      <c r="D2" s="2">
        <f>E6-E5</f>
        <v>-6.25</v>
      </c>
      <c r="E2" s="2">
        <f>D5-D6</f>
        <v>-5.875</v>
      </c>
      <c r="F2" s="2">
        <f>D6*E5-D5*E6</f>
        <v>50.3125</v>
      </c>
      <c r="G2" s="2">
        <f>SQRT(D2^2 + E2^2)</f>
        <v>8.5777692321488814</v>
      </c>
      <c r="H2" s="2">
        <f>(D2 * D7 + E2*E7 + F2) / G2</f>
        <v>1.9581868601741443</v>
      </c>
      <c r="I2" s="2">
        <f>D2*H2/G2</f>
        <v>-1.4267891272032276</v>
      </c>
      <c r="J2" s="2">
        <f>E2*H2/G2</f>
        <v>-1.3411817795710339</v>
      </c>
      <c r="K2" s="2">
        <f>SQRT((D6-D8)^2+(E6-E8)^2)</f>
        <v>6.1295802646381361</v>
      </c>
      <c r="L2">
        <f>PI() / 2</f>
        <v>1.5707963267948966</v>
      </c>
      <c r="M2" s="2">
        <f>MIN(K2,L2)</f>
        <v>1.5707963267948966</v>
      </c>
      <c r="N2" s="2">
        <f>D9-D7</f>
        <v>2.5026432531608851</v>
      </c>
      <c r="O2" s="2">
        <f>E9-E7</f>
        <v>0.19665611365863356</v>
      </c>
      <c r="P2" s="2">
        <f>SQRT(N2^2 +O2^2)</f>
        <v>2.5103579186305316</v>
      </c>
      <c r="Q2" s="2">
        <f xml:space="preserve"> N2 * M2 / P2</f>
        <v>1.565969059697947</v>
      </c>
      <c r="R2" s="2">
        <f xml:space="preserve"> O2 * M2 / P2</f>
        <v>0.1230528518201334</v>
      </c>
    </row>
    <row r="4" spans="1:18" x14ac:dyDescent="0.2">
      <c r="A4" t="s">
        <v>1</v>
      </c>
      <c r="B4" t="s">
        <v>5</v>
      </c>
      <c r="D4" t="s">
        <v>1</v>
      </c>
      <c r="E4" t="s">
        <v>5</v>
      </c>
    </row>
    <row r="5" spans="1:18" x14ac:dyDescent="0.2">
      <c r="A5">
        <v>160</v>
      </c>
      <c r="B5">
        <v>1200</v>
      </c>
      <c r="C5" t="s">
        <v>6</v>
      </c>
      <c r="D5">
        <f>A5/A2</f>
        <v>1</v>
      </c>
      <c r="E5">
        <f>B5/A2</f>
        <v>7.5</v>
      </c>
    </row>
    <row r="6" spans="1:18" x14ac:dyDescent="0.2">
      <c r="A6">
        <v>1100</v>
      </c>
      <c r="B6">
        <v>200</v>
      </c>
      <c r="C6" t="s">
        <v>7</v>
      </c>
      <c r="D6">
        <f>A6/A2</f>
        <v>6.875</v>
      </c>
      <c r="E6">
        <f>B6/A2</f>
        <v>1.25</v>
      </c>
    </row>
    <row r="7" spans="1:18" x14ac:dyDescent="0.2">
      <c r="A7">
        <v>200</v>
      </c>
      <c r="B7">
        <v>700</v>
      </c>
      <c r="C7" t="s">
        <v>13</v>
      </c>
      <c r="D7">
        <f>A7/A2</f>
        <v>1.25</v>
      </c>
      <c r="E7">
        <f>B7/A2</f>
        <v>4.375</v>
      </c>
    </row>
    <row r="8" spans="1:18" x14ac:dyDescent="0.2">
      <c r="C8" t="s">
        <v>14</v>
      </c>
      <c r="D8" s="2">
        <f>D7-I2</f>
        <v>2.6767891272032278</v>
      </c>
      <c r="E8" s="2">
        <f>E7-J2</f>
        <v>5.7161817795710341</v>
      </c>
    </row>
    <row r="9" spans="1:18" x14ac:dyDescent="0.2">
      <c r="C9" t="s">
        <v>20</v>
      </c>
      <c r="D9" s="2">
        <f>(D6-D8)/K2 * M2 + D8</f>
        <v>3.7526432531608851</v>
      </c>
      <c r="E9" s="2">
        <f>(E6-E8)/K2 * M2 + E8</f>
        <v>4.5716561136586336</v>
      </c>
    </row>
    <row r="10" spans="1:18" x14ac:dyDescent="0.2">
      <c r="C10" t="s">
        <v>26</v>
      </c>
      <c r="D10" s="2">
        <f>D7+Q2</f>
        <v>2.815969059697947</v>
      </c>
      <c r="E10" s="2">
        <f>E7+R2</f>
        <v>4.498052851820133</v>
      </c>
    </row>
    <row r="17" spans="4:6" x14ac:dyDescent="0.2">
      <c r="D17">
        <f>D2*A2</f>
        <v>-1000</v>
      </c>
      <c r="E17">
        <f>E2*A2</f>
        <v>-940</v>
      </c>
      <c r="F17">
        <f>F2*A2^2</f>
        <v>1288000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trig</vt:lpstr>
      <vt:lpstr>trackupdate</vt:lpstr>
      <vt:lpstr>Sheet3</vt:lpstr>
    </vt:vector>
  </TitlesOfParts>
  <Company>SELEX Galileo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Taylor, Donald (Selex ES, UK)</dc:creator>
  <cp:lastModifiedBy>Taylor, Donald (Selex ES, UK)</cp:lastModifiedBy>
  <dcterms:created xsi:type="dcterms:W3CDTF">2015-12-14T14:46:03Z</dcterms:created>
  <dcterms:modified xsi:type="dcterms:W3CDTF">2015-12-14T21:02:56Z</dcterms:modified>
</cp:coreProperties>
</file>