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gh\Google Drive\UT\Boot Camp\Homework\Unit 01\"/>
    </mc:Choice>
  </mc:AlternateContent>
  <xr:revisionPtr revIDLastSave="0" documentId="13_ncr:1_{D5C584C6-BBCA-4123-B9B2-E1FB1C95757C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Data Table" sheetId="1" r:id="rId1"/>
    <sheet name="Category Pivot Table" sheetId="5" r:id="rId2"/>
    <sheet name="Sub-Category Pivot Table" sheetId="6" r:id="rId3"/>
    <sheet name="Pivot table #3" sheetId="7" r:id="rId4"/>
    <sheet name="Bonus" sheetId="8" r:id="rId5"/>
  </sheets>
  <definedNames>
    <definedName name="_xlnm._FilterDatabase" localSheetId="0" hidden="1">'Data Table'!$A$1:$R$4115</definedName>
    <definedName name="state">'Data Table'!$F$1:$F$4115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B5" i="8"/>
  <c r="B13" i="8"/>
  <c r="B12" i="8"/>
  <c r="B11" i="8"/>
  <c r="B10" i="8"/>
  <c r="B9" i="8"/>
  <c r="B8" i="8"/>
  <c r="B7" i="8"/>
  <c r="B6" i="8"/>
  <c r="B4" i="8"/>
  <c r="C4" i="8"/>
  <c r="C3" i="8" l="1"/>
  <c r="B3" i="8"/>
  <c r="D2" i="8"/>
  <c r="C2" i="8"/>
  <c r="B2" i="8"/>
  <c r="E2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<sst xmlns="http://schemas.openxmlformats.org/spreadsheetml/2006/main" count="33108" uniqueCount="8401">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</sst>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6C8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3-4B7B-BF69-0CBBEDC33EB3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3-4B7B-BF69-0CBBEDC33EB3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A3-4B7B-BF69-0CBBEDC33EB3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A3-4B7B-BF69-0CBBEDC33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180640"/>
        <c:axId val="403184248"/>
      </c:barChart>
      <c:catAx>
        <c:axId val="4031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4248"/>
        <c:crosses val="autoZero"/>
        <c:auto val="1"/>
        <c:lblAlgn val="ctr"/>
        <c:lblOffset val="100"/>
        <c:noMultiLvlLbl val="0"/>
      </c:catAx>
      <c:valAx>
        <c:axId val="4031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4-4573-8D2E-9067AABF13DB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4-4573-8D2E-9067AABF13DB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4-4573-8D2E-9067AABF13DB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14-4573-8D2E-9067AABF1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192120"/>
        <c:axId val="403192448"/>
      </c:barChart>
      <c:catAx>
        <c:axId val="40319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92448"/>
        <c:crosses val="autoZero"/>
        <c:auto val="1"/>
        <c:lblAlgn val="ctr"/>
        <c:lblOffset val="100"/>
        <c:noMultiLvlLbl val="0"/>
      </c:catAx>
      <c:valAx>
        <c:axId val="4031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9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#3!PivotTable5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F-4C67-A71E-B796DF204D61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55</c:v>
                </c:pt>
                <c:pt idx="6">
                  <c:v>35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C5F-4C67-A71E-B796DF204D61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5F-4C67-A71E-B796DF204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373816"/>
        <c:axId val="731379720"/>
      </c:lineChart>
      <c:catAx>
        <c:axId val="73137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79720"/>
        <c:crosses val="autoZero"/>
        <c:auto val="1"/>
        <c:lblAlgn val="ctr"/>
        <c:lblOffset val="100"/>
        <c:noMultiLvlLbl val="0"/>
      </c:catAx>
      <c:valAx>
        <c:axId val="73137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7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Canceled</c:v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A-408D-99A5-D685B53B721C}"/>
            </c:ext>
          </c:extLst>
        </c:ser>
        <c:ser>
          <c:idx val="1"/>
          <c:order val="1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A-408D-99A5-D685B53B721C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AA-408D-99A5-D685B53B7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91832"/>
        <c:axId val="275692488"/>
      </c:lineChart>
      <c:catAx>
        <c:axId val="27569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92488"/>
        <c:crosses val="autoZero"/>
        <c:auto val="1"/>
        <c:lblAlgn val="ctr"/>
        <c:lblOffset val="100"/>
        <c:noMultiLvlLbl val="0"/>
      </c:catAx>
      <c:valAx>
        <c:axId val="2756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9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185737</xdr:rowOff>
    </xdr:from>
    <xdr:to>
      <xdr:col>13</xdr:col>
      <xdr:colOff>561975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3D6E6-8956-4816-AD27-69A8AB9A8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4762</xdr:rowOff>
    </xdr:from>
    <xdr:to>
      <xdr:col>13</xdr:col>
      <xdr:colOff>457200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ED942-0842-4497-8D7B-E83B9077C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14287</xdr:rowOff>
    </xdr:from>
    <xdr:to>
      <xdr:col>13</xdr:col>
      <xdr:colOff>457200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04501-441F-4B33-A208-B44F8A09E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13</xdr:row>
      <xdr:rowOff>138112</xdr:rowOff>
    </xdr:from>
    <xdr:to>
      <xdr:col>6</xdr:col>
      <xdr:colOff>1114425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BBBB9-57C3-4045-96DB-F63E2F7D0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 Elghonimi" refreshedDate="43602.959528935186" createdVersion="6" refreshedVersion="6" minRefreshableVersion="3" recordCount="4114" xr:uid="{18FA405D-717C-49EF-ADE0-2E33A12534D6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 Elghonimi" refreshedDate="43602.971774537036" createdVersion="6" refreshedVersion="6" minRefreshableVersion="3" recordCount="4114" xr:uid="{96F765E5-C70E-46FD-A33F-D97F32C3210D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11831-B028-49C4-8924-22F940A7690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01E8A-0FEB-423E-86D5-85DBB044439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94DA4-70AA-4103-8E09-F766E869CE1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7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70" zoomScaleNormal="70" workbookViewId="0">
      <selection activeCell="O1" sqref="O1:O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customWidth="1"/>
    <col min="16" max="16" width="25.85546875" customWidth="1"/>
    <col min="17" max="17" width="25.28515625" customWidth="1"/>
    <col min="18" max="18" width="21.42578125" customWidth="1"/>
    <col min="19" max="19" width="34.85546875" style="11" customWidth="1"/>
    <col min="20" max="20" width="3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0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ROUND(E2/L2,0)</f>
        <v>64</v>
      </c>
      <c r="Q2" t="s">
        <v>8309</v>
      </c>
      <c r="R2" t="s">
        <v>8310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ROUND(E3/L3,0)</f>
        <v>185</v>
      </c>
      <c r="Q3" t="s">
        <v>8309</v>
      </c>
      <c r="R3" t="s">
        <v>8310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8309</v>
      </c>
      <c r="R9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8309</v>
      </c>
      <c r="R20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8309</v>
      </c>
      <c r="R22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8309</v>
      </c>
      <c r="R40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8309</v>
      </c>
      <c r="R46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8309</v>
      </c>
      <c r="R48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8309</v>
      </c>
      <c r="R5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8309</v>
      </c>
      <c r="R58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8309</v>
      </c>
      <c r="R61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8309</v>
      </c>
      <c r="R62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8309</v>
      </c>
      <c r="R6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ROUND(E67/L67,0)</f>
        <v>132</v>
      </c>
      <c r="Q67" t="s">
        <v>8309</v>
      </c>
      <c r="R67" t="s">
        <v>8311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8309</v>
      </c>
      <c r="R74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8309</v>
      </c>
      <c r="R79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8309</v>
      </c>
      <c r="R8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8309</v>
      </c>
      <c r="R89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8309</v>
      </c>
      <c r="R91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8309</v>
      </c>
      <c r="R100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8309</v>
      </c>
      <c r="R108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8309</v>
      </c>
      <c r="R114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8309</v>
      </c>
      <c r="R117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ROUND(E131/L131,0)</f>
        <v>#DIV/0!</v>
      </c>
      <c r="Q131" t="s">
        <v>8309</v>
      </c>
      <c r="R131" t="s">
        <v>8312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ROUND(E195/L195,0)</f>
        <v>#DIV/0!</v>
      </c>
      <c r="Q195" t="s">
        <v>8309</v>
      </c>
      <c r="R195" t="s">
        <v>8313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8309</v>
      </c>
      <c r="R202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8309</v>
      </c>
      <c r="R21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8309</v>
      </c>
      <c r="R254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8309</v>
      </c>
      <c r="R256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ROUND(E259/L259,0)</f>
        <v>67</v>
      </c>
      <c r="Q259" t="s">
        <v>8309</v>
      </c>
      <c r="R259" t="s">
        <v>8314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8309</v>
      </c>
      <c r="R267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8309</v>
      </c>
      <c r="R272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8309</v>
      </c>
      <c r="R27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8309</v>
      </c>
      <c r="R278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8309</v>
      </c>
      <c r="R282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8309</v>
      </c>
      <c r="R288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8309</v>
      </c>
      <c r="R299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8309</v>
      </c>
      <c r="R305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8309</v>
      </c>
      <c r="R309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ROUND(E323/L323,0)</f>
        <v>107</v>
      </c>
      <c r="Q323" t="s">
        <v>8309</v>
      </c>
      <c r="R323" t="s">
        <v>8314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8309</v>
      </c>
      <c r="R348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8309</v>
      </c>
      <c r="R361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8309</v>
      </c>
      <c r="R368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ROUND(E387/L387,0)</f>
        <v>112</v>
      </c>
      <c r="Q387" t="s">
        <v>8309</v>
      </c>
      <c r="R387" t="s">
        <v>8314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8309</v>
      </c>
      <c r="R390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8309</v>
      </c>
      <c r="R391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8309</v>
      </c>
      <c r="R39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8309</v>
      </c>
      <c r="R398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8309</v>
      </c>
      <c r="R406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8309</v>
      </c>
      <c r="R412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8309</v>
      </c>
      <c r="R419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8309</v>
      </c>
      <c r="R424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8309</v>
      </c>
      <c r="R43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ROUND(E451/L451,0)</f>
        <v>9</v>
      </c>
      <c r="Q451" t="s">
        <v>8309</v>
      </c>
      <c r="R451" t="s">
        <v>8315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8309</v>
      </c>
      <c r="R457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8309</v>
      </c>
      <c r="R458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8309</v>
      </c>
      <c r="R482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8309</v>
      </c>
      <c r="R487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8309</v>
      </c>
      <c r="R502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ROUND(E515/L515,0)</f>
        <v>102</v>
      </c>
      <c r="Q515" t="s">
        <v>8309</v>
      </c>
      <c r="R515" t="s">
        <v>8315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8309</v>
      </c>
      <c r="R521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8316</v>
      </c>
      <c r="R537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8316</v>
      </c>
      <c r="R538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ROUND(E579/L579,0)</f>
        <v>10</v>
      </c>
      <c r="Q579" t="s">
        <v>8318</v>
      </c>
      <c r="R579" t="s">
        <v>8319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8318</v>
      </c>
      <c r="R590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8318</v>
      </c>
      <c r="R597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8318</v>
      </c>
      <c r="R607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8318</v>
      </c>
      <c r="R635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8318</v>
      </c>
      <c r="R642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ROUND(E643/L643,0)</f>
        <v>151</v>
      </c>
      <c r="Q643" t="s">
        <v>8318</v>
      </c>
      <c r="R643" t="s">
        <v>8320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8318</v>
      </c>
      <c r="R678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8318</v>
      </c>
      <c r="R700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ROUND(E707/L707,0)</f>
        <v>195</v>
      </c>
      <c r="Q707" t="s">
        <v>8318</v>
      </c>
      <c r="R707" t="s">
        <v>8320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8318</v>
      </c>
      <c r="R714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8318</v>
      </c>
      <c r="R719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8321</v>
      </c>
      <c r="R725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8321</v>
      </c>
      <c r="R729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8321</v>
      </c>
      <c r="R740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ROUND(E771/L771,0)</f>
        <v>32</v>
      </c>
      <c r="Q771" t="s">
        <v>8321</v>
      </c>
      <c r="R771" t="s">
        <v>8323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8324</v>
      </c>
      <c r="R78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8324</v>
      </c>
      <c r="R787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8324</v>
      </c>
      <c r="R791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8324</v>
      </c>
      <c r="R794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8324</v>
      </c>
      <c r="R804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8324</v>
      </c>
      <c r="R806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8324</v>
      </c>
      <c r="R830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ROUND(E835/L835,0)</f>
        <v>149</v>
      </c>
      <c r="Q835" t="s">
        <v>8324</v>
      </c>
      <c r="R835" t="s">
        <v>8325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8324</v>
      </c>
      <c r="R84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8324</v>
      </c>
      <c r="R844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8324</v>
      </c>
      <c r="R857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8324</v>
      </c>
      <c r="R867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8324</v>
      </c>
      <c r="R871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8324</v>
      </c>
      <c r="R879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8324</v>
      </c>
      <c r="R896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8324</v>
      </c>
      <c r="R898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ROUND(E899/L899,0)</f>
        <v>#DIV/0!</v>
      </c>
      <c r="Q899" t="s">
        <v>8324</v>
      </c>
      <c r="R899" t="s">
        <v>8328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8324</v>
      </c>
      <c r="R92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8324</v>
      </c>
      <c r="R926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8318</v>
      </c>
      <c r="R944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8318</v>
      </c>
      <c r="R947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8318</v>
      </c>
      <c r="R95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ROUND(E963/L963,0)</f>
        <v>364</v>
      </c>
      <c r="Q963" t="s">
        <v>8318</v>
      </c>
      <c r="R963" t="s">
        <v>8320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8318</v>
      </c>
      <c r="R981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8318</v>
      </c>
      <c r="R985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8318</v>
      </c>
      <c r="R1007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8324</v>
      </c>
      <c r="R1024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ROUND(E1027/L1027,0)</f>
        <v>72</v>
      </c>
      <c r="Q1027" t="s">
        <v>8324</v>
      </c>
      <c r="R1027" t="s">
        <v>8329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8324</v>
      </c>
      <c r="R1035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8330</v>
      </c>
      <c r="R1047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8332</v>
      </c>
      <c r="R1068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8332</v>
      </c>
      <c r="R1070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8332</v>
      </c>
      <c r="R1081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8332</v>
      </c>
      <c r="R1084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ROUND(E1091/L1091,0)</f>
        <v>24</v>
      </c>
      <c r="Q1091" t="s">
        <v>8332</v>
      </c>
      <c r="R1091" t="s">
        <v>8333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8332</v>
      </c>
      <c r="R1118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ROUND(E1155/L1155,0)</f>
        <v>50</v>
      </c>
      <c r="Q1155" t="s">
        <v>8335</v>
      </c>
      <c r="R1155" t="s">
        <v>8336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8335</v>
      </c>
      <c r="R1167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8337</v>
      </c>
      <c r="R1195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8337</v>
      </c>
      <c r="R1204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8337</v>
      </c>
      <c r="R1208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ROUND(E1219/L1219,0)</f>
        <v>149</v>
      </c>
      <c r="Q1219" t="s">
        <v>8337</v>
      </c>
      <c r="R1219" t="s">
        <v>8338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8337</v>
      </c>
      <c r="R1221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8324</v>
      </c>
      <c r="R1246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8324</v>
      </c>
      <c r="R1247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8324</v>
      </c>
      <c r="R1251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8324</v>
      </c>
      <c r="R1258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8324</v>
      </c>
      <c r="R1271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8324</v>
      </c>
      <c r="R1272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ROUND(E1283/L1283,0)</f>
        <v>105</v>
      </c>
      <c r="Q1283" t="s">
        <v>8324</v>
      </c>
      <c r="R1283" t="s">
        <v>8325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8324</v>
      </c>
      <c r="R1284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8316</v>
      </c>
      <c r="R1291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8316</v>
      </c>
      <c r="R1300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8318</v>
      </c>
      <c r="R1309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8318</v>
      </c>
      <c r="R1328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ROUND(E1347/L1347,0)</f>
        <v>54</v>
      </c>
      <c r="Q1347" t="s">
        <v>8321</v>
      </c>
      <c r="R1347" t="s">
        <v>8322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8321</v>
      </c>
      <c r="R1350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8321</v>
      </c>
      <c r="R1358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8324</v>
      </c>
      <c r="R1366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8324</v>
      </c>
      <c r="R1380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8324</v>
      </c>
      <c r="R1381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8324</v>
      </c>
      <c r="R1392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ROUND(E1411/L1411,0)</f>
        <v>#DIV/0!</v>
      </c>
      <c r="Q1411" t="s">
        <v>8321</v>
      </c>
      <c r="R1411" t="s">
        <v>8340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8321</v>
      </c>
      <c r="R1432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8321</v>
      </c>
      <c r="R1470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ROUND(E1475/L1475,0)</f>
        <v>38</v>
      </c>
      <c r="Q1475" t="s">
        <v>8321</v>
      </c>
      <c r="R1475" t="s">
        <v>8341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8321</v>
      </c>
      <c r="R1476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8337</v>
      </c>
      <c r="R1509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8337</v>
      </c>
      <c r="R1512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8337</v>
      </c>
      <c r="R1532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8337</v>
      </c>
      <c r="R1536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ROUND(E1539/L1539,0)</f>
        <v>96</v>
      </c>
      <c r="Q1539" t="s">
        <v>8337</v>
      </c>
      <c r="R1539" t="s">
        <v>8338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8337</v>
      </c>
      <c r="R1541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8321</v>
      </c>
      <c r="R1569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8321</v>
      </c>
      <c r="R1577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8321</v>
      </c>
      <c r="R1579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8337</v>
      </c>
      <c r="R1602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ROUND(E1603/L1603,0)</f>
        <v>48</v>
      </c>
      <c r="Q1603" t="s">
        <v>8324</v>
      </c>
      <c r="R1603" t="s">
        <v>8325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8324</v>
      </c>
      <c r="R1616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8324</v>
      </c>
      <c r="R1621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8324</v>
      </c>
      <c r="R1624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8324</v>
      </c>
      <c r="R1628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8324</v>
      </c>
      <c r="R1634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8324</v>
      </c>
      <c r="R1666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ROUND(E1667/L1667,0)</f>
        <v>45</v>
      </c>
      <c r="Q1667" t="s">
        <v>8324</v>
      </c>
      <c r="R1667" t="s">
        <v>8345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8324</v>
      </c>
      <c r="R1670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8324</v>
      </c>
      <c r="R1672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8324</v>
      </c>
      <c r="R1678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8324</v>
      </c>
      <c r="R169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8324</v>
      </c>
      <c r="R1699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8324</v>
      </c>
      <c r="R1705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8324</v>
      </c>
      <c r="R1711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8324</v>
      </c>
      <c r="R1719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ROUND(E1731/L1731,0)</f>
        <v>#DIV/0!</v>
      </c>
      <c r="Q1731" t="s">
        <v>8324</v>
      </c>
      <c r="R1731" t="s">
        <v>8346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8324</v>
      </c>
      <c r="R1739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8337</v>
      </c>
      <c r="R1744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8337</v>
      </c>
      <c r="R1749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8337</v>
      </c>
      <c r="R177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8337</v>
      </c>
      <c r="R1777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8337</v>
      </c>
      <c r="R1782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8337</v>
      </c>
      <c r="R1792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ROUND(E1795/L1795,0)</f>
        <v>20</v>
      </c>
      <c r="Q1795" t="s">
        <v>8337</v>
      </c>
      <c r="R1795" t="s">
        <v>8338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8337</v>
      </c>
      <c r="R1805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8337</v>
      </c>
      <c r="R1822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8324</v>
      </c>
      <c r="R1824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8324</v>
      </c>
      <c r="R1826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ROUND(E1859/L1859,0)</f>
        <v>136</v>
      </c>
      <c r="Q1859" t="s">
        <v>8324</v>
      </c>
      <c r="R1859" t="s">
        <v>8325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8324</v>
      </c>
      <c r="R1862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8332</v>
      </c>
      <c r="R1864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8324</v>
      </c>
      <c r="R1896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8324</v>
      </c>
      <c r="R1899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8318</v>
      </c>
      <c r="R1921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ROUND(E1923/L1923,0)</f>
        <v>54</v>
      </c>
      <c r="Q1923" t="s">
        <v>8324</v>
      </c>
      <c r="R1923" t="s">
        <v>8328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8324</v>
      </c>
      <c r="R1930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8324</v>
      </c>
      <c r="R1934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8324</v>
      </c>
      <c r="R1937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8318</v>
      </c>
      <c r="R1947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8318</v>
      </c>
      <c r="R1948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8318</v>
      </c>
      <c r="R1951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8318</v>
      </c>
      <c r="R1959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8318</v>
      </c>
      <c r="R1961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ROUND(E1987/L1987,0)</f>
        <v>13</v>
      </c>
      <c r="Q1987" t="s">
        <v>8337</v>
      </c>
      <c r="R1987" t="s">
        <v>8349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8318</v>
      </c>
      <c r="R2018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8318</v>
      </c>
      <c r="R2022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8318</v>
      </c>
      <c r="R2029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8318</v>
      </c>
      <c r="R2038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8318</v>
      </c>
      <c r="R2042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8318</v>
      </c>
      <c r="R2047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ROUND(E2051/L2051,0)</f>
        <v>81</v>
      </c>
      <c r="Q2051" t="s">
        <v>8318</v>
      </c>
      <c r="R2051" t="s">
        <v>8348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8324</v>
      </c>
      <c r="R208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8324</v>
      </c>
      <c r="R2090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8324</v>
      </c>
      <c r="R2092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8324</v>
      </c>
      <c r="R209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8324</v>
      </c>
      <c r="R2097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8324</v>
      </c>
      <c r="R2099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ROUND(E2115/L2115,0)</f>
        <v>69</v>
      </c>
      <c r="Q2115" t="s">
        <v>8324</v>
      </c>
      <c r="R2115" t="s">
        <v>8328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8332</v>
      </c>
      <c r="R2129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8332</v>
      </c>
      <c r="R2137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8332</v>
      </c>
      <c r="R215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8324</v>
      </c>
      <c r="R216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8324</v>
      </c>
      <c r="R2174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ROUND(E2179/L2179,0)</f>
        <v>66</v>
      </c>
      <c r="Q2179" t="s">
        <v>8324</v>
      </c>
      <c r="R2179" t="s">
        <v>8325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8332</v>
      </c>
      <c r="R2185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8332</v>
      </c>
      <c r="R2187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8324</v>
      </c>
      <c r="R220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8324</v>
      </c>
      <c r="R2207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8324</v>
      </c>
      <c r="R2218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8332</v>
      </c>
      <c r="R2235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ROUND(E2243/L2243,0)</f>
        <v>49</v>
      </c>
      <c r="Q2243" t="s">
        <v>8332</v>
      </c>
      <c r="R2243" t="s">
        <v>8350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8332</v>
      </c>
      <c r="R2247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8332</v>
      </c>
      <c r="R2251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8332</v>
      </c>
      <c r="R2270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8332</v>
      </c>
      <c r="R2274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8332</v>
      </c>
      <c r="R2277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8332</v>
      </c>
      <c r="R2280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8332</v>
      </c>
      <c r="R2281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8324</v>
      </c>
      <c r="R2287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ROUND(E2307/L2307,0)</f>
        <v>109</v>
      </c>
      <c r="Q2307" t="s">
        <v>8324</v>
      </c>
      <c r="R2307" t="s">
        <v>8328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8324</v>
      </c>
      <c r="R2309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8335</v>
      </c>
      <c r="R2324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8335</v>
      </c>
      <c r="R2329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8335</v>
      </c>
      <c r="R2330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8335</v>
      </c>
      <c r="R2340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8318</v>
      </c>
      <c r="R2357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ROUND(E2371/L2371,0)</f>
        <v>#DIV/0!</v>
      </c>
      <c r="Q2371" t="s">
        <v>8318</v>
      </c>
      <c r="R2371" t="s">
        <v>8319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8335</v>
      </c>
      <c r="R2405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ROUND(E2435/L2435,0)</f>
        <v>#DIV/0!</v>
      </c>
      <c r="Q2435" t="s">
        <v>8335</v>
      </c>
      <c r="R2435" t="s">
        <v>8336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8335</v>
      </c>
      <c r="R2444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8335</v>
      </c>
      <c r="R2456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8324</v>
      </c>
      <c r="R2470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8324</v>
      </c>
      <c r="R2477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8324</v>
      </c>
      <c r="R2492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8324</v>
      </c>
      <c r="R2496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ROUND(E2499/L2499,0)</f>
        <v>81</v>
      </c>
      <c r="Q2499" t="s">
        <v>8324</v>
      </c>
      <c r="R2499" t="s">
        <v>8328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8324</v>
      </c>
      <c r="R2501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8324</v>
      </c>
      <c r="R2502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8335</v>
      </c>
      <c r="R250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8335</v>
      </c>
      <c r="R2512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8324</v>
      </c>
      <c r="R2527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8324</v>
      </c>
      <c r="R254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8324</v>
      </c>
      <c r="R2547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8324</v>
      </c>
      <c r="R2548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8324</v>
      </c>
      <c r="R2550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8324</v>
      </c>
      <c r="R2555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8324</v>
      </c>
      <c r="R2560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ROUND(E2563/L2563,0)</f>
        <v>#DIV/0!</v>
      </c>
      <c r="Q2563" t="s">
        <v>8335</v>
      </c>
      <c r="R2563" t="s">
        <v>8336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8318</v>
      </c>
      <c r="R260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8318</v>
      </c>
      <c r="R2608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8318</v>
      </c>
      <c r="R262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8318</v>
      </c>
      <c r="R2626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ROUND(E2627/L2627,0)</f>
        <v>28</v>
      </c>
      <c r="Q2627" t="s">
        <v>8318</v>
      </c>
      <c r="R2627" t="s">
        <v>8354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8318</v>
      </c>
      <c r="R2636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8318</v>
      </c>
      <c r="R2645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8318</v>
      </c>
      <c r="R265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8318</v>
      </c>
      <c r="R2656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8318</v>
      </c>
      <c r="R2658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8318</v>
      </c>
      <c r="R2660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8318</v>
      </c>
      <c r="R2661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8318</v>
      </c>
      <c r="R2670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8318</v>
      </c>
      <c r="R267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8318</v>
      </c>
      <c r="R2679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8335</v>
      </c>
      <c r="R2690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ROUND(E2691/L2691,0)</f>
        <v>1</v>
      </c>
      <c r="Q2691" t="s">
        <v>8335</v>
      </c>
      <c r="R2691" t="s">
        <v>8336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8335</v>
      </c>
      <c r="R2702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8316</v>
      </c>
      <c r="R271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8316</v>
      </c>
      <c r="R2719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8316</v>
      </c>
      <c r="R2722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ROUND(E2755/L2755,0)</f>
        <v>48</v>
      </c>
      <c r="Q2755" t="s">
        <v>8321</v>
      </c>
      <c r="R2755" t="s">
        <v>8357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8321</v>
      </c>
      <c r="R2758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8316</v>
      </c>
      <c r="R2790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ROUND(E2819/L2819,0)</f>
        <v>24</v>
      </c>
      <c r="Q2819" t="s">
        <v>8316</v>
      </c>
      <c r="R2819" t="s">
        <v>8317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8316</v>
      </c>
      <c r="R2862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8316</v>
      </c>
      <c r="R2879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ROUND(E2883/L2883,0)</f>
        <v>#DIV/0!</v>
      </c>
      <c r="Q2883" t="s">
        <v>8316</v>
      </c>
      <c r="R2883" t="s">
        <v>8317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8316</v>
      </c>
      <c r="R2910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8316</v>
      </c>
      <c r="R2927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ROUND(E2947/L2947,0)</f>
        <v>#DIV/0!</v>
      </c>
      <c r="Q2947" t="s">
        <v>8316</v>
      </c>
      <c r="R2947" t="s">
        <v>8356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8316</v>
      </c>
      <c r="R2987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8316</v>
      </c>
      <c r="R2990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8316</v>
      </c>
      <c r="R2998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8316</v>
      </c>
      <c r="R3008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ROUND(E3011/L3011,0)</f>
        <v>234</v>
      </c>
      <c r="Q3011" t="s">
        <v>8316</v>
      </c>
      <c r="R3011" t="s">
        <v>8356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8316</v>
      </c>
      <c r="R3016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8316</v>
      </c>
      <c r="R3020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8316</v>
      </c>
      <c r="R3025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8316</v>
      </c>
      <c r="R3050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8316</v>
      </c>
      <c r="R305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8316</v>
      </c>
      <c r="R3065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ROUND(E3075/L3075,0)</f>
        <v>92</v>
      </c>
      <c r="Q3075" t="s">
        <v>8316</v>
      </c>
      <c r="R3075" t="s">
        <v>8356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8316</v>
      </c>
      <c r="R3076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8316</v>
      </c>
      <c r="R3077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8316</v>
      </c>
      <c r="R3087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8316</v>
      </c>
      <c r="R3095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8316</v>
      </c>
      <c r="R3108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8316</v>
      </c>
      <c r="R3109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8316</v>
      </c>
      <c r="R311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8316</v>
      </c>
      <c r="R3122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8316</v>
      </c>
      <c r="R3128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8316</v>
      </c>
      <c r="R3136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ROUND(E3139/L3139,0)</f>
        <v>50</v>
      </c>
      <c r="Q3139" t="s">
        <v>8316</v>
      </c>
      <c r="R3139" t="s">
        <v>8317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8316</v>
      </c>
      <c r="R3149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8316</v>
      </c>
      <c r="R3160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8316</v>
      </c>
      <c r="R3166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8316</v>
      </c>
      <c r="R3175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8316</v>
      </c>
      <c r="R3201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ROUND(E3203/L3203,0)</f>
        <v>13</v>
      </c>
      <c r="Q3203" t="s">
        <v>8316</v>
      </c>
      <c r="R3203" t="s">
        <v>8358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8316</v>
      </c>
      <c r="R3211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8316</v>
      </c>
      <c r="R321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8316</v>
      </c>
      <c r="R3225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8316</v>
      </c>
      <c r="R3232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ROUND(E3267/L3267,0)</f>
        <v>70</v>
      </c>
      <c r="Q3267" t="s">
        <v>8316</v>
      </c>
      <c r="R3267" t="s">
        <v>8317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8316</v>
      </c>
      <c r="R3268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8316</v>
      </c>
      <c r="R3279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8316</v>
      </c>
      <c r="R3281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8316</v>
      </c>
      <c r="R330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8316</v>
      </c>
      <c r="R3317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8316</v>
      </c>
      <c r="R3319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ROUND(E3331/L3331,0)</f>
        <v>45</v>
      </c>
      <c r="Q3331" t="s">
        <v>8316</v>
      </c>
      <c r="R3331" t="s">
        <v>8317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8316</v>
      </c>
      <c r="R3338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8316</v>
      </c>
      <c r="R3344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8316</v>
      </c>
      <c r="R3367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8316</v>
      </c>
      <c r="R3379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8316</v>
      </c>
      <c r="R3382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8316</v>
      </c>
      <c r="R3389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8316</v>
      </c>
      <c r="R3392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ROUND(E3395/L3395,0)</f>
        <v>36</v>
      </c>
      <c r="Q3395" t="s">
        <v>8316</v>
      </c>
      <c r="R3395" t="s">
        <v>8317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8316</v>
      </c>
      <c r="R3397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8316</v>
      </c>
      <c r="R3398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8316</v>
      </c>
      <c r="R3400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8316</v>
      </c>
      <c r="R3411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8316</v>
      </c>
      <c r="R3435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8316</v>
      </c>
      <c r="R3436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8316</v>
      </c>
      <c r="R3440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8316</v>
      </c>
      <c r="R3444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ROUND(E3459/L3459,0)</f>
        <v>51</v>
      </c>
      <c r="Q3459" t="s">
        <v>8316</v>
      </c>
      <c r="R3459" t="s">
        <v>8317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8316</v>
      </c>
      <c r="R3470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8316</v>
      </c>
      <c r="R347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8316</v>
      </c>
      <c r="R3480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8316</v>
      </c>
      <c r="R3481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8316</v>
      </c>
      <c r="R348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8316</v>
      </c>
      <c r="R3497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8316</v>
      </c>
      <c r="R3499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8316</v>
      </c>
      <c r="R3502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8316</v>
      </c>
      <c r="R3519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ROUND(E3523/L3523,0)</f>
        <v>46</v>
      </c>
      <c r="Q3523" t="s">
        <v>8316</v>
      </c>
      <c r="R3523" t="s">
        <v>8317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8316</v>
      </c>
      <c r="R3537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8316</v>
      </c>
      <c r="R3539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8316</v>
      </c>
      <c r="R3562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8316</v>
      </c>
      <c r="R3566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8316</v>
      </c>
      <c r="R3572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8316</v>
      </c>
      <c r="R3576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ROUND(E3587/L3587,0)</f>
        <v>176</v>
      </c>
      <c r="Q3587" t="s">
        <v>8316</v>
      </c>
      <c r="R3587" t="s">
        <v>8317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8316</v>
      </c>
      <c r="R3610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8316</v>
      </c>
      <c r="R3611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8316</v>
      </c>
      <c r="R3614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8316</v>
      </c>
      <c r="R3621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8316</v>
      </c>
      <c r="R3626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ROUND(E3651/L3651,0)</f>
        <v>98</v>
      </c>
      <c r="Q3651" t="s">
        <v>8316</v>
      </c>
      <c r="R3651" t="s">
        <v>8317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8316</v>
      </c>
      <c r="R3658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8316</v>
      </c>
      <c r="R3659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8316</v>
      </c>
      <c r="R3669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8316</v>
      </c>
      <c r="R3679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8316</v>
      </c>
      <c r="R3682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8316</v>
      </c>
      <c r="R3692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8316</v>
      </c>
      <c r="R3710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8316</v>
      </c>
      <c r="R3714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ROUND(E3715/L3715,0)</f>
        <v>107</v>
      </c>
      <c r="Q3715" t="s">
        <v>8316</v>
      </c>
      <c r="R3715" t="s">
        <v>8317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8316</v>
      </c>
      <c r="R3716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8316</v>
      </c>
      <c r="R3725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8316</v>
      </c>
      <c r="R3726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8316</v>
      </c>
      <c r="R3728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8316</v>
      </c>
      <c r="R3760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8316</v>
      </c>
      <c r="R3775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ROUND(E3779/L3779,0)</f>
        <v>49</v>
      </c>
      <c r="Q3779" t="s">
        <v>8316</v>
      </c>
      <c r="R3779" t="s">
        <v>8358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8316</v>
      </c>
      <c r="R3784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8316</v>
      </c>
      <c r="R3841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ROUND(E3843/L3843,0)</f>
        <v>26</v>
      </c>
      <c r="Q3843" t="s">
        <v>8316</v>
      </c>
      <c r="R3843" t="s">
        <v>8317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8316</v>
      </c>
      <c r="R3847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8316</v>
      </c>
      <c r="R3862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8316</v>
      </c>
      <c r="R3901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ROUND(E3907/L3907,0)</f>
        <v>25</v>
      </c>
      <c r="Q3907" t="s">
        <v>8316</v>
      </c>
      <c r="R3907" t="s">
        <v>8317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8316</v>
      </c>
      <c r="R3916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8316</v>
      </c>
      <c r="R3937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8316</v>
      </c>
      <c r="R3940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8316</v>
      </c>
      <c r="R3960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ROUND(E3971/L3971,0)</f>
        <v>35</v>
      </c>
      <c r="Q3971" t="s">
        <v>8316</v>
      </c>
      <c r="R3971" t="s">
        <v>8317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8316</v>
      </c>
      <c r="R3972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8316</v>
      </c>
      <c r="R3986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8316</v>
      </c>
      <c r="R3998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8316</v>
      </c>
      <c r="R4024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ROUND(E4035/L4035,0)</f>
        <v>65</v>
      </c>
      <c r="Q4035" t="s">
        <v>8316</v>
      </c>
      <c r="R4035" t="s">
        <v>8317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8316</v>
      </c>
      <c r="R4037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8316</v>
      </c>
      <c r="R4038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8316</v>
      </c>
      <c r="R4040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8316</v>
      </c>
      <c r="R4058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8316</v>
      </c>
      <c r="R4075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t="e">
        <f t="shared" ref="P4099:P4115" si="257">ROUND(E4099/L4099,0)</f>
        <v>#DIV/0!</v>
      </c>
      <c r="Q4099" t="s">
        <v>8316</v>
      </c>
      <c r="R4099" t="s">
        <v>8317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8316</v>
      </c>
      <c r="R4112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autoFilter ref="A1:R4115" xr:uid="{9C78BCCD-2AC2-4697-A50D-BF7179D32A80}"/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I142">
    <cfRule type="containsText" dxfId="0" priority="6" operator="containsText" text="failed">
      <formula>NOT(ISERROR(SEARCH("failed",I142)))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86C80E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1037-89F7-405D-9B81-178CFE13BA58}">
  <dimension ref="A1:F14"/>
  <sheetViews>
    <sheetView workbookViewId="0">
      <selection activeCell="C23" sqref="C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8361</v>
      </c>
      <c r="B3" s="7" t="s">
        <v>8362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25D8-02EE-4CA2-B331-346F7CDB08A8}">
  <dimension ref="A1:F47"/>
  <sheetViews>
    <sheetView topLeftCell="A2" workbookViewId="0">
      <selection activeCell="C15" sqref="C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8224</v>
      </c>
    </row>
    <row r="2" spans="1:6" x14ac:dyDescent="0.25">
      <c r="A2" s="7" t="s">
        <v>8364</v>
      </c>
      <c r="B2" t="s">
        <v>8363</v>
      </c>
    </row>
    <row r="4" spans="1:6" x14ac:dyDescent="0.25">
      <c r="A4" s="7" t="s">
        <v>8361</v>
      </c>
      <c r="B4" s="7" t="s">
        <v>8362</v>
      </c>
    </row>
    <row r="5" spans="1:6" x14ac:dyDescent="0.2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8" t="s">
        <v>8315</v>
      </c>
      <c r="B6" s="9"/>
      <c r="C6" s="9">
        <v>78</v>
      </c>
      <c r="D6" s="9"/>
      <c r="E6" s="9"/>
      <c r="F6" s="9">
        <v>78</v>
      </c>
    </row>
    <row r="7" spans="1:6" x14ac:dyDescent="0.25">
      <c r="A7" s="8" t="s">
        <v>8343</v>
      </c>
      <c r="B7" s="9">
        <v>16</v>
      </c>
      <c r="C7" s="9"/>
      <c r="D7" s="9"/>
      <c r="E7" s="9"/>
      <c r="F7" s="9">
        <v>16</v>
      </c>
    </row>
    <row r="8" spans="1:6" x14ac:dyDescent="0.25">
      <c r="A8" s="8" t="s">
        <v>8331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8357</v>
      </c>
      <c r="B9" s="9"/>
      <c r="C9" s="9">
        <v>32</v>
      </c>
      <c r="D9" s="9"/>
      <c r="E9" s="9"/>
      <c r="F9" s="9">
        <v>32</v>
      </c>
    </row>
    <row r="10" spans="1:6" x14ac:dyDescent="0.25">
      <c r="A10" s="8" t="s">
        <v>8353</v>
      </c>
      <c r="B10" s="9"/>
      <c r="C10" s="9"/>
      <c r="D10" s="9"/>
      <c r="E10" s="9">
        <v>33</v>
      </c>
      <c r="F10" s="9">
        <v>33</v>
      </c>
    </row>
    <row r="11" spans="1:6" x14ac:dyDescent="0.25">
      <c r="A11" s="8" t="s">
        <v>8314</v>
      </c>
      <c r="B11" s="9"/>
      <c r="C11" s="9"/>
      <c r="D11" s="9"/>
      <c r="E11" s="9">
        <v>164</v>
      </c>
      <c r="F11" s="9">
        <v>164</v>
      </c>
    </row>
    <row r="12" spans="1:6" x14ac:dyDescent="0.25">
      <c r="A12" s="8" t="s">
        <v>8313</v>
      </c>
      <c r="B12" s="9"/>
      <c r="C12" s="9">
        <v>52</v>
      </c>
      <c r="D12" s="9"/>
      <c r="E12" s="9"/>
      <c r="F12" s="9">
        <v>52</v>
      </c>
    </row>
    <row r="13" spans="1:6" x14ac:dyDescent="0.25">
      <c r="A13" s="8" t="s">
        <v>8329</v>
      </c>
      <c r="B13" s="9"/>
      <c r="C13" s="9"/>
      <c r="D13" s="9"/>
      <c r="E13" s="9">
        <v>30</v>
      </c>
      <c r="F13" s="9">
        <v>30</v>
      </c>
    </row>
    <row r="14" spans="1:6" x14ac:dyDescent="0.25">
      <c r="A14" s="8" t="s">
        <v>8346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5">
      <c r="A15" s="8" t="s">
        <v>8323</v>
      </c>
      <c r="B15" s="9"/>
      <c r="C15" s="9">
        <v>34</v>
      </c>
      <c r="D15" s="9"/>
      <c r="E15" s="9"/>
      <c r="F15" s="9">
        <v>34</v>
      </c>
    </row>
    <row r="16" spans="1:6" x14ac:dyDescent="0.25">
      <c r="A16" s="8" t="s">
        <v>8336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5">
      <c r="A17" s="8" t="s">
        <v>8347</v>
      </c>
      <c r="B17" s="9"/>
      <c r="C17" s="9">
        <v>13</v>
      </c>
      <c r="D17" s="9"/>
      <c r="E17" s="9"/>
      <c r="F17" s="9">
        <v>13</v>
      </c>
    </row>
    <row r="18" spans="1:6" x14ac:dyDescent="0.25">
      <c r="A18" s="8" t="s">
        <v>8348</v>
      </c>
      <c r="B18" s="9"/>
      <c r="C18" s="9"/>
      <c r="D18" s="9"/>
      <c r="E18" s="9">
        <v>103</v>
      </c>
      <c r="F18" s="9">
        <v>103</v>
      </c>
    </row>
    <row r="19" spans="1:6" x14ac:dyDescent="0.25">
      <c r="A19" s="8" t="s">
        <v>8328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5">
      <c r="A20" s="8" t="s">
        <v>8327</v>
      </c>
      <c r="B20" s="9"/>
      <c r="C20" s="9">
        <v>53</v>
      </c>
      <c r="D20" s="9"/>
      <c r="E20" s="9"/>
      <c r="F20" s="9">
        <v>53</v>
      </c>
    </row>
    <row r="21" spans="1:6" x14ac:dyDescent="0.25">
      <c r="A21" s="8" t="s">
        <v>8355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5">
      <c r="A22" s="8" t="s">
        <v>8326</v>
      </c>
      <c r="B22" s="9"/>
      <c r="C22" s="9"/>
      <c r="D22" s="9"/>
      <c r="E22" s="9">
        <v>14</v>
      </c>
      <c r="F22" s="9">
        <v>14</v>
      </c>
    </row>
    <row r="23" spans="1:6" x14ac:dyDescent="0.25">
      <c r="A23" s="8" t="s">
        <v>8334</v>
      </c>
      <c r="B23" s="9"/>
      <c r="C23" s="9">
        <v>23</v>
      </c>
      <c r="D23" s="9"/>
      <c r="E23" s="9"/>
      <c r="F23" s="9">
        <v>23</v>
      </c>
    </row>
    <row r="24" spans="1:6" x14ac:dyDescent="0.25">
      <c r="A24" s="8" t="s">
        <v>8358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5">
      <c r="A25" s="8" t="s">
        <v>8342</v>
      </c>
      <c r="B25" s="9"/>
      <c r="C25" s="9">
        <v>14</v>
      </c>
      <c r="D25" s="9"/>
      <c r="E25" s="9"/>
      <c r="F25" s="9">
        <v>14</v>
      </c>
    </row>
    <row r="26" spans="1:6" x14ac:dyDescent="0.25">
      <c r="A26" s="8" t="s">
        <v>8322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8" t="s">
        <v>8349</v>
      </c>
      <c r="B27" s="9"/>
      <c r="C27" s="9">
        <v>11</v>
      </c>
      <c r="D27" s="9"/>
      <c r="E27" s="9"/>
      <c r="F27" s="9">
        <v>11</v>
      </c>
    </row>
    <row r="28" spans="1:6" x14ac:dyDescent="0.25">
      <c r="A28" s="8" t="s">
        <v>8338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5">
      <c r="A29" s="8" t="s">
        <v>8344</v>
      </c>
      <c r="B29" s="9"/>
      <c r="C29" s="9">
        <v>13</v>
      </c>
      <c r="D29" s="9"/>
      <c r="E29" s="9"/>
      <c r="F29" s="9">
        <v>13</v>
      </c>
    </row>
    <row r="30" spans="1:6" x14ac:dyDescent="0.25">
      <c r="A30" s="8" t="s">
        <v>8317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5">
      <c r="A31" s="8" t="s">
        <v>8345</v>
      </c>
      <c r="B31" s="9"/>
      <c r="C31" s="9"/>
      <c r="D31" s="9"/>
      <c r="E31" s="9">
        <v>35</v>
      </c>
      <c r="F31" s="9">
        <v>35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14</v>
      </c>
      <c r="D33" s="9"/>
      <c r="E33" s="9"/>
      <c r="F33" s="9">
        <v>14</v>
      </c>
    </row>
    <row r="34" spans="1:6" x14ac:dyDescent="0.25">
      <c r="A34" s="8" t="s">
        <v>8325</v>
      </c>
      <c r="B34" s="9"/>
      <c r="C34" s="9"/>
      <c r="D34" s="9"/>
      <c r="E34" s="9">
        <v>240</v>
      </c>
      <c r="F34" s="9">
        <v>240</v>
      </c>
    </row>
    <row r="35" spans="1:6" x14ac:dyDescent="0.25">
      <c r="A35" s="8" t="s">
        <v>8312</v>
      </c>
      <c r="B35" s="9">
        <v>31</v>
      </c>
      <c r="C35" s="9"/>
      <c r="D35" s="9"/>
      <c r="E35" s="9"/>
      <c r="F35" s="9">
        <v>31</v>
      </c>
    </row>
    <row r="36" spans="1:6" x14ac:dyDescent="0.25">
      <c r="A36" s="8" t="s">
        <v>8311</v>
      </c>
      <c r="B36" s="9"/>
      <c r="C36" s="9"/>
      <c r="D36" s="9"/>
      <c r="E36" s="9">
        <v>48</v>
      </c>
      <c r="F36" s="9">
        <v>48</v>
      </c>
    </row>
    <row r="37" spans="1:6" x14ac:dyDescent="0.25">
      <c r="A37" s="8" t="s">
        <v>8351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5">
      <c r="A38" s="8" t="s">
        <v>8354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5">
      <c r="A39" s="8" t="s">
        <v>8356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5">
      <c r="A40" s="8" t="s">
        <v>8350</v>
      </c>
      <c r="B40" s="9"/>
      <c r="C40" s="9"/>
      <c r="D40" s="9"/>
      <c r="E40" s="9">
        <v>52</v>
      </c>
      <c r="F40" s="9">
        <v>52</v>
      </c>
    </row>
    <row r="41" spans="1:6" x14ac:dyDescent="0.25">
      <c r="A41" s="8" t="s">
        <v>8310</v>
      </c>
      <c r="B41" s="9"/>
      <c r="C41" s="9"/>
      <c r="D41" s="9"/>
      <c r="E41" s="9">
        <v>49</v>
      </c>
      <c r="F41" s="9">
        <v>49</v>
      </c>
    </row>
    <row r="42" spans="1:6" x14ac:dyDescent="0.25">
      <c r="A42" s="8" t="s">
        <v>8340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5">
      <c r="A43" s="8" t="s">
        <v>8333</v>
      </c>
      <c r="B43" s="9"/>
      <c r="C43" s="9">
        <v>73</v>
      </c>
      <c r="D43" s="9"/>
      <c r="E43" s="9"/>
      <c r="F43" s="9">
        <v>73</v>
      </c>
    </row>
    <row r="44" spans="1:6" x14ac:dyDescent="0.25">
      <c r="A44" s="8" t="s">
        <v>8320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5">
      <c r="A45" s="8" t="s">
        <v>8319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5">
      <c r="A46" s="8" t="s">
        <v>8339</v>
      </c>
      <c r="B46" s="9">
        <v>19</v>
      </c>
      <c r="C46" s="9"/>
      <c r="D46" s="9"/>
      <c r="E46" s="9"/>
      <c r="F46" s="9">
        <v>19</v>
      </c>
    </row>
    <row r="47" spans="1:6" x14ac:dyDescent="0.25">
      <c r="A47" s="8" t="s">
        <v>8360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2C7F0-296D-4BE3-A167-1ECF4366B337}">
  <dimension ref="A1:E18"/>
  <sheetViews>
    <sheetView workbookViewId="0">
      <selection activeCell="E6" sqref="E6:E8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8364</v>
      </c>
      <c r="B1" t="s">
        <v>8363</v>
      </c>
    </row>
    <row r="2" spans="1:5" x14ac:dyDescent="0.25">
      <c r="A2" s="7" t="s">
        <v>8380</v>
      </c>
      <c r="B2" t="s">
        <v>8379</v>
      </c>
    </row>
    <row r="4" spans="1:5" x14ac:dyDescent="0.25">
      <c r="A4" s="7" t="s">
        <v>8361</v>
      </c>
      <c r="B4" s="7" t="s">
        <v>8362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2" t="s">
        <v>8373</v>
      </c>
      <c r="B6" s="9">
        <v>11</v>
      </c>
      <c r="C6" s="9">
        <v>64</v>
      </c>
      <c r="D6" s="9">
        <v>42</v>
      </c>
      <c r="E6" s="9">
        <v>117</v>
      </c>
    </row>
    <row r="7" spans="1:5" x14ac:dyDescent="0.25">
      <c r="A7" s="12" t="s">
        <v>8374</v>
      </c>
      <c r="B7" s="9">
        <v>10</v>
      </c>
      <c r="C7" s="9">
        <v>51</v>
      </c>
      <c r="D7" s="9">
        <v>64</v>
      </c>
      <c r="E7" s="9">
        <v>125</v>
      </c>
    </row>
    <row r="8" spans="1:5" x14ac:dyDescent="0.25">
      <c r="A8" s="12" t="s">
        <v>8375</v>
      </c>
      <c r="B8" s="9">
        <v>17</v>
      </c>
      <c r="C8" s="9">
        <v>48</v>
      </c>
      <c r="D8" s="9">
        <v>50</v>
      </c>
      <c r="E8" s="9">
        <v>115</v>
      </c>
    </row>
    <row r="9" spans="1:5" x14ac:dyDescent="0.25">
      <c r="A9" s="12" t="s">
        <v>8376</v>
      </c>
      <c r="B9" s="9">
        <v>17</v>
      </c>
      <c r="C9" s="9">
        <v>52</v>
      </c>
      <c r="D9" s="9">
        <v>54</v>
      </c>
      <c r="E9" s="9">
        <v>123</v>
      </c>
    </row>
    <row r="10" spans="1:5" x14ac:dyDescent="0.25">
      <c r="A10" s="12" t="s">
        <v>8367</v>
      </c>
      <c r="B10" s="9">
        <v>11</v>
      </c>
      <c r="C10" s="9">
        <v>41</v>
      </c>
      <c r="D10" s="9">
        <v>67</v>
      </c>
      <c r="E10" s="9">
        <v>119</v>
      </c>
    </row>
    <row r="11" spans="1:5" x14ac:dyDescent="0.25">
      <c r="A11" s="12" t="s">
        <v>8377</v>
      </c>
      <c r="B11" s="9">
        <v>7</v>
      </c>
      <c r="C11" s="9">
        <v>55</v>
      </c>
      <c r="D11" s="9">
        <v>61</v>
      </c>
      <c r="E11" s="9">
        <v>123</v>
      </c>
    </row>
    <row r="12" spans="1:5" x14ac:dyDescent="0.25">
      <c r="A12" s="12" t="s">
        <v>8368</v>
      </c>
      <c r="B12" s="9">
        <v>14</v>
      </c>
      <c r="C12" s="9">
        <v>35</v>
      </c>
      <c r="D12" s="9">
        <v>49</v>
      </c>
      <c r="E12" s="9">
        <v>98</v>
      </c>
    </row>
    <row r="13" spans="1:5" x14ac:dyDescent="0.25">
      <c r="A13" s="12" t="s">
        <v>8369</v>
      </c>
      <c r="B13" s="9">
        <v>10</v>
      </c>
      <c r="C13" s="9">
        <v>41</v>
      </c>
      <c r="D13" s="9">
        <v>39</v>
      </c>
      <c r="E13" s="9">
        <v>90</v>
      </c>
    </row>
    <row r="14" spans="1:5" x14ac:dyDescent="0.25">
      <c r="A14" s="12" t="s">
        <v>8370</v>
      </c>
      <c r="B14" s="9">
        <v>12</v>
      </c>
      <c r="C14" s="9">
        <v>36</v>
      </c>
      <c r="D14" s="9">
        <v>37</v>
      </c>
      <c r="E14" s="9">
        <v>85</v>
      </c>
    </row>
    <row r="15" spans="1:5" x14ac:dyDescent="0.25">
      <c r="A15" s="12" t="s">
        <v>8371</v>
      </c>
      <c r="B15" s="9">
        <v>7</v>
      </c>
      <c r="C15" s="9">
        <v>45</v>
      </c>
      <c r="D15" s="9">
        <v>44</v>
      </c>
      <c r="E15" s="9">
        <v>96</v>
      </c>
    </row>
    <row r="16" spans="1:5" x14ac:dyDescent="0.25">
      <c r="A16" s="12" t="s">
        <v>8372</v>
      </c>
      <c r="B16" s="9">
        <v>10</v>
      </c>
      <c r="C16" s="9">
        <v>28</v>
      </c>
      <c r="D16" s="9">
        <v>45</v>
      </c>
      <c r="E16" s="9">
        <v>83</v>
      </c>
    </row>
    <row r="17" spans="1:5" x14ac:dyDescent="0.25">
      <c r="A17" s="12" t="s">
        <v>8378</v>
      </c>
      <c r="B17" s="9">
        <v>5</v>
      </c>
      <c r="C17" s="9">
        <v>32</v>
      </c>
      <c r="D17" s="9">
        <v>15</v>
      </c>
      <c r="E17" s="9">
        <v>52</v>
      </c>
    </row>
    <row r="18" spans="1:5" x14ac:dyDescent="0.25">
      <c r="A18" s="12" t="s">
        <v>8360</v>
      </c>
      <c r="B18" s="9">
        <v>131</v>
      </c>
      <c r="C18" s="9">
        <v>528</v>
      </c>
      <c r="D18" s="9">
        <v>567</v>
      </c>
      <c r="E18" s="9">
        <v>1226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B6B7-CB33-41E6-80A3-B9678BFFAF17}">
  <dimension ref="A1:H13"/>
  <sheetViews>
    <sheetView tabSelected="1" topLeftCell="B10" workbookViewId="0">
      <selection activeCell="H23" sqref="H23"/>
    </sheetView>
  </sheetViews>
  <sheetFormatPr defaultRowHeight="15" x14ac:dyDescent="0.25"/>
  <cols>
    <col min="1" max="9" width="24.5703125" customWidth="1"/>
  </cols>
  <sheetData>
    <row r="1" spans="1:8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COUNTIFS('Data Table'!D:D, "&lt;1000", 'Data Table'!F:F, "successful")</f>
        <v>322</v>
      </c>
      <c r="C2">
        <f>COUNTIFS('Data Table'!D:D, "&lt;1000", 'Data Table'!F:F, "failed")</f>
        <v>113</v>
      </c>
      <c r="D2">
        <f>COUNTIFS('Data Table'!D:D, "&lt;1000", 'Data Table'!F:F,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8390</v>
      </c>
      <c r="B3">
        <f>COUNTIFS('Data Table'!D:D, "&lt;4999", 'Data Table'!D:D, "&gt;1000", 'Data Table'!F:F, "successful")</f>
        <v>815</v>
      </c>
      <c r="C3">
        <f>COUNTIFS('Data Table'!D:D, "&lt;4999", 'Data Table'!D:D, "&gt;1000", 'Data Table'!F:F, "failed")</f>
        <v>357</v>
      </c>
      <c r="D3">
        <f>COUNTIFS('Data Table'!D:D, "&lt;4999", 'Data Table'!D:D, "&gt;1000", 'Data Table'!F:F, "canceled")</f>
        <v>52</v>
      </c>
      <c r="E3">
        <f t="shared" ref="E3:E13" si="0">SUM(B3:D3)</f>
        <v>1224</v>
      </c>
      <c r="F3" s="13">
        <f t="shared" ref="F3:F13" si="1">B3/E3</f>
        <v>0.66584967320261434</v>
      </c>
      <c r="G3" s="13">
        <f t="shared" ref="G3:G13" si="2">C3/E3</f>
        <v>0.29166666666666669</v>
      </c>
      <c r="H3" s="13">
        <f t="shared" ref="H3:H13" si="3">D3/E3</f>
        <v>4.2483660130718956E-2</v>
      </c>
    </row>
    <row r="4" spans="1:8" x14ac:dyDescent="0.25">
      <c r="A4" t="s">
        <v>8391</v>
      </c>
      <c r="B4">
        <f>COUNTIFS('Data Table'!$D:$D, "&lt;9999", 'Data Table'!$D:$D, "&gt;5000", 'Data Table'!$F:$F, "successful")</f>
        <v>230</v>
      </c>
      <c r="C4">
        <f>COUNTIFS('Data Table'!$D:$D, "&lt;9999", 'Data Table'!$D:$D, "&gt;5000", 'Data Table'!$F:$F, "failed")</f>
        <v>160</v>
      </c>
      <c r="D4">
        <f>COUNTIFS('Data Table'!$D:$D, "&lt;9999", 'Data Table'!$D:$D, "&gt;5000", 'Data Table'!$F:$F, "canceled")</f>
        <v>27</v>
      </c>
      <c r="E4">
        <f t="shared" si="0"/>
        <v>417</v>
      </c>
      <c r="F4" s="13">
        <f t="shared" si="1"/>
        <v>0.55155875299760193</v>
      </c>
      <c r="G4" s="13">
        <f t="shared" si="2"/>
        <v>0.38369304556354916</v>
      </c>
      <c r="H4" s="13">
        <f t="shared" si="3"/>
        <v>6.4748201438848921E-2</v>
      </c>
    </row>
    <row r="5" spans="1:8" x14ac:dyDescent="0.25">
      <c r="A5" t="s">
        <v>8392</v>
      </c>
      <c r="B5">
        <f>COUNTIFS('Data Table'!$D:$D, "&lt;14999", 'Data Table'!$D:$D, "&gt;10000", 'Data Table'!$F:$F, "successful")</f>
        <v>65</v>
      </c>
      <c r="C5">
        <f>COUNTIFS('Data Table'!$D:$D, "&lt;14999", 'Data Table'!$D:$D, "&gt;10000", 'Data Table'!$F:$F, "failed")</f>
        <v>59</v>
      </c>
      <c r="D5">
        <f>COUNTIFS('Data Table'!$D:$D, "&lt;14999", 'Data Table'!$D:$D, "&gt;10000", 'Data Table'!$F:$F, "canceled")</f>
        <v>12</v>
      </c>
      <c r="E5">
        <f t="shared" si="0"/>
        <v>136</v>
      </c>
      <c r="F5" s="13">
        <f t="shared" si="1"/>
        <v>0.47794117647058826</v>
      </c>
      <c r="G5" s="13">
        <f t="shared" si="2"/>
        <v>0.43382352941176472</v>
      </c>
      <c r="H5" s="13">
        <f t="shared" si="3"/>
        <v>8.8235294117647065E-2</v>
      </c>
    </row>
    <row r="6" spans="1:8" x14ac:dyDescent="0.25">
      <c r="A6" t="s">
        <v>8393</v>
      </c>
      <c r="B6">
        <f>COUNTIFS('Data Table'!$D:$D, "&lt;19999", 'Data Table'!$D:$D, "&gt;15000", 'Data Table'!$F:$F, "successful")</f>
        <v>38</v>
      </c>
      <c r="C6">
        <f>COUNTIFS('Data Table'!$D:$D, "&lt;19999", 'Data Table'!$D:$D, "&gt;15000", 'Data Table'!$F:$F, "failed")</f>
        <v>32</v>
      </c>
      <c r="D6">
        <f>COUNTIFS('Data Table'!$D:$D, "&lt;19999", 'Data Table'!$D:$D, "&gt;15000", 'Data Table'!$F:$F, "canceled")</f>
        <v>4</v>
      </c>
      <c r="E6">
        <f t="shared" si="0"/>
        <v>74</v>
      </c>
      <c r="F6" s="13">
        <f t="shared" si="1"/>
        <v>0.51351351351351349</v>
      </c>
      <c r="G6" s="13">
        <f t="shared" si="2"/>
        <v>0.43243243243243246</v>
      </c>
      <c r="H6" s="13">
        <f t="shared" si="3"/>
        <v>5.4054054054054057E-2</v>
      </c>
    </row>
    <row r="7" spans="1:8" x14ac:dyDescent="0.25">
      <c r="A7" t="s">
        <v>8394</v>
      </c>
      <c r="B7">
        <f>COUNTIFS('Data Table'!$D:$D, "&lt;24999", 'Data Table'!$D:$D, "&gt;20000", 'Data Table'!$F:$F, "successful")</f>
        <v>18</v>
      </c>
      <c r="C7">
        <f>COUNTIFS('Data Table'!$D:$D, "&lt;24999", 'Data Table'!$D:$D, "&gt;20000", 'Data Table'!$F:$F, "failed")</f>
        <v>16</v>
      </c>
      <c r="D7">
        <f>COUNTIFS('Data Table'!$D:$D, "&lt;24999", 'Data Table'!$D:$D, "&gt;20000", 'Data Table'!$F:$F, "canceled")</f>
        <v>1</v>
      </c>
      <c r="E7">
        <f t="shared" si="0"/>
        <v>35</v>
      </c>
      <c r="F7" s="13">
        <f t="shared" si="1"/>
        <v>0.51428571428571423</v>
      </c>
      <c r="G7" s="13">
        <f t="shared" si="2"/>
        <v>0.45714285714285713</v>
      </c>
      <c r="H7" s="13">
        <f t="shared" si="3"/>
        <v>2.8571428571428571E-2</v>
      </c>
    </row>
    <row r="8" spans="1:8" x14ac:dyDescent="0.25">
      <c r="A8" t="s">
        <v>8395</v>
      </c>
      <c r="B8">
        <f>COUNTIFS('Data Table'!$D:$D, "&lt;29999", 'Data Table'!$D:$D, "&gt;25000", 'Data Table'!$F:$F, "successful")</f>
        <v>8</v>
      </c>
      <c r="C8">
        <f>COUNTIFS('Data Table'!$D:$D, "&lt;29999", 'Data Table'!$D:$D, "&gt;25000", 'Data Table'!$F:$F, "failed")</f>
        <v>15</v>
      </c>
      <c r="D8">
        <f>COUNTIFS('Data Table'!$D:$D, "&lt;29999", 'Data Table'!$D:$D, "&gt;25000", 'Data Table'!$F:$F, "canceled")</f>
        <v>1</v>
      </c>
      <c r="E8">
        <f t="shared" si="0"/>
        <v>24</v>
      </c>
      <c r="F8" s="13">
        <f t="shared" si="1"/>
        <v>0.33333333333333331</v>
      </c>
      <c r="G8" s="13">
        <f t="shared" si="2"/>
        <v>0.625</v>
      </c>
      <c r="H8" s="13">
        <f t="shared" si="3"/>
        <v>4.1666666666666664E-2</v>
      </c>
    </row>
    <row r="9" spans="1:8" x14ac:dyDescent="0.25">
      <c r="A9" t="s">
        <v>8396</v>
      </c>
      <c r="B9">
        <f>COUNTIFS('Data Table'!$D:$D, "&lt;34999", 'Data Table'!$D:$D, "&gt;30000", 'Data Table'!$F:$F, "successful")</f>
        <v>6</v>
      </c>
      <c r="C9">
        <f>COUNTIFS('Data Table'!$D:$D, "&lt;34999", 'Data Table'!$D:$D, "&gt;30000", 'Data Table'!$F:$F, "failed")</f>
        <v>6</v>
      </c>
      <c r="D9">
        <f>COUNTIFS('Data Table'!$D:$D, "&lt;34999", 'Data Table'!$D:$D, "&gt;30000", 'Data Table'!$F:$F, "canceled")</f>
        <v>1</v>
      </c>
      <c r="E9">
        <f t="shared" si="0"/>
        <v>13</v>
      </c>
      <c r="F9" s="13">
        <f t="shared" si="1"/>
        <v>0.46153846153846156</v>
      </c>
      <c r="G9" s="13">
        <f t="shared" si="2"/>
        <v>0.46153846153846156</v>
      </c>
      <c r="H9" s="13">
        <f t="shared" si="3"/>
        <v>7.6923076923076927E-2</v>
      </c>
    </row>
    <row r="10" spans="1:8" x14ac:dyDescent="0.25">
      <c r="A10" t="s">
        <v>8397</v>
      </c>
      <c r="B10">
        <f>COUNTIFS('Data Table'!$D:$D, "&lt;39999", 'Data Table'!$D:$D, "&gt;35000", 'Data Table'!$F:$F, "successful")</f>
        <v>4</v>
      </c>
      <c r="C10">
        <f>COUNTIFS('Data Table'!$D:$D, "&lt;39999", 'Data Table'!$D:$D, "&gt;35000", 'Data Table'!$F:$F, "failed")</f>
        <v>8</v>
      </c>
      <c r="D10">
        <f>COUNTIFS('Data Table'!$D:$D, "&lt;39999", 'Data Table'!$D:$D, "&gt;35000", 'Data Table'!$F:$F, "canceled")</f>
        <v>2</v>
      </c>
      <c r="E10">
        <f t="shared" si="0"/>
        <v>14</v>
      </c>
      <c r="F10" s="13">
        <f t="shared" si="1"/>
        <v>0.2857142857142857</v>
      </c>
      <c r="G10" s="13">
        <f t="shared" si="2"/>
        <v>0.5714285714285714</v>
      </c>
      <c r="H10" s="13">
        <f t="shared" si="3"/>
        <v>0.14285714285714285</v>
      </c>
    </row>
    <row r="11" spans="1:8" x14ac:dyDescent="0.25">
      <c r="A11" t="s">
        <v>8398</v>
      </c>
      <c r="B11">
        <f>COUNTIFS('Data Table'!$D:$D, "&lt;44999", 'Data Table'!$D:$D, "&gt;40000", 'Data Table'!$F:$F, "successful")</f>
        <v>5</v>
      </c>
      <c r="C11">
        <f>COUNTIFS('Data Table'!$D:$D, "&lt;44999", 'Data Table'!$D:$D, "&gt;40000", 'Data Table'!$F:$F, "failed")</f>
        <v>3</v>
      </c>
      <c r="D11">
        <f>COUNTIFS('Data Table'!$D:$D, "&lt;44999", 'Data Table'!$D:$D, "&gt;40000", 'Data Table'!$F:$F, "canceled")</f>
        <v>0</v>
      </c>
      <c r="E11">
        <f t="shared" si="0"/>
        <v>8</v>
      </c>
      <c r="F11" s="13">
        <f t="shared" si="1"/>
        <v>0.625</v>
      </c>
      <c r="G11" s="13">
        <f t="shared" si="2"/>
        <v>0.375</v>
      </c>
      <c r="H11" s="13">
        <f t="shared" si="3"/>
        <v>0</v>
      </c>
    </row>
    <row r="12" spans="1:8" x14ac:dyDescent="0.25">
      <c r="A12" t="s">
        <v>8399</v>
      </c>
      <c r="B12">
        <f>COUNTIFS('Data Table'!$D:$D, "&lt;49999", 'Data Table'!$D:$D, "&gt;45000", 'Data Table'!$F:$F, "successful")</f>
        <v>3</v>
      </c>
      <c r="C12">
        <f>COUNTIFS('Data Table'!$D:$D, "&lt;49999", 'Data Table'!$D:$D, "&gt;45000", 'Data Table'!$F:$F, "failed")</f>
        <v>5</v>
      </c>
      <c r="D12">
        <f>COUNTIFS('Data Table'!$D:$D, "&lt;49999", 'Data Table'!$D:$D, "&gt;45000", 'Data Table'!$F:$F, "canceled")</f>
        <v>2</v>
      </c>
      <c r="E12">
        <f t="shared" si="0"/>
        <v>10</v>
      </c>
      <c r="F12" s="13">
        <f t="shared" si="1"/>
        <v>0.3</v>
      </c>
      <c r="G12" s="13">
        <f t="shared" si="2"/>
        <v>0.5</v>
      </c>
      <c r="H12" s="13">
        <f t="shared" si="3"/>
        <v>0.2</v>
      </c>
    </row>
    <row r="13" spans="1:8" x14ac:dyDescent="0.25">
      <c r="A13" t="s">
        <v>8400</v>
      </c>
      <c r="B13">
        <f>COUNTIFS('Data Table'!$D:$D, "&gt;50000", 'Data Table'!$F:$F, "successful")</f>
        <v>55</v>
      </c>
      <c r="C13">
        <f>COUNTIFS('Data Table'!$D:$D, "&gt;50000", 'Data Table'!$F:$F, "failed")</f>
        <v>198</v>
      </c>
      <c r="D13">
        <f>COUNTIFS('Data Table'!$D:$D, "&gt;50000", 'Data Table'!$F:$F, "canceled")</f>
        <v>83</v>
      </c>
      <c r="E13">
        <f t="shared" si="0"/>
        <v>336</v>
      </c>
      <c r="F13" s="13">
        <f t="shared" si="1"/>
        <v>0.16369047619047619</v>
      </c>
      <c r="G13" s="13">
        <f t="shared" si="2"/>
        <v>0.5892857142857143</v>
      </c>
      <c r="H13" s="13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Table</vt:lpstr>
      <vt:lpstr>Category Pivot Table</vt:lpstr>
      <vt:lpstr>Sub-Category Pivot Table</vt:lpstr>
      <vt:lpstr>Pivot table #3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Saura Elghonimi</cp:lastModifiedBy>
  <dcterms:created xsi:type="dcterms:W3CDTF">2017-04-20T15:17:24Z</dcterms:created>
  <dcterms:modified xsi:type="dcterms:W3CDTF">2019-05-18T21:35:44Z</dcterms:modified>
</cp:coreProperties>
</file>