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1may\Desktop\信达证券\"/>
    </mc:Choice>
  </mc:AlternateContent>
  <xr:revisionPtr revIDLastSave="0" documentId="13_ncr:1_{D4491D87-C6CC-4FFD-BD7F-7590145D544D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  <sheet name="交易意向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P3" i="1" l="1"/>
  <c r="P2" i="1"/>
  <c r="M2" i="1"/>
  <c r="R2" i="1"/>
  <c r="T2" i="1"/>
  <c r="U2" i="1"/>
  <c r="V2" i="1"/>
  <c r="X2" i="1"/>
  <c r="Y2" i="1"/>
  <c r="P4" i="1"/>
  <c r="T3" i="1"/>
  <c r="Y3" i="1" s="1"/>
  <c r="U3" i="1"/>
  <c r="X3" i="1" s="1"/>
  <c r="V3" i="1"/>
  <c r="W3" i="1"/>
  <c r="T4" i="1"/>
  <c r="U4" i="1"/>
  <c r="V4" i="1"/>
  <c r="W4" i="1"/>
  <c r="Y4" i="1" s="1"/>
  <c r="T5" i="1"/>
  <c r="U5" i="1"/>
  <c r="V5" i="1"/>
  <c r="P5" i="1" l="1"/>
  <c r="R5" i="1" s="1"/>
  <c r="R4" i="1"/>
  <c r="W5" i="1"/>
  <c r="X4" i="1"/>
  <c r="R3" i="1"/>
  <c r="X5" i="1" l="1"/>
  <c r="Y5" i="1"/>
  <c r="S9" i="1" l="1"/>
  <c r="Q9" i="1"/>
  <c r="O9" i="1"/>
  <c r="V6" i="1"/>
  <c r="U6" i="1"/>
  <c r="T6" i="1"/>
  <c r="T9" i="1" l="1"/>
  <c r="V9" i="1"/>
  <c r="U9" i="1"/>
  <c r="W6" i="1" l="1"/>
  <c r="P6" i="1"/>
  <c r="R6" i="1" s="1"/>
  <c r="R9" i="1" s="1"/>
  <c r="P9" i="1" l="1"/>
  <c r="X6" i="1"/>
  <c r="X9" i="1" s="1"/>
  <c r="Y6" i="1"/>
  <c r="Y9" i="1" s="1"/>
  <c r="W9" i="1"/>
</calcChain>
</file>

<file path=xl/sharedStrings.xml><?xml version="1.0" encoding="utf-8"?>
<sst xmlns="http://schemas.openxmlformats.org/spreadsheetml/2006/main" count="89" uniqueCount="64">
  <si>
    <t>初始交易数量</t>
  </si>
  <si>
    <t>初始名义本金</t>
  </si>
  <si>
    <t>日期</t>
  </si>
  <si>
    <t>终止数量</t>
  </si>
  <si>
    <t>存量</t>
  </si>
  <si>
    <t>初始交易价格</t>
  </si>
  <si>
    <t>存量名义本金</t>
  </si>
  <si>
    <t>终止均价</t>
  </si>
  <si>
    <t>卖出价格</t>
  </si>
  <si>
    <t>浮动收益</t>
  </si>
  <si>
    <t>终止部分履约保障金</t>
  </si>
  <si>
    <t>收取固定收益</t>
  </si>
  <si>
    <t>结算净额</t>
  </si>
  <si>
    <t>校验</t>
  </si>
  <si>
    <t>合计</t>
  </si>
  <si>
    <t>交易意向编号</t>
  </si>
  <si>
    <t>卖出数量</t>
  </si>
  <si>
    <t>限制价格</t>
  </si>
  <si>
    <t>成交状态</t>
  </si>
  <si>
    <t>zz01</t>
  </si>
  <si>
    <t>未成交</t>
  </si>
  <si>
    <t>zz02</t>
  </si>
  <si>
    <t>标的名称</t>
    <phoneticPr fontId="2" type="noConversion"/>
  </si>
  <si>
    <t>标的代码</t>
    <phoneticPr fontId="2" type="noConversion"/>
  </si>
  <si>
    <t>300140.SZ</t>
  </si>
  <si>
    <t>中环装备</t>
  </si>
  <si>
    <t>编号</t>
    <phoneticPr fontId="2" type="noConversion"/>
  </si>
  <si>
    <t>客户名称</t>
    <phoneticPr fontId="2" type="noConversion"/>
  </si>
  <si>
    <t>上海舜奕科技有限公司</t>
  </si>
  <si>
    <t>主协议编号</t>
    <phoneticPr fontId="2" type="noConversion"/>
  </si>
  <si>
    <t>2020-01-001-0004-ZZQR05</t>
    <phoneticPr fontId="2" type="noConversion"/>
  </si>
  <si>
    <t>2020-01</t>
  </si>
  <si>
    <t>补充协议编号</t>
    <phoneticPr fontId="2" type="noConversion"/>
  </si>
  <si>
    <t>交易确认书</t>
    <phoneticPr fontId="2" type="noConversion"/>
  </si>
  <si>
    <t>2020-01-001</t>
  </si>
  <si>
    <t>2020-01-001-0004</t>
  </si>
  <si>
    <t>2020-01-001-0004-ZZ11</t>
  </si>
  <si>
    <t>2020-01-001-0004-ZZ10</t>
    <phoneticPr fontId="2" type="noConversion"/>
  </si>
  <si>
    <t>意向书编号1</t>
    <phoneticPr fontId="2" type="noConversion"/>
  </si>
  <si>
    <t>意向书编号2</t>
    <phoneticPr fontId="2" type="noConversion"/>
  </si>
  <si>
    <t>2020-01-001-0004-ZZQR06</t>
  </si>
  <si>
    <t>2020-01-001-0004-ZZQR07</t>
  </si>
  <si>
    <t>2020-01-001-0004-ZZQR08</t>
  </si>
  <si>
    <t>2020-01-001-0004-ZZQR09</t>
  </si>
  <si>
    <t>2020-02</t>
  </si>
  <si>
    <t>2020-01-002</t>
  </si>
  <si>
    <t>2020-01-001-0005</t>
  </si>
  <si>
    <t>2020-03</t>
  </si>
  <si>
    <t>2020-01-003</t>
  </si>
  <si>
    <t>2020-01-001-0006</t>
  </si>
  <si>
    <t>2020-04</t>
  </si>
  <si>
    <t>2020-01-004</t>
  </si>
  <si>
    <t>2020-01-001-0007</t>
  </si>
  <si>
    <t>2020-05</t>
  </si>
  <si>
    <t>2020-01-005</t>
  </si>
  <si>
    <t>2020-01-001-0008</t>
  </si>
  <si>
    <t>开户行</t>
    <phoneticPr fontId="2" type="noConversion"/>
  </si>
  <si>
    <t>交通银行北京上地支行</t>
  </si>
  <si>
    <t>账号</t>
    <phoneticPr fontId="2" type="noConversion"/>
  </si>
  <si>
    <t>1100 6097 4018 0100 46716</t>
    <phoneticPr fontId="2" type="noConversion"/>
  </si>
  <si>
    <t>1101 6097 4018 0100 46716</t>
  </si>
  <si>
    <t>1102 6097 4018 0100 46716</t>
  </si>
  <si>
    <t>1103 6097 4018 0100 46716</t>
  </si>
  <si>
    <t>1104 6097 4018 0100 46716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</si>
</sst>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(* #,##0.00_);_(* \(#,##0.00\);_(* &quot;-&quot;??_);_(@_)"/>
    <numFmt numFmtId="177" formatCode="0.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1"/>
      <name val="仿宋"/>
      <family val="3"/>
      <charset val="134"/>
    </font>
    <font>
      <sz val="10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43" fontId="0" fillId="0" borderId="0" xfId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43" fontId="0" fillId="0" borderId="1" xfId="1" applyBorder="1" applyAlignment="1">
      <alignment horizontal="right" vertical="center"/>
    </xf>
    <xf numFmtId="43" fontId="0" fillId="0" borderId="1" xfId="1" applyNumberFormat="1" applyBorder="1" applyAlignment="1">
      <alignment horizontal="right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3" fontId="0" fillId="0" borderId="1" xfId="1" applyBorder="1">
      <alignment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43" fontId="0" fillId="0" borderId="0" xfId="1" applyBorder="1" applyAlignment="1">
      <alignment horizontal="right" vertical="center"/>
    </xf>
    <xf numFmtId="43" fontId="0" fillId="0" borderId="0" xfId="1">
      <alignment vertical="center"/>
    </xf>
    <xf numFmtId="0" fontId="3" fillId="0" borderId="0" xfId="0" applyFont="1">
      <alignment vertical="center"/>
    </xf>
    <xf numFmtId="49" fontId="4" fillId="0" borderId="1" xfId="3" applyNumberFormat="1" applyFont="1" applyBorder="1" applyAlignment="1">
      <alignment horizontal="right" vertical="center"/>
    </xf>
    <xf numFmtId="176" fontId="4" fillId="0" borderId="1" xfId="3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76" fontId="4" fillId="0" borderId="1" xfId="3" applyNumberFormat="1" applyFont="1" applyBorder="1" applyAlignment="1">
      <alignment horizontal="center" vertical="center"/>
    </xf>
    <xf numFmtId="176" fontId="4" fillId="0" borderId="1" xfId="3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4">
    <cellStyle name="常规" xfId="0" builtinId="0"/>
    <cellStyle name="常规 3" xfId="3" xr:uid="{00000000-0005-0000-0000-000032000000}"/>
    <cellStyle name="千位分隔" xfId="1" builtinId="3"/>
    <cellStyle name="千位分隔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3"/>
  <sheetViews>
    <sheetView tabSelected="1" workbookViewId="0">
      <selection activeCell="I10" sqref="I10"/>
    </sheetView>
  </sheetViews>
  <sheetFormatPr defaultColWidth="9" defaultRowHeight="13.5" x14ac:dyDescent="0.3"/>
  <cols>
    <col min="12" max="12" width="16.1328125" customWidth="1"/>
    <col min="13" max="13" width="17.1328125" customWidth="1"/>
    <col min="14" max="15" width="16" customWidth="1"/>
    <col min="16" max="17" width="16"/>
    <col min="18" max="18" width="17.1328125"/>
    <col min="19" max="19" width="15.3984375" customWidth="1"/>
    <col min="20" max="21" width="17.1328125"/>
    <col min="22" max="22" width="19.1328125" customWidth="1"/>
    <col min="23" max="24" width="16" customWidth="1"/>
    <col min="25" max="25" width="17.1328125"/>
  </cols>
  <sheetData>
    <row r="1" spans="1:25" x14ac:dyDescent="0.3">
      <c r="A1" s="15" t="s">
        <v>26</v>
      </c>
      <c r="B1" s="15" t="s">
        <v>27</v>
      </c>
      <c r="C1" s="15" t="s">
        <v>56</v>
      </c>
      <c r="D1" s="15" t="s">
        <v>58</v>
      </c>
      <c r="E1" s="15" t="s">
        <v>29</v>
      </c>
      <c r="F1" s="15" t="s">
        <v>32</v>
      </c>
      <c r="G1" s="15" t="s">
        <v>33</v>
      </c>
      <c r="H1" s="15" t="s">
        <v>38</v>
      </c>
      <c r="I1" s="15" t="s">
        <v>39</v>
      </c>
      <c r="J1" s="15" t="s">
        <v>22</v>
      </c>
      <c r="K1" s="15" t="s">
        <v>23</v>
      </c>
      <c r="L1" s="2" t="s">
        <v>0</v>
      </c>
      <c r="M1" s="2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</row>
    <row r="2" spans="1:25" ht="15.75" x14ac:dyDescent="0.3">
      <c r="A2" s="20" t="s">
        <v>30</v>
      </c>
      <c r="B2" s="20" t="s">
        <v>28</v>
      </c>
      <c r="C2" s="18" t="s">
        <v>57</v>
      </c>
      <c r="D2" s="18" t="s">
        <v>59</v>
      </c>
      <c r="E2" s="21" t="s">
        <v>31</v>
      </c>
      <c r="F2" s="22" t="s">
        <v>34</v>
      </c>
      <c r="G2" s="22" t="s">
        <v>35</v>
      </c>
      <c r="H2" s="19" t="s">
        <v>37</v>
      </c>
      <c r="I2" s="17" t="s">
        <v>36</v>
      </c>
      <c r="J2" s="17" t="s">
        <v>25</v>
      </c>
      <c r="K2" s="16" t="s">
        <v>24</v>
      </c>
      <c r="L2" s="4">
        <v>3138551</v>
      </c>
      <c r="M2" s="4">
        <f>L2*Q2</f>
        <v>28246959</v>
      </c>
      <c r="N2" s="5">
        <v>44070</v>
      </c>
      <c r="O2" s="6">
        <v>338500</v>
      </c>
      <c r="P2" s="7">
        <f>L2-O2</f>
        <v>2800051</v>
      </c>
      <c r="Q2" s="6">
        <v>9</v>
      </c>
      <c r="R2" s="6">
        <f>P2*Q2</f>
        <v>25200459</v>
      </c>
      <c r="S2" s="6">
        <v>11.51</v>
      </c>
      <c r="T2" s="6">
        <f>S2*O2</f>
        <v>3896135</v>
      </c>
      <c r="U2" s="6">
        <f>O2*(S2-Q2)</f>
        <v>849634.99999999988</v>
      </c>
      <c r="V2" s="6">
        <f>Q2*(O2)</f>
        <v>3046500</v>
      </c>
      <c r="W2" s="6">
        <v>428734.66536986298</v>
      </c>
      <c r="X2" s="6">
        <f>U2+V2-W2</f>
        <v>3467400.3346301368</v>
      </c>
      <c r="Y2" s="6">
        <f>T2-W2</f>
        <v>3467400.3346301368</v>
      </c>
    </row>
    <row r="3" spans="1:25" ht="15.75" x14ac:dyDescent="0.3">
      <c r="A3" s="20" t="s">
        <v>40</v>
      </c>
      <c r="B3" s="20" t="s">
        <v>28</v>
      </c>
      <c r="C3" s="18" t="s">
        <v>57</v>
      </c>
      <c r="D3" s="18" t="s">
        <v>60</v>
      </c>
      <c r="E3" s="21" t="s">
        <v>44</v>
      </c>
      <c r="F3" s="22" t="s">
        <v>45</v>
      </c>
      <c r="G3" s="22" t="s">
        <v>46</v>
      </c>
      <c r="H3" s="19" t="s">
        <v>37</v>
      </c>
      <c r="I3" s="17" t="s">
        <v>36</v>
      </c>
      <c r="J3" s="17" t="s">
        <v>25</v>
      </c>
      <c r="K3" s="16" t="s">
        <v>24</v>
      </c>
      <c r="N3" s="5">
        <v>44076</v>
      </c>
      <c r="O3" s="6">
        <v>800000</v>
      </c>
      <c r="P3" s="6">
        <f>P2-O3</f>
        <v>2000051</v>
      </c>
      <c r="Q3" s="6">
        <v>9</v>
      </c>
      <c r="R3" s="6">
        <f>P3*Q3</f>
        <v>18000459</v>
      </c>
      <c r="S3" s="6">
        <v>11.55</v>
      </c>
      <c r="T3" s="6">
        <f>S3*O3</f>
        <v>9240000</v>
      </c>
      <c r="U3" s="6">
        <f>O3*(S3-Q3)</f>
        <v>2040000.0000000005</v>
      </c>
      <c r="V3" s="6">
        <f>Q3*(O3)</f>
        <v>7200000</v>
      </c>
      <c r="W3" s="6">
        <f>ROUND(P2*Q3*DATEDIF(N2,N3,"d")*0.01/365,2)</f>
        <v>4142.54</v>
      </c>
      <c r="X3" s="6">
        <f>U3+V3-W3</f>
        <v>9235857.4600000009</v>
      </c>
      <c r="Y3" s="6">
        <f>T3-W3</f>
        <v>9235857.4600000009</v>
      </c>
    </row>
    <row r="4" spans="1:25" ht="15.75" x14ac:dyDescent="0.3">
      <c r="A4" s="20" t="s">
        <v>41</v>
      </c>
      <c r="B4" s="20" t="s">
        <v>28</v>
      </c>
      <c r="C4" s="18" t="s">
        <v>57</v>
      </c>
      <c r="D4" s="18" t="s">
        <v>61</v>
      </c>
      <c r="E4" s="21" t="s">
        <v>47</v>
      </c>
      <c r="F4" s="22" t="s">
        <v>48</v>
      </c>
      <c r="G4" s="22" t="s">
        <v>49</v>
      </c>
      <c r="H4" s="19" t="s">
        <v>37</v>
      </c>
      <c r="I4" s="17" t="s">
        <v>36</v>
      </c>
      <c r="J4" s="17" t="s">
        <v>25</v>
      </c>
      <c r="K4" s="16" t="s">
        <v>24</v>
      </c>
      <c r="N4" s="5">
        <v>44077</v>
      </c>
      <c r="O4" s="6">
        <v>1000000</v>
      </c>
      <c r="P4" s="6">
        <f>P3-O4</f>
        <v>1000051</v>
      </c>
      <c r="Q4" s="6">
        <v>9</v>
      </c>
      <c r="R4" s="6">
        <f>P4*Q4</f>
        <v>9000459</v>
      </c>
      <c r="S4" s="6">
        <v>12</v>
      </c>
      <c r="T4" s="6">
        <f>S4*O4</f>
        <v>12000000</v>
      </c>
      <c r="U4" s="6">
        <f>O4*(S4-Q4)</f>
        <v>3000000</v>
      </c>
      <c r="V4" s="6">
        <f>Q4*(O4)</f>
        <v>9000000</v>
      </c>
      <c r="W4" s="6">
        <f>ROUND(P3*Q4*DATEDIF(N3,N4,"d")*0.01/365,2)</f>
        <v>493.16</v>
      </c>
      <c r="X4" s="6">
        <f>U4+V4-W4</f>
        <v>11999506.84</v>
      </c>
      <c r="Y4" s="6">
        <f>T4-W4</f>
        <v>11999506.84</v>
      </c>
    </row>
    <row r="5" spans="1:25" ht="15.75" x14ac:dyDescent="0.3">
      <c r="A5" s="20" t="s">
        <v>42</v>
      </c>
      <c r="B5" s="20" t="s">
        <v>28</v>
      </c>
      <c r="C5" s="18" t="s">
        <v>57</v>
      </c>
      <c r="D5" s="18" t="s">
        <v>62</v>
      </c>
      <c r="E5" s="21" t="s">
        <v>50</v>
      </c>
      <c r="F5" s="22" t="s">
        <v>51</v>
      </c>
      <c r="G5" s="22" t="s">
        <v>52</v>
      </c>
      <c r="H5" s="19" t="s">
        <v>37</v>
      </c>
      <c r="I5" s="17" t="s">
        <v>36</v>
      </c>
      <c r="J5" s="17" t="s">
        <v>25</v>
      </c>
      <c r="K5" s="16" t="s">
        <v>24</v>
      </c>
      <c r="N5" s="5">
        <v>44081</v>
      </c>
      <c r="O5" s="6">
        <v>333400</v>
      </c>
      <c r="P5" s="6">
        <f>P4-O5</f>
        <v>666651</v>
      </c>
      <c r="Q5" s="6">
        <v>9</v>
      </c>
      <c r="R5" s="6">
        <f>P5*Q5</f>
        <v>5999859</v>
      </c>
      <c r="S5" s="3">
        <v>12.81</v>
      </c>
      <c r="T5" s="6">
        <f>S5*O5</f>
        <v>4270854</v>
      </c>
      <c r="U5" s="6">
        <f>O5*(S5-Q5)</f>
        <v>1270254.0000000002</v>
      </c>
      <c r="V5" s="6">
        <f>Q5*(O5)</f>
        <v>3000600</v>
      </c>
      <c r="W5" s="6">
        <f>ROUND(P4*Q5*DATEDIF(N4,N5,"d")*0.01/365,2)</f>
        <v>986.35</v>
      </c>
      <c r="X5" s="6">
        <f>U5+V5-W5</f>
        <v>4269867.6500000004</v>
      </c>
      <c r="Y5" s="6">
        <f>T5-W5</f>
        <v>4269867.6500000004</v>
      </c>
    </row>
    <row r="6" spans="1:25" ht="15.75" x14ac:dyDescent="0.3">
      <c r="A6" s="20" t="s">
        <v>43</v>
      </c>
      <c r="B6" s="20" t="s">
        <v>28</v>
      </c>
      <c r="C6" s="18" t="s">
        <v>57</v>
      </c>
      <c r="D6" s="18" t="s">
        <v>63</v>
      </c>
      <c r="E6" s="21" t="s">
        <v>53</v>
      </c>
      <c r="F6" s="22" t="s">
        <v>54</v>
      </c>
      <c r="G6" s="22" t="s">
        <v>55</v>
      </c>
      <c r="H6" s="19" t="s">
        <v>37</v>
      </c>
      <c r="I6" s="17" t="s">
        <v>36</v>
      </c>
      <c r="J6" s="17" t="s">
        <v>25</v>
      </c>
      <c r="K6" s="16" t="s">
        <v>24</v>
      </c>
      <c r="N6" s="8">
        <v>44082</v>
      </c>
      <c r="O6" s="6">
        <v>216600</v>
      </c>
      <c r="P6" s="6">
        <f>P5-O6</f>
        <v>450051</v>
      </c>
      <c r="Q6" s="6">
        <v>9</v>
      </c>
      <c r="R6" s="6">
        <f>P6*Q6</f>
        <v>4050459</v>
      </c>
      <c r="S6" s="9">
        <v>12.94</v>
      </c>
      <c r="T6" s="6">
        <f>S6*O6</f>
        <v>2802804</v>
      </c>
      <c r="U6" s="6">
        <f>O6*(S6-Q6)</f>
        <v>853403.99999999988</v>
      </c>
      <c r="V6" s="6">
        <f>Q6*(O6)</f>
        <v>1949400</v>
      </c>
      <c r="W6" s="6">
        <f>ROUND(P5*Q6*DATEDIF(N5,N6,"d")*0.01/365,2)</f>
        <v>164.38</v>
      </c>
      <c r="X6" s="6">
        <f>U6+V6-W6</f>
        <v>2802639.62</v>
      </c>
      <c r="Y6" s="6">
        <f>T6-W6</f>
        <v>2802639.62</v>
      </c>
    </row>
    <row r="7" spans="1:25" x14ac:dyDescent="0.3">
      <c r="N7" s="8"/>
      <c r="O7" s="7"/>
      <c r="P7" s="6"/>
      <c r="Q7" s="6"/>
      <c r="R7" s="6"/>
      <c r="S7" s="9"/>
      <c r="T7" s="6"/>
      <c r="U7" s="6"/>
      <c r="V7" s="6"/>
      <c r="W7" s="6"/>
      <c r="X7" s="6"/>
      <c r="Y7" s="6"/>
    </row>
    <row r="8" spans="1:25" x14ac:dyDescent="0.3">
      <c r="N8" s="8"/>
      <c r="O8" s="7"/>
      <c r="P8" s="6"/>
      <c r="Q8" s="6"/>
      <c r="R8" s="6"/>
      <c r="S8" s="9"/>
      <c r="T8" s="6"/>
      <c r="U8" s="6"/>
      <c r="V8" s="6"/>
      <c r="W8" s="6"/>
      <c r="X8" s="6"/>
      <c r="Y8" s="6"/>
    </row>
    <row r="9" spans="1:25" x14ac:dyDescent="0.3">
      <c r="N9" s="9" t="s">
        <v>14</v>
      </c>
      <c r="O9" s="10">
        <f>SUM(O2:O8)</f>
        <v>2688500</v>
      </c>
      <c r="P9" s="10">
        <f>SUM(P2:P8)</f>
        <v>6916855</v>
      </c>
      <c r="Q9" s="10">
        <f>SUM(Q2:Q8)</f>
        <v>45</v>
      </c>
      <c r="R9" s="10">
        <f>SUM(R2:R8)</f>
        <v>62251695</v>
      </c>
      <c r="S9" s="10">
        <f>SUM(S2:S8)</f>
        <v>60.81</v>
      </c>
      <c r="T9" s="10">
        <f>SUM(T2:T8)</f>
        <v>32209793</v>
      </c>
      <c r="U9" s="10">
        <f>SUM(U2:U8)</f>
        <v>8013293</v>
      </c>
      <c r="V9" s="10">
        <f>SUM(V2:V8)</f>
        <v>24196500</v>
      </c>
      <c r="W9" s="10">
        <f>SUM(W2:W8)</f>
        <v>434521.09536986292</v>
      </c>
      <c r="X9" s="10">
        <f>SUM(X2:X8)</f>
        <v>31775271.904630136</v>
      </c>
      <c r="Y9" s="10">
        <f>SUM(Y2:Y8)</f>
        <v>31775271.904630136</v>
      </c>
    </row>
    <row r="10" spans="1:25" x14ac:dyDescent="0.3">
      <c r="V10" s="14"/>
    </row>
    <row r="19" spans="13:19" x14ac:dyDescent="0.3">
      <c r="Q19" s="1"/>
      <c r="R19" s="1"/>
    </row>
    <row r="20" spans="13:19" x14ac:dyDescent="0.3">
      <c r="S20" s="11"/>
    </row>
    <row r="23" spans="13:19" x14ac:dyDescent="0.3">
      <c r="M23" s="12"/>
      <c r="N23" s="12"/>
      <c r="O23" s="12"/>
      <c r="P23" s="12"/>
    </row>
    <row r="24" spans="13:19" x14ac:dyDescent="0.3">
      <c r="M24" s="12"/>
      <c r="N24" s="12"/>
      <c r="O24" s="12"/>
      <c r="P24" s="12"/>
    </row>
    <row r="25" spans="13:19" x14ac:dyDescent="0.3">
      <c r="M25" s="12"/>
      <c r="N25" s="13"/>
      <c r="O25" s="12"/>
      <c r="P25" s="12"/>
    </row>
    <row r="26" spans="13:19" x14ac:dyDescent="0.3">
      <c r="M26" s="12"/>
      <c r="N26" s="12"/>
      <c r="O26" s="12"/>
      <c r="P26" s="12"/>
    </row>
    <row r="27" spans="13:19" x14ac:dyDescent="0.3">
      <c r="M27" s="12"/>
      <c r="N27" s="12"/>
      <c r="O27" s="12"/>
      <c r="P27" s="12"/>
    </row>
    <row r="28" spans="13:19" x14ac:dyDescent="0.3">
      <c r="M28" s="12"/>
      <c r="N28" s="12"/>
      <c r="O28" s="12"/>
      <c r="P28" s="12"/>
    </row>
    <row r="29" spans="13:19" x14ac:dyDescent="0.3">
      <c r="M29" s="12"/>
      <c r="N29" s="12"/>
      <c r="O29" s="12"/>
      <c r="P29" s="12"/>
    </row>
    <row r="30" spans="13:19" x14ac:dyDescent="0.3">
      <c r="M30" s="12"/>
      <c r="N30" s="12"/>
      <c r="O30" s="12"/>
      <c r="P30" s="12"/>
    </row>
    <row r="31" spans="13:19" x14ac:dyDescent="0.3">
      <c r="M31" s="12"/>
      <c r="N31" s="12"/>
      <c r="O31" s="12"/>
      <c r="P31" s="12"/>
      <c r="S31" s="14"/>
    </row>
    <row r="32" spans="13:19" x14ac:dyDescent="0.3">
      <c r="S32" s="14"/>
    </row>
    <row r="33" spans="19:19" x14ac:dyDescent="0.3">
      <c r="S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"/>
  <sheetViews>
    <sheetView workbookViewId="0">
      <selection activeCell="E19" sqref="E19"/>
    </sheetView>
  </sheetViews>
  <sheetFormatPr defaultColWidth="9" defaultRowHeight="13.5" x14ac:dyDescent="0.3"/>
  <cols>
    <col min="1" max="1" width="10.3984375"/>
    <col min="2" max="2" width="12.86328125" customWidth="1"/>
  </cols>
  <sheetData>
    <row r="1" spans="1:5" x14ac:dyDescent="0.3">
      <c r="A1" t="s">
        <v>2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s="1">
        <v>44069</v>
      </c>
      <c r="B2" t="s">
        <v>19</v>
      </c>
      <c r="C2">
        <v>600000</v>
      </c>
      <c r="D2">
        <v>11.5</v>
      </c>
      <c r="E2" t="s">
        <v>20</v>
      </c>
    </row>
    <row r="3" spans="1:5" x14ac:dyDescent="0.3">
      <c r="A3" s="1">
        <v>44070</v>
      </c>
      <c r="B3" t="s">
        <v>21</v>
      </c>
      <c r="C3">
        <v>600000</v>
      </c>
      <c r="D3">
        <v>11.5</v>
      </c>
    </row>
    <row r="4" spans="1:5" x14ac:dyDescent="0.3">
      <c r="A4" s="1"/>
    </row>
    <row r="5" spans="1:5" x14ac:dyDescent="0.3">
      <c r="A5" s="1"/>
    </row>
    <row r="6" spans="1:5" x14ac:dyDescent="0.3">
      <c r="A6" s="1"/>
    </row>
    <row r="7" spans="1:5" x14ac:dyDescent="0.3">
      <c r="A7" s="1"/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交易意向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51may</dc:creator>
  <cp:lastModifiedBy>51may</cp:lastModifiedBy>
  <dcterms:created xsi:type="dcterms:W3CDTF">2020-07-14T05:39:00Z</dcterms:created>
  <dcterms:modified xsi:type="dcterms:W3CDTF">2020-09-15T05:47:58Z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</Properties>
</file>