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lin\Bachelor_Informatik\WiSe23_24\Bachelorarbeit_2024\STUDIE_ERGEBNISSE\UTAUT\"/>
    </mc:Choice>
  </mc:AlternateContent>
  <xr:revisionPtr revIDLastSave="0" documentId="13_ncr:1_{EE948FD0-31AE-44A2-8931-95F54222F177}" xr6:coauthVersionLast="47" xr6:coauthVersionMax="47" xr10:uidLastSave="{00000000-0000-0000-0000-000000000000}"/>
  <bookViews>
    <workbookView xWindow="2955" yWindow="2175" windowWidth="15375" windowHeight="9300" xr2:uid="{91AA907D-E131-4408-AC86-CED14F7AD8ED}"/>
  </bookViews>
  <sheets>
    <sheet name="UTAUT-Valu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G21" i="1"/>
  <c r="H21" i="1"/>
  <c r="I21" i="1"/>
  <c r="J21" i="1"/>
  <c r="E21" i="1"/>
  <c r="D21" i="1"/>
  <c r="C21" i="1"/>
  <c r="B21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20" i="1" s="1"/>
  <c r="G3" i="1"/>
  <c r="G2" i="1"/>
  <c r="F2" i="1"/>
  <c r="F3" i="1"/>
  <c r="F4" i="1"/>
  <c r="F5" i="1"/>
  <c r="F6" i="1"/>
  <c r="F20" i="1" s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20" i="1" s="1"/>
  <c r="C2" i="1"/>
  <c r="C20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J19" i="1"/>
  <c r="H19" i="1"/>
  <c r="I19" i="1"/>
  <c r="J18" i="1"/>
  <c r="I18" i="1"/>
  <c r="H18" i="1"/>
  <c r="J17" i="1"/>
  <c r="I17" i="1"/>
  <c r="H17" i="1"/>
  <c r="I16" i="1"/>
  <c r="H16" i="1"/>
  <c r="J15" i="1"/>
  <c r="I15" i="1"/>
  <c r="H15" i="1"/>
  <c r="J14" i="1"/>
  <c r="I14" i="1"/>
  <c r="H14" i="1"/>
  <c r="J13" i="1"/>
  <c r="I13" i="1"/>
  <c r="H13" i="1"/>
  <c r="I12" i="1"/>
  <c r="H12" i="1"/>
  <c r="J11" i="1"/>
  <c r="I11" i="1"/>
  <c r="H11" i="1"/>
  <c r="J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J2" i="1"/>
  <c r="J20" i="1" s="1"/>
  <c r="I2" i="1"/>
  <c r="I20" i="1" s="1"/>
  <c r="H2" i="1"/>
  <c r="H20" i="1" s="1"/>
  <c r="I10" i="1"/>
  <c r="J12" i="1"/>
  <c r="J16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20" i="1" s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20" i="1" s="1"/>
</calcChain>
</file>

<file path=xl/sharedStrings.xml><?xml version="1.0" encoding="utf-8"?>
<sst xmlns="http://schemas.openxmlformats.org/spreadsheetml/2006/main" count="10" uniqueCount="10">
  <si>
    <t>Participant</t>
  </si>
  <si>
    <t>PE-VR</t>
  </si>
  <si>
    <t>EE-VR</t>
  </si>
  <si>
    <t>ATU-VR</t>
  </si>
  <si>
    <t>PE-AR</t>
  </si>
  <si>
    <t>EE-AR</t>
  </si>
  <si>
    <t>ATU-AR</t>
  </si>
  <si>
    <t>PE-Desk</t>
  </si>
  <si>
    <t>ATU-Desk</t>
  </si>
  <si>
    <t>EE-Desk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</si>
</sst>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8A5E5-F7E6-44B4-A0B5-F526C1A38126}">
  <dimension ref="A1:J21"/>
  <sheetViews>
    <sheetView tabSelected="1" topLeftCell="A11" workbookViewId="0">
      <selection activeCell="H22" sqref="H22"/>
    </sheetView>
  </sheetViews>
  <sheetFormatPr defaultRowHeight="15" x14ac:dyDescent="0.25"/>
  <cols>
    <col min="1" max="1" width="10.85546875" customWidth="1"/>
    <col min="6" max="6" width="9.140625" customWidth="1"/>
  </cols>
  <sheetData>
    <row r="1" spans="1:10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6</v>
      </c>
      <c r="G1" t="s">
        <v>5</v>
      </c>
      <c r="H1" t="s">
        <v>7</v>
      </c>
      <c r="I1" t="s">
        <v>8</v>
      </c>
      <c r="J1" t="s">
        <v>9</v>
      </c>
    </row>
    <row r="2" spans="1:10" x14ac:dyDescent="0.25">
      <c r="A2">
        <v>70327</v>
      </c>
      <c r="B2">
        <f>(2+2+2+3)/4</f>
        <v>2.25</v>
      </c>
      <c r="C2">
        <f>(3+5+4+4)/4</f>
        <v>4</v>
      </c>
      <c r="D2">
        <f>(4+5+5+5)/4</f>
        <v>4.75</v>
      </c>
      <c r="E2">
        <f>(5+4+4+2)/4</f>
        <v>3.75</v>
      </c>
      <c r="F2">
        <f>(4+4+4+4)/4</f>
        <v>4</v>
      </c>
      <c r="G2">
        <f>(4+5+4+5)/4</f>
        <v>4.5</v>
      </c>
      <c r="H2">
        <f>(5+5+5+2)/4</f>
        <v>4.25</v>
      </c>
      <c r="I2">
        <f>(5+2+2+4)/4</f>
        <v>3.25</v>
      </c>
      <c r="J2">
        <f>(5+5+5+5)/4</f>
        <v>5</v>
      </c>
    </row>
    <row r="3" spans="1:10" x14ac:dyDescent="0.25">
      <c r="A3">
        <v>12040</v>
      </c>
      <c r="B3">
        <f>(2+2+2+4)/4</f>
        <v>2.5</v>
      </c>
      <c r="C3">
        <f>(4+5+5+5)/4</f>
        <v>4.75</v>
      </c>
      <c r="D3">
        <f>(4+4+4+4)/4</f>
        <v>4</v>
      </c>
      <c r="E3">
        <f>(3+3+3+3)/4</f>
        <v>3</v>
      </c>
      <c r="F3">
        <f>(3+4+4+4)/4</f>
        <v>3.75</v>
      </c>
      <c r="G3">
        <f>(4+4+3+3)/4</f>
        <v>3.5</v>
      </c>
      <c r="H3">
        <f>(4+4+4+3)/4</f>
        <v>3.75</v>
      </c>
      <c r="I3">
        <f>(4+3+3+4)/4</f>
        <v>3.5</v>
      </c>
      <c r="J3">
        <f>(4+3+4+2)/4</f>
        <v>3.25</v>
      </c>
    </row>
    <row r="4" spans="1:10" x14ac:dyDescent="0.25">
      <c r="A4">
        <v>84543</v>
      </c>
      <c r="B4">
        <f>(4+2+3+3)/4</f>
        <v>3</v>
      </c>
      <c r="C4">
        <f>(4+5+5+5)/4</f>
        <v>4.75</v>
      </c>
      <c r="D4">
        <f>(4+5+4+5)/4</f>
        <v>4.5</v>
      </c>
      <c r="E4">
        <f>(5+4+4+3)/4</f>
        <v>4</v>
      </c>
      <c r="F4">
        <f>(4+5+5+4)/4</f>
        <v>4.5</v>
      </c>
      <c r="G4">
        <f>(4+5+4+4)/4</f>
        <v>4.25</v>
      </c>
      <c r="H4">
        <f>(4+3+4+3)/4</f>
        <v>3.5</v>
      </c>
      <c r="I4">
        <f>(5+2+3+3)/4</f>
        <v>3.25</v>
      </c>
      <c r="J4">
        <f>(4+5+2+5)/4</f>
        <v>4</v>
      </c>
    </row>
    <row r="5" spans="1:10" x14ac:dyDescent="0.25">
      <c r="A5">
        <v>53166</v>
      </c>
      <c r="B5">
        <f>(3+2+4+3)/4</f>
        <v>3</v>
      </c>
      <c r="C5">
        <f>(3+5+5+5)/4</f>
        <v>4.5</v>
      </c>
      <c r="D5">
        <f>(4+5+5+5)/4</f>
        <v>4.75</v>
      </c>
      <c r="E5">
        <f>(4+3+3+2)/4</f>
        <v>3</v>
      </c>
      <c r="F5">
        <f>(4+5+5+5)/4</f>
        <v>4.75</v>
      </c>
      <c r="G5">
        <f>(3+4+5+5)/4</f>
        <v>4.25</v>
      </c>
      <c r="H5">
        <f>(3+3+3+2)/4</f>
        <v>2.75</v>
      </c>
      <c r="I5">
        <f>(4+4+4+4)/4</f>
        <v>4</v>
      </c>
      <c r="J5">
        <f>(4+5+5+4)/4</f>
        <v>4.5</v>
      </c>
    </row>
    <row r="6" spans="1:10" x14ac:dyDescent="0.25">
      <c r="A6">
        <v>83262</v>
      </c>
      <c r="B6">
        <f>(3+2+2+2)/4</f>
        <v>2.25</v>
      </c>
      <c r="C6">
        <f>(2+4+4+3)/4</f>
        <v>3.25</v>
      </c>
      <c r="D6">
        <f>(4+2+4+3)/4</f>
        <v>3.25</v>
      </c>
      <c r="E6">
        <f>(4+4+4+2)/4</f>
        <v>3.5</v>
      </c>
      <c r="F6">
        <f>(4+5+4+4)/4</f>
        <v>4.25</v>
      </c>
      <c r="G6">
        <f>(4+4+3+4)/4</f>
        <v>3.75</v>
      </c>
      <c r="H6">
        <f>(5+5+5+3+4)/4</f>
        <v>5.5</v>
      </c>
      <c r="I6">
        <f>(4+2+2+3)/4</f>
        <v>2.75</v>
      </c>
      <c r="J6">
        <f>(4+4+3+4)/4</f>
        <v>3.75</v>
      </c>
    </row>
    <row r="7" spans="1:10" x14ac:dyDescent="0.25">
      <c r="A7">
        <v>30672</v>
      </c>
      <c r="B7">
        <f>(2+1+2+2)/4</f>
        <v>1.75</v>
      </c>
      <c r="C7">
        <f>(2+3+3+2)/4</f>
        <v>2.5</v>
      </c>
      <c r="D7">
        <f>(4+4+4+4)/4</f>
        <v>4</v>
      </c>
      <c r="E7">
        <f>(3+2+2+2)/4</f>
        <v>2.25</v>
      </c>
      <c r="F7">
        <f>(3+4+4+4)/4</f>
        <v>3.75</v>
      </c>
      <c r="G7">
        <f>(4+4+3+4)/4</f>
        <v>3.75</v>
      </c>
      <c r="H7">
        <f>(5+5+5+4)/4</f>
        <v>4.75</v>
      </c>
      <c r="I7">
        <f>(4+4+4+5)/4</f>
        <v>4.25</v>
      </c>
      <c r="J7">
        <f>(5+4+5+5)/4</f>
        <v>4.75</v>
      </c>
    </row>
    <row r="8" spans="1:10" x14ac:dyDescent="0.25">
      <c r="A8">
        <v>54372</v>
      </c>
      <c r="B8">
        <f>(2+4+3+3)/4</f>
        <v>3</v>
      </c>
      <c r="C8">
        <f>(4+4+4+3)/4</f>
        <v>3.75</v>
      </c>
      <c r="D8">
        <f>(5+5+5+5)/4</f>
        <v>5</v>
      </c>
      <c r="E8">
        <f>(4+3+3+1)/4</f>
        <v>2.75</v>
      </c>
      <c r="F8">
        <f>(4+4+4+4)/4</f>
        <v>4</v>
      </c>
      <c r="G8">
        <f>(5+5+4+5)/4</f>
        <v>4.75</v>
      </c>
      <c r="H8">
        <f>(4+5+5+3)/4</f>
        <v>4.25</v>
      </c>
      <c r="I8">
        <f>(5+4+4+4)/4</f>
        <v>4.25</v>
      </c>
      <c r="J8">
        <f>(5+5+5+5)/4</f>
        <v>5</v>
      </c>
    </row>
    <row r="9" spans="1:10" x14ac:dyDescent="0.25">
      <c r="A9">
        <v>67606</v>
      </c>
      <c r="B9">
        <f>(3+2+2+2)/4</f>
        <v>2.25</v>
      </c>
      <c r="C9">
        <f>(4+4+4+4)/4</f>
        <v>4</v>
      </c>
      <c r="D9">
        <f>(4+4+4+4)/4</f>
        <v>4</v>
      </c>
      <c r="E9">
        <f>(3+3+4+2)/4</f>
        <v>3</v>
      </c>
      <c r="F9">
        <f>(4+4+4+4)/4</f>
        <v>4</v>
      </c>
      <c r="G9">
        <f>(4+4+4+4)/4</f>
        <v>4</v>
      </c>
      <c r="H9">
        <f>(5+4+4+3)/4</f>
        <v>4</v>
      </c>
      <c r="I9">
        <f>(5+2+2+4)/4</f>
        <v>3.25</v>
      </c>
      <c r="J9">
        <f>(5+3+4+5)/4</f>
        <v>4.25</v>
      </c>
    </row>
    <row r="10" spans="1:10" x14ac:dyDescent="0.25">
      <c r="A10">
        <v>47853</v>
      </c>
      <c r="B10">
        <f>(2+2+2+2)/4</f>
        <v>2</v>
      </c>
      <c r="C10">
        <f>(4+4+4+3)/4</f>
        <v>3.75</v>
      </c>
      <c r="D10">
        <f>(5+5+4+4)/4</f>
        <v>4.5</v>
      </c>
      <c r="E10">
        <f>(3+3+3+2)/4</f>
        <v>2.75</v>
      </c>
      <c r="F10">
        <f>(4+4+5+5)/4</f>
        <v>4.5</v>
      </c>
      <c r="G10">
        <f>(4+5+4+5)/4</f>
        <v>4.5</v>
      </c>
      <c r="H10">
        <f>(4+2+3+2)/4</f>
        <v>2.75</v>
      </c>
      <c r="I10">
        <f t="shared" ref="I10:J16" si="0">(4+4+4+4)/4</f>
        <v>4</v>
      </c>
      <c r="J10">
        <f>(4+5+5+5)/4</f>
        <v>4.75</v>
      </c>
    </row>
    <row r="11" spans="1:10" x14ac:dyDescent="0.25">
      <c r="A11">
        <v>89883</v>
      </c>
      <c r="B11">
        <f>(4+3+4+3)/4</f>
        <v>3.5</v>
      </c>
      <c r="C11">
        <f xml:space="preserve"> (4+4+4+4)/4</f>
        <v>4</v>
      </c>
      <c r="D11">
        <f>(4+4+4+4)/4</f>
        <v>4</v>
      </c>
      <c r="E11">
        <f>(4+4+4+3)/4</f>
        <v>3.75</v>
      </c>
      <c r="F11">
        <f>(4+4+4+4)/4</f>
        <v>4</v>
      </c>
      <c r="G11">
        <f>(4+4+4+4)/4</f>
        <v>4</v>
      </c>
      <c r="H11">
        <f>(4+4+4+3)/4</f>
        <v>3.75</v>
      </c>
      <c r="I11">
        <f>(4+3+3+3)/4</f>
        <v>3.25</v>
      </c>
      <c r="J11">
        <f>(4+4+3+4)/4</f>
        <v>3.75</v>
      </c>
    </row>
    <row r="12" spans="1:10" x14ac:dyDescent="0.25">
      <c r="A12">
        <v>82373</v>
      </c>
      <c r="B12">
        <f>(2+2+4+4)/4</f>
        <v>3</v>
      </c>
      <c r="C12">
        <f>(4+4+4+3)/4</f>
        <v>3.75</v>
      </c>
      <c r="D12">
        <f>(5+5+5+4)/4</f>
        <v>4.75</v>
      </c>
      <c r="E12">
        <f>(4+3+4+4)/4</f>
        <v>3.75</v>
      </c>
      <c r="F12">
        <f>(4+4+4+4)/4</f>
        <v>4</v>
      </c>
      <c r="G12">
        <f>(5+5+5+5)/4</f>
        <v>5</v>
      </c>
      <c r="H12">
        <f>(4+3+3+2)/4</f>
        <v>3</v>
      </c>
      <c r="I12">
        <f>(4+2+2+3)/4</f>
        <v>2.75</v>
      </c>
      <c r="J12">
        <f t="shared" si="0"/>
        <v>4</v>
      </c>
    </row>
    <row r="13" spans="1:10" x14ac:dyDescent="0.25">
      <c r="A13">
        <v>67191</v>
      </c>
      <c r="B13">
        <f>(4+5+5+3)/4</f>
        <v>4.25</v>
      </c>
      <c r="C13">
        <f>(4+4+4+5)/4</f>
        <v>4.25</v>
      </c>
      <c r="D13">
        <f>(4+4+4+4)/4</f>
        <v>4</v>
      </c>
      <c r="E13">
        <f>(5+4+5+3)/4</f>
        <v>4.25</v>
      </c>
      <c r="F13">
        <f>(4+5+5+4)/4</f>
        <v>4.5</v>
      </c>
      <c r="G13">
        <f>(4+5+4+4)/4</f>
        <v>4.25</v>
      </c>
      <c r="H13">
        <f>(5+5+3+3)/4</f>
        <v>4</v>
      </c>
      <c r="I13">
        <f>(4+3+3+3)/4</f>
        <v>3.25</v>
      </c>
      <c r="J13">
        <f>(4+5+5+5)/4</f>
        <v>4.75</v>
      </c>
    </row>
    <row r="14" spans="1:10" x14ac:dyDescent="0.25">
      <c r="A14">
        <v>17776</v>
      </c>
      <c r="B14">
        <f>(3+3+2+2)/4</f>
        <v>2.5</v>
      </c>
      <c r="C14">
        <f>(5+5+5+4)/4</f>
        <v>4.75</v>
      </c>
      <c r="D14">
        <f>(4+4+4+5)/4</f>
        <v>4.25</v>
      </c>
      <c r="E14">
        <f>(4+3+3+2)/4</f>
        <v>3</v>
      </c>
      <c r="F14">
        <f>(4+5+5+5)/4</f>
        <v>4.75</v>
      </c>
      <c r="G14">
        <f>(5+5+5+5)/4</f>
        <v>5</v>
      </c>
      <c r="H14">
        <f>(5+4+4+3)/4</f>
        <v>4</v>
      </c>
      <c r="I14">
        <f>(5+2+2+2)/4</f>
        <v>2.75</v>
      </c>
      <c r="J14">
        <f>(4+2+5+5)/4</f>
        <v>4</v>
      </c>
    </row>
    <row r="15" spans="1:10" x14ac:dyDescent="0.25">
      <c r="A15">
        <v>92123</v>
      </c>
      <c r="B15">
        <f>(1+3+3+3)/4</f>
        <v>2.5</v>
      </c>
      <c r="C15">
        <f>(4+5+5+3)/4</f>
        <v>4.25</v>
      </c>
      <c r="D15">
        <f>(4+5+4+4)/4</f>
        <v>4.25</v>
      </c>
      <c r="E15">
        <f>(3+3+4+3)/4</f>
        <v>3.25</v>
      </c>
      <c r="F15">
        <f>(4+4+3+3)/4</f>
        <v>3.5</v>
      </c>
      <c r="G15">
        <f>(4+4+4+4)/4</f>
        <v>4</v>
      </c>
      <c r="H15">
        <f>(1+2+2+3)/4</f>
        <v>2</v>
      </c>
      <c r="I15">
        <f>(2+1+1+1)/4</f>
        <v>1.25</v>
      </c>
      <c r="J15">
        <f>(2+2+2+2)/4</f>
        <v>2</v>
      </c>
    </row>
    <row r="16" spans="1:10" x14ac:dyDescent="0.25">
      <c r="A16">
        <v>91409</v>
      </c>
      <c r="B16">
        <f>(3+4+4+2)/4</f>
        <v>3.25</v>
      </c>
      <c r="C16">
        <f>(4+5+5+4)/4</f>
        <v>4.5</v>
      </c>
      <c r="D16">
        <f>(4+4+4+4)/4</f>
        <v>4</v>
      </c>
      <c r="E16">
        <f>(2+2+3+2)/4</f>
        <v>2.25</v>
      </c>
      <c r="F16">
        <f>(4+4+4+3)/4</f>
        <v>3.75</v>
      </c>
      <c r="G16">
        <f>(4+5+4+4)/4</f>
        <v>4.25</v>
      </c>
      <c r="H16">
        <f>(4+4+4+2)/4</f>
        <v>3.5</v>
      </c>
      <c r="I16">
        <f>(5+5+5+5)/4</f>
        <v>5</v>
      </c>
      <c r="J16">
        <f t="shared" si="0"/>
        <v>4</v>
      </c>
    </row>
    <row r="17" spans="1:10" x14ac:dyDescent="0.25">
      <c r="A17">
        <v>99220</v>
      </c>
      <c r="B17">
        <f>(4+4+4+5)/4</f>
        <v>4.25</v>
      </c>
      <c r="C17">
        <f>(5+4+4+4)/4</f>
        <v>4.25</v>
      </c>
      <c r="D17">
        <f>(3+2+3+3)/4</f>
        <v>2.75</v>
      </c>
      <c r="E17">
        <f>(5+4+4+4)/4</f>
        <v>4.25</v>
      </c>
      <c r="F17">
        <f>(5+4+4+4)/4</f>
        <v>4.25</v>
      </c>
      <c r="G17">
        <f>(4+3+3+3)/4</f>
        <v>3.25</v>
      </c>
      <c r="H17">
        <f>(4+3+4+3)/4</f>
        <v>3.5</v>
      </c>
      <c r="I17">
        <f>(4+2+1+3)/4</f>
        <v>2.5</v>
      </c>
      <c r="J17">
        <f>(3+3+2+2)/4</f>
        <v>2.5</v>
      </c>
    </row>
    <row r="18" spans="1:10" x14ac:dyDescent="0.25">
      <c r="A18">
        <v>96659</v>
      </c>
      <c r="B18">
        <f>(4+3+4+2)/4</f>
        <v>3.25</v>
      </c>
      <c r="C18">
        <f>(4+4+4+4)/4</f>
        <v>4</v>
      </c>
      <c r="D18">
        <f>(5+5+5+4)/4</f>
        <v>4.75</v>
      </c>
      <c r="E18">
        <f>(4+4+4+2)/4</f>
        <v>3.5</v>
      </c>
      <c r="F18">
        <f>(5+5+5+5)/4</f>
        <v>5</v>
      </c>
      <c r="G18">
        <f>(4+4+4+4)/4</f>
        <v>4</v>
      </c>
      <c r="H18">
        <f>(3+3+3+1)/4</f>
        <v>2.5</v>
      </c>
      <c r="I18">
        <f>(4+3+2+3)/4</f>
        <v>3</v>
      </c>
      <c r="J18">
        <f>(4+4+3+3)/4</f>
        <v>3.5</v>
      </c>
    </row>
    <row r="19" spans="1:10" x14ac:dyDescent="0.25">
      <c r="A19">
        <v>99999</v>
      </c>
      <c r="B19">
        <f>(3+2+2+2)/4</f>
        <v>2.25</v>
      </c>
      <c r="C19">
        <f>(1+1+1+1)/4</f>
        <v>1</v>
      </c>
      <c r="D19">
        <f>(1+1+1+1)/4</f>
        <v>1</v>
      </c>
      <c r="E19">
        <f>(3+4+4+5)/4</f>
        <v>4</v>
      </c>
      <c r="F19">
        <f>(5+5+5+4)/4</f>
        <v>4.75</v>
      </c>
      <c r="G19">
        <f>(5+5+5+5)/4</f>
        <v>5</v>
      </c>
      <c r="H19">
        <f>(3+4+5+5)/4</f>
        <v>4.25</v>
      </c>
      <c r="I19">
        <f>(5+5+5+4)/4</f>
        <v>4.75</v>
      </c>
      <c r="J19">
        <f>(5+4+4+4)/4</f>
        <v>4.25</v>
      </c>
    </row>
    <row r="20" spans="1:10" x14ac:dyDescent="0.25">
      <c r="B20">
        <f>AVERAGE(B2:B19)</f>
        <v>2.8194444444444446</v>
      </c>
      <c r="C20">
        <f t="shared" ref="C20:J20" si="1">AVERAGE(C2:C19)</f>
        <v>3.8888888888888888</v>
      </c>
      <c r="D20">
        <f t="shared" si="1"/>
        <v>4.0277777777777777</v>
      </c>
      <c r="E20">
        <f t="shared" si="1"/>
        <v>3.3333333333333335</v>
      </c>
      <c r="F20">
        <f t="shared" si="1"/>
        <v>4.2222222222222223</v>
      </c>
      <c r="G20">
        <f t="shared" si="1"/>
        <v>4.2222222222222223</v>
      </c>
      <c r="H20">
        <f t="shared" si="1"/>
        <v>3.6666666666666665</v>
      </c>
      <c r="I20">
        <f t="shared" si="1"/>
        <v>3.3888888888888888</v>
      </c>
      <c r="J20">
        <f t="shared" si="1"/>
        <v>4</v>
      </c>
    </row>
    <row r="21" spans="1:10" x14ac:dyDescent="0.25">
      <c r="B21">
        <f>MEDIAN(B2:B19)</f>
        <v>2.75</v>
      </c>
      <c r="C21">
        <f>MEDIAN(C2:C19)</f>
        <v>4</v>
      </c>
      <c r="D21">
        <f>MEDIAN(D2:D19)</f>
        <v>4.125</v>
      </c>
      <c r="E21">
        <f>MEDIAN(E2:E19)</f>
        <v>3.375</v>
      </c>
      <c r="F21">
        <f t="shared" ref="F21:J21" si="2">MEDIAN(F2:F19)</f>
        <v>4.125</v>
      </c>
      <c r="G21">
        <f t="shared" si="2"/>
        <v>4.25</v>
      </c>
      <c r="H21">
        <f t="shared" si="2"/>
        <v>3.75</v>
      </c>
      <c r="I21">
        <f t="shared" si="2"/>
        <v>3.25</v>
      </c>
      <c r="J21">
        <f t="shared" si="2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UTAUT-Values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Selin Orhanlar</dc:creator>
  <cp:lastModifiedBy>Selin Orhanlar</cp:lastModifiedBy>
  <dcterms:created xsi:type="dcterms:W3CDTF">2025-02-07T08:08:26Z</dcterms:created>
  <dcterms:modified xsi:type="dcterms:W3CDTF">2025-02-10T13:16:06Z</dcterms:modified>
</cp:coreProperties>
</file>