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Dropbox\Source\source code\Web-crawler\"/>
    </mc:Choice>
  </mc:AlternateContent>
  <xr:revisionPtr revIDLastSave="0" documentId="13_ncr:1_{F15ABA99-830D-40D4-B820-632326AEC1FE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20-11-18_population" sheetId="1" r:id="rId1"/>
    <sheet name="실험툴" sheetId="3" r:id="rId2"/>
    <sheet name="Sheet1" sheetId="2" r:id="rId3"/>
  </sheets>
  <definedNames>
    <definedName name="_xlnm._FilterDatabase" localSheetId="1" hidden="1">실험툴!$E$116:$K$116</definedName>
  </definedName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F117" i="3" l="1"/>
  <c r="F145" i="3"/>
  <c r="F126" i="3"/>
  <c r="F119" i="3"/>
  <c r="F150" i="3"/>
  <c r="F130" i="3"/>
  <c r="F129" i="3"/>
  <c r="F143" i="3"/>
  <c r="F134" i="3"/>
  <c r="F123" i="3"/>
  <c r="F131" i="3"/>
  <c r="F149" i="3"/>
  <c r="F156" i="3"/>
  <c r="F151" i="3"/>
  <c r="F136" i="3"/>
  <c r="F137" i="3"/>
  <c r="F125" i="3"/>
  <c r="F138" i="3"/>
  <c r="F147" i="3"/>
  <c r="F139" i="3"/>
  <c r="F135" i="3"/>
  <c r="F133" i="3"/>
  <c r="F128" i="3"/>
  <c r="F154" i="3"/>
  <c r="F144" i="3"/>
  <c r="F155" i="3"/>
  <c r="F118" i="3"/>
  <c r="F142" i="3"/>
  <c r="F146" i="3"/>
  <c r="F132" i="3"/>
  <c r="F153" i="3"/>
  <c r="F127" i="3"/>
  <c r="F124" i="3"/>
  <c r="F152" i="3"/>
  <c r="F121" i="3"/>
  <c r="F122" i="3"/>
  <c r="F140" i="3"/>
  <c r="F141" i="3"/>
  <c r="F157" i="3"/>
  <c r="F148" i="3"/>
  <c r="F158" i="3"/>
  <c r="F159" i="3"/>
  <c r="F120" i="3"/>
  <c r="K118" i="3"/>
  <c r="K122" i="3"/>
  <c r="K121" i="3"/>
  <c r="K124" i="3"/>
  <c r="K141" i="3"/>
  <c r="K140" i="3"/>
  <c r="K148" i="3"/>
  <c r="J117" i="3"/>
  <c r="K117" i="3" s="1"/>
  <c r="J145" i="3"/>
  <c r="K145" i="3" s="1"/>
  <c r="J126" i="3"/>
  <c r="K126" i="3" s="1"/>
  <c r="J119" i="3"/>
  <c r="K119" i="3" s="1"/>
  <c r="J150" i="3"/>
  <c r="K150" i="3" s="1"/>
  <c r="J130" i="3"/>
  <c r="K130" i="3" s="1"/>
  <c r="J129" i="3"/>
  <c r="K129" i="3" s="1"/>
  <c r="J143" i="3"/>
  <c r="K143" i="3" s="1"/>
  <c r="J134" i="3"/>
  <c r="K134" i="3" s="1"/>
  <c r="J123" i="3"/>
  <c r="K123" i="3" s="1"/>
  <c r="J131" i="3"/>
  <c r="K131" i="3" s="1"/>
  <c r="J149" i="3"/>
  <c r="K149" i="3" s="1"/>
  <c r="J156" i="3"/>
  <c r="K156" i="3" s="1"/>
  <c r="J151" i="3"/>
  <c r="K151" i="3" s="1"/>
  <c r="J136" i="3"/>
  <c r="K136" i="3" s="1"/>
  <c r="J137" i="3"/>
  <c r="K137" i="3" s="1"/>
  <c r="J125" i="3"/>
  <c r="K125" i="3" s="1"/>
  <c r="J138" i="3"/>
  <c r="K138" i="3" s="1"/>
  <c r="J147" i="3"/>
  <c r="K147" i="3" s="1"/>
  <c r="J139" i="3"/>
  <c r="K139" i="3" s="1"/>
  <c r="J135" i="3"/>
  <c r="K135" i="3" s="1"/>
  <c r="J133" i="3"/>
  <c r="K133" i="3" s="1"/>
  <c r="J128" i="3"/>
  <c r="K128" i="3" s="1"/>
  <c r="J154" i="3"/>
  <c r="K154" i="3" s="1"/>
  <c r="J144" i="3"/>
  <c r="K144" i="3" s="1"/>
  <c r="J155" i="3"/>
  <c r="K155" i="3" s="1"/>
  <c r="J118" i="3"/>
  <c r="J142" i="3"/>
  <c r="K142" i="3" s="1"/>
  <c r="J146" i="3"/>
  <c r="K146" i="3" s="1"/>
  <c r="J132" i="3"/>
  <c r="K132" i="3" s="1"/>
  <c r="J153" i="3"/>
  <c r="K153" i="3" s="1"/>
  <c r="J127" i="3"/>
  <c r="K127" i="3" s="1"/>
  <c r="J124" i="3"/>
  <c r="J152" i="3"/>
  <c r="K152" i="3" s="1"/>
  <c r="J121" i="3"/>
  <c r="J122" i="3"/>
  <c r="J140" i="3"/>
  <c r="J141" i="3"/>
  <c r="J157" i="3"/>
  <c r="K157" i="3" s="1"/>
  <c r="J148" i="3"/>
  <c r="J158" i="3"/>
  <c r="K158" i="3" s="1"/>
  <c r="J159" i="3"/>
  <c r="K159" i="3" s="1"/>
  <c r="J120" i="3"/>
  <c r="K120" i="3" s="1"/>
  <c r="I163" i="3"/>
  <c r="H163" i="3"/>
  <c r="H165" i="3"/>
  <c r="H164" i="3"/>
  <c r="I165" i="3"/>
  <c r="I16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3" i="3"/>
  <c r="H112" i="3"/>
  <c r="L112" i="3" s="1"/>
  <c r="H111" i="3"/>
  <c r="L111" i="3" s="1"/>
  <c r="H110" i="3"/>
  <c r="L110" i="3" s="1"/>
  <c r="H109" i="3"/>
  <c r="L109" i="3" s="1"/>
  <c r="H108" i="3"/>
  <c r="L108" i="3" s="1"/>
  <c r="H107" i="3"/>
  <c r="L107" i="3" s="1"/>
  <c r="H106" i="3"/>
  <c r="L106" i="3" s="1"/>
  <c r="H105" i="3"/>
  <c r="L105" i="3" s="1"/>
  <c r="H104" i="3"/>
  <c r="L104" i="3" s="1"/>
  <c r="H103" i="3"/>
  <c r="L103" i="3" s="1"/>
  <c r="H102" i="3"/>
  <c r="L102" i="3" s="1"/>
  <c r="H101" i="3"/>
  <c r="L101" i="3" s="1"/>
  <c r="H100" i="3"/>
  <c r="L100" i="3" s="1"/>
  <c r="H98" i="3"/>
  <c r="L98" i="3" s="1"/>
  <c r="H97" i="3"/>
  <c r="L97" i="3" s="1"/>
  <c r="H96" i="3"/>
  <c r="L96" i="3" s="1"/>
  <c r="H95" i="3"/>
  <c r="L95" i="3" s="1"/>
  <c r="H94" i="3"/>
  <c r="L94" i="3" s="1"/>
  <c r="H93" i="3"/>
  <c r="L93" i="3" s="1"/>
  <c r="H92" i="3"/>
  <c r="L92" i="3" s="1"/>
  <c r="H91" i="3"/>
  <c r="L91" i="3" s="1"/>
  <c r="H90" i="3"/>
  <c r="L90" i="3" s="1"/>
  <c r="H89" i="3"/>
  <c r="L89" i="3" s="1"/>
  <c r="H88" i="3"/>
  <c r="L88" i="3" s="1"/>
  <c r="H87" i="3"/>
  <c r="L87" i="3" s="1"/>
  <c r="H86" i="3"/>
  <c r="L86" i="3" s="1"/>
  <c r="H85" i="3"/>
  <c r="L85" i="3" s="1"/>
  <c r="H84" i="3"/>
  <c r="L84" i="3" s="1"/>
  <c r="I79" i="3"/>
  <c r="H79" i="3"/>
  <c r="L79" i="3" s="1"/>
  <c r="I78" i="3"/>
  <c r="H78" i="3"/>
  <c r="L78" i="3" s="1"/>
  <c r="I77" i="3"/>
  <c r="H77" i="3"/>
  <c r="L77" i="3" s="1"/>
  <c r="I76" i="3"/>
  <c r="H76" i="3"/>
  <c r="L76" i="3" s="1"/>
  <c r="I75" i="3"/>
  <c r="H75" i="3"/>
  <c r="L75" i="3" s="1"/>
  <c r="I74" i="3"/>
  <c r="H66" i="3"/>
  <c r="J66" i="3" s="1"/>
  <c r="M66" i="3" s="1"/>
  <c r="I65" i="3"/>
  <c r="H65" i="3"/>
  <c r="L65" i="3" s="1"/>
  <c r="I64" i="3"/>
  <c r="H64" i="3"/>
  <c r="L64" i="3" s="1"/>
  <c r="I63" i="3"/>
  <c r="H63" i="3"/>
  <c r="L63" i="3" s="1"/>
  <c r="I62" i="3"/>
  <c r="H62" i="3"/>
  <c r="H67" i="3" s="1"/>
  <c r="H68" i="3" s="1"/>
  <c r="J68" i="3" s="1"/>
  <c r="M68" i="3" s="1"/>
  <c r="I61" i="3"/>
  <c r="I60" i="3"/>
  <c r="I59" i="3"/>
  <c r="I70" i="3" s="1"/>
  <c r="H59" i="3"/>
  <c r="L59" i="3" s="1"/>
  <c r="I56" i="3"/>
  <c r="H56" i="3"/>
  <c r="L56" i="3" s="1"/>
  <c r="I55" i="3"/>
  <c r="H55" i="3"/>
  <c r="L55" i="3" s="1"/>
  <c r="I54" i="3"/>
  <c r="H54" i="3"/>
  <c r="L54" i="3" s="1"/>
  <c r="I53" i="3"/>
  <c r="H53" i="3"/>
  <c r="L53" i="3" s="1"/>
  <c r="I52" i="3"/>
  <c r="H46" i="3"/>
  <c r="L46" i="3" s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83" i="1"/>
  <c r="H47" i="1"/>
  <c r="H46" i="1"/>
  <c r="H69" i="1"/>
  <c r="J69" i="1" s="1"/>
  <c r="H66" i="1"/>
  <c r="J66" i="1" s="1"/>
  <c r="I75" i="1"/>
  <c r="I76" i="1"/>
  <c r="I77" i="1"/>
  <c r="I78" i="1"/>
  <c r="I79" i="1"/>
  <c r="I74" i="1"/>
  <c r="I52" i="1"/>
  <c r="I54" i="1"/>
  <c r="I55" i="1"/>
  <c r="I56" i="1"/>
  <c r="I53" i="1"/>
  <c r="I60" i="1"/>
  <c r="I61" i="1"/>
  <c r="I62" i="1"/>
  <c r="I63" i="1"/>
  <c r="I64" i="1"/>
  <c r="I65" i="1"/>
  <c r="I59" i="1"/>
  <c r="I70" i="1" s="1"/>
  <c r="H75" i="1"/>
  <c r="H76" i="1"/>
  <c r="J76" i="1" s="1"/>
  <c r="H77" i="1"/>
  <c r="H78" i="1"/>
  <c r="H79" i="1"/>
  <c r="H74" i="1"/>
  <c r="J74" i="1" s="1"/>
  <c r="H60" i="1"/>
  <c r="J60" i="1" s="1"/>
  <c r="H61" i="1"/>
  <c r="H62" i="1"/>
  <c r="H63" i="1"/>
  <c r="H64" i="1"/>
  <c r="J64" i="1" s="1"/>
  <c r="H65" i="1"/>
  <c r="H59" i="1"/>
  <c r="H70" i="1" s="1"/>
  <c r="J70" i="1" s="1"/>
  <c r="H53" i="1"/>
  <c r="H54" i="1"/>
  <c r="J54" i="1" s="1"/>
  <c r="H55" i="1"/>
  <c r="H56" i="1"/>
  <c r="J56" i="1" s="1"/>
  <c r="H52" i="1"/>
  <c r="L66" i="3" l="1"/>
  <c r="L62" i="3"/>
  <c r="L68" i="3"/>
  <c r="L67" i="3"/>
  <c r="J76" i="3"/>
  <c r="M76" i="3" s="1"/>
  <c r="J78" i="3"/>
  <c r="M78" i="3" s="1"/>
  <c r="J54" i="3"/>
  <c r="M54" i="3" s="1"/>
  <c r="J63" i="3"/>
  <c r="M63" i="3" s="1"/>
  <c r="J65" i="3"/>
  <c r="M65" i="3" s="1"/>
  <c r="J53" i="3"/>
  <c r="M53" i="3" s="1"/>
  <c r="J55" i="3"/>
  <c r="M55" i="3" s="1"/>
  <c r="J64" i="3"/>
  <c r="M64" i="3" s="1"/>
  <c r="J75" i="3"/>
  <c r="M75" i="3" s="1"/>
  <c r="J79" i="3"/>
  <c r="M79" i="3" s="1"/>
  <c r="J56" i="3"/>
  <c r="M56" i="3" s="1"/>
  <c r="H74" i="3"/>
  <c r="J59" i="3"/>
  <c r="M59" i="3" s="1"/>
  <c r="H99" i="3"/>
  <c r="L99" i="3" s="1"/>
  <c r="H60" i="3"/>
  <c r="J62" i="3"/>
  <c r="M62" i="3" s="1"/>
  <c r="I46" i="3"/>
  <c r="H47" i="3"/>
  <c r="H52" i="3"/>
  <c r="J77" i="3"/>
  <c r="M77" i="3" s="1"/>
  <c r="J67" i="3"/>
  <c r="M67" i="3" s="1"/>
  <c r="H67" i="1"/>
  <c r="J79" i="1"/>
  <c r="J75" i="1"/>
  <c r="J55" i="1"/>
  <c r="J65" i="1"/>
  <c r="J61" i="1"/>
  <c r="J78" i="1"/>
  <c r="J77" i="1"/>
  <c r="J52" i="1"/>
  <c r="J53" i="1"/>
  <c r="J63" i="1"/>
  <c r="H68" i="1"/>
  <c r="J68" i="1" s="1"/>
  <c r="J67" i="1"/>
  <c r="J59" i="1"/>
  <c r="J62" i="1"/>
  <c r="J74" i="3" l="1"/>
  <c r="M74" i="3" s="1"/>
  <c r="L74" i="3"/>
  <c r="J60" i="3"/>
  <c r="M60" i="3" s="1"/>
  <c r="L60" i="3"/>
  <c r="J52" i="3"/>
  <c r="M52" i="3" s="1"/>
  <c r="L52" i="3"/>
  <c r="H69" i="3"/>
  <c r="L47" i="3"/>
  <c r="H61" i="3"/>
  <c r="I47" i="3"/>
  <c r="H83" i="3"/>
  <c r="L83" i="3" s="1"/>
  <c r="J61" i="3" l="1"/>
  <c r="M61" i="3" s="1"/>
  <c r="L61" i="3"/>
  <c r="J69" i="3"/>
  <c r="M69" i="3" s="1"/>
  <c r="L69" i="3"/>
  <c r="H70" i="3"/>
  <c r="J70" i="3" l="1"/>
  <c r="M70" i="3" s="1"/>
  <c r="L70" i="3"/>
</calcChain>
</file>

<file path=xl/sharedStrings.xml><?xml version="1.0" encoding="utf-8"?>
<sst xmlns="http://schemas.openxmlformats.org/spreadsheetml/2006/main" count="717" uniqueCount="175">
  <si>
    <t>hero</t>
  </si>
  <si>
    <t>paladin</t>
  </si>
  <si>
    <t>darkknight</t>
  </si>
  <si>
    <t>arkmagefp</t>
  </si>
  <si>
    <t>arkmagetc</t>
  </si>
  <si>
    <t>bishop</t>
  </si>
  <si>
    <t>bowmaster</t>
  </si>
  <si>
    <t>pathfinder</t>
  </si>
  <si>
    <t>nightlord</t>
  </si>
  <si>
    <t>shadower</t>
  </si>
  <si>
    <t>dualblader</t>
  </si>
  <si>
    <t>captain</t>
  </si>
  <si>
    <t>viper</t>
  </si>
  <si>
    <t>cannonmaster</t>
  </si>
  <si>
    <t>aran</t>
  </si>
  <si>
    <t>shade</t>
  </si>
  <si>
    <t>mercedes</t>
  </si>
  <si>
    <t>evan</t>
  </si>
  <si>
    <t>luminous</t>
  </si>
  <si>
    <t>phantom</t>
  </si>
  <si>
    <t>mihile</t>
  </si>
  <si>
    <t>soulmaster</t>
  </si>
  <si>
    <t>striker</t>
  </si>
  <si>
    <t>windbreaker</t>
  </si>
  <si>
    <t>flamewizard</t>
  </si>
  <si>
    <t>nightwalker</t>
  </si>
  <si>
    <t>blaster</t>
  </si>
  <si>
    <t>demonavenger</t>
  </si>
  <si>
    <t>demonslayer</t>
  </si>
  <si>
    <t>mechanic</t>
  </si>
  <si>
    <t>wildhunter</t>
  </si>
  <si>
    <t>battlemage</t>
  </si>
  <si>
    <t>xenon</t>
  </si>
  <si>
    <t>adele</t>
  </si>
  <si>
    <t>ark</t>
  </si>
  <si>
    <t>illium</t>
  </si>
  <si>
    <t>kaiser</t>
  </si>
  <si>
    <t>cadena</t>
  </si>
  <si>
    <t>angelicbuster</t>
  </si>
  <si>
    <t>zero</t>
  </si>
  <si>
    <t>kinesis</t>
  </si>
  <si>
    <t>hoyoung</t>
  </si>
  <si>
    <t>히어로</t>
  </si>
  <si>
    <t>팔라딘</t>
  </si>
  <si>
    <t>다크나이트</t>
  </si>
  <si>
    <t>불독</t>
  </si>
  <si>
    <t>썬콜</t>
  </si>
  <si>
    <t>비숍</t>
  </si>
  <si>
    <t>보우마스터</t>
  </si>
  <si>
    <t>marks</t>
  </si>
  <si>
    <t>신궁</t>
  </si>
  <si>
    <t>패스파인더</t>
  </si>
  <si>
    <t>나이트로드</t>
  </si>
  <si>
    <t>섀도어</t>
  </si>
  <si>
    <t>듀얼블레이드</t>
  </si>
  <si>
    <t>캡틴</t>
  </si>
  <si>
    <t>바이퍼</t>
  </si>
  <si>
    <t>캐논마스터</t>
  </si>
  <si>
    <t>아란</t>
  </si>
  <si>
    <t>은월</t>
  </si>
  <si>
    <t>메르세데스</t>
  </si>
  <si>
    <t>에반</t>
  </si>
  <si>
    <t>루미너스</t>
  </si>
  <si>
    <t>팬텀</t>
  </si>
  <si>
    <t>미하일</t>
  </si>
  <si>
    <t>소울마스터</t>
  </si>
  <si>
    <t>스트라이커</t>
  </si>
  <si>
    <t>윈드브레이커</t>
  </si>
  <si>
    <t>플레임위자드</t>
  </si>
  <si>
    <t>나이트워커</t>
  </si>
  <si>
    <t>블래스터</t>
  </si>
  <si>
    <t>데몬어벤저</t>
  </si>
  <si>
    <t>데몬슬레이어</t>
  </si>
  <si>
    <t>메카닉</t>
  </si>
  <si>
    <t>와일드헌터</t>
  </si>
  <si>
    <t>배틀메이지</t>
  </si>
  <si>
    <t>제논</t>
  </si>
  <si>
    <t>아델</t>
  </si>
  <si>
    <t>아크</t>
  </si>
  <si>
    <t>일리움</t>
  </si>
  <si>
    <t>카이저</t>
  </si>
  <si>
    <t>카데나</t>
  </si>
  <si>
    <t>엔젤릭버스터</t>
  </si>
  <si>
    <t>제로</t>
  </si>
  <si>
    <t>키네시스</t>
  </si>
  <si>
    <t>호영</t>
  </si>
  <si>
    <t>warrior</t>
  </si>
  <si>
    <t>explorers</t>
  </si>
  <si>
    <t>magician</t>
  </si>
  <si>
    <t>Bowman</t>
  </si>
  <si>
    <t>thief</t>
  </si>
  <si>
    <t>Pirate</t>
  </si>
  <si>
    <t>Hero</t>
  </si>
  <si>
    <t>Cygnus</t>
  </si>
  <si>
    <t>Resistance</t>
  </si>
  <si>
    <t>Flora</t>
  </si>
  <si>
    <t>nova</t>
  </si>
  <si>
    <t>none</t>
  </si>
  <si>
    <t>전사</t>
    <phoneticPr fontId="18" type="noConversion"/>
  </si>
  <si>
    <t>마법사</t>
    <phoneticPr fontId="18" type="noConversion"/>
  </si>
  <si>
    <t>궁수</t>
    <phoneticPr fontId="18" type="noConversion"/>
  </si>
  <si>
    <t>도적</t>
    <phoneticPr fontId="18" type="noConversion"/>
  </si>
  <si>
    <t>해적</t>
    <phoneticPr fontId="18" type="noConversion"/>
  </si>
  <si>
    <t>모험가</t>
    <phoneticPr fontId="18" type="noConversion"/>
  </si>
  <si>
    <t>영웅</t>
    <phoneticPr fontId="18" type="noConversion"/>
  </si>
  <si>
    <t>기사단</t>
    <phoneticPr fontId="18" type="noConversion"/>
  </si>
  <si>
    <t>레지</t>
    <phoneticPr fontId="18" type="noConversion"/>
  </si>
  <si>
    <t>레프</t>
    <phoneticPr fontId="18" type="noConversion"/>
  </si>
  <si>
    <t>노바</t>
    <phoneticPr fontId="18" type="noConversion"/>
  </si>
  <si>
    <t>솔플</t>
    <phoneticPr fontId="18" type="noConversion"/>
  </si>
  <si>
    <t>STR</t>
    <phoneticPr fontId="18" type="noConversion"/>
  </si>
  <si>
    <t>INT</t>
    <phoneticPr fontId="18" type="noConversion"/>
  </si>
  <si>
    <t>DEX</t>
    <phoneticPr fontId="18" type="noConversion"/>
  </si>
  <si>
    <t>LUK</t>
    <phoneticPr fontId="18" type="noConversion"/>
  </si>
  <si>
    <t>HP</t>
    <phoneticPr fontId="18" type="noConversion"/>
  </si>
  <si>
    <t>STR DEX LUK</t>
    <phoneticPr fontId="18" type="noConversion"/>
  </si>
  <si>
    <t xml:space="preserve"> </t>
    <phoneticPr fontId="18" type="noConversion"/>
  </si>
  <si>
    <t>레지(진)</t>
    <phoneticPr fontId="18" type="noConversion"/>
  </si>
  <si>
    <t>데몬</t>
    <phoneticPr fontId="18" type="noConversion"/>
  </si>
  <si>
    <t>모험가(특)</t>
    <phoneticPr fontId="18" type="noConversion"/>
  </si>
  <si>
    <t>모험가(진)</t>
    <phoneticPr fontId="18" type="noConversion"/>
  </si>
  <si>
    <t>레지(찐)</t>
    <phoneticPr fontId="18" type="noConversion"/>
  </si>
  <si>
    <t>평균</t>
    <phoneticPr fontId="18" type="noConversion"/>
  </si>
  <si>
    <t>중앙</t>
    <phoneticPr fontId="18" type="noConversion"/>
  </si>
  <si>
    <t>두손검, 한손검, 두손도끼, 한손도끼</t>
    <phoneticPr fontId="18" type="noConversion"/>
  </si>
  <si>
    <t>두손검, 한손검, 두손둔기, 한손둔기</t>
    <phoneticPr fontId="18" type="noConversion"/>
  </si>
  <si>
    <t>창</t>
    <phoneticPr fontId="18" type="noConversion"/>
  </si>
  <si>
    <t>스태프</t>
    <phoneticPr fontId="18" type="noConversion"/>
  </si>
  <si>
    <t>활</t>
    <phoneticPr fontId="18" type="noConversion"/>
  </si>
  <si>
    <t>석궁</t>
    <phoneticPr fontId="18" type="noConversion"/>
  </si>
  <si>
    <t>에인션트보우</t>
    <phoneticPr fontId="18" type="noConversion"/>
  </si>
  <si>
    <t>아대</t>
    <phoneticPr fontId="18" type="noConversion"/>
  </si>
  <si>
    <t>단검</t>
    <phoneticPr fontId="18" type="noConversion"/>
  </si>
  <si>
    <t>건</t>
    <phoneticPr fontId="18" type="noConversion"/>
  </si>
  <si>
    <t>너클</t>
    <phoneticPr fontId="18" type="noConversion"/>
  </si>
  <si>
    <t>핸드캐논</t>
    <phoneticPr fontId="18" type="noConversion"/>
  </si>
  <si>
    <t>폴암</t>
    <phoneticPr fontId="18" type="noConversion"/>
  </si>
  <si>
    <t>듀얼보우건</t>
    <phoneticPr fontId="18" type="noConversion"/>
  </si>
  <si>
    <t>샤이닝로드</t>
    <phoneticPr fontId="18" type="noConversion"/>
  </si>
  <si>
    <t>케인</t>
    <phoneticPr fontId="18" type="noConversion"/>
  </si>
  <si>
    <t>한손검</t>
    <phoneticPr fontId="18" type="noConversion"/>
  </si>
  <si>
    <t>두손검</t>
    <phoneticPr fontId="18" type="noConversion"/>
  </si>
  <si>
    <t>리볼빙캐논</t>
    <phoneticPr fontId="18" type="noConversion"/>
  </si>
  <si>
    <t>데스페라도</t>
    <phoneticPr fontId="18" type="noConversion"/>
  </si>
  <si>
    <t>한손둔기</t>
    <phoneticPr fontId="18" type="noConversion"/>
  </si>
  <si>
    <t>한손둔기, 한손도끼</t>
    <phoneticPr fontId="18" type="noConversion"/>
  </si>
  <si>
    <t>에너지소드</t>
    <phoneticPr fontId="18" type="noConversion"/>
  </si>
  <si>
    <t>튜너</t>
    <phoneticPr fontId="18" type="noConversion"/>
  </si>
  <si>
    <t>매직건틀렛</t>
    <phoneticPr fontId="18" type="noConversion"/>
  </si>
  <si>
    <t>체인</t>
    <phoneticPr fontId="18" type="noConversion"/>
  </si>
  <si>
    <t>소울슈터</t>
    <phoneticPr fontId="18" type="noConversion"/>
  </si>
  <si>
    <t>태도</t>
    <phoneticPr fontId="18" type="noConversion"/>
  </si>
  <si>
    <t>ESP 리미터</t>
    <phoneticPr fontId="18" type="noConversion"/>
  </si>
  <si>
    <t>부채</t>
    <phoneticPr fontId="18" type="noConversion"/>
  </si>
  <si>
    <t>두손도끼</t>
    <phoneticPr fontId="18" type="noConversion"/>
  </si>
  <si>
    <t>한손도끼</t>
    <phoneticPr fontId="18" type="noConversion"/>
  </si>
  <si>
    <t>두손둔기</t>
    <phoneticPr fontId="18" type="noConversion"/>
  </si>
  <si>
    <t>직업</t>
    <phoneticPr fontId="18" type="noConversion"/>
  </si>
  <si>
    <t>그룹</t>
    <phoneticPr fontId="18" type="noConversion"/>
  </si>
  <si>
    <t>직업군</t>
    <phoneticPr fontId="18" type="noConversion"/>
  </si>
  <si>
    <t>계열</t>
    <phoneticPr fontId="18" type="noConversion"/>
  </si>
  <si>
    <t>스탯</t>
    <phoneticPr fontId="18" type="noConversion"/>
  </si>
  <si>
    <t>무기</t>
    <phoneticPr fontId="18" type="noConversion"/>
  </si>
  <si>
    <t>인구</t>
    <phoneticPr fontId="18" type="noConversion"/>
  </si>
  <si>
    <t>평균</t>
    <phoneticPr fontId="18" type="noConversion"/>
  </si>
  <si>
    <t>차이</t>
    <phoneticPr fontId="18" type="noConversion"/>
  </si>
  <si>
    <t>인구수</t>
    <phoneticPr fontId="18" type="noConversion"/>
  </si>
  <si>
    <t>증가율</t>
    <phoneticPr fontId="18" type="noConversion"/>
  </si>
  <si>
    <t>ID</t>
    <phoneticPr fontId="18" type="noConversion"/>
  </si>
  <si>
    <t>총합</t>
    <phoneticPr fontId="18" type="noConversion"/>
  </si>
  <si>
    <t>#</t>
    <phoneticPr fontId="18" type="noConversion"/>
  </si>
  <si>
    <t>증가율(후)</t>
    <phoneticPr fontId="18" type="noConversion"/>
  </si>
  <si>
    <t>증가량</t>
    <phoneticPr fontId="18" type="noConversion"/>
  </si>
  <si>
    <t>아호듀히윈아패비</t>
    <phoneticPr fontId="18" type="noConversion"/>
  </si>
  <si>
    <t>호일윈아 미카메불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</si>
</sst>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\/mm\/dd"/>
    <numFmt numFmtId="177" formatCode="#,##0_);[Red]\(#,##0\)"/>
    <numFmt numFmtId="178" formatCode="0.0_ "/>
    <numFmt numFmtId="179" formatCode="0.0_ &quot;만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AppleSDGothicNeoEB00"/>
      <family val="3"/>
      <charset val="129"/>
    </font>
    <font>
      <sz val="11"/>
      <color theme="1" tint="0.14999847407452621"/>
      <name val="AppleSDGothicNeoEB00"/>
      <family val="3"/>
      <charset val="129"/>
    </font>
    <font>
      <sz val="11"/>
      <color theme="0" tint="-0.14999847407452621"/>
      <name val="AppleSDGothicNeoEB00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176" fontId="19" fillId="33" borderId="0" xfId="0" applyNumberFormat="1" applyFont="1" applyFill="1" applyAlignment="1">
      <alignment horizontal="center" vertical="center"/>
    </xf>
    <xf numFmtId="176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77" fontId="19" fillId="33" borderId="0" xfId="0" applyNumberFormat="1" applyFont="1" applyFill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129"/>
  <sheetViews>
    <sheetView workbookViewId="0">
      <pane xSplit="7" ySplit="2" topLeftCell="H23" activePane="bottomRight" state="frozen"/>
      <selection pane="topRight" activeCell="H1" sqref="H1"/>
      <selection pane="bottomLeft" activeCell="A3" sqref="A3"/>
      <selection pane="bottomRight" activeCell="V3" sqref="V3:V45"/>
    </sheetView>
  </sheetViews>
  <sheetFormatPr defaultRowHeight="16.5" x14ac:dyDescent="0.3"/>
  <cols>
    <col min="1" max="2" width="5" style="1" customWidth="1"/>
    <col min="3" max="3" width="4.5" style="4" customWidth="1"/>
    <col min="4" max="6" width="2.5" style="4" customWidth="1"/>
    <col min="7" max="7" width="13" style="1" bestFit="1" customWidth="1"/>
    <col min="8" max="8" width="11.25" style="5" bestFit="1" customWidth="1"/>
    <col min="9" max="16384" width="9" style="1"/>
  </cols>
  <sheetData>
    <row r="1" spans="2:22" x14ac:dyDescent="0.3">
      <c r="H1" s="1"/>
    </row>
    <row r="2" spans="2:22" s="2" customFormat="1" x14ac:dyDescent="0.3">
      <c r="C2" s="3"/>
      <c r="D2" s="3"/>
      <c r="E2" s="3"/>
      <c r="F2" s="3"/>
      <c r="H2" s="2">
        <v>44153</v>
      </c>
      <c r="U2" s="2" t="s">
        <v>165</v>
      </c>
    </row>
    <row r="3" spans="2:22" x14ac:dyDescent="0.3">
      <c r="B3" s="4" t="s">
        <v>124</v>
      </c>
      <c r="C3" s="4" t="s">
        <v>110</v>
      </c>
      <c r="D3" s="4" t="s">
        <v>0</v>
      </c>
      <c r="E3" s="4" t="s">
        <v>86</v>
      </c>
      <c r="F3" s="4" t="s">
        <v>87</v>
      </c>
      <c r="G3" s="1" t="s">
        <v>42</v>
      </c>
      <c r="H3" s="5">
        <v>60656</v>
      </c>
      <c r="I3" s="5">
        <v>60841</v>
      </c>
      <c r="J3" s="1">
        <v>60890</v>
      </c>
      <c r="U3" s="5">
        <f>I3-$H3</f>
        <v>185</v>
      </c>
      <c r="V3" s="5">
        <f>J3-$H3</f>
        <v>234</v>
      </c>
    </row>
    <row r="4" spans="2:22" x14ac:dyDescent="0.3">
      <c r="B4" s="4" t="s">
        <v>125</v>
      </c>
      <c r="C4" s="4" t="s">
        <v>110</v>
      </c>
      <c r="D4" s="4" t="s">
        <v>1</v>
      </c>
      <c r="E4" s="4" t="s">
        <v>86</v>
      </c>
      <c r="F4" s="4" t="s">
        <v>87</v>
      </c>
      <c r="G4" s="1" t="s">
        <v>43</v>
      </c>
      <c r="H4" s="5">
        <v>35543</v>
      </c>
      <c r="I4" s="1">
        <v>35610</v>
      </c>
      <c r="J4" s="1">
        <v>35632</v>
      </c>
      <c r="U4" s="5">
        <f t="shared" ref="U4:V45" si="0">I4-$H4</f>
        <v>67</v>
      </c>
      <c r="V4" s="5">
        <f t="shared" si="0"/>
        <v>89</v>
      </c>
    </row>
    <row r="5" spans="2:22" x14ac:dyDescent="0.3">
      <c r="B5" s="4" t="s">
        <v>126</v>
      </c>
      <c r="C5" s="4" t="s">
        <v>110</v>
      </c>
      <c r="D5" s="4" t="s">
        <v>2</v>
      </c>
      <c r="E5" s="4" t="s">
        <v>86</v>
      </c>
      <c r="F5" s="4" t="s">
        <v>87</v>
      </c>
      <c r="G5" s="1" t="s">
        <v>44</v>
      </c>
      <c r="H5" s="5">
        <v>50687</v>
      </c>
      <c r="I5" s="1">
        <v>50730</v>
      </c>
      <c r="J5" s="1">
        <v>50743</v>
      </c>
      <c r="U5" s="5">
        <f t="shared" si="0"/>
        <v>43</v>
      </c>
      <c r="V5" s="5">
        <f t="shared" si="0"/>
        <v>56</v>
      </c>
    </row>
    <row r="6" spans="2:22" x14ac:dyDescent="0.3">
      <c r="B6" s="4" t="s">
        <v>127</v>
      </c>
      <c r="C6" s="4" t="s">
        <v>111</v>
      </c>
      <c r="D6" s="4" t="s">
        <v>3</v>
      </c>
      <c r="E6" s="4" t="s">
        <v>88</v>
      </c>
      <c r="F6" s="4" t="s">
        <v>87</v>
      </c>
      <c r="G6" s="1" t="s">
        <v>45</v>
      </c>
      <c r="H6" s="5">
        <v>21445</v>
      </c>
      <c r="I6" s="1">
        <v>21512</v>
      </c>
      <c r="J6" s="1">
        <v>21534</v>
      </c>
      <c r="U6" s="5">
        <f t="shared" si="0"/>
        <v>67</v>
      </c>
      <c r="V6" s="5">
        <f t="shared" si="0"/>
        <v>89</v>
      </c>
    </row>
    <row r="7" spans="2:22" x14ac:dyDescent="0.3">
      <c r="B7" s="4" t="s">
        <v>127</v>
      </c>
      <c r="C7" s="4" t="s">
        <v>111</v>
      </c>
      <c r="D7" s="4" t="s">
        <v>4</v>
      </c>
      <c r="E7" s="4" t="s">
        <v>88</v>
      </c>
      <c r="F7" s="4" t="s">
        <v>87</v>
      </c>
      <c r="G7" s="1" t="s">
        <v>46</v>
      </c>
      <c r="H7" s="5">
        <v>93258</v>
      </c>
      <c r="I7" s="1">
        <v>93331</v>
      </c>
      <c r="J7" s="1">
        <v>93348</v>
      </c>
      <c r="U7" s="5">
        <f t="shared" si="0"/>
        <v>73</v>
      </c>
      <c r="V7" s="5">
        <f t="shared" si="0"/>
        <v>90</v>
      </c>
    </row>
    <row r="8" spans="2:22" x14ac:dyDescent="0.3">
      <c r="B8" s="4" t="s">
        <v>127</v>
      </c>
      <c r="C8" s="4" t="s">
        <v>111</v>
      </c>
      <c r="D8" s="4" t="s">
        <v>5</v>
      </c>
      <c r="E8" s="4" t="s">
        <v>88</v>
      </c>
      <c r="F8" s="4" t="s">
        <v>87</v>
      </c>
      <c r="G8" s="1" t="s">
        <v>47</v>
      </c>
      <c r="H8" s="5">
        <v>48480</v>
      </c>
      <c r="I8" s="1">
        <v>48615</v>
      </c>
      <c r="J8" s="1">
        <v>48650</v>
      </c>
      <c r="U8" s="5">
        <f t="shared" si="0"/>
        <v>135</v>
      </c>
      <c r="V8" s="5">
        <f t="shared" si="0"/>
        <v>170</v>
      </c>
    </row>
    <row r="9" spans="2:22" x14ac:dyDescent="0.3">
      <c r="B9" s="4" t="s">
        <v>128</v>
      </c>
      <c r="C9" s="4" t="s">
        <v>112</v>
      </c>
      <c r="D9" s="4" t="s">
        <v>6</v>
      </c>
      <c r="E9" s="4" t="s">
        <v>89</v>
      </c>
      <c r="F9" s="4" t="s">
        <v>87</v>
      </c>
      <c r="G9" s="1" t="s">
        <v>48</v>
      </c>
      <c r="H9" s="5">
        <v>9012</v>
      </c>
      <c r="I9" s="1">
        <v>9028</v>
      </c>
      <c r="J9" s="1">
        <v>9033</v>
      </c>
      <c r="U9" s="5">
        <f t="shared" si="0"/>
        <v>16</v>
      </c>
      <c r="V9" s="5">
        <f t="shared" si="0"/>
        <v>21</v>
      </c>
    </row>
    <row r="10" spans="2:22" x14ac:dyDescent="0.3">
      <c r="B10" s="4" t="s">
        <v>129</v>
      </c>
      <c r="C10" s="4" t="s">
        <v>112</v>
      </c>
      <c r="D10" s="4" t="s">
        <v>49</v>
      </c>
      <c r="E10" s="4" t="s">
        <v>89</v>
      </c>
      <c r="F10" s="4" t="s">
        <v>87</v>
      </c>
      <c r="G10" s="1" t="s">
        <v>50</v>
      </c>
      <c r="H10" s="5">
        <v>17646</v>
      </c>
      <c r="I10" s="1">
        <v>17651</v>
      </c>
      <c r="J10" s="1">
        <v>17657</v>
      </c>
      <c r="U10" s="5">
        <f t="shared" si="0"/>
        <v>5</v>
      </c>
      <c r="V10" s="5">
        <f t="shared" si="0"/>
        <v>11</v>
      </c>
    </row>
    <row r="11" spans="2:22" x14ac:dyDescent="0.3">
      <c r="B11" s="4" t="s">
        <v>130</v>
      </c>
      <c r="C11" s="4" t="s">
        <v>112</v>
      </c>
      <c r="D11" s="4" t="s">
        <v>7</v>
      </c>
      <c r="E11" s="4" t="s">
        <v>89</v>
      </c>
      <c r="F11" s="4" t="s">
        <v>87</v>
      </c>
      <c r="G11" s="1" t="s">
        <v>51</v>
      </c>
      <c r="H11" s="5">
        <v>125040</v>
      </c>
      <c r="I11" s="1">
        <v>125199</v>
      </c>
      <c r="J11" s="1">
        <v>125271</v>
      </c>
      <c r="U11" s="5">
        <f t="shared" si="0"/>
        <v>159</v>
      </c>
      <c r="V11" s="5">
        <f t="shared" si="0"/>
        <v>231</v>
      </c>
    </row>
    <row r="12" spans="2:22" x14ac:dyDescent="0.3">
      <c r="B12" s="4" t="s">
        <v>131</v>
      </c>
      <c r="C12" s="4" t="s">
        <v>113</v>
      </c>
      <c r="D12" s="4" t="s">
        <v>8</v>
      </c>
      <c r="E12" s="4" t="s">
        <v>90</v>
      </c>
      <c r="F12" s="4" t="s">
        <v>87</v>
      </c>
      <c r="G12" s="1" t="s">
        <v>52</v>
      </c>
      <c r="H12" s="5">
        <v>57734</v>
      </c>
      <c r="I12" s="1">
        <v>57817</v>
      </c>
      <c r="J12" s="1">
        <v>57841</v>
      </c>
      <c r="U12" s="5">
        <f t="shared" si="0"/>
        <v>83</v>
      </c>
      <c r="V12" s="5">
        <f t="shared" si="0"/>
        <v>107</v>
      </c>
    </row>
    <row r="13" spans="2:22" x14ac:dyDescent="0.3">
      <c r="B13" s="4" t="s">
        <v>132</v>
      </c>
      <c r="C13" s="4" t="s">
        <v>113</v>
      </c>
      <c r="D13" s="4" t="s">
        <v>9</v>
      </c>
      <c r="E13" s="4" t="s">
        <v>90</v>
      </c>
      <c r="F13" s="4" t="s">
        <v>87</v>
      </c>
      <c r="G13" s="1" t="s">
        <v>53</v>
      </c>
      <c r="H13" s="5">
        <v>58561</v>
      </c>
      <c r="I13" s="1">
        <v>58680</v>
      </c>
      <c r="J13" s="1">
        <v>58731</v>
      </c>
      <c r="U13" s="5">
        <f t="shared" si="0"/>
        <v>119</v>
      </c>
      <c r="V13" s="5">
        <f t="shared" si="0"/>
        <v>170</v>
      </c>
    </row>
    <row r="14" spans="2:22" x14ac:dyDescent="0.3">
      <c r="B14" s="4" t="s">
        <v>132</v>
      </c>
      <c r="C14" s="4" t="s">
        <v>113</v>
      </c>
      <c r="D14" s="4" t="s">
        <v>10</v>
      </c>
      <c r="E14" s="4" t="s">
        <v>90</v>
      </c>
      <c r="F14" s="4" t="s">
        <v>87</v>
      </c>
      <c r="G14" s="1" t="s">
        <v>54</v>
      </c>
      <c r="H14" s="5">
        <v>128111</v>
      </c>
      <c r="I14" s="1">
        <v>128314</v>
      </c>
      <c r="J14" s="1">
        <v>128381</v>
      </c>
      <c r="U14" s="5">
        <f t="shared" si="0"/>
        <v>203</v>
      </c>
      <c r="V14" s="5">
        <f t="shared" si="0"/>
        <v>270</v>
      </c>
    </row>
    <row r="15" spans="2:22" x14ac:dyDescent="0.3">
      <c r="B15" s="4" t="s">
        <v>133</v>
      </c>
      <c r="C15" s="4" t="s">
        <v>112</v>
      </c>
      <c r="D15" s="4" t="s">
        <v>11</v>
      </c>
      <c r="E15" s="4" t="s">
        <v>91</v>
      </c>
      <c r="F15" s="4" t="s">
        <v>87</v>
      </c>
      <c r="G15" s="1" t="s">
        <v>55</v>
      </c>
      <c r="H15" s="5">
        <v>9103</v>
      </c>
      <c r="I15" s="1">
        <v>9129</v>
      </c>
      <c r="J15" s="1">
        <v>9141</v>
      </c>
      <c r="U15" s="5">
        <f t="shared" si="0"/>
        <v>26</v>
      </c>
      <c r="V15" s="5">
        <f t="shared" si="0"/>
        <v>38</v>
      </c>
    </row>
    <row r="16" spans="2:22" x14ac:dyDescent="0.3">
      <c r="B16" s="4" t="s">
        <v>134</v>
      </c>
      <c r="C16" s="4" t="s">
        <v>110</v>
      </c>
      <c r="D16" s="4" t="s">
        <v>12</v>
      </c>
      <c r="E16" s="4" t="s">
        <v>91</v>
      </c>
      <c r="F16" s="4" t="s">
        <v>87</v>
      </c>
      <c r="G16" s="1" t="s">
        <v>56</v>
      </c>
      <c r="H16" s="5">
        <v>51415</v>
      </c>
      <c r="I16" s="1">
        <v>51488</v>
      </c>
      <c r="J16" s="1">
        <v>51503</v>
      </c>
      <c r="U16" s="5">
        <f t="shared" si="0"/>
        <v>73</v>
      </c>
      <c r="V16" s="5">
        <f t="shared" si="0"/>
        <v>88</v>
      </c>
    </row>
    <row r="17" spans="2:41" x14ac:dyDescent="0.3">
      <c r="B17" s="4" t="s">
        <v>135</v>
      </c>
      <c r="C17" s="4" t="s">
        <v>110</v>
      </c>
      <c r="D17" s="4" t="s">
        <v>13</v>
      </c>
      <c r="E17" s="4" t="s">
        <v>91</v>
      </c>
      <c r="F17" s="4" t="s">
        <v>87</v>
      </c>
      <c r="G17" s="1" t="s">
        <v>57</v>
      </c>
      <c r="H17" s="5">
        <v>31247</v>
      </c>
      <c r="I17" s="1">
        <v>31296</v>
      </c>
      <c r="J17" s="1">
        <v>31315</v>
      </c>
      <c r="U17" s="5">
        <f t="shared" si="0"/>
        <v>49</v>
      </c>
      <c r="V17" s="5">
        <f t="shared" si="0"/>
        <v>68</v>
      </c>
    </row>
    <row r="18" spans="2:41" x14ac:dyDescent="0.3">
      <c r="B18" s="4" t="s">
        <v>136</v>
      </c>
      <c r="C18" s="4" t="s">
        <v>110</v>
      </c>
      <c r="D18" s="4" t="s">
        <v>14</v>
      </c>
      <c r="E18" s="4" t="s">
        <v>86</v>
      </c>
      <c r="F18" s="4" t="s">
        <v>92</v>
      </c>
      <c r="G18" s="1" t="s">
        <v>58</v>
      </c>
      <c r="H18" s="5">
        <v>40857</v>
      </c>
      <c r="I18" s="1">
        <v>40919</v>
      </c>
      <c r="J18" s="1">
        <v>40934</v>
      </c>
      <c r="U18" s="5">
        <f t="shared" si="0"/>
        <v>62</v>
      </c>
      <c r="V18" s="5">
        <f t="shared" si="0"/>
        <v>77</v>
      </c>
    </row>
    <row r="19" spans="2:41" x14ac:dyDescent="0.3">
      <c r="B19" s="4" t="s">
        <v>134</v>
      </c>
      <c r="C19" s="4" t="s">
        <v>110</v>
      </c>
      <c r="D19" s="4" t="s">
        <v>15</v>
      </c>
      <c r="E19" s="4" t="s">
        <v>91</v>
      </c>
      <c r="F19" s="4" t="s">
        <v>92</v>
      </c>
      <c r="G19" s="1" t="s">
        <v>59</v>
      </c>
      <c r="H19" s="5">
        <v>33864</v>
      </c>
      <c r="I19" s="1">
        <v>33937</v>
      </c>
      <c r="J19" s="1">
        <v>33960</v>
      </c>
      <c r="U19" s="5">
        <f t="shared" si="0"/>
        <v>73</v>
      </c>
      <c r="V19" s="5">
        <f t="shared" si="0"/>
        <v>96</v>
      </c>
    </row>
    <row r="20" spans="2:41" x14ac:dyDescent="0.3">
      <c r="B20" s="4" t="s">
        <v>137</v>
      </c>
      <c r="C20" s="4" t="s">
        <v>112</v>
      </c>
      <c r="D20" s="4" t="s">
        <v>16</v>
      </c>
      <c r="E20" s="4" t="s">
        <v>89</v>
      </c>
      <c r="F20" s="4" t="s">
        <v>92</v>
      </c>
      <c r="G20" s="1" t="s">
        <v>60</v>
      </c>
      <c r="H20" s="5">
        <v>27062</v>
      </c>
      <c r="I20" s="1">
        <v>27104</v>
      </c>
      <c r="J20" s="1">
        <v>27124</v>
      </c>
      <c r="U20" s="5">
        <f t="shared" si="0"/>
        <v>42</v>
      </c>
      <c r="V20" s="5">
        <f t="shared" si="0"/>
        <v>62</v>
      </c>
    </row>
    <row r="21" spans="2:41" x14ac:dyDescent="0.3">
      <c r="B21" s="4" t="s">
        <v>127</v>
      </c>
      <c r="C21" s="4" t="s">
        <v>111</v>
      </c>
      <c r="D21" s="4" t="s">
        <v>17</v>
      </c>
      <c r="E21" s="4" t="s">
        <v>88</v>
      </c>
      <c r="F21" s="4" t="s">
        <v>92</v>
      </c>
      <c r="G21" s="1" t="s">
        <v>61</v>
      </c>
      <c r="H21" s="5">
        <v>26653</v>
      </c>
      <c r="I21" s="1">
        <v>26683</v>
      </c>
      <c r="J21" s="1">
        <v>26689</v>
      </c>
      <c r="U21" s="5">
        <f t="shared" si="0"/>
        <v>30</v>
      </c>
      <c r="V21" s="5">
        <f t="shared" si="0"/>
        <v>36</v>
      </c>
    </row>
    <row r="22" spans="2:41" x14ac:dyDescent="0.3">
      <c r="B22" s="4" t="s">
        <v>138</v>
      </c>
      <c r="C22" s="4" t="s">
        <v>111</v>
      </c>
      <c r="D22" s="4" t="s">
        <v>18</v>
      </c>
      <c r="E22" s="4" t="s">
        <v>88</v>
      </c>
      <c r="F22" s="4" t="s">
        <v>92</v>
      </c>
      <c r="G22" s="1" t="s">
        <v>62</v>
      </c>
      <c r="H22" s="5">
        <v>28443</v>
      </c>
      <c r="I22" s="1">
        <v>28503</v>
      </c>
      <c r="J22" s="1">
        <v>28525</v>
      </c>
      <c r="U22" s="5">
        <f t="shared" si="0"/>
        <v>60</v>
      </c>
      <c r="V22" s="5">
        <f t="shared" si="0"/>
        <v>82</v>
      </c>
    </row>
    <row r="23" spans="2:41" x14ac:dyDescent="0.3">
      <c r="B23" s="4" t="s">
        <v>139</v>
      </c>
      <c r="C23" s="4" t="s">
        <v>113</v>
      </c>
      <c r="D23" s="4" t="s">
        <v>19</v>
      </c>
      <c r="E23" s="4" t="s">
        <v>90</v>
      </c>
      <c r="F23" s="4" t="s">
        <v>92</v>
      </c>
      <c r="G23" s="1" t="s">
        <v>63</v>
      </c>
      <c r="H23" s="5">
        <v>34776</v>
      </c>
      <c r="I23" s="1">
        <v>34841</v>
      </c>
      <c r="J23" s="1">
        <v>34863</v>
      </c>
      <c r="U23" s="5">
        <f t="shared" si="0"/>
        <v>65</v>
      </c>
      <c r="V23" s="5">
        <f t="shared" si="0"/>
        <v>87</v>
      </c>
    </row>
    <row r="24" spans="2:41" x14ac:dyDescent="0.3">
      <c r="B24" s="4" t="s">
        <v>140</v>
      </c>
      <c r="C24" s="4" t="s">
        <v>110</v>
      </c>
      <c r="D24" s="4" t="s">
        <v>20</v>
      </c>
      <c r="E24" s="4" t="s">
        <v>86</v>
      </c>
      <c r="F24" s="4" t="s">
        <v>93</v>
      </c>
      <c r="G24" s="1" t="s">
        <v>64</v>
      </c>
      <c r="H24" s="5">
        <v>5458</v>
      </c>
      <c r="I24" s="1">
        <v>5482</v>
      </c>
      <c r="J24" s="1">
        <v>5488</v>
      </c>
      <c r="U24" s="5">
        <f t="shared" si="0"/>
        <v>24</v>
      </c>
      <c r="V24" s="5">
        <f t="shared" si="0"/>
        <v>30</v>
      </c>
    </row>
    <row r="25" spans="2:41" x14ac:dyDescent="0.3">
      <c r="B25" s="4" t="s">
        <v>141</v>
      </c>
      <c r="C25" s="4" t="s">
        <v>110</v>
      </c>
      <c r="D25" s="4" t="s">
        <v>21</v>
      </c>
      <c r="E25" s="4" t="s">
        <v>86</v>
      </c>
      <c r="F25" s="4" t="s">
        <v>93</v>
      </c>
      <c r="G25" s="1" t="s">
        <v>65</v>
      </c>
      <c r="H25" s="5">
        <v>75154</v>
      </c>
      <c r="I25" s="1">
        <v>75284</v>
      </c>
      <c r="J25" s="1">
        <v>75322</v>
      </c>
      <c r="U25" s="5">
        <f t="shared" si="0"/>
        <v>130</v>
      </c>
      <c r="V25" s="5">
        <f t="shared" si="0"/>
        <v>168</v>
      </c>
    </row>
    <row r="26" spans="2:41" x14ac:dyDescent="0.3">
      <c r="B26" s="4" t="s">
        <v>134</v>
      </c>
      <c r="C26" s="4" t="s">
        <v>110</v>
      </c>
      <c r="D26" s="4" t="s">
        <v>22</v>
      </c>
      <c r="E26" s="4" t="s">
        <v>91</v>
      </c>
      <c r="F26" s="4" t="s">
        <v>93</v>
      </c>
      <c r="G26" s="1" t="s">
        <v>66</v>
      </c>
      <c r="H26" s="5">
        <v>19459</v>
      </c>
      <c r="I26" s="1">
        <v>19484</v>
      </c>
      <c r="J26" s="1">
        <v>19490</v>
      </c>
      <c r="U26" s="5">
        <f t="shared" si="0"/>
        <v>25</v>
      </c>
      <c r="V26" s="5">
        <f t="shared" si="0"/>
        <v>31</v>
      </c>
    </row>
    <row r="27" spans="2:41" x14ac:dyDescent="0.3">
      <c r="B27" s="4" t="s">
        <v>128</v>
      </c>
      <c r="C27" s="4" t="s">
        <v>112</v>
      </c>
      <c r="D27" s="4" t="s">
        <v>23</v>
      </c>
      <c r="E27" s="4" t="s">
        <v>89</v>
      </c>
      <c r="F27" s="4" t="s">
        <v>93</v>
      </c>
      <c r="G27" s="1" t="s">
        <v>67</v>
      </c>
      <c r="H27" s="5">
        <v>37260</v>
      </c>
      <c r="I27" s="1">
        <v>37443</v>
      </c>
      <c r="J27" s="1">
        <v>37497</v>
      </c>
      <c r="U27" s="5">
        <f t="shared" si="0"/>
        <v>183</v>
      </c>
      <c r="V27" s="5">
        <f t="shared" si="0"/>
        <v>237</v>
      </c>
      <c r="AO27" s="1">
        <v>1111</v>
      </c>
    </row>
    <row r="28" spans="2:41" x14ac:dyDescent="0.3">
      <c r="B28" s="4" t="s">
        <v>127</v>
      </c>
      <c r="C28" s="4" t="s">
        <v>111</v>
      </c>
      <c r="D28" s="4" t="s">
        <v>24</v>
      </c>
      <c r="E28" s="4" t="s">
        <v>88</v>
      </c>
      <c r="F28" s="4" t="s">
        <v>93</v>
      </c>
      <c r="G28" s="1" t="s">
        <v>68</v>
      </c>
      <c r="H28" s="5">
        <v>17621</v>
      </c>
      <c r="I28" s="1">
        <v>17633</v>
      </c>
      <c r="J28" s="1">
        <v>17637</v>
      </c>
      <c r="U28" s="5">
        <f t="shared" si="0"/>
        <v>12</v>
      </c>
      <c r="V28" s="5">
        <f t="shared" si="0"/>
        <v>16</v>
      </c>
    </row>
    <row r="29" spans="2:41" x14ac:dyDescent="0.3">
      <c r="B29" s="4" t="s">
        <v>131</v>
      </c>
      <c r="C29" s="4" t="s">
        <v>113</v>
      </c>
      <c r="D29" s="4" t="s">
        <v>25</v>
      </c>
      <c r="E29" s="4" t="s">
        <v>90</v>
      </c>
      <c r="F29" s="4" t="s">
        <v>93</v>
      </c>
      <c r="G29" s="1" t="s">
        <v>69</v>
      </c>
      <c r="H29" s="5">
        <v>17229</v>
      </c>
      <c r="I29" s="1">
        <v>17269</v>
      </c>
      <c r="J29" s="1">
        <v>17283</v>
      </c>
      <c r="U29" s="5">
        <f t="shared" si="0"/>
        <v>40</v>
      </c>
      <c r="V29" s="5">
        <f t="shared" si="0"/>
        <v>54</v>
      </c>
    </row>
    <row r="30" spans="2:41" x14ac:dyDescent="0.3">
      <c r="B30" s="4" t="s">
        <v>142</v>
      </c>
      <c r="C30" s="4" t="s">
        <v>110</v>
      </c>
      <c r="D30" s="4" t="s">
        <v>26</v>
      </c>
      <c r="E30" s="4" t="s">
        <v>86</v>
      </c>
      <c r="F30" s="4" t="s">
        <v>94</v>
      </c>
      <c r="G30" s="1" t="s">
        <v>70</v>
      </c>
      <c r="H30" s="5">
        <v>10812</v>
      </c>
      <c r="I30" s="1">
        <v>10838</v>
      </c>
      <c r="J30" s="1">
        <v>10853</v>
      </c>
      <c r="U30" s="5">
        <f t="shared" si="0"/>
        <v>26</v>
      </c>
      <c r="V30" s="5">
        <f t="shared" si="0"/>
        <v>41</v>
      </c>
    </row>
    <row r="31" spans="2:41" x14ac:dyDescent="0.3">
      <c r="B31" s="4" t="s">
        <v>143</v>
      </c>
      <c r="C31" s="4" t="s">
        <v>114</v>
      </c>
      <c r="D31" s="4" t="s">
        <v>27</v>
      </c>
      <c r="E31" s="4" t="s">
        <v>86</v>
      </c>
      <c r="F31" s="4" t="s">
        <v>94</v>
      </c>
      <c r="G31" s="1" t="s">
        <v>71</v>
      </c>
      <c r="H31" s="5">
        <v>59488</v>
      </c>
      <c r="I31" s="1">
        <v>59542</v>
      </c>
      <c r="J31" s="1">
        <v>59563</v>
      </c>
      <c r="U31" s="5">
        <f t="shared" si="0"/>
        <v>54</v>
      </c>
      <c r="V31" s="5">
        <f t="shared" si="0"/>
        <v>75</v>
      </c>
    </row>
    <row r="32" spans="2:41" x14ac:dyDescent="0.3">
      <c r="B32" s="4" t="s">
        <v>145</v>
      </c>
      <c r="C32" s="4" t="s">
        <v>110</v>
      </c>
      <c r="D32" s="4" t="s">
        <v>28</v>
      </c>
      <c r="E32" s="4" t="s">
        <v>86</v>
      </c>
      <c r="F32" s="4" t="s">
        <v>94</v>
      </c>
      <c r="G32" s="1" t="s">
        <v>72</v>
      </c>
      <c r="H32" s="5">
        <v>24706</v>
      </c>
      <c r="I32" s="1">
        <v>24766</v>
      </c>
      <c r="J32" s="1">
        <v>24780</v>
      </c>
      <c r="U32" s="5">
        <f t="shared" si="0"/>
        <v>60</v>
      </c>
      <c r="V32" s="5">
        <f t="shared" si="0"/>
        <v>74</v>
      </c>
    </row>
    <row r="33" spans="2:22" x14ac:dyDescent="0.3">
      <c r="B33" s="4" t="s">
        <v>133</v>
      </c>
      <c r="C33" s="4" t="s">
        <v>112</v>
      </c>
      <c r="D33" s="4" t="s">
        <v>29</v>
      </c>
      <c r="E33" s="4" t="s">
        <v>91</v>
      </c>
      <c r="F33" s="4" t="s">
        <v>94</v>
      </c>
      <c r="G33" s="1" t="s">
        <v>73</v>
      </c>
      <c r="H33" s="5">
        <v>6320</v>
      </c>
      <c r="I33" s="1">
        <v>6345</v>
      </c>
      <c r="J33" s="1">
        <v>6359</v>
      </c>
      <c r="U33" s="5">
        <f t="shared" si="0"/>
        <v>25</v>
      </c>
      <c r="V33" s="5">
        <f t="shared" si="0"/>
        <v>39</v>
      </c>
    </row>
    <row r="34" spans="2:22" x14ac:dyDescent="0.3">
      <c r="B34" s="4" t="s">
        <v>129</v>
      </c>
      <c r="C34" s="4" t="s">
        <v>112</v>
      </c>
      <c r="D34" s="4" t="s">
        <v>30</v>
      </c>
      <c r="E34" s="4" t="s">
        <v>89</v>
      </c>
      <c r="F34" s="4" t="s">
        <v>94</v>
      </c>
      <c r="G34" s="1" t="s">
        <v>74</v>
      </c>
      <c r="H34" s="5">
        <v>7508</v>
      </c>
      <c r="I34" s="1">
        <v>7519</v>
      </c>
      <c r="J34" s="1">
        <v>7522</v>
      </c>
      <c r="U34" s="5">
        <f t="shared" si="0"/>
        <v>11</v>
      </c>
      <c r="V34" s="5">
        <f t="shared" si="0"/>
        <v>14</v>
      </c>
    </row>
    <row r="35" spans="2:22" x14ac:dyDescent="0.3">
      <c r="B35" s="4" t="s">
        <v>127</v>
      </c>
      <c r="C35" s="4" t="s">
        <v>111</v>
      </c>
      <c r="D35" s="4" t="s">
        <v>31</v>
      </c>
      <c r="E35" s="4" t="s">
        <v>88</v>
      </c>
      <c r="F35" s="4" t="s">
        <v>94</v>
      </c>
      <c r="G35" s="1" t="s">
        <v>75</v>
      </c>
      <c r="H35" s="5">
        <v>9229</v>
      </c>
      <c r="I35" s="1">
        <v>9245</v>
      </c>
      <c r="J35" s="1">
        <v>9251</v>
      </c>
      <c r="U35" s="5">
        <f t="shared" si="0"/>
        <v>16</v>
      </c>
      <c r="V35" s="5">
        <f t="shared" si="0"/>
        <v>22</v>
      </c>
    </row>
    <row r="36" spans="2:22" x14ac:dyDescent="0.3">
      <c r="B36" s="4" t="s">
        <v>146</v>
      </c>
      <c r="C36" s="4" t="s">
        <v>115</v>
      </c>
      <c r="D36" s="4" t="s">
        <v>32</v>
      </c>
      <c r="E36" s="4" t="s">
        <v>90</v>
      </c>
      <c r="F36" s="4" t="s">
        <v>94</v>
      </c>
      <c r="G36" s="1" t="s">
        <v>76</v>
      </c>
      <c r="H36" s="5">
        <v>17382</v>
      </c>
      <c r="I36" s="1">
        <v>17391</v>
      </c>
      <c r="J36" s="1">
        <v>17394</v>
      </c>
      <c r="U36" s="5">
        <f t="shared" si="0"/>
        <v>9</v>
      </c>
      <c r="V36" s="5">
        <f t="shared" si="0"/>
        <v>12</v>
      </c>
    </row>
    <row r="37" spans="2:22" x14ac:dyDescent="0.3">
      <c r="B37" s="4" t="s">
        <v>147</v>
      </c>
      <c r="C37" s="4" t="s">
        <v>110</v>
      </c>
      <c r="D37" s="4" t="s">
        <v>33</v>
      </c>
      <c r="E37" s="4" t="s">
        <v>86</v>
      </c>
      <c r="F37" s="4" t="s">
        <v>95</v>
      </c>
      <c r="G37" s="1" t="s">
        <v>77</v>
      </c>
      <c r="H37" s="5">
        <v>186348</v>
      </c>
      <c r="I37" s="1">
        <v>187241</v>
      </c>
      <c r="J37" s="1">
        <v>187524</v>
      </c>
      <c r="U37" s="5">
        <f t="shared" si="0"/>
        <v>893</v>
      </c>
      <c r="V37" s="5">
        <f t="shared" si="0"/>
        <v>1176</v>
      </c>
    </row>
    <row r="38" spans="2:22" x14ac:dyDescent="0.3">
      <c r="B38" s="4" t="s">
        <v>134</v>
      </c>
      <c r="C38" s="4" t="s">
        <v>110</v>
      </c>
      <c r="D38" s="4" t="s">
        <v>34</v>
      </c>
      <c r="E38" s="4" t="s">
        <v>91</v>
      </c>
      <c r="F38" s="4" t="s">
        <v>95</v>
      </c>
      <c r="G38" s="1" t="s">
        <v>78</v>
      </c>
      <c r="H38" s="5">
        <v>67652</v>
      </c>
      <c r="I38" s="1">
        <v>67811</v>
      </c>
      <c r="J38" s="1">
        <v>67881</v>
      </c>
      <c r="U38" s="5">
        <f t="shared" si="0"/>
        <v>159</v>
      </c>
      <c r="V38" s="5">
        <f t="shared" si="0"/>
        <v>229</v>
      </c>
    </row>
    <row r="39" spans="2:22" x14ac:dyDescent="0.3">
      <c r="B39" s="4" t="s">
        <v>148</v>
      </c>
      <c r="C39" s="4" t="s">
        <v>111</v>
      </c>
      <c r="D39" s="4" t="s">
        <v>35</v>
      </c>
      <c r="E39" s="4" t="s">
        <v>88</v>
      </c>
      <c r="F39" s="4" t="s">
        <v>95</v>
      </c>
      <c r="G39" s="1" t="s">
        <v>79</v>
      </c>
      <c r="H39" s="5">
        <v>6527</v>
      </c>
      <c r="I39" s="1">
        <v>6570</v>
      </c>
      <c r="J39" s="1">
        <v>6586</v>
      </c>
      <c r="U39" s="5">
        <f t="shared" si="0"/>
        <v>43</v>
      </c>
      <c r="V39" s="5">
        <f t="shared" si="0"/>
        <v>59</v>
      </c>
    </row>
    <row r="40" spans="2:22" x14ac:dyDescent="0.3">
      <c r="B40" s="4" t="s">
        <v>141</v>
      </c>
      <c r="C40" s="4" t="s">
        <v>110</v>
      </c>
      <c r="D40" s="4" t="s">
        <v>36</v>
      </c>
      <c r="E40" s="4" t="s">
        <v>86</v>
      </c>
      <c r="F40" s="4" t="s">
        <v>96</v>
      </c>
      <c r="G40" s="1" t="s">
        <v>80</v>
      </c>
      <c r="H40" s="5">
        <v>27463</v>
      </c>
      <c r="I40" s="1">
        <v>27573</v>
      </c>
      <c r="J40" s="1">
        <v>27592</v>
      </c>
      <c r="U40" s="5">
        <f t="shared" si="0"/>
        <v>110</v>
      </c>
      <c r="V40" s="5">
        <f t="shared" si="0"/>
        <v>129</v>
      </c>
    </row>
    <row r="41" spans="2:22" x14ac:dyDescent="0.3">
      <c r="B41" s="4" t="s">
        <v>149</v>
      </c>
      <c r="C41" s="4" t="s">
        <v>113</v>
      </c>
      <c r="D41" s="4" t="s">
        <v>37</v>
      </c>
      <c r="E41" s="4" t="s">
        <v>90</v>
      </c>
      <c r="F41" s="4" t="s">
        <v>96</v>
      </c>
      <c r="G41" s="1" t="s">
        <v>81</v>
      </c>
      <c r="H41" s="5">
        <v>26100</v>
      </c>
      <c r="I41" s="1">
        <v>26142</v>
      </c>
      <c r="J41" s="1">
        <v>26153</v>
      </c>
      <c r="U41" s="5">
        <f t="shared" si="0"/>
        <v>42</v>
      </c>
      <c r="V41" s="5">
        <f t="shared" si="0"/>
        <v>53</v>
      </c>
    </row>
    <row r="42" spans="2:22" x14ac:dyDescent="0.3">
      <c r="B42" s="4" t="s">
        <v>150</v>
      </c>
      <c r="C42" s="4" t="s">
        <v>112</v>
      </c>
      <c r="D42" s="4" t="s">
        <v>38</v>
      </c>
      <c r="E42" s="4" t="s">
        <v>91</v>
      </c>
      <c r="F42" s="4" t="s">
        <v>96</v>
      </c>
      <c r="G42" s="1" t="s">
        <v>82</v>
      </c>
      <c r="H42" s="5">
        <v>46586</v>
      </c>
      <c r="I42" s="1">
        <v>46691</v>
      </c>
      <c r="J42" s="1">
        <v>46735</v>
      </c>
      <c r="U42" s="5">
        <f t="shared" si="0"/>
        <v>105</v>
      </c>
      <c r="V42" s="5">
        <f t="shared" si="0"/>
        <v>149</v>
      </c>
    </row>
    <row r="43" spans="2:22" x14ac:dyDescent="0.3">
      <c r="B43" s="4" t="s">
        <v>151</v>
      </c>
      <c r="C43" s="4" t="s">
        <v>110</v>
      </c>
      <c r="D43" s="4" t="s">
        <v>39</v>
      </c>
      <c r="E43" s="4" t="s">
        <v>86</v>
      </c>
      <c r="F43" s="4" t="s">
        <v>97</v>
      </c>
      <c r="G43" s="1" t="s">
        <v>83</v>
      </c>
      <c r="H43" s="5">
        <v>23385</v>
      </c>
      <c r="I43" s="1">
        <v>23444</v>
      </c>
      <c r="J43" s="1">
        <v>23469</v>
      </c>
      <c r="U43" s="5">
        <f t="shared" si="0"/>
        <v>59</v>
      </c>
      <c r="V43" s="5">
        <f t="shared" si="0"/>
        <v>84</v>
      </c>
    </row>
    <row r="44" spans="2:22" x14ac:dyDescent="0.3">
      <c r="B44" s="4" t="s">
        <v>152</v>
      </c>
      <c r="C44" s="4" t="s">
        <v>111</v>
      </c>
      <c r="D44" s="4" t="s">
        <v>40</v>
      </c>
      <c r="E44" s="4" t="s">
        <v>88</v>
      </c>
      <c r="F44" s="4" t="s">
        <v>97</v>
      </c>
      <c r="G44" s="1" t="s">
        <v>84</v>
      </c>
      <c r="H44" s="5">
        <v>33602</v>
      </c>
      <c r="I44" s="1">
        <v>33662</v>
      </c>
      <c r="J44" s="1">
        <v>33684</v>
      </c>
      <c r="U44" s="5">
        <f t="shared" si="0"/>
        <v>60</v>
      </c>
      <c r="V44" s="5">
        <f t="shared" si="0"/>
        <v>82</v>
      </c>
    </row>
    <row r="45" spans="2:22" x14ac:dyDescent="0.3">
      <c r="B45" s="4" t="s">
        <v>153</v>
      </c>
      <c r="C45" s="4" t="s">
        <v>113</v>
      </c>
      <c r="D45" s="4" t="s">
        <v>41</v>
      </c>
      <c r="E45" s="4" t="s">
        <v>90</v>
      </c>
      <c r="F45" s="4" t="s">
        <v>97</v>
      </c>
      <c r="G45" s="1" t="s">
        <v>85</v>
      </c>
      <c r="H45" s="5">
        <v>32303</v>
      </c>
      <c r="I45" s="1">
        <v>32604</v>
      </c>
      <c r="J45" s="1">
        <v>32701</v>
      </c>
      <c r="U45" s="5">
        <f t="shared" si="0"/>
        <v>301</v>
      </c>
      <c r="V45" s="5">
        <f t="shared" si="0"/>
        <v>398</v>
      </c>
    </row>
    <row r="46" spans="2:22" x14ac:dyDescent="0.3">
      <c r="G46" s="1" t="s">
        <v>122</v>
      </c>
      <c r="H46" s="5">
        <f>AVERAGE(H2:H45)</f>
        <v>40712.227272727272</v>
      </c>
    </row>
    <row r="47" spans="2:22" x14ac:dyDescent="0.3">
      <c r="G47" s="1" t="s">
        <v>123</v>
      </c>
      <c r="H47" s="5">
        <f>MEDIAN(H2:H45)</f>
        <v>31775</v>
      </c>
    </row>
    <row r="50" spans="5:14" x14ac:dyDescent="0.3">
      <c r="N50" s="1" t="s">
        <v>116</v>
      </c>
    </row>
    <row r="52" spans="5:14" x14ac:dyDescent="0.3">
      <c r="E52" s="4" t="s">
        <v>86</v>
      </c>
      <c r="G52" s="1" t="s">
        <v>98</v>
      </c>
      <c r="H52" s="5">
        <f>SUMIF($E$3:$E$45,E52,$H$3:$H$45)</f>
        <v>600557</v>
      </c>
      <c r="I52" s="5">
        <f t="shared" ref="I52:I56" si="1">COUNTIF($E$3:$E$45,E52)</f>
        <v>12</v>
      </c>
      <c r="J52" s="1">
        <f>H52/I52</f>
        <v>50046.416666666664</v>
      </c>
    </row>
    <row r="53" spans="5:14" x14ac:dyDescent="0.3">
      <c r="E53" s="4" t="s">
        <v>88</v>
      </c>
      <c r="G53" s="1" t="s">
        <v>99</v>
      </c>
      <c r="H53" s="5">
        <f t="shared" ref="H53:H56" si="2">SUMIF($E$3:$E$45,E53,$H$3:$H$45)</f>
        <v>285258</v>
      </c>
      <c r="I53" s="5">
        <f>COUNTIF($E$3:$E$45,E53)</f>
        <v>9</v>
      </c>
      <c r="J53" s="1">
        <f t="shared" ref="J53:J79" si="3">H53/I53</f>
        <v>31695.333333333332</v>
      </c>
    </row>
    <row r="54" spans="5:14" x14ac:dyDescent="0.3">
      <c r="E54" s="4" t="s">
        <v>89</v>
      </c>
      <c r="G54" s="1" t="s">
        <v>100</v>
      </c>
      <c r="H54" s="5">
        <f t="shared" si="2"/>
        <v>223528</v>
      </c>
      <c r="I54" s="5">
        <f t="shared" si="1"/>
        <v>6</v>
      </c>
      <c r="J54" s="1">
        <f t="shared" si="3"/>
        <v>37254.666666666664</v>
      </c>
    </row>
    <row r="55" spans="5:14" x14ac:dyDescent="0.3">
      <c r="E55" s="4" t="s">
        <v>90</v>
      </c>
      <c r="G55" s="1" t="s">
        <v>101</v>
      </c>
      <c r="H55" s="5">
        <f t="shared" si="2"/>
        <v>372196</v>
      </c>
      <c r="I55" s="5">
        <f t="shared" si="1"/>
        <v>8</v>
      </c>
      <c r="J55" s="1">
        <f t="shared" si="3"/>
        <v>46524.5</v>
      </c>
    </row>
    <row r="56" spans="5:14" x14ac:dyDescent="0.3">
      <c r="E56" s="4" t="s">
        <v>91</v>
      </c>
      <c r="G56" s="1" t="s">
        <v>102</v>
      </c>
      <c r="H56" s="5">
        <f t="shared" si="2"/>
        <v>265646</v>
      </c>
      <c r="I56" s="5">
        <f t="shared" si="1"/>
        <v>8</v>
      </c>
      <c r="J56" s="1">
        <f t="shared" si="3"/>
        <v>33205.75</v>
      </c>
    </row>
    <row r="59" spans="5:14" x14ac:dyDescent="0.3">
      <c r="F59" s="4" t="s">
        <v>87</v>
      </c>
      <c r="G59" s="1" t="s">
        <v>103</v>
      </c>
      <c r="H59" s="5">
        <f>SUMIF($F$3:$F$45,F59,$H$3:$H$45)</f>
        <v>797938</v>
      </c>
      <c r="I59" s="5">
        <f>COUNTIF($F$3:$F$45,F59)</f>
        <v>15</v>
      </c>
      <c r="J59" s="1">
        <f t="shared" si="3"/>
        <v>53195.866666666669</v>
      </c>
    </row>
    <row r="60" spans="5:14" x14ac:dyDescent="0.3">
      <c r="F60" s="4" t="s">
        <v>92</v>
      </c>
      <c r="G60" s="1" t="s">
        <v>104</v>
      </c>
      <c r="H60" s="5">
        <f t="shared" ref="H60:H65" si="4">SUMIF($F$3:$F$45,F60,$H$3:$H$45)</f>
        <v>191655</v>
      </c>
      <c r="I60" s="5">
        <f t="shared" ref="I60:I65" si="5">COUNTIF($F$3:$F$45,F60)</f>
        <v>6</v>
      </c>
      <c r="J60" s="1">
        <f t="shared" si="3"/>
        <v>31942.5</v>
      </c>
    </row>
    <row r="61" spans="5:14" x14ac:dyDescent="0.3">
      <c r="F61" s="4" t="s">
        <v>93</v>
      </c>
      <c r="G61" s="1" t="s">
        <v>105</v>
      </c>
      <c r="H61" s="5">
        <f t="shared" si="4"/>
        <v>172181</v>
      </c>
      <c r="I61" s="5">
        <f t="shared" si="5"/>
        <v>6</v>
      </c>
      <c r="J61" s="1">
        <f t="shared" si="3"/>
        <v>28696.833333333332</v>
      </c>
    </row>
    <row r="62" spans="5:14" x14ac:dyDescent="0.3">
      <c r="F62" s="4" t="s">
        <v>94</v>
      </c>
      <c r="G62" s="1" t="s">
        <v>106</v>
      </c>
      <c r="H62" s="5">
        <f t="shared" si="4"/>
        <v>135445</v>
      </c>
      <c r="I62" s="5">
        <f t="shared" si="5"/>
        <v>7</v>
      </c>
      <c r="J62" s="1">
        <f t="shared" si="3"/>
        <v>19349.285714285714</v>
      </c>
    </row>
    <row r="63" spans="5:14" x14ac:dyDescent="0.3">
      <c r="F63" s="4" t="s">
        <v>95</v>
      </c>
      <c r="G63" s="1" t="s">
        <v>107</v>
      </c>
      <c r="H63" s="5">
        <f t="shared" si="4"/>
        <v>260527</v>
      </c>
      <c r="I63" s="5">
        <f t="shared" si="5"/>
        <v>3</v>
      </c>
      <c r="J63" s="1">
        <f t="shared" si="3"/>
        <v>86842.333333333328</v>
      </c>
    </row>
    <row r="64" spans="5:14" x14ac:dyDescent="0.3">
      <c r="F64" s="4" t="s">
        <v>96</v>
      </c>
      <c r="G64" s="1" t="s">
        <v>108</v>
      </c>
      <c r="H64" s="5">
        <f t="shared" si="4"/>
        <v>100149</v>
      </c>
      <c r="I64" s="5">
        <f t="shared" si="5"/>
        <v>3</v>
      </c>
      <c r="J64" s="1">
        <f t="shared" si="3"/>
        <v>33383</v>
      </c>
    </row>
    <row r="65" spans="6:10" x14ac:dyDescent="0.3">
      <c r="F65" s="4" t="s">
        <v>97</v>
      </c>
      <c r="G65" s="1" t="s">
        <v>109</v>
      </c>
      <c r="H65" s="5">
        <f t="shared" si="4"/>
        <v>89290</v>
      </c>
      <c r="I65" s="5">
        <f t="shared" si="5"/>
        <v>3</v>
      </c>
      <c r="J65" s="1">
        <f t="shared" si="3"/>
        <v>29763.333333333332</v>
      </c>
    </row>
    <row r="66" spans="6:10" x14ac:dyDescent="0.3">
      <c r="G66" s="1" t="s">
        <v>118</v>
      </c>
      <c r="H66" s="5">
        <f>H32+H31</f>
        <v>84194</v>
      </c>
      <c r="I66" s="1">
        <v>2</v>
      </c>
      <c r="J66" s="1">
        <f>H66/I66</f>
        <v>42097</v>
      </c>
    </row>
    <row r="67" spans="6:10" x14ac:dyDescent="0.3">
      <c r="G67" s="1" t="s">
        <v>117</v>
      </c>
      <c r="H67" s="5">
        <f>H62-H66</f>
        <v>51251</v>
      </c>
      <c r="I67" s="1">
        <v>5</v>
      </c>
      <c r="J67" s="1">
        <f>H67/I67</f>
        <v>10250.200000000001</v>
      </c>
    </row>
    <row r="68" spans="6:10" x14ac:dyDescent="0.3">
      <c r="G68" s="1" t="s">
        <v>121</v>
      </c>
      <c r="H68" s="5">
        <f>H67-H36</f>
        <v>33869</v>
      </c>
      <c r="I68" s="1">
        <v>4</v>
      </c>
      <c r="J68" s="1">
        <f>H68/I68</f>
        <v>8467.25</v>
      </c>
    </row>
    <row r="69" spans="6:10" x14ac:dyDescent="0.3">
      <c r="G69" s="1" t="s">
        <v>119</v>
      </c>
      <c r="H69" s="5">
        <f>H11+H14+H17</f>
        <v>284398</v>
      </c>
      <c r="I69" s="1">
        <v>3</v>
      </c>
      <c r="J69" s="1">
        <f>H69/I69</f>
        <v>94799.333333333328</v>
      </c>
    </row>
    <row r="70" spans="6:10" x14ac:dyDescent="0.3">
      <c r="G70" s="1" t="s">
        <v>120</v>
      </c>
      <c r="H70" s="5">
        <f>H59-H69</f>
        <v>513540</v>
      </c>
      <c r="I70" s="5">
        <f>I59-I69</f>
        <v>12</v>
      </c>
      <c r="J70" s="1">
        <f>H70/I70</f>
        <v>42795</v>
      </c>
    </row>
    <row r="74" spans="6:10" x14ac:dyDescent="0.3">
      <c r="G74" s="1" t="s">
        <v>110</v>
      </c>
      <c r="H74" s="5">
        <f>SUMIF($C$3:$C$45,G74,$H$3:$H$45)</f>
        <v>744706</v>
      </c>
      <c r="I74" s="5">
        <f>COUNTIF($C$3:$C$45,G74)</f>
        <v>16</v>
      </c>
      <c r="J74" s="1">
        <f t="shared" si="3"/>
        <v>46544.125</v>
      </c>
    </row>
    <row r="75" spans="6:10" x14ac:dyDescent="0.3">
      <c r="G75" s="1" t="s">
        <v>112</v>
      </c>
      <c r="H75" s="5">
        <f t="shared" ref="H75:H79" si="6">SUMIF($C$3:$C$45,G75,$H$3:$H$45)</f>
        <v>285537</v>
      </c>
      <c r="I75" s="5">
        <f t="shared" ref="I75:I79" si="7">COUNTIF($C$3:$C$45,G75)</f>
        <v>9</v>
      </c>
      <c r="J75" s="1">
        <f t="shared" si="3"/>
        <v>31726.333333333332</v>
      </c>
    </row>
    <row r="76" spans="6:10" x14ac:dyDescent="0.3">
      <c r="G76" s="1" t="s">
        <v>111</v>
      </c>
      <c r="H76" s="5">
        <f t="shared" si="6"/>
        <v>285258</v>
      </c>
      <c r="I76" s="5">
        <f t="shared" si="7"/>
        <v>9</v>
      </c>
      <c r="J76" s="1">
        <f t="shared" si="3"/>
        <v>31695.333333333332</v>
      </c>
    </row>
    <row r="77" spans="6:10" x14ac:dyDescent="0.3">
      <c r="G77" s="1" t="s">
        <v>113</v>
      </c>
      <c r="H77" s="5">
        <f t="shared" si="6"/>
        <v>354814</v>
      </c>
      <c r="I77" s="5">
        <f t="shared" si="7"/>
        <v>7</v>
      </c>
      <c r="J77" s="1">
        <f t="shared" si="3"/>
        <v>50687.714285714283</v>
      </c>
    </row>
    <row r="78" spans="6:10" x14ac:dyDescent="0.3">
      <c r="G78" s="1" t="s">
        <v>114</v>
      </c>
      <c r="H78" s="5">
        <f t="shared" si="6"/>
        <v>59488</v>
      </c>
      <c r="I78" s="5">
        <f t="shared" si="7"/>
        <v>1</v>
      </c>
      <c r="J78" s="1">
        <f t="shared" si="3"/>
        <v>59488</v>
      </c>
    </row>
    <row r="79" spans="6:10" x14ac:dyDescent="0.3">
      <c r="G79" s="1" t="s">
        <v>115</v>
      </c>
      <c r="H79" s="5">
        <f t="shared" si="6"/>
        <v>17382</v>
      </c>
      <c r="I79" s="5">
        <f t="shared" si="7"/>
        <v>1</v>
      </c>
      <c r="J79" s="1">
        <f t="shared" si="3"/>
        <v>17382</v>
      </c>
    </row>
    <row r="83" spans="7:8" x14ac:dyDescent="0.3">
      <c r="G83" s="1" t="s">
        <v>141</v>
      </c>
      <c r="H83" s="5">
        <f>SUMIF($B$3:$B$45,"*"&amp;G83&amp;"*",$H$3:$H$45)</f>
        <v>198816</v>
      </c>
    </row>
    <row r="84" spans="7:8" x14ac:dyDescent="0.3">
      <c r="G84" s="1" t="s">
        <v>140</v>
      </c>
      <c r="H84" s="5">
        <f t="shared" ref="H84:H112" si="8">SUMIF($B$3:$B$45,"*"&amp;G84&amp;"*",$H$3:$H$45)</f>
        <v>101657</v>
      </c>
    </row>
    <row r="85" spans="7:8" x14ac:dyDescent="0.3">
      <c r="G85" s="1" t="s">
        <v>154</v>
      </c>
      <c r="H85" s="5">
        <f t="shared" si="8"/>
        <v>60656</v>
      </c>
    </row>
    <row r="86" spans="7:8" x14ac:dyDescent="0.3">
      <c r="G86" s="1" t="s">
        <v>155</v>
      </c>
      <c r="H86" s="5">
        <f t="shared" si="8"/>
        <v>85362</v>
      </c>
    </row>
    <row r="87" spans="7:8" x14ac:dyDescent="0.3">
      <c r="G87" s="1" t="s">
        <v>156</v>
      </c>
      <c r="H87" s="5">
        <f t="shared" si="8"/>
        <v>35543</v>
      </c>
    </row>
    <row r="88" spans="7:8" x14ac:dyDescent="0.3">
      <c r="G88" s="1" t="s">
        <v>144</v>
      </c>
      <c r="H88" s="5">
        <f t="shared" si="8"/>
        <v>60249</v>
      </c>
    </row>
    <row r="89" spans="7:8" x14ac:dyDescent="0.3">
      <c r="G89" s="1" t="s">
        <v>126</v>
      </c>
      <c r="H89" s="5">
        <f t="shared" si="8"/>
        <v>50687</v>
      </c>
    </row>
    <row r="90" spans="7:8" x14ac:dyDescent="0.3">
      <c r="G90" s="1" t="s">
        <v>127</v>
      </c>
      <c r="H90" s="5">
        <f t="shared" si="8"/>
        <v>216686</v>
      </c>
    </row>
    <row r="91" spans="7:8" x14ac:dyDescent="0.3">
      <c r="G91" s="1" t="s">
        <v>128</v>
      </c>
      <c r="H91" s="5">
        <f t="shared" si="8"/>
        <v>46272</v>
      </c>
    </row>
    <row r="92" spans="7:8" x14ac:dyDescent="0.3">
      <c r="G92" s="1" t="s">
        <v>129</v>
      </c>
      <c r="H92" s="5">
        <f t="shared" si="8"/>
        <v>25154</v>
      </c>
    </row>
    <row r="93" spans="7:8" x14ac:dyDescent="0.3">
      <c r="G93" s="1" t="s">
        <v>130</v>
      </c>
      <c r="H93" s="5">
        <f t="shared" si="8"/>
        <v>125040</v>
      </c>
    </row>
    <row r="94" spans="7:8" x14ac:dyDescent="0.3">
      <c r="G94" s="1" t="s">
        <v>131</v>
      </c>
      <c r="H94" s="5">
        <f t="shared" si="8"/>
        <v>74963</v>
      </c>
    </row>
    <row r="95" spans="7:8" x14ac:dyDescent="0.3">
      <c r="G95" s="1" t="s">
        <v>132</v>
      </c>
      <c r="H95" s="5">
        <f t="shared" si="8"/>
        <v>186672</v>
      </c>
    </row>
    <row r="96" spans="7:8" x14ac:dyDescent="0.3">
      <c r="G96" s="1" t="s">
        <v>133</v>
      </c>
      <c r="H96" s="5">
        <f t="shared" si="8"/>
        <v>49012</v>
      </c>
    </row>
    <row r="97" spans="7:8" x14ac:dyDescent="0.3">
      <c r="G97" s="1" t="s">
        <v>134</v>
      </c>
      <c r="H97" s="5">
        <f t="shared" si="8"/>
        <v>172390</v>
      </c>
    </row>
    <row r="98" spans="7:8" x14ac:dyDescent="0.3">
      <c r="G98" s="1" t="s">
        <v>135</v>
      </c>
      <c r="H98" s="5">
        <f t="shared" si="8"/>
        <v>31247</v>
      </c>
    </row>
    <row r="99" spans="7:8" x14ac:dyDescent="0.3">
      <c r="G99" s="1" t="s">
        <v>136</v>
      </c>
      <c r="H99" s="5">
        <f t="shared" si="8"/>
        <v>40857</v>
      </c>
    </row>
    <row r="100" spans="7:8" x14ac:dyDescent="0.3">
      <c r="G100" s="1" t="s">
        <v>137</v>
      </c>
      <c r="H100" s="5">
        <f t="shared" si="8"/>
        <v>27062</v>
      </c>
    </row>
    <row r="101" spans="7:8" x14ac:dyDescent="0.3">
      <c r="G101" s="1" t="s">
        <v>138</v>
      </c>
      <c r="H101" s="5">
        <f t="shared" si="8"/>
        <v>28443</v>
      </c>
    </row>
    <row r="102" spans="7:8" x14ac:dyDescent="0.3">
      <c r="G102" s="1" t="s">
        <v>139</v>
      </c>
      <c r="H102" s="5">
        <f t="shared" si="8"/>
        <v>34776</v>
      </c>
    </row>
    <row r="103" spans="7:8" x14ac:dyDescent="0.3">
      <c r="G103" s="1" t="s">
        <v>142</v>
      </c>
      <c r="H103" s="5">
        <f t="shared" si="8"/>
        <v>10812</v>
      </c>
    </row>
    <row r="104" spans="7:8" x14ac:dyDescent="0.3">
      <c r="G104" s="1" t="s">
        <v>143</v>
      </c>
      <c r="H104" s="5">
        <f t="shared" si="8"/>
        <v>59488</v>
      </c>
    </row>
    <row r="105" spans="7:8" x14ac:dyDescent="0.3">
      <c r="G105" s="1" t="s">
        <v>146</v>
      </c>
      <c r="H105" s="5">
        <f t="shared" si="8"/>
        <v>17382</v>
      </c>
    </row>
    <row r="106" spans="7:8" x14ac:dyDescent="0.3">
      <c r="G106" s="1" t="s">
        <v>147</v>
      </c>
      <c r="H106" s="5">
        <f t="shared" si="8"/>
        <v>186348</v>
      </c>
    </row>
    <row r="107" spans="7:8" x14ac:dyDescent="0.3">
      <c r="G107" s="1" t="s">
        <v>148</v>
      </c>
      <c r="H107" s="5">
        <f t="shared" si="8"/>
        <v>6527</v>
      </c>
    </row>
    <row r="108" spans="7:8" x14ac:dyDescent="0.3">
      <c r="G108" s="1" t="s">
        <v>149</v>
      </c>
      <c r="H108" s="5">
        <f t="shared" si="8"/>
        <v>26100</v>
      </c>
    </row>
    <row r="109" spans="7:8" x14ac:dyDescent="0.3">
      <c r="G109" s="1" t="s">
        <v>150</v>
      </c>
      <c r="H109" s="5">
        <f t="shared" si="8"/>
        <v>46586</v>
      </c>
    </row>
    <row r="110" spans="7:8" x14ac:dyDescent="0.3">
      <c r="G110" s="1" t="s">
        <v>151</v>
      </c>
      <c r="H110" s="5">
        <f t="shared" si="8"/>
        <v>23385</v>
      </c>
    </row>
    <row r="111" spans="7:8" x14ac:dyDescent="0.3">
      <c r="G111" s="1" t="s">
        <v>152</v>
      </c>
      <c r="H111" s="5">
        <f t="shared" si="8"/>
        <v>33602</v>
      </c>
    </row>
    <row r="112" spans="7:8" x14ac:dyDescent="0.3">
      <c r="G112" s="1" t="s">
        <v>153</v>
      </c>
      <c r="H112" s="5">
        <f t="shared" si="8"/>
        <v>32303</v>
      </c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  <row r="123" spans="8:8" x14ac:dyDescent="0.3">
      <c r="H123" s="1"/>
    </row>
    <row r="124" spans="8:8" x14ac:dyDescent="0.3">
      <c r="H124" s="1"/>
    </row>
    <row r="125" spans="8:8" x14ac:dyDescent="0.3">
      <c r="H125" s="1"/>
    </row>
    <row r="126" spans="8:8" x14ac:dyDescent="0.3">
      <c r="H126" s="1"/>
    </row>
    <row r="127" spans="8:8" x14ac:dyDescent="0.3">
      <c r="H127" s="1"/>
    </row>
    <row r="128" spans="8:8" x14ac:dyDescent="0.3">
      <c r="H128" s="1"/>
    </row>
    <row r="129" spans="8:8" x14ac:dyDescent="0.3">
      <c r="H129" s="1"/>
    </row>
  </sheetData>
  <phoneticPr fontId="18" type="noConversion"/>
  <conditionalFormatting sqref="H74:H79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{C06F61A6-1322-4C04-AFE8-86C8927C2B43}</x14:id>
        </ext>
      </extLst>
    </cfRule>
  </conditionalFormatting>
  <conditionalFormatting sqref="H59:H6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{0883DE52-0F5D-4D05-A0E8-B76220C85782}</x14:id>
        </ext>
      </extLst>
    </cfRule>
  </conditionalFormatting>
  <conditionalFormatting sqref="H52:H5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{072CC89E-BFCD-41D1-9E39-D3F448A2F191}</x14:id>
        </ext>
      </extLst>
    </cfRule>
  </conditionalFormatting>
  <conditionalFormatting sqref="H3:H45 I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{F279EA13-77EC-4E7D-AC6F-939827FDC330}</x14:id>
        </ext>
      </extLst>
    </cfRule>
  </conditionalFormatting>
  <conditionalFormatting sqref="I59:I6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{78E34EA8-F795-4BB9-8B71-7A37E33C041A}</x14:id>
        </ext>
      </extLst>
    </cfRule>
  </conditionalFormatting>
  <conditionalFormatting sqref="I52:I5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{EE778490-0642-42C7-A4CF-6E4049738BA2}</x14:id>
        </ext>
      </extLst>
    </cfRule>
  </conditionalFormatting>
  <conditionalFormatting sqref="I74:I7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{740DB782-8501-4258-9E98-7518DFAC4376}</x14:id>
        </ext>
      </extLst>
    </cfRule>
  </conditionalFormatting>
  <conditionalFormatting sqref="J52:J5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{6AAA648F-9D10-49B2-A3E0-4B614AA77534}</x14:id>
        </ext>
      </extLst>
    </cfRule>
  </conditionalFormatting>
  <conditionalFormatting sqref="J59:J6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{63381A9B-9A19-443E-BBD6-C1CA82300FB9}</x14:id>
        </ext>
      </extLst>
    </cfRule>
  </conditionalFormatting>
  <conditionalFormatting sqref="J74:J7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{E06559F7-FD31-4DFF-83DA-02958100DA31}</x14:id>
        </ext>
      </extLst>
    </cfRule>
  </conditionalFormatting>
  <conditionalFormatting sqref="J69:J7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{7B17AD82-0BE3-4471-82AD-6CCB9984B83D}</x14:id>
        </ext>
      </extLst>
    </cfRule>
  </conditionalFormatting>
  <conditionalFormatting sqref="H6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{E793BB9E-18B4-485D-AFCB-90A3F983D4F7}</x14:id>
        </ext>
      </extLst>
    </cfRule>
  </conditionalFormatting>
  <conditionalFormatting sqref="I6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{51434436-C6F2-46C8-A21E-B7E6D86317C9}</x14:id>
        </ext>
      </extLst>
    </cfRule>
  </conditionalFormatting>
  <conditionalFormatting sqref="H59:H67 H6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{5DA9F2FD-3E65-4024-9104-1F1D86F9D361}</x14:id>
        </ext>
      </extLst>
    </cfRule>
  </conditionalFormatting>
  <conditionalFormatting sqref="I59:I67 I6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{7DE5854E-2A13-4E84-A51C-A67AC7739E0A}</x14:id>
        </ext>
      </extLst>
    </cfRule>
  </conditionalFormatting>
  <conditionalFormatting sqref="J69:J70 J59:J6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{97D5396F-3D6C-43D5-B388-FAEAFE05B653}</x14:id>
        </ext>
      </extLst>
    </cfRule>
  </conditionalFormatting>
  <conditionalFormatting sqref="I69:I70 I59:I6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{CA64F7A7-7CF7-4635-BBC9-524F59079842}</x14:id>
        </ext>
      </extLst>
    </cfRule>
  </conditionalFormatting>
  <conditionalFormatting sqref="H69:H70 H59:H6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{F9601CE8-E1BF-4E16-83D5-B7B584C8616C}</x14:id>
        </ext>
      </extLst>
    </cfRule>
  </conditionalFormatting>
  <conditionalFormatting sqref="J59:J6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{3571C76D-C748-497E-A2EB-5128A76E60EB}</x14:id>
        </ext>
      </extLst>
    </cfRule>
  </conditionalFormatting>
  <conditionalFormatting sqref="H59:H6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{9D28E198-AD24-41D0-9F27-291D58AAFA11}</x14:id>
        </ext>
      </extLst>
    </cfRule>
  </conditionalFormatting>
  <conditionalFormatting sqref="I59:I67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{077E04C9-ECC9-4193-B67E-2A8E85056A78}</x14:id>
        </ext>
      </extLst>
    </cfRule>
  </conditionalFormatting>
  <conditionalFormatting sqref="H6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{6E017418-9C0C-47A5-93B8-CA9A3150A18A}</x14:id>
        </ext>
      </extLst>
    </cfRule>
  </conditionalFormatting>
  <conditionalFormatting sqref="I6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{167E5996-EA70-4DC5-8C5E-48FF902403EF}</x14:id>
        </ext>
      </extLst>
    </cfRule>
  </conditionalFormatting>
  <conditionalFormatting sqref="J6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{CBAE66A1-D0C4-4151-9D86-9B979A2E44EB}</x14:id>
        </ext>
      </extLst>
    </cfRule>
  </conditionalFormatting>
  <conditionalFormatting sqref="I6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{1B33356A-2085-4042-833F-E3981B405541}</x14:id>
        </ext>
      </extLst>
    </cfRule>
  </conditionalFormatting>
  <conditionalFormatting sqref="H6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{6FC7EB6B-2E93-420A-B964-9D254D474F05}</x14:id>
        </ext>
      </extLst>
    </cfRule>
  </conditionalFormatting>
  <conditionalFormatting sqref="J6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{E1BE13F9-2AAE-4E3C-BCBB-A2A381F687B0}</x14:id>
        </ext>
      </extLst>
    </cfRule>
  </conditionalFormatting>
  <conditionalFormatting sqref="H6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{ED43BF73-F91E-4651-80C9-45BB8ED7F743}</x14:id>
        </ext>
      </extLst>
    </cfRule>
  </conditionalFormatting>
  <conditionalFormatting sqref="I6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{88503464-2398-4440-A3CE-8E76DBC9FBA9}</x14:id>
        </ext>
      </extLst>
    </cfRule>
  </conditionalFormatting>
  <conditionalFormatting sqref="H59:H7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{C521025C-1398-4332-A071-AF73FE2B248D}</x14:id>
        </ext>
      </extLst>
    </cfRule>
  </conditionalFormatting>
  <conditionalFormatting sqref="I59:I7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{180749E6-C4AA-470D-B250-5863C61897C8}</x14:id>
        </ext>
      </extLst>
    </cfRule>
  </conditionalFormatting>
  <conditionalFormatting sqref="J59:J7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{1FC16FB7-FB47-4E4F-829A-A891BB76AA96}</x14:id>
        </ext>
      </extLst>
    </cfRule>
  </conditionalFormatting>
  <conditionalFormatting sqref="H83:H11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{001C70DC-C2E3-4D9E-A9A4-A5F6FA7CB357}</x14:id>
        </ext>
      </extLst>
    </cfRule>
  </conditionalFormatting>
  <conditionalFormatting sqref="U3:V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{62DA3EF0-D660-4F9D-9AB5-3CE84CCA319F}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6F61A6-1322-4C04-AFE8-86C8927C2B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H74:H79</xm:sqref>
        </x14:conditionalFormatting>
        <x14:conditionalFormatting xmlns:xm="http://schemas.microsoft.com/office/excel/2006/main">
          <x14:cfRule type="dataBar" id="{0883DE52-0F5D-4D05-A0E8-B76220C85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H59:H65</xm:sqref>
        </x14:conditionalFormatting>
        <x14:conditionalFormatting xmlns:xm="http://schemas.microsoft.com/office/excel/2006/main">
          <x14:cfRule type="dataBar" id="{072CC89E-BFCD-41D1-9E39-D3F448A2F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H52:H56</xm:sqref>
        </x14:conditionalFormatting>
        <x14:conditionalFormatting xmlns:xm="http://schemas.microsoft.com/office/excel/2006/main">
          <x14:cfRule type="dataBar" id="{F279EA13-77EC-4E7D-AC6F-939827FDC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H3:H45 I3</xm:sqref>
        </x14:conditionalFormatting>
        <x14:conditionalFormatting xmlns:xm="http://schemas.microsoft.com/office/excel/2006/main">
          <x14:cfRule type="dataBar" id="{78E34EA8-F795-4BB9-8B71-7A37E33C0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I59:I65</xm:sqref>
        </x14:conditionalFormatting>
        <x14:conditionalFormatting xmlns:xm="http://schemas.microsoft.com/office/excel/2006/main">
          <x14:cfRule type="dataBar" id="{EE778490-0642-42C7-A4CF-6E4049738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I52:I56</xm:sqref>
        </x14:conditionalFormatting>
        <x14:conditionalFormatting xmlns:xm="http://schemas.microsoft.com/office/excel/2006/main">
          <x14:cfRule type="dataBar" id="{740DB782-8501-4258-9E98-7518DFAC4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I74:I79</xm:sqref>
        </x14:conditionalFormatting>
        <x14:conditionalFormatting xmlns:xm="http://schemas.microsoft.com/office/excel/2006/main">
          <x14:cfRule type="dataBar" id="{6AAA648F-9D10-49B2-A3E0-4B614AA77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J52:J56</xm:sqref>
        </x14:conditionalFormatting>
        <x14:conditionalFormatting xmlns:xm="http://schemas.microsoft.com/office/excel/2006/main">
          <x14:cfRule type="dataBar" id="{63381A9B-9A19-443E-BBD6-C1CA82300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J59:J65</xm:sqref>
        </x14:conditionalFormatting>
        <x14:conditionalFormatting xmlns:xm="http://schemas.microsoft.com/office/excel/2006/main">
          <x14:cfRule type="dataBar" id="{E06559F7-FD31-4DFF-83DA-02958100D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J74:J79</xm:sqref>
        </x14:conditionalFormatting>
        <x14:conditionalFormatting xmlns:xm="http://schemas.microsoft.com/office/excel/2006/main">
          <x14:cfRule type="dataBar" id="{7B17AD82-0BE3-4471-82AD-6CCB9984B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J69:J70</xm:sqref>
        </x14:conditionalFormatting>
        <x14:conditionalFormatting xmlns:xm="http://schemas.microsoft.com/office/excel/2006/main">
          <x14:cfRule type="dataBar" id="{E793BB9E-18B4-485D-AFCB-90A3F983D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</xm:sqref>
        </x14:conditionalFormatting>
        <x14:conditionalFormatting xmlns:xm="http://schemas.microsoft.com/office/excel/2006/main">
          <x14:cfRule type="dataBar" id="{51434436-C6F2-46C8-A21E-B7E6D8631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5DA9F2FD-3E65-4024-9104-1F1D86F9D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H59:H67 H69</xm:sqref>
        </x14:conditionalFormatting>
        <x14:conditionalFormatting xmlns:xm="http://schemas.microsoft.com/office/excel/2006/main">
          <x14:cfRule type="dataBar" id="{7DE5854E-2A13-4E84-A51C-A67AC7739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I59:I67 I69</xm:sqref>
        </x14:conditionalFormatting>
        <x14:conditionalFormatting xmlns:xm="http://schemas.microsoft.com/office/excel/2006/main">
          <x14:cfRule type="dataBar" id="{97D5396F-3D6C-43D5-B388-FAEAFE05B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J69:J70 J59:J67</xm:sqref>
        </x14:conditionalFormatting>
        <x14:conditionalFormatting xmlns:xm="http://schemas.microsoft.com/office/excel/2006/main">
          <x14:cfRule type="dataBar" id="{CA64F7A7-7CF7-4635-BBC9-524F59079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I69:I70 I59:I67</xm:sqref>
        </x14:conditionalFormatting>
        <x14:conditionalFormatting xmlns:xm="http://schemas.microsoft.com/office/excel/2006/main">
          <x14:cfRule type="dataBar" id="{F9601CE8-E1BF-4E16-83D5-B7B584C86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H69:H70 H59:H67</xm:sqref>
        </x14:conditionalFormatting>
        <x14:conditionalFormatting xmlns:xm="http://schemas.microsoft.com/office/excel/2006/main">
          <x14:cfRule type="dataBar" id="{3571C76D-C748-497E-A2EB-5128A76E6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J59:J67</xm:sqref>
        </x14:conditionalFormatting>
        <x14:conditionalFormatting xmlns:xm="http://schemas.microsoft.com/office/excel/2006/main">
          <x14:cfRule type="dataBar" id="{9D28E198-AD24-41D0-9F27-291D58AAFA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H59:H67</xm:sqref>
        </x14:conditionalFormatting>
        <x14:conditionalFormatting xmlns:xm="http://schemas.microsoft.com/office/excel/2006/main">
          <x14:cfRule type="dataBar" id="{077E04C9-ECC9-4193-B67E-2A8E85056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I59:I67</xm:sqref>
        </x14:conditionalFormatting>
        <x14:conditionalFormatting xmlns:xm="http://schemas.microsoft.com/office/excel/2006/main">
          <x14:cfRule type="dataBar" id="{6E017418-9C0C-47A5-93B8-CA9A3150A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167E5996-EA70-4DC5-8C5E-48FF90240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CBAE66A1-D0C4-4151-9D86-9B979A2E4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1B33356A-2085-4042-833F-E3981B405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6FC7EB6B-2E93-420A-B964-9D254D474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E1BE13F9-2AAE-4E3C-BCBB-A2A381F68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</xm:sqref>
        </x14:conditionalFormatting>
        <x14:conditionalFormatting xmlns:xm="http://schemas.microsoft.com/office/excel/2006/main">
          <x14:cfRule type="dataBar" id="{ED43BF73-F91E-4651-80C9-45BB8ED7F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88503464-2398-4440-A3CE-8E76DBC9F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C521025C-1398-4332-A071-AF73FE2B2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H59:H70</xm:sqref>
        </x14:conditionalFormatting>
        <x14:conditionalFormatting xmlns:xm="http://schemas.microsoft.com/office/excel/2006/main">
          <x14:cfRule type="dataBar" id="{180749E6-C4AA-470D-B250-5863C6189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I59:I70</xm:sqref>
        </x14:conditionalFormatting>
        <x14:conditionalFormatting xmlns:xm="http://schemas.microsoft.com/office/excel/2006/main">
          <x14:cfRule type="dataBar" id="{1FC16FB7-FB47-4E4F-829A-A891BB76A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J59:J70</xm:sqref>
        </x14:conditionalFormatting>
        <x14:conditionalFormatting xmlns:xm="http://schemas.microsoft.com/office/excel/2006/main">
          <x14:cfRule type="dataBar" id="{001C70DC-C2E3-4D9E-A9A4-A5F6FA7CB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H83:H112</xm:sqref>
        </x14:conditionalFormatting>
        <x14:conditionalFormatting xmlns:xm="http://schemas.microsoft.com/office/excel/2006/main">
          <x14:cfRule type="dataBar" id="{62DA3EF0-D660-4F9D-9AB5-3CE84CCA3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U3:V45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7B00-3D31-4F95-9927-C54DBB69D3DD}">
  <dimension ref="B1:AM165"/>
  <sheetViews>
    <sheetView tabSelected="1" zoomScaleNormal="100" workbookViewId="0">
      <pane xSplit="7" ySplit="2" topLeftCell="H113" activePane="bottomRight" state="frozen"/>
      <selection pane="topRight" activeCell="H1" sqref="H1"/>
      <selection pane="bottomLeft" activeCell="A3" sqref="A3"/>
      <selection pane="bottomRight" activeCell="P117" sqref="P117"/>
    </sheetView>
  </sheetViews>
  <sheetFormatPr defaultRowHeight="16.5" x14ac:dyDescent="0.3"/>
  <cols>
    <col min="1" max="2" width="5" style="1" customWidth="1"/>
    <col min="3" max="3" width="4.5" style="4" customWidth="1"/>
    <col min="4" max="4" width="3.375" style="4" customWidth="1"/>
    <col min="5" max="5" width="2.5" style="4" customWidth="1"/>
    <col min="6" max="6" width="3.625" style="4" customWidth="1"/>
    <col min="7" max="7" width="13" style="1" bestFit="1" customWidth="1"/>
    <col min="8" max="8" width="11.25" style="5" bestFit="1" customWidth="1"/>
    <col min="9" max="10" width="9" style="1"/>
    <col min="11" max="11" width="10.75" style="1" customWidth="1"/>
    <col min="12" max="16384" width="9" style="1"/>
  </cols>
  <sheetData>
    <row r="1" spans="2:13" x14ac:dyDescent="0.3">
      <c r="H1" s="1"/>
    </row>
    <row r="2" spans="2:13" s="2" customFormat="1" x14ac:dyDescent="0.3">
      <c r="B2" s="2" t="s">
        <v>162</v>
      </c>
      <c r="C2" s="3" t="s">
        <v>161</v>
      </c>
      <c r="D2" s="3"/>
      <c r="E2" s="3" t="s">
        <v>160</v>
      </c>
      <c r="F2" s="3" t="s">
        <v>159</v>
      </c>
      <c r="G2" s="2" t="s">
        <v>158</v>
      </c>
      <c r="H2" s="2">
        <v>44153</v>
      </c>
      <c r="I2" s="2" t="s">
        <v>172</v>
      </c>
      <c r="J2" s="2" t="s">
        <v>167</v>
      </c>
      <c r="L2" s="2" t="s">
        <v>163</v>
      </c>
      <c r="M2" s="2" t="s">
        <v>164</v>
      </c>
    </row>
    <row r="3" spans="2:13" x14ac:dyDescent="0.3">
      <c r="B3" s="4" t="s">
        <v>124</v>
      </c>
      <c r="C3" s="4" t="s">
        <v>110</v>
      </c>
      <c r="D3" s="4" t="s">
        <v>0</v>
      </c>
      <c r="E3" s="4" t="s">
        <v>86</v>
      </c>
      <c r="F3" s="4" t="s">
        <v>87</v>
      </c>
      <c r="G3" s="1" t="s">
        <v>42</v>
      </c>
      <c r="H3" s="5">
        <v>60656</v>
      </c>
      <c r="I3" s="6">
        <f t="shared" ref="I3:I47" si="0">H3/$H$24</f>
        <v>11.113228288750458</v>
      </c>
      <c r="L3" s="7">
        <f t="shared" ref="L3:L47" si="1">H3/10000</f>
        <v>6.0655999999999999</v>
      </c>
    </row>
    <row r="4" spans="2:13" x14ac:dyDescent="0.3">
      <c r="B4" s="4" t="s">
        <v>125</v>
      </c>
      <c r="C4" s="4" t="s">
        <v>110</v>
      </c>
      <c r="D4" s="4" t="s">
        <v>1</v>
      </c>
      <c r="E4" s="4" t="s">
        <v>86</v>
      </c>
      <c r="F4" s="4" t="s">
        <v>87</v>
      </c>
      <c r="G4" s="1" t="s">
        <v>43</v>
      </c>
      <c r="H4" s="5">
        <v>35543</v>
      </c>
      <c r="I4" s="6">
        <f t="shared" si="0"/>
        <v>6.5120923415170395</v>
      </c>
      <c r="L4" s="7">
        <f t="shared" si="1"/>
        <v>3.5543</v>
      </c>
    </row>
    <row r="5" spans="2:13" x14ac:dyDescent="0.3">
      <c r="B5" s="4" t="s">
        <v>126</v>
      </c>
      <c r="C5" s="4" t="s">
        <v>110</v>
      </c>
      <c r="D5" s="4" t="s">
        <v>2</v>
      </c>
      <c r="E5" s="4" t="s">
        <v>86</v>
      </c>
      <c r="F5" s="4" t="s">
        <v>87</v>
      </c>
      <c r="G5" s="1" t="s">
        <v>44</v>
      </c>
      <c r="H5" s="5">
        <v>50687</v>
      </c>
      <c r="I5" s="6">
        <f t="shared" si="0"/>
        <v>9.2867350677903993</v>
      </c>
      <c r="L5" s="7">
        <f t="shared" si="1"/>
        <v>5.0686999999999998</v>
      </c>
    </row>
    <row r="6" spans="2:13" x14ac:dyDescent="0.3">
      <c r="B6" s="4" t="s">
        <v>127</v>
      </c>
      <c r="C6" s="4" t="s">
        <v>111</v>
      </c>
      <c r="D6" s="4" t="s">
        <v>3</v>
      </c>
      <c r="E6" s="4" t="s">
        <v>88</v>
      </c>
      <c r="F6" s="4" t="s">
        <v>87</v>
      </c>
      <c r="G6" s="1" t="s">
        <v>45</v>
      </c>
      <c r="H6" s="5">
        <v>21445</v>
      </c>
      <c r="I6" s="6">
        <f t="shared" si="0"/>
        <v>3.9290949065591794</v>
      </c>
      <c r="L6" s="7">
        <f t="shared" si="1"/>
        <v>2.1444999999999999</v>
      </c>
    </row>
    <row r="7" spans="2:13" x14ac:dyDescent="0.3">
      <c r="B7" s="4" t="s">
        <v>127</v>
      </c>
      <c r="C7" s="4" t="s">
        <v>111</v>
      </c>
      <c r="D7" s="4" t="s">
        <v>4</v>
      </c>
      <c r="E7" s="4" t="s">
        <v>88</v>
      </c>
      <c r="F7" s="4" t="s">
        <v>87</v>
      </c>
      <c r="G7" s="1" t="s">
        <v>46</v>
      </c>
      <c r="H7" s="5">
        <v>93258</v>
      </c>
      <c r="I7" s="6">
        <f t="shared" si="0"/>
        <v>17.086478563576403</v>
      </c>
      <c r="L7" s="7">
        <f t="shared" si="1"/>
        <v>9.3257999999999992</v>
      </c>
    </row>
    <row r="8" spans="2:13" x14ac:dyDescent="0.3">
      <c r="B8" s="4" t="s">
        <v>127</v>
      </c>
      <c r="C8" s="4" t="s">
        <v>111</v>
      </c>
      <c r="D8" s="4" t="s">
        <v>5</v>
      </c>
      <c r="E8" s="4" t="s">
        <v>88</v>
      </c>
      <c r="F8" s="4" t="s">
        <v>87</v>
      </c>
      <c r="G8" s="1" t="s">
        <v>47</v>
      </c>
      <c r="H8" s="5">
        <v>48480</v>
      </c>
      <c r="I8" s="6">
        <f t="shared" si="0"/>
        <v>8.8823744961524369</v>
      </c>
      <c r="L8" s="7">
        <f t="shared" si="1"/>
        <v>4.8479999999999999</v>
      </c>
    </row>
    <row r="9" spans="2:13" x14ac:dyDescent="0.3">
      <c r="B9" s="4" t="s">
        <v>128</v>
      </c>
      <c r="C9" s="4" t="s">
        <v>112</v>
      </c>
      <c r="D9" s="4" t="s">
        <v>6</v>
      </c>
      <c r="E9" s="4" t="s">
        <v>89</v>
      </c>
      <c r="F9" s="4" t="s">
        <v>87</v>
      </c>
      <c r="G9" s="1" t="s">
        <v>48</v>
      </c>
      <c r="H9" s="5">
        <v>9012</v>
      </c>
      <c r="I9" s="6">
        <f t="shared" si="0"/>
        <v>1.6511542689629901</v>
      </c>
      <c r="L9" s="7">
        <f t="shared" si="1"/>
        <v>0.9012</v>
      </c>
    </row>
    <row r="10" spans="2:13" x14ac:dyDescent="0.3">
      <c r="B10" s="4" t="s">
        <v>129</v>
      </c>
      <c r="C10" s="4" t="s">
        <v>112</v>
      </c>
      <c r="D10" s="4" t="s">
        <v>49</v>
      </c>
      <c r="E10" s="4" t="s">
        <v>89</v>
      </c>
      <c r="F10" s="4" t="s">
        <v>87</v>
      </c>
      <c r="G10" s="1" t="s">
        <v>50</v>
      </c>
      <c r="H10" s="5">
        <v>17646</v>
      </c>
      <c r="I10" s="6">
        <f t="shared" si="0"/>
        <v>3.2330524001465739</v>
      </c>
      <c r="L10" s="7">
        <f t="shared" si="1"/>
        <v>1.7645999999999999</v>
      </c>
    </row>
    <row r="11" spans="2:13" x14ac:dyDescent="0.3">
      <c r="B11" s="4" t="s">
        <v>130</v>
      </c>
      <c r="C11" s="4" t="s">
        <v>112</v>
      </c>
      <c r="D11" s="4" t="s">
        <v>7</v>
      </c>
      <c r="E11" s="4" t="s">
        <v>89</v>
      </c>
      <c r="F11" s="4" t="s">
        <v>87</v>
      </c>
      <c r="G11" s="1" t="s">
        <v>51</v>
      </c>
      <c r="H11" s="5">
        <v>125040</v>
      </c>
      <c r="I11" s="6">
        <f t="shared" si="0"/>
        <v>22.909490655917917</v>
      </c>
      <c r="L11" s="7">
        <f t="shared" si="1"/>
        <v>12.504</v>
      </c>
    </row>
    <row r="12" spans="2:13" x14ac:dyDescent="0.3">
      <c r="B12" s="4" t="s">
        <v>131</v>
      </c>
      <c r="C12" s="4" t="s">
        <v>113</v>
      </c>
      <c r="D12" s="4" t="s">
        <v>8</v>
      </c>
      <c r="E12" s="4" t="s">
        <v>90</v>
      </c>
      <c r="F12" s="4" t="s">
        <v>87</v>
      </c>
      <c r="G12" s="1" t="s">
        <v>52</v>
      </c>
      <c r="H12" s="5">
        <v>57734</v>
      </c>
      <c r="I12" s="6">
        <f t="shared" si="0"/>
        <v>10.577867350677904</v>
      </c>
      <c r="L12" s="7">
        <f t="shared" si="1"/>
        <v>5.7733999999999996</v>
      </c>
    </row>
    <row r="13" spans="2:13" x14ac:dyDescent="0.3">
      <c r="B13" s="4" t="s">
        <v>132</v>
      </c>
      <c r="C13" s="4" t="s">
        <v>113</v>
      </c>
      <c r="D13" s="4" t="s">
        <v>9</v>
      </c>
      <c r="E13" s="4" t="s">
        <v>90</v>
      </c>
      <c r="F13" s="4" t="s">
        <v>87</v>
      </c>
      <c r="G13" s="1" t="s">
        <v>53</v>
      </c>
      <c r="H13" s="5">
        <v>58561</v>
      </c>
      <c r="I13" s="6">
        <f t="shared" si="0"/>
        <v>10.72938805423232</v>
      </c>
      <c r="L13" s="7">
        <f t="shared" si="1"/>
        <v>5.8560999999999996</v>
      </c>
    </row>
    <row r="14" spans="2:13" x14ac:dyDescent="0.3">
      <c r="B14" s="4" t="s">
        <v>132</v>
      </c>
      <c r="C14" s="4" t="s">
        <v>113</v>
      </c>
      <c r="D14" s="4" t="s">
        <v>10</v>
      </c>
      <c r="E14" s="4" t="s">
        <v>90</v>
      </c>
      <c r="F14" s="4" t="s">
        <v>87</v>
      </c>
      <c r="G14" s="1" t="s">
        <v>54</v>
      </c>
      <c r="H14" s="5">
        <v>128111</v>
      </c>
      <c r="I14" s="6">
        <f t="shared" si="0"/>
        <v>23.472150971051668</v>
      </c>
      <c r="L14" s="7">
        <f t="shared" si="1"/>
        <v>12.8111</v>
      </c>
    </row>
    <row r="15" spans="2:13" x14ac:dyDescent="0.3">
      <c r="B15" s="4" t="s">
        <v>133</v>
      </c>
      <c r="C15" s="4" t="s">
        <v>112</v>
      </c>
      <c r="D15" s="4" t="s">
        <v>11</v>
      </c>
      <c r="E15" s="4" t="s">
        <v>91</v>
      </c>
      <c r="F15" s="4" t="s">
        <v>87</v>
      </c>
      <c r="G15" s="1" t="s">
        <v>55</v>
      </c>
      <c r="H15" s="5">
        <v>9103</v>
      </c>
      <c r="I15" s="6">
        <f t="shared" si="0"/>
        <v>1.6678270428728472</v>
      </c>
      <c r="L15" s="7">
        <f t="shared" si="1"/>
        <v>0.9103</v>
      </c>
    </row>
    <row r="16" spans="2:13" x14ac:dyDescent="0.3">
      <c r="B16" s="4" t="s">
        <v>134</v>
      </c>
      <c r="C16" s="4" t="s">
        <v>110</v>
      </c>
      <c r="D16" s="4" t="s">
        <v>12</v>
      </c>
      <c r="E16" s="4" t="s">
        <v>91</v>
      </c>
      <c r="F16" s="4" t="s">
        <v>87</v>
      </c>
      <c r="G16" s="1" t="s">
        <v>56</v>
      </c>
      <c r="H16" s="5">
        <v>51415</v>
      </c>
      <c r="I16" s="6">
        <f t="shared" si="0"/>
        <v>9.4201172590692561</v>
      </c>
      <c r="L16" s="7">
        <f t="shared" si="1"/>
        <v>5.1414999999999997</v>
      </c>
    </row>
    <row r="17" spans="2:12" x14ac:dyDescent="0.3">
      <c r="B17" s="4" t="s">
        <v>135</v>
      </c>
      <c r="C17" s="4" t="s">
        <v>110</v>
      </c>
      <c r="D17" s="4" t="s">
        <v>13</v>
      </c>
      <c r="E17" s="4" t="s">
        <v>91</v>
      </c>
      <c r="F17" s="4" t="s">
        <v>87</v>
      </c>
      <c r="G17" s="1" t="s">
        <v>57</v>
      </c>
      <c r="H17" s="5">
        <v>31247</v>
      </c>
      <c r="I17" s="6">
        <f t="shared" si="0"/>
        <v>5.7249908391352147</v>
      </c>
      <c r="L17" s="7">
        <f t="shared" si="1"/>
        <v>3.1246999999999998</v>
      </c>
    </row>
    <row r="18" spans="2:12" x14ac:dyDescent="0.3">
      <c r="B18" s="4" t="s">
        <v>136</v>
      </c>
      <c r="C18" s="4" t="s">
        <v>110</v>
      </c>
      <c r="D18" s="4" t="s">
        <v>14</v>
      </c>
      <c r="E18" s="4" t="s">
        <v>86</v>
      </c>
      <c r="F18" s="4" t="s">
        <v>92</v>
      </c>
      <c r="G18" s="1" t="s">
        <v>58</v>
      </c>
      <c r="H18" s="5">
        <v>40857</v>
      </c>
      <c r="I18" s="6">
        <f t="shared" si="0"/>
        <v>7.4857090509344086</v>
      </c>
      <c r="L18" s="7">
        <f t="shared" si="1"/>
        <v>4.0857000000000001</v>
      </c>
    </row>
    <row r="19" spans="2:12" x14ac:dyDescent="0.3">
      <c r="B19" s="4" t="s">
        <v>134</v>
      </c>
      <c r="C19" s="4" t="s">
        <v>110</v>
      </c>
      <c r="D19" s="4" t="s">
        <v>15</v>
      </c>
      <c r="E19" s="4" t="s">
        <v>91</v>
      </c>
      <c r="F19" s="4" t="s">
        <v>92</v>
      </c>
      <c r="G19" s="1" t="s">
        <v>59</v>
      </c>
      <c r="H19" s="5">
        <v>33864</v>
      </c>
      <c r="I19" s="6">
        <f t="shared" si="0"/>
        <v>6.2044705020153899</v>
      </c>
      <c r="L19" s="7">
        <f t="shared" si="1"/>
        <v>3.3864000000000001</v>
      </c>
    </row>
    <row r="20" spans="2:12" x14ac:dyDescent="0.3">
      <c r="B20" s="4" t="s">
        <v>137</v>
      </c>
      <c r="C20" s="4" t="s">
        <v>112</v>
      </c>
      <c r="D20" s="4" t="s">
        <v>16</v>
      </c>
      <c r="E20" s="4" t="s">
        <v>89</v>
      </c>
      <c r="F20" s="4" t="s">
        <v>92</v>
      </c>
      <c r="G20" s="1" t="s">
        <v>60</v>
      </c>
      <c r="H20" s="5">
        <v>27062</v>
      </c>
      <c r="I20" s="6">
        <f t="shared" si="0"/>
        <v>4.9582264565775009</v>
      </c>
      <c r="L20" s="7">
        <f t="shared" si="1"/>
        <v>2.7061999999999999</v>
      </c>
    </row>
    <row r="21" spans="2:12" x14ac:dyDescent="0.3">
      <c r="B21" s="4" t="s">
        <v>127</v>
      </c>
      <c r="C21" s="4" t="s">
        <v>111</v>
      </c>
      <c r="D21" s="4" t="s">
        <v>17</v>
      </c>
      <c r="E21" s="4" t="s">
        <v>88</v>
      </c>
      <c r="F21" s="4" t="s">
        <v>92</v>
      </c>
      <c r="G21" s="1" t="s">
        <v>61</v>
      </c>
      <c r="H21" s="5">
        <v>26653</v>
      </c>
      <c r="I21" s="6">
        <f t="shared" si="0"/>
        <v>4.883290582631</v>
      </c>
      <c r="L21" s="7">
        <f t="shared" si="1"/>
        <v>2.6652999999999998</v>
      </c>
    </row>
    <row r="22" spans="2:12" x14ac:dyDescent="0.3">
      <c r="B22" s="4" t="s">
        <v>138</v>
      </c>
      <c r="C22" s="4" t="s">
        <v>111</v>
      </c>
      <c r="D22" s="4" t="s">
        <v>18</v>
      </c>
      <c r="E22" s="4" t="s">
        <v>88</v>
      </c>
      <c r="F22" s="4" t="s">
        <v>92</v>
      </c>
      <c r="G22" s="1" t="s">
        <v>62</v>
      </c>
      <c r="H22" s="5">
        <v>28443</v>
      </c>
      <c r="I22" s="6">
        <f t="shared" si="0"/>
        <v>5.2112495419567608</v>
      </c>
      <c r="L22" s="7">
        <f t="shared" si="1"/>
        <v>2.8443000000000001</v>
      </c>
    </row>
    <row r="23" spans="2:12" x14ac:dyDescent="0.3">
      <c r="B23" s="4" t="s">
        <v>139</v>
      </c>
      <c r="C23" s="4" t="s">
        <v>113</v>
      </c>
      <c r="D23" s="4" t="s">
        <v>19</v>
      </c>
      <c r="E23" s="4" t="s">
        <v>90</v>
      </c>
      <c r="F23" s="4" t="s">
        <v>92</v>
      </c>
      <c r="G23" s="1" t="s">
        <v>63</v>
      </c>
      <c r="H23" s="5">
        <v>34776</v>
      </c>
      <c r="I23" s="6">
        <f t="shared" si="0"/>
        <v>6.371564675705387</v>
      </c>
      <c r="L23" s="7">
        <f t="shared" si="1"/>
        <v>3.4775999999999998</v>
      </c>
    </row>
    <row r="24" spans="2:12" x14ac:dyDescent="0.3">
      <c r="B24" s="4" t="s">
        <v>140</v>
      </c>
      <c r="C24" s="4" t="s">
        <v>110</v>
      </c>
      <c r="D24" s="4" t="s">
        <v>20</v>
      </c>
      <c r="E24" s="4" t="s">
        <v>86</v>
      </c>
      <c r="F24" s="4" t="s">
        <v>93</v>
      </c>
      <c r="G24" s="1" t="s">
        <v>64</v>
      </c>
      <c r="H24" s="5">
        <v>5458</v>
      </c>
      <c r="I24" s="6">
        <f t="shared" si="0"/>
        <v>1</v>
      </c>
      <c r="L24" s="7">
        <f t="shared" si="1"/>
        <v>0.54579999999999995</v>
      </c>
    </row>
    <row r="25" spans="2:12" x14ac:dyDescent="0.3">
      <c r="B25" s="4" t="s">
        <v>141</v>
      </c>
      <c r="C25" s="4" t="s">
        <v>110</v>
      </c>
      <c r="D25" s="4" t="s">
        <v>21</v>
      </c>
      <c r="E25" s="4" t="s">
        <v>86</v>
      </c>
      <c r="F25" s="4" t="s">
        <v>93</v>
      </c>
      <c r="G25" s="1" t="s">
        <v>65</v>
      </c>
      <c r="H25" s="5">
        <v>75154</v>
      </c>
      <c r="I25" s="6">
        <f t="shared" si="0"/>
        <v>13.769512641993405</v>
      </c>
      <c r="L25" s="7">
        <f t="shared" si="1"/>
        <v>7.5153999999999996</v>
      </c>
    </row>
    <row r="26" spans="2:12" x14ac:dyDescent="0.3">
      <c r="B26" s="4" t="s">
        <v>134</v>
      </c>
      <c r="C26" s="4" t="s">
        <v>110</v>
      </c>
      <c r="D26" s="4" t="s">
        <v>22</v>
      </c>
      <c r="E26" s="4" t="s">
        <v>91</v>
      </c>
      <c r="F26" s="4" t="s">
        <v>93</v>
      </c>
      <c r="G26" s="1" t="s">
        <v>66</v>
      </c>
      <c r="H26" s="5">
        <v>19459</v>
      </c>
      <c r="I26" s="6">
        <f t="shared" si="0"/>
        <v>3.5652253572737265</v>
      </c>
      <c r="L26" s="7">
        <f t="shared" si="1"/>
        <v>1.9459</v>
      </c>
    </row>
    <row r="27" spans="2:12" x14ac:dyDescent="0.3">
      <c r="B27" s="4" t="s">
        <v>128</v>
      </c>
      <c r="C27" s="4" t="s">
        <v>112</v>
      </c>
      <c r="D27" s="4" t="s">
        <v>23</v>
      </c>
      <c r="E27" s="4" t="s">
        <v>89</v>
      </c>
      <c r="F27" s="4" t="s">
        <v>93</v>
      </c>
      <c r="G27" s="1" t="s">
        <v>67</v>
      </c>
      <c r="H27" s="5">
        <v>37260</v>
      </c>
      <c r="I27" s="6">
        <f t="shared" si="0"/>
        <v>6.8266764382557712</v>
      </c>
      <c r="L27" s="7">
        <f t="shared" si="1"/>
        <v>3.726</v>
      </c>
    </row>
    <row r="28" spans="2:12" x14ac:dyDescent="0.3">
      <c r="B28" s="4" t="s">
        <v>127</v>
      </c>
      <c r="C28" s="4" t="s">
        <v>111</v>
      </c>
      <c r="D28" s="4" t="s">
        <v>24</v>
      </c>
      <c r="E28" s="4" t="s">
        <v>88</v>
      </c>
      <c r="F28" s="4" t="s">
        <v>93</v>
      </c>
      <c r="G28" s="1" t="s">
        <v>68</v>
      </c>
      <c r="H28" s="5">
        <v>17621</v>
      </c>
      <c r="I28" s="6">
        <f t="shared" si="0"/>
        <v>3.2284719677537561</v>
      </c>
      <c r="L28" s="7">
        <f t="shared" si="1"/>
        <v>1.7621</v>
      </c>
    </row>
    <row r="29" spans="2:12" x14ac:dyDescent="0.3">
      <c r="B29" s="4" t="s">
        <v>131</v>
      </c>
      <c r="C29" s="4" t="s">
        <v>113</v>
      </c>
      <c r="D29" s="4" t="s">
        <v>25</v>
      </c>
      <c r="E29" s="4" t="s">
        <v>90</v>
      </c>
      <c r="F29" s="4" t="s">
        <v>93</v>
      </c>
      <c r="G29" s="1" t="s">
        <v>69</v>
      </c>
      <c r="H29" s="5">
        <v>17229</v>
      </c>
      <c r="I29" s="6">
        <f t="shared" si="0"/>
        <v>3.1566507878343715</v>
      </c>
      <c r="L29" s="7">
        <f t="shared" si="1"/>
        <v>1.7229000000000001</v>
      </c>
    </row>
    <row r="30" spans="2:12" x14ac:dyDescent="0.3">
      <c r="B30" s="4" t="s">
        <v>142</v>
      </c>
      <c r="C30" s="4" t="s">
        <v>110</v>
      </c>
      <c r="D30" s="4" t="s">
        <v>26</v>
      </c>
      <c r="E30" s="4" t="s">
        <v>86</v>
      </c>
      <c r="F30" s="4" t="s">
        <v>94</v>
      </c>
      <c r="G30" s="1" t="s">
        <v>70</v>
      </c>
      <c r="H30" s="5">
        <v>10812</v>
      </c>
      <c r="I30" s="6">
        <f t="shared" si="0"/>
        <v>1.9809454012458776</v>
      </c>
      <c r="L30" s="7">
        <f t="shared" si="1"/>
        <v>1.0811999999999999</v>
      </c>
    </row>
    <row r="31" spans="2:12" x14ac:dyDescent="0.3">
      <c r="B31" s="4" t="s">
        <v>143</v>
      </c>
      <c r="C31" s="4" t="s">
        <v>114</v>
      </c>
      <c r="D31" s="4" t="s">
        <v>27</v>
      </c>
      <c r="E31" s="4" t="s">
        <v>86</v>
      </c>
      <c r="F31" s="4" t="s">
        <v>94</v>
      </c>
      <c r="G31" s="1" t="s">
        <v>71</v>
      </c>
      <c r="H31" s="5">
        <v>59488</v>
      </c>
      <c r="I31" s="6">
        <f t="shared" si="0"/>
        <v>10.899230487358007</v>
      </c>
      <c r="L31" s="7">
        <f t="shared" si="1"/>
        <v>5.9488000000000003</v>
      </c>
    </row>
    <row r="32" spans="2:12" x14ac:dyDescent="0.3">
      <c r="B32" s="4" t="s">
        <v>145</v>
      </c>
      <c r="C32" s="4" t="s">
        <v>110</v>
      </c>
      <c r="D32" s="4" t="s">
        <v>28</v>
      </c>
      <c r="E32" s="4" t="s">
        <v>86</v>
      </c>
      <c r="F32" s="4" t="s">
        <v>94</v>
      </c>
      <c r="G32" s="1" t="s">
        <v>72</v>
      </c>
      <c r="H32" s="5">
        <v>24706</v>
      </c>
      <c r="I32" s="6">
        <f t="shared" si="0"/>
        <v>4.5265665078783437</v>
      </c>
      <c r="L32" s="7">
        <f t="shared" si="1"/>
        <v>2.4706000000000001</v>
      </c>
    </row>
    <row r="33" spans="2:12" x14ac:dyDescent="0.3">
      <c r="B33" s="4" t="s">
        <v>133</v>
      </c>
      <c r="C33" s="4" t="s">
        <v>112</v>
      </c>
      <c r="D33" s="4" t="s">
        <v>29</v>
      </c>
      <c r="E33" s="4" t="s">
        <v>91</v>
      </c>
      <c r="F33" s="4" t="s">
        <v>94</v>
      </c>
      <c r="G33" s="1" t="s">
        <v>73</v>
      </c>
      <c r="H33" s="5">
        <v>6320</v>
      </c>
      <c r="I33" s="6">
        <f t="shared" si="0"/>
        <v>1.1579333089043606</v>
      </c>
      <c r="L33" s="7">
        <f t="shared" si="1"/>
        <v>0.63200000000000001</v>
      </c>
    </row>
    <row r="34" spans="2:12" x14ac:dyDescent="0.3">
      <c r="B34" s="4" t="s">
        <v>129</v>
      </c>
      <c r="C34" s="4" t="s">
        <v>112</v>
      </c>
      <c r="D34" s="4" t="s">
        <v>30</v>
      </c>
      <c r="E34" s="4" t="s">
        <v>89</v>
      </c>
      <c r="F34" s="4" t="s">
        <v>94</v>
      </c>
      <c r="G34" s="1" t="s">
        <v>74</v>
      </c>
      <c r="H34" s="5">
        <v>7508</v>
      </c>
      <c r="I34" s="6">
        <f t="shared" si="0"/>
        <v>1.3755954562110664</v>
      </c>
      <c r="L34" s="7">
        <f t="shared" si="1"/>
        <v>0.75080000000000002</v>
      </c>
    </row>
    <row r="35" spans="2:12" x14ac:dyDescent="0.3">
      <c r="B35" s="4" t="s">
        <v>127</v>
      </c>
      <c r="C35" s="4" t="s">
        <v>111</v>
      </c>
      <c r="D35" s="4" t="s">
        <v>31</v>
      </c>
      <c r="E35" s="4" t="s">
        <v>88</v>
      </c>
      <c r="F35" s="4" t="s">
        <v>94</v>
      </c>
      <c r="G35" s="1" t="s">
        <v>75</v>
      </c>
      <c r="H35" s="5">
        <v>9229</v>
      </c>
      <c r="I35" s="6">
        <f t="shared" si="0"/>
        <v>1.6909124221326493</v>
      </c>
      <c r="L35" s="7">
        <f t="shared" si="1"/>
        <v>0.92290000000000005</v>
      </c>
    </row>
    <row r="36" spans="2:12" x14ac:dyDescent="0.3">
      <c r="B36" s="4" t="s">
        <v>146</v>
      </c>
      <c r="C36" s="4" t="s">
        <v>115</v>
      </c>
      <c r="D36" s="4" t="s">
        <v>32</v>
      </c>
      <c r="E36" s="4" t="s">
        <v>90</v>
      </c>
      <c r="F36" s="4" t="s">
        <v>94</v>
      </c>
      <c r="G36" s="1" t="s">
        <v>76</v>
      </c>
      <c r="H36" s="5">
        <v>17382</v>
      </c>
      <c r="I36" s="6">
        <f t="shared" si="0"/>
        <v>3.1846830340784171</v>
      </c>
      <c r="L36" s="7">
        <f t="shared" si="1"/>
        <v>1.7382</v>
      </c>
    </row>
    <row r="37" spans="2:12" x14ac:dyDescent="0.3">
      <c r="B37" s="4" t="s">
        <v>147</v>
      </c>
      <c r="C37" s="4" t="s">
        <v>110</v>
      </c>
      <c r="D37" s="4" t="s">
        <v>33</v>
      </c>
      <c r="E37" s="4" t="s">
        <v>86</v>
      </c>
      <c r="F37" s="4" t="s">
        <v>95</v>
      </c>
      <c r="G37" s="1" t="s">
        <v>77</v>
      </c>
      <c r="H37" s="5">
        <v>186348</v>
      </c>
      <c r="I37" s="6">
        <f t="shared" si="0"/>
        <v>34.14217662147307</v>
      </c>
      <c r="L37" s="7">
        <f t="shared" si="1"/>
        <v>18.634799999999998</v>
      </c>
    </row>
    <row r="38" spans="2:12" x14ac:dyDescent="0.3">
      <c r="B38" s="4" t="s">
        <v>134</v>
      </c>
      <c r="C38" s="4" t="s">
        <v>110</v>
      </c>
      <c r="D38" s="4" t="s">
        <v>34</v>
      </c>
      <c r="E38" s="4" t="s">
        <v>91</v>
      </c>
      <c r="F38" s="4" t="s">
        <v>95</v>
      </c>
      <c r="G38" s="1" t="s">
        <v>78</v>
      </c>
      <c r="H38" s="5">
        <v>67652</v>
      </c>
      <c r="I38" s="6">
        <f t="shared" si="0"/>
        <v>12.395016489556614</v>
      </c>
      <c r="L38" s="7">
        <f t="shared" si="1"/>
        <v>6.7652000000000001</v>
      </c>
    </row>
    <row r="39" spans="2:12" x14ac:dyDescent="0.3">
      <c r="B39" s="4" t="s">
        <v>148</v>
      </c>
      <c r="C39" s="4" t="s">
        <v>111</v>
      </c>
      <c r="D39" s="4" t="s">
        <v>35</v>
      </c>
      <c r="E39" s="4" t="s">
        <v>88</v>
      </c>
      <c r="F39" s="4" t="s">
        <v>95</v>
      </c>
      <c r="G39" s="1" t="s">
        <v>79</v>
      </c>
      <c r="H39" s="5">
        <v>6527</v>
      </c>
      <c r="I39" s="6">
        <f t="shared" si="0"/>
        <v>1.1958592891168927</v>
      </c>
      <c r="L39" s="7">
        <f t="shared" si="1"/>
        <v>0.65269999999999995</v>
      </c>
    </row>
    <row r="40" spans="2:12" x14ac:dyDescent="0.3">
      <c r="B40" s="4" t="s">
        <v>141</v>
      </c>
      <c r="C40" s="4" t="s">
        <v>110</v>
      </c>
      <c r="D40" s="4" t="s">
        <v>36</v>
      </c>
      <c r="E40" s="4" t="s">
        <v>86</v>
      </c>
      <c r="F40" s="4" t="s">
        <v>96</v>
      </c>
      <c r="G40" s="1" t="s">
        <v>80</v>
      </c>
      <c r="H40" s="5">
        <v>27463</v>
      </c>
      <c r="I40" s="6">
        <f t="shared" si="0"/>
        <v>5.0316965921582995</v>
      </c>
      <c r="L40" s="7">
        <f t="shared" si="1"/>
        <v>2.7463000000000002</v>
      </c>
    </row>
    <row r="41" spans="2:12" x14ac:dyDescent="0.3">
      <c r="B41" s="4" t="s">
        <v>149</v>
      </c>
      <c r="C41" s="4" t="s">
        <v>113</v>
      </c>
      <c r="D41" s="4" t="s">
        <v>37</v>
      </c>
      <c r="E41" s="4" t="s">
        <v>90</v>
      </c>
      <c r="F41" s="4" t="s">
        <v>96</v>
      </c>
      <c r="G41" s="1" t="s">
        <v>81</v>
      </c>
      <c r="H41" s="5">
        <v>26100</v>
      </c>
      <c r="I41" s="6">
        <f t="shared" si="0"/>
        <v>4.7819714181018691</v>
      </c>
      <c r="L41" s="7">
        <f t="shared" si="1"/>
        <v>2.61</v>
      </c>
    </row>
    <row r="42" spans="2:12" x14ac:dyDescent="0.3">
      <c r="B42" s="4" t="s">
        <v>150</v>
      </c>
      <c r="C42" s="4" t="s">
        <v>112</v>
      </c>
      <c r="D42" s="4" t="s">
        <v>38</v>
      </c>
      <c r="E42" s="4" t="s">
        <v>91</v>
      </c>
      <c r="F42" s="4" t="s">
        <v>96</v>
      </c>
      <c r="G42" s="1" t="s">
        <v>82</v>
      </c>
      <c r="H42" s="5">
        <v>46586</v>
      </c>
      <c r="I42" s="6">
        <f t="shared" si="0"/>
        <v>8.5353609380725537</v>
      </c>
      <c r="L42" s="7">
        <f t="shared" si="1"/>
        <v>4.6585999999999999</v>
      </c>
    </row>
    <row r="43" spans="2:12" x14ac:dyDescent="0.3">
      <c r="B43" s="4" t="s">
        <v>151</v>
      </c>
      <c r="C43" s="4" t="s">
        <v>110</v>
      </c>
      <c r="D43" s="4" t="s">
        <v>39</v>
      </c>
      <c r="E43" s="4" t="s">
        <v>86</v>
      </c>
      <c r="F43" s="4" t="s">
        <v>97</v>
      </c>
      <c r="G43" s="1" t="s">
        <v>83</v>
      </c>
      <c r="H43" s="5">
        <v>23385</v>
      </c>
      <c r="I43" s="6">
        <f t="shared" si="0"/>
        <v>4.2845364602418465</v>
      </c>
      <c r="L43" s="7">
        <f t="shared" si="1"/>
        <v>2.3384999999999998</v>
      </c>
    </row>
    <row r="44" spans="2:12" x14ac:dyDescent="0.3">
      <c r="B44" s="4" t="s">
        <v>152</v>
      </c>
      <c r="C44" s="4" t="s">
        <v>111</v>
      </c>
      <c r="D44" s="4" t="s">
        <v>40</v>
      </c>
      <c r="E44" s="4" t="s">
        <v>88</v>
      </c>
      <c r="F44" s="4" t="s">
        <v>97</v>
      </c>
      <c r="G44" s="1" t="s">
        <v>84</v>
      </c>
      <c r="H44" s="5">
        <v>33602</v>
      </c>
      <c r="I44" s="6">
        <f t="shared" si="0"/>
        <v>6.1564675705386591</v>
      </c>
      <c r="L44" s="7">
        <f t="shared" si="1"/>
        <v>3.3601999999999999</v>
      </c>
    </row>
    <row r="45" spans="2:12" x14ac:dyDescent="0.3">
      <c r="B45" s="4" t="s">
        <v>153</v>
      </c>
      <c r="C45" s="4" t="s">
        <v>113</v>
      </c>
      <c r="D45" s="4" t="s">
        <v>41</v>
      </c>
      <c r="E45" s="4" t="s">
        <v>90</v>
      </c>
      <c r="F45" s="4" t="s">
        <v>97</v>
      </c>
      <c r="G45" s="1" t="s">
        <v>85</v>
      </c>
      <c r="H45" s="5">
        <v>32303</v>
      </c>
      <c r="I45" s="6">
        <f t="shared" si="0"/>
        <v>5.9184683034078418</v>
      </c>
      <c r="L45" s="7">
        <f t="shared" si="1"/>
        <v>3.2303000000000002</v>
      </c>
    </row>
    <row r="46" spans="2:12" x14ac:dyDescent="0.3">
      <c r="G46" s="1" t="s">
        <v>122</v>
      </c>
      <c r="H46" s="5">
        <f>AVERAGE(H2:H45)</f>
        <v>40712.227272727272</v>
      </c>
      <c r="I46" s="6">
        <f t="shared" si="0"/>
        <v>7.4591841833505441</v>
      </c>
      <c r="L46" s="7">
        <f t="shared" si="1"/>
        <v>4.071222727272727</v>
      </c>
    </row>
    <row r="47" spans="2:12" x14ac:dyDescent="0.3">
      <c r="G47" s="1" t="s">
        <v>123</v>
      </c>
      <c r="H47" s="5">
        <f>MEDIAN(H2:H45)</f>
        <v>31775</v>
      </c>
      <c r="I47" s="6">
        <f t="shared" si="0"/>
        <v>5.8217295712715282</v>
      </c>
      <c r="L47" s="7">
        <f t="shared" si="1"/>
        <v>3.1775000000000002</v>
      </c>
    </row>
    <row r="50" spans="5:15" x14ac:dyDescent="0.3">
      <c r="O50" s="1" t="s">
        <v>116</v>
      </c>
    </row>
    <row r="52" spans="5:15" x14ac:dyDescent="0.3">
      <c r="E52" s="4" t="s">
        <v>86</v>
      </c>
      <c r="G52" s="1" t="s">
        <v>98</v>
      </c>
      <c r="H52" s="5">
        <f>SUMIF($E$3:$E$45,E52,$H$3:$H$45)</f>
        <v>600557</v>
      </c>
      <c r="I52" s="5">
        <f t="shared" ref="I52:I56" si="2">COUNTIF($E$3:$E$45,E52)</f>
        <v>12</v>
      </c>
      <c r="J52" s="1">
        <f>H52/I52</f>
        <v>50046.416666666664</v>
      </c>
      <c r="L52" s="7">
        <f>H52/10000</f>
        <v>60.055700000000002</v>
      </c>
      <c r="M52" s="7">
        <f>J52/10000</f>
        <v>5.0046416666666662</v>
      </c>
    </row>
    <row r="53" spans="5:15" x14ac:dyDescent="0.3">
      <c r="E53" s="4" t="s">
        <v>88</v>
      </c>
      <c r="G53" s="1" t="s">
        <v>99</v>
      </c>
      <c r="H53" s="5">
        <f t="shared" ref="H53:H56" si="3">SUMIF($E$3:$E$45,E53,$H$3:$H$45)</f>
        <v>285258</v>
      </c>
      <c r="I53" s="5">
        <f>COUNTIF($E$3:$E$45,E53)</f>
        <v>9</v>
      </c>
      <c r="J53" s="1">
        <f t="shared" ref="J53:J79" si="4">H53/I53</f>
        <v>31695.333333333332</v>
      </c>
      <c r="L53" s="7">
        <f>H53/10000</f>
        <v>28.5258</v>
      </c>
      <c r="M53" s="7">
        <f>J53/10000</f>
        <v>3.1695333333333333</v>
      </c>
    </row>
    <row r="54" spans="5:15" x14ac:dyDescent="0.3">
      <c r="E54" s="4" t="s">
        <v>89</v>
      </c>
      <c r="G54" s="1" t="s">
        <v>100</v>
      </c>
      <c r="H54" s="5">
        <f t="shared" si="3"/>
        <v>223528</v>
      </c>
      <c r="I54" s="5">
        <f t="shared" si="2"/>
        <v>6</v>
      </c>
      <c r="J54" s="1">
        <f t="shared" si="4"/>
        <v>37254.666666666664</v>
      </c>
      <c r="L54" s="7">
        <f>H54/10000</f>
        <v>22.352799999999998</v>
      </c>
      <c r="M54" s="7">
        <f>J54/10000</f>
        <v>3.7254666666666663</v>
      </c>
    </row>
    <row r="55" spans="5:15" x14ac:dyDescent="0.3">
      <c r="E55" s="4" t="s">
        <v>90</v>
      </c>
      <c r="G55" s="1" t="s">
        <v>101</v>
      </c>
      <c r="H55" s="5">
        <f t="shared" si="3"/>
        <v>372196</v>
      </c>
      <c r="I55" s="5">
        <f t="shared" si="2"/>
        <v>8</v>
      </c>
      <c r="J55" s="1">
        <f t="shared" si="4"/>
        <v>46524.5</v>
      </c>
      <c r="L55" s="7">
        <f>H55/10000</f>
        <v>37.2196</v>
      </c>
      <c r="M55" s="7">
        <f>J55/10000</f>
        <v>4.65245</v>
      </c>
    </row>
    <row r="56" spans="5:15" x14ac:dyDescent="0.3">
      <c r="E56" s="4" t="s">
        <v>91</v>
      </c>
      <c r="G56" s="1" t="s">
        <v>102</v>
      </c>
      <c r="H56" s="5">
        <f t="shared" si="3"/>
        <v>265646</v>
      </c>
      <c r="I56" s="5">
        <f t="shared" si="2"/>
        <v>8</v>
      </c>
      <c r="J56" s="1">
        <f t="shared" si="4"/>
        <v>33205.75</v>
      </c>
      <c r="L56" s="7">
        <f>H56/10000</f>
        <v>26.564599999999999</v>
      </c>
      <c r="M56" s="7">
        <f>J56/10000</f>
        <v>3.3205749999999998</v>
      </c>
    </row>
    <row r="59" spans="5:15" x14ac:dyDescent="0.3">
      <c r="F59" s="4" t="s">
        <v>87</v>
      </c>
      <c r="G59" s="1" t="s">
        <v>103</v>
      </c>
      <c r="H59" s="5">
        <f>SUMIF($F$3:$F$45,F59,$H$3:$H$45)</f>
        <v>797938</v>
      </c>
      <c r="I59" s="5">
        <f>COUNTIF($F$3:$F$45,F59)</f>
        <v>15</v>
      </c>
      <c r="J59" s="1">
        <f t="shared" si="4"/>
        <v>53195.866666666669</v>
      </c>
      <c r="L59" s="7">
        <f t="shared" ref="L59:L70" si="5">H59/10000</f>
        <v>79.793800000000005</v>
      </c>
      <c r="M59" s="7">
        <f t="shared" ref="M59:M70" si="6">J59/10000</f>
        <v>5.3195866666666669</v>
      </c>
    </row>
    <row r="60" spans="5:15" x14ac:dyDescent="0.3">
      <c r="F60" s="4" t="s">
        <v>92</v>
      </c>
      <c r="G60" s="1" t="s">
        <v>104</v>
      </c>
      <c r="H60" s="5">
        <f t="shared" ref="H60:H65" si="7">SUMIF($F$3:$F$45,F60,$H$3:$H$45)</f>
        <v>191655</v>
      </c>
      <c r="I60" s="5">
        <f t="shared" ref="I60:I65" si="8">COUNTIF($F$3:$F$45,F60)</f>
        <v>6</v>
      </c>
      <c r="J60" s="1">
        <f t="shared" si="4"/>
        <v>31942.5</v>
      </c>
      <c r="L60" s="7">
        <f t="shared" si="5"/>
        <v>19.165500000000002</v>
      </c>
      <c r="M60" s="7">
        <f t="shared" si="6"/>
        <v>3.1942499999999998</v>
      </c>
    </row>
    <row r="61" spans="5:15" x14ac:dyDescent="0.3">
      <c r="F61" s="4" t="s">
        <v>93</v>
      </c>
      <c r="G61" s="1" t="s">
        <v>105</v>
      </c>
      <c r="H61" s="5">
        <f t="shared" si="7"/>
        <v>172181</v>
      </c>
      <c r="I61" s="5">
        <f t="shared" si="8"/>
        <v>6</v>
      </c>
      <c r="J61" s="1">
        <f t="shared" si="4"/>
        <v>28696.833333333332</v>
      </c>
      <c r="L61" s="7">
        <f t="shared" si="5"/>
        <v>17.2181</v>
      </c>
      <c r="M61" s="7">
        <f t="shared" si="6"/>
        <v>2.8696833333333331</v>
      </c>
    </row>
    <row r="62" spans="5:15" x14ac:dyDescent="0.3">
      <c r="F62" s="4" t="s">
        <v>94</v>
      </c>
      <c r="G62" s="1" t="s">
        <v>106</v>
      </c>
      <c r="H62" s="5">
        <f t="shared" si="7"/>
        <v>135445</v>
      </c>
      <c r="I62" s="5">
        <f t="shared" si="8"/>
        <v>7</v>
      </c>
      <c r="J62" s="1">
        <f t="shared" si="4"/>
        <v>19349.285714285714</v>
      </c>
      <c r="L62" s="7">
        <f t="shared" si="5"/>
        <v>13.544499999999999</v>
      </c>
      <c r="M62" s="7">
        <f t="shared" si="6"/>
        <v>1.9349285714285713</v>
      </c>
    </row>
    <row r="63" spans="5:15" x14ac:dyDescent="0.3">
      <c r="F63" s="4" t="s">
        <v>95</v>
      </c>
      <c r="G63" s="1" t="s">
        <v>107</v>
      </c>
      <c r="H63" s="5">
        <f t="shared" si="7"/>
        <v>260527</v>
      </c>
      <c r="I63" s="5">
        <f t="shared" si="8"/>
        <v>3</v>
      </c>
      <c r="J63" s="1">
        <f t="shared" si="4"/>
        <v>86842.333333333328</v>
      </c>
      <c r="L63" s="7">
        <f t="shared" si="5"/>
        <v>26.052700000000002</v>
      </c>
      <c r="M63" s="7">
        <f t="shared" si="6"/>
        <v>8.6842333333333332</v>
      </c>
    </row>
    <row r="64" spans="5:15" x14ac:dyDescent="0.3">
      <c r="F64" s="4" t="s">
        <v>96</v>
      </c>
      <c r="G64" s="1" t="s">
        <v>108</v>
      </c>
      <c r="H64" s="5">
        <f t="shared" si="7"/>
        <v>100149</v>
      </c>
      <c r="I64" s="5">
        <f t="shared" si="8"/>
        <v>3</v>
      </c>
      <c r="J64" s="1">
        <f t="shared" si="4"/>
        <v>33383</v>
      </c>
      <c r="L64" s="7">
        <f t="shared" si="5"/>
        <v>10.014900000000001</v>
      </c>
      <c r="M64" s="7">
        <f t="shared" si="6"/>
        <v>3.3382999999999998</v>
      </c>
    </row>
    <row r="65" spans="6:13" x14ac:dyDescent="0.3">
      <c r="F65" s="4" t="s">
        <v>97</v>
      </c>
      <c r="G65" s="1" t="s">
        <v>109</v>
      </c>
      <c r="H65" s="5">
        <f t="shared" si="7"/>
        <v>89290</v>
      </c>
      <c r="I65" s="5">
        <f t="shared" si="8"/>
        <v>3</v>
      </c>
      <c r="J65" s="1">
        <f t="shared" si="4"/>
        <v>29763.333333333332</v>
      </c>
      <c r="L65" s="7">
        <f t="shared" si="5"/>
        <v>8.9290000000000003</v>
      </c>
      <c r="M65" s="7">
        <f t="shared" si="6"/>
        <v>2.9763333333333333</v>
      </c>
    </row>
    <row r="66" spans="6:13" x14ac:dyDescent="0.3">
      <c r="G66" s="1" t="s">
        <v>118</v>
      </c>
      <c r="H66" s="5">
        <f>H32+H31</f>
        <v>84194</v>
      </c>
      <c r="I66" s="1">
        <v>2</v>
      </c>
      <c r="J66" s="1">
        <f>H66/I66</f>
        <v>42097</v>
      </c>
      <c r="L66" s="7">
        <f t="shared" si="5"/>
        <v>8.4193999999999996</v>
      </c>
      <c r="M66" s="7">
        <f t="shared" si="6"/>
        <v>4.2096999999999998</v>
      </c>
    </row>
    <row r="67" spans="6:13" x14ac:dyDescent="0.3">
      <c r="G67" s="1" t="s">
        <v>117</v>
      </c>
      <c r="H67" s="5">
        <f>H62-H66</f>
        <v>51251</v>
      </c>
      <c r="I67" s="1">
        <v>5</v>
      </c>
      <c r="J67" s="1">
        <f>H67/I67</f>
        <v>10250.200000000001</v>
      </c>
      <c r="L67" s="7">
        <f t="shared" si="5"/>
        <v>5.1250999999999998</v>
      </c>
      <c r="M67" s="7">
        <f t="shared" si="6"/>
        <v>1.02502</v>
      </c>
    </row>
    <row r="68" spans="6:13" x14ac:dyDescent="0.3">
      <c r="G68" s="1" t="s">
        <v>121</v>
      </c>
      <c r="H68" s="5">
        <f>H67-H36</f>
        <v>33869</v>
      </c>
      <c r="I68" s="1">
        <v>4</v>
      </c>
      <c r="J68" s="1">
        <f>H68/I68</f>
        <v>8467.25</v>
      </c>
      <c r="L68" s="7">
        <f t="shared" si="5"/>
        <v>3.3868999999999998</v>
      </c>
      <c r="M68" s="7">
        <f t="shared" si="6"/>
        <v>0.84672499999999995</v>
      </c>
    </row>
    <row r="69" spans="6:13" x14ac:dyDescent="0.3">
      <c r="G69" s="1" t="s">
        <v>119</v>
      </c>
      <c r="H69" s="5">
        <f>$H$11+$H$14+$H$17</f>
        <v>284398</v>
      </c>
      <c r="I69" s="1">
        <v>3</v>
      </c>
      <c r="J69" s="1">
        <f>H69/I69</f>
        <v>94799.333333333328</v>
      </c>
      <c r="L69" s="7">
        <f t="shared" si="5"/>
        <v>28.439800000000002</v>
      </c>
      <c r="M69" s="7">
        <f t="shared" si="6"/>
        <v>9.4799333333333333</v>
      </c>
    </row>
    <row r="70" spans="6:13" x14ac:dyDescent="0.3">
      <c r="G70" s="1" t="s">
        <v>120</v>
      </c>
      <c r="H70" s="5">
        <f>H59-H69</f>
        <v>513540</v>
      </c>
      <c r="I70" s="5">
        <f>I59-I69</f>
        <v>12</v>
      </c>
      <c r="J70" s="1">
        <f>H70/I70</f>
        <v>42795</v>
      </c>
      <c r="L70" s="7">
        <f t="shared" si="5"/>
        <v>51.353999999999999</v>
      </c>
      <c r="M70" s="7">
        <f t="shared" si="6"/>
        <v>4.2794999999999996</v>
      </c>
    </row>
    <row r="74" spans="6:13" x14ac:dyDescent="0.3">
      <c r="G74" s="1" t="s">
        <v>110</v>
      </c>
      <c r="H74" s="5">
        <f>SUMIF($C$3:$C$45,G74,$H$3:$H$45)</f>
        <v>744706</v>
      </c>
      <c r="I74" s="5">
        <f>COUNTIF($C$3:$C$45,G74)</f>
        <v>16</v>
      </c>
      <c r="J74" s="1">
        <f t="shared" si="4"/>
        <v>46544.125</v>
      </c>
      <c r="L74" s="7">
        <f t="shared" ref="L74:L79" si="9">H74/10000</f>
        <v>74.470600000000005</v>
      </c>
      <c r="M74" s="7">
        <f t="shared" ref="M74:M79" si="10">J74/10000</f>
        <v>4.6544125000000003</v>
      </c>
    </row>
    <row r="75" spans="6:13" x14ac:dyDescent="0.3">
      <c r="G75" s="1" t="s">
        <v>112</v>
      </c>
      <c r="H75" s="5">
        <f t="shared" ref="H75:H79" si="11">SUMIF($C$3:$C$45,G75,$H$3:$H$45)</f>
        <v>285537</v>
      </c>
      <c r="I75" s="5">
        <f t="shared" ref="I75:I79" si="12">COUNTIF($C$3:$C$45,G75)</f>
        <v>9</v>
      </c>
      <c r="J75" s="1">
        <f t="shared" si="4"/>
        <v>31726.333333333332</v>
      </c>
      <c r="L75" s="7">
        <f t="shared" si="9"/>
        <v>28.553699999999999</v>
      </c>
      <c r="M75" s="7">
        <f t="shared" si="10"/>
        <v>3.1726333333333332</v>
      </c>
    </row>
    <row r="76" spans="6:13" x14ac:dyDescent="0.3">
      <c r="G76" s="1" t="s">
        <v>111</v>
      </c>
      <c r="H76" s="5">
        <f t="shared" si="11"/>
        <v>285258</v>
      </c>
      <c r="I76" s="5">
        <f t="shared" si="12"/>
        <v>9</v>
      </c>
      <c r="J76" s="1">
        <f t="shared" si="4"/>
        <v>31695.333333333332</v>
      </c>
      <c r="L76" s="7">
        <f t="shared" si="9"/>
        <v>28.5258</v>
      </c>
      <c r="M76" s="7">
        <f t="shared" si="10"/>
        <v>3.1695333333333333</v>
      </c>
    </row>
    <row r="77" spans="6:13" x14ac:dyDescent="0.3">
      <c r="G77" s="1" t="s">
        <v>113</v>
      </c>
      <c r="H77" s="5">
        <f t="shared" si="11"/>
        <v>354814</v>
      </c>
      <c r="I77" s="5">
        <f t="shared" si="12"/>
        <v>7</v>
      </c>
      <c r="J77" s="1">
        <f t="shared" si="4"/>
        <v>50687.714285714283</v>
      </c>
      <c r="L77" s="7">
        <f t="shared" si="9"/>
        <v>35.481400000000001</v>
      </c>
      <c r="M77" s="7">
        <f t="shared" si="10"/>
        <v>5.068771428571428</v>
      </c>
    </row>
    <row r="78" spans="6:13" x14ac:dyDescent="0.3">
      <c r="G78" s="1" t="s">
        <v>114</v>
      </c>
      <c r="H78" s="5">
        <f t="shared" si="11"/>
        <v>59488</v>
      </c>
      <c r="I78" s="5">
        <f t="shared" si="12"/>
        <v>1</v>
      </c>
      <c r="J78" s="1">
        <f t="shared" si="4"/>
        <v>59488</v>
      </c>
      <c r="L78" s="7">
        <f t="shared" si="9"/>
        <v>5.9488000000000003</v>
      </c>
      <c r="M78" s="7">
        <f t="shared" si="10"/>
        <v>5.9488000000000003</v>
      </c>
    </row>
    <row r="79" spans="6:13" x14ac:dyDescent="0.3">
      <c r="G79" s="1" t="s">
        <v>115</v>
      </c>
      <c r="H79" s="5">
        <f t="shared" si="11"/>
        <v>17382</v>
      </c>
      <c r="I79" s="5">
        <f t="shared" si="12"/>
        <v>1</v>
      </c>
      <c r="J79" s="1">
        <f t="shared" si="4"/>
        <v>17382</v>
      </c>
      <c r="L79" s="7">
        <f t="shared" si="9"/>
        <v>1.7382</v>
      </c>
      <c r="M79" s="7">
        <f t="shared" si="10"/>
        <v>1.7382</v>
      </c>
    </row>
    <row r="83" spans="7:12" x14ac:dyDescent="0.3">
      <c r="G83" s="1" t="s">
        <v>141</v>
      </c>
      <c r="H83" s="5">
        <f>SUMIF($B$3:$B$45,"*"&amp;G83&amp;"*",$H$3:$H$45)</f>
        <v>198816</v>
      </c>
      <c r="L83" s="7">
        <f t="shared" ref="L83:L112" si="13">H83/10000</f>
        <v>19.881599999999999</v>
      </c>
    </row>
    <row r="84" spans="7:12" x14ac:dyDescent="0.3">
      <c r="G84" s="1" t="s">
        <v>140</v>
      </c>
      <c r="H84" s="5">
        <f t="shared" ref="H84:H112" si="14">SUMIF($B$3:$B$45,"*"&amp;G84&amp;"*",$H$3:$H$45)</f>
        <v>101657</v>
      </c>
      <c r="L84" s="7">
        <f t="shared" si="13"/>
        <v>10.165699999999999</v>
      </c>
    </row>
    <row r="85" spans="7:12" x14ac:dyDescent="0.3">
      <c r="G85" s="1" t="s">
        <v>154</v>
      </c>
      <c r="H85" s="5">
        <f t="shared" si="14"/>
        <v>60656</v>
      </c>
      <c r="L85" s="7">
        <f t="shared" si="13"/>
        <v>6.0655999999999999</v>
      </c>
    </row>
    <row r="86" spans="7:12" x14ac:dyDescent="0.3">
      <c r="G86" s="1" t="s">
        <v>155</v>
      </c>
      <c r="H86" s="5">
        <f t="shared" si="14"/>
        <v>85362</v>
      </c>
      <c r="L86" s="7">
        <f t="shared" si="13"/>
        <v>8.5361999999999991</v>
      </c>
    </row>
    <row r="87" spans="7:12" x14ac:dyDescent="0.3">
      <c r="G87" s="1" t="s">
        <v>156</v>
      </c>
      <c r="H87" s="5">
        <f t="shared" si="14"/>
        <v>35543</v>
      </c>
      <c r="L87" s="7">
        <f t="shared" si="13"/>
        <v>3.5543</v>
      </c>
    </row>
    <row r="88" spans="7:12" x14ac:dyDescent="0.3">
      <c r="G88" s="1" t="s">
        <v>144</v>
      </c>
      <c r="H88" s="5">
        <f t="shared" si="14"/>
        <v>60249</v>
      </c>
      <c r="L88" s="7">
        <f t="shared" si="13"/>
        <v>6.0248999999999997</v>
      </c>
    </row>
    <row r="89" spans="7:12" x14ac:dyDescent="0.3">
      <c r="G89" s="1" t="s">
        <v>126</v>
      </c>
      <c r="H89" s="5">
        <f t="shared" si="14"/>
        <v>50687</v>
      </c>
      <c r="L89" s="7">
        <f t="shared" si="13"/>
        <v>5.0686999999999998</v>
      </c>
    </row>
    <row r="90" spans="7:12" x14ac:dyDescent="0.3">
      <c r="G90" s="1" t="s">
        <v>127</v>
      </c>
      <c r="H90" s="5">
        <f t="shared" si="14"/>
        <v>216686</v>
      </c>
      <c r="L90" s="7">
        <f t="shared" si="13"/>
        <v>21.668600000000001</v>
      </c>
    </row>
    <row r="91" spans="7:12" x14ac:dyDescent="0.3">
      <c r="G91" s="1" t="s">
        <v>128</v>
      </c>
      <c r="H91" s="5">
        <f t="shared" si="14"/>
        <v>46272</v>
      </c>
      <c r="L91" s="7">
        <f t="shared" si="13"/>
        <v>4.6272000000000002</v>
      </c>
    </row>
    <row r="92" spans="7:12" x14ac:dyDescent="0.3">
      <c r="G92" s="1" t="s">
        <v>129</v>
      </c>
      <c r="H92" s="5">
        <f t="shared" si="14"/>
        <v>25154</v>
      </c>
      <c r="L92" s="7">
        <f t="shared" si="13"/>
        <v>2.5154000000000001</v>
      </c>
    </row>
    <row r="93" spans="7:12" x14ac:dyDescent="0.3">
      <c r="G93" s="1" t="s">
        <v>130</v>
      </c>
      <c r="H93" s="5">
        <f t="shared" si="14"/>
        <v>125040</v>
      </c>
      <c r="L93" s="7">
        <f t="shared" si="13"/>
        <v>12.504</v>
      </c>
    </row>
    <row r="94" spans="7:12" x14ac:dyDescent="0.3">
      <c r="G94" s="1" t="s">
        <v>131</v>
      </c>
      <c r="H94" s="5">
        <f t="shared" si="14"/>
        <v>74963</v>
      </c>
      <c r="L94" s="7">
        <f t="shared" si="13"/>
        <v>7.4962999999999997</v>
      </c>
    </row>
    <row r="95" spans="7:12" x14ac:dyDescent="0.3">
      <c r="G95" s="1" t="s">
        <v>132</v>
      </c>
      <c r="H95" s="5">
        <f t="shared" si="14"/>
        <v>186672</v>
      </c>
      <c r="L95" s="7">
        <f t="shared" si="13"/>
        <v>18.667200000000001</v>
      </c>
    </row>
    <row r="96" spans="7:12" x14ac:dyDescent="0.3">
      <c r="G96" s="1" t="s">
        <v>133</v>
      </c>
      <c r="H96" s="5">
        <f t="shared" si="14"/>
        <v>49012</v>
      </c>
      <c r="L96" s="7">
        <f t="shared" si="13"/>
        <v>4.9012000000000002</v>
      </c>
    </row>
    <row r="97" spans="7:39" x14ac:dyDescent="0.3">
      <c r="G97" s="1" t="s">
        <v>134</v>
      </c>
      <c r="H97" s="5">
        <f t="shared" si="14"/>
        <v>172390</v>
      </c>
      <c r="L97" s="7">
        <f t="shared" si="13"/>
        <v>17.239000000000001</v>
      </c>
    </row>
    <row r="98" spans="7:39" x14ac:dyDescent="0.3">
      <c r="G98" s="1" t="s">
        <v>135</v>
      </c>
      <c r="H98" s="5">
        <f t="shared" si="14"/>
        <v>31247</v>
      </c>
      <c r="L98" s="7">
        <f t="shared" si="13"/>
        <v>3.1246999999999998</v>
      </c>
    </row>
    <row r="99" spans="7:39" x14ac:dyDescent="0.3">
      <c r="G99" s="1" t="s">
        <v>136</v>
      </c>
      <c r="H99" s="5">
        <f t="shared" si="14"/>
        <v>40857</v>
      </c>
      <c r="L99" s="7">
        <f t="shared" si="13"/>
        <v>4.0857000000000001</v>
      </c>
    </row>
    <row r="100" spans="7:39" x14ac:dyDescent="0.3">
      <c r="G100" s="1" t="s">
        <v>137</v>
      </c>
      <c r="H100" s="5">
        <f t="shared" si="14"/>
        <v>27062</v>
      </c>
      <c r="L100" s="7">
        <f t="shared" si="13"/>
        <v>2.7061999999999999</v>
      </c>
    </row>
    <row r="101" spans="7:39" x14ac:dyDescent="0.3">
      <c r="G101" s="1" t="s">
        <v>138</v>
      </c>
      <c r="H101" s="5">
        <f t="shared" si="14"/>
        <v>28443</v>
      </c>
      <c r="L101" s="7">
        <f t="shared" si="13"/>
        <v>2.8443000000000001</v>
      </c>
    </row>
    <row r="102" spans="7:39" x14ac:dyDescent="0.3">
      <c r="G102" s="1" t="s">
        <v>139</v>
      </c>
      <c r="H102" s="5">
        <f t="shared" si="14"/>
        <v>34776</v>
      </c>
      <c r="L102" s="7">
        <f t="shared" si="13"/>
        <v>3.4775999999999998</v>
      </c>
    </row>
    <row r="103" spans="7:39" x14ac:dyDescent="0.3">
      <c r="G103" s="1" t="s">
        <v>142</v>
      </c>
      <c r="H103" s="5">
        <f t="shared" si="14"/>
        <v>10812</v>
      </c>
      <c r="L103" s="7">
        <f t="shared" si="13"/>
        <v>1.0811999999999999</v>
      </c>
    </row>
    <row r="104" spans="7:39" x14ac:dyDescent="0.3">
      <c r="G104" s="1" t="s">
        <v>143</v>
      </c>
      <c r="H104" s="5">
        <f t="shared" si="14"/>
        <v>59488</v>
      </c>
      <c r="L104" s="7">
        <f t="shared" si="13"/>
        <v>5.9488000000000003</v>
      </c>
    </row>
    <row r="105" spans="7:39" x14ac:dyDescent="0.3">
      <c r="G105" s="1" t="s">
        <v>146</v>
      </c>
      <c r="H105" s="5">
        <f t="shared" si="14"/>
        <v>17382</v>
      </c>
      <c r="L105" s="7">
        <f t="shared" si="13"/>
        <v>1.7382</v>
      </c>
    </row>
    <row r="106" spans="7:39" x14ac:dyDescent="0.3">
      <c r="G106" s="1" t="s">
        <v>147</v>
      </c>
      <c r="H106" s="5">
        <f t="shared" si="14"/>
        <v>186348</v>
      </c>
      <c r="L106" s="7">
        <f t="shared" si="13"/>
        <v>18.634799999999998</v>
      </c>
    </row>
    <row r="107" spans="7:39" x14ac:dyDescent="0.3">
      <c r="G107" s="1" t="s">
        <v>148</v>
      </c>
      <c r="H107" s="5">
        <f t="shared" si="14"/>
        <v>6527</v>
      </c>
      <c r="L107" s="7">
        <f t="shared" si="13"/>
        <v>0.65269999999999995</v>
      </c>
    </row>
    <row r="108" spans="7:39" x14ac:dyDescent="0.3">
      <c r="G108" s="1" t="s">
        <v>149</v>
      </c>
      <c r="H108" s="5">
        <f t="shared" si="14"/>
        <v>26100</v>
      </c>
      <c r="L108" s="7">
        <f t="shared" si="13"/>
        <v>2.61</v>
      </c>
    </row>
    <row r="109" spans="7:39" x14ac:dyDescent="0.3">
      <c r="G109" s="1" t="s">
        <v>150</v>
      </c>
      <c r="H109" s="5">
        <f t="shared" si="14"/>
        <v>46586</v>
      </c>
      <c r="L109" s="7">
        <f t="shared" si="13"/>
        <v>4.6585999999999999</v>
      </c>
    </row>
    <row r="110" spans="7:39" x14ac:dyDescent="0.3">
      <c r="G110" s="1" t="s">
        <v>151</v>
      </c>
      <c r="H110" s="5">
        <f t="shared" si="14"/>
        <v>23385</v>
      </c>
      <c r="L110" s="7">
        <f t="shared" si="13"/>
        <v>2.3384999999999998</v>
      </c>
      <c r="AM110" s="1">
        <v>1</v>
      </c>
    </row>
    <row r="111" spans="7:39" x14ac:dyDescent="0.3">
      <c r="G111" s="1" t="s">
        <v>152</v>
      </c>
      <c r="H111" s="5">
        <f t="shared" si="14"/>
        <v>33602</v>
      </c>
      <c r="L111" s="7">
        <f t="shared" si="13"/>
        <v>3.3601999999999999</v>
      </c>
    </row>
    <row r="112" spans="7:39" x14ac:dyDescent="0.3">
      <c r="G112" s="1" t="s">
        <v>153</v>
      </c>
      <c r="H112" s="5">
        <f t="shared" si="14"/>
        <v>32303</v>
      </c>
      <c r="L112" s="7">
        <f t="shared" si="13"/>
        <v>3.2303000000000002</v>
      </c>
    </row>
    <row r="113" spans="2:16" x14ac:dyDescent="0.3">
      <c r="H113" s="1"/>
    </row>
    <row r="114" spans="2:16" x14ac:dyDescent="0.3">
      <c r="H114" s="1"/>
    </row>
    <row r="115" spans="2:16" x14ac:dyDescent="0.3">
      <c r="H115" s="1"/>
    </row>
    <row r="116" spans="2:16" x14ac:dyDescent="0.3">
      <c r="E116" s="1" t="s">
        <v>168</v>
      </c>
      <c r="F116" s="4" t="s">
        <v>170</v>
      </c>
      <c r="G116" s="1" t="s">
        <v>157</v>
      </c>
      <c r="H116" s="1" t="s">
        <v>166</v>
      </c>
      <c r="I116" s="1" t="s">
        <v>172</v>
      </c>
      <c r="J116" s="1" t="s">
        <v>167</v>
      </c>
      <c r="K116" s="1" t="s">
        <v>171</v>
      </c>
    </row>
    <row r="117" spans="2:16" x14ac:dyDescent="0.3">
      <c r="B117" s="4">
        <v>1</v>
      </c>
      <c r="E117" s="4">
        <v>43</v>
      </c>
      <c r="F117" s="8">
        <f>B117</f>
        <v>1</v>
      </c>
      <c r="G117" s="1" t="s">
        <v>85</v>
      </c>
      <c r="H117" s="7">
        <v>3.2303000000000002</v>
      </c>
      <c r="I117" s="1">
        <v>398</v>
      </c>
      <c r="J117" s="6">
        <f>I117/H117</f>
        <v>123.20837073955978</v>
      </c>
      <c r="K117" s="6">
        <f>IF(H117&gt;1,J117,0)</f>
        <v>123.20837073955978</v>
      </c>
      <c r="P117" s="1" t="s">
        <v>174</v>
      </c>
    </row>
    <row r="118" spans="2:16" x14ac:dyDescent="0.3">
      <c r="B118" s="4">
        <v>2</v>
      </c>
      <c r="E118" s="4">
        <v>37</v>
      </c>
      <c r="F118" s="8">
        <f>B118</f>
        <v>2</v>
      </c>
      <c r="G118" s="1" t="s">
        <v>79</v>
      </c>
      <c r="H118" s="7">
        <v>0.65269999999999995</v>
      </c>
      <c r="I118" s="1">
        <v>59</v>
      </c>
      <c r="J118" s="6">
        <f>I118/H118</f>
        <v>90.393749042439111</v>
      </c>
      <c r="K118" s="6">
        <f>IF(H118&gt;1,J118,0)</f>
        <v>0</v>
      </c>
      <c r="P118" s="1" t="s">
        <v>173</v>
      </c>
    </row>
    <row r="119" spans="2:16" x14ac:dyDescent="0.3">
      <c r="B119" s="4">
        <v>3</v>
      </c>
      <c r="E119" s="4">
        <v>25</v>
      </c>
      <c r="F119" s="8">
        <f>B119</f>
        <v>3</v>
      </c>
      <c r="G119" s="1" t="s">
        <v>67</v>
      </c>
      <c r="H119" s="7">
        <v>3.726</v>
      </c>
      <c r="I119" s="1">
        <v>237</v>
      </c>
      <c r="J119" s="6">
        <f>I119/H119</f>
        <v>63.607085346215783</v>
      </c>
      <c r="K119" s="6">
        <f>IF(H119&gt;1,J119,0)</f>
        <v>63.607085346215783</v>
      </c>
    </row>
    <row r="120" spans="2:16" x14ac:dyDescent="0.3">
      <c r="B120" s="4">
        <v>4</v>
      </c>
      <c r="E120" s="4">
        <v>35</v>
      </c>
      <c r="F120" s="8">
        <f>B120</f>
        <v>4</v>
      </c>
      <c r="G120" s="1" t="s">
        <v>77</v>
      </c>
      <c r="H120" s="7">
        <v>18.634799999999998</v>
      </c>
      <c r="I120" s="1">
        <v>1176</v>
      </c>
      <c r="J120" s="6">
        <f>I120/H120</f>
        <v>63.107733917187204</v>
      </c>
      <c r="K120" s="6">
        <f>IF(H120&gt;1,J120,0)</f>
        <v>63.107733917187204</v>
      </c>
    </row>
    <row r="121" spans="2:16" x14ac:dyDescent="0.3">
      <c r="B121" s="4">
        <v>5</v>
      </c>
      <c r="E121" s="4">
        <v>31</v>
      </c>
      <c r="F121" s="8">
        <f>B121</f>
        <v>5</v>
      </c>
      <c r="G121" s="1" t="s">
        <v>73</v>
      </c>
      <c r="H121" s="7">
        <v>0.63200000000000001</v>
      </c>
      <c r="I121" s="1">
        <v>39</v>
      </c>
      <c r="J121" s="6">
        <f>I121/H121</f>
        <v>61.708860759493668</v>
      </c>
      <c r="K121" s="6">
        <f>IF(H121&gt;1,J121,0)</f>
        <v>0</v>
      </c>
    </row>
    <row r="122" spans="2:16" x14ac:dyDescent="0.3">
      <c r="B122" s="4">
        <v>6</v>
      </c>
      <c r="E122" s="4">
        <v>22</v>
      </c>
      <c r="F122" s="8">
        <f>B122</f>
        <v>6</v>
      </c>
      <c r="G122" s="1" t="s">
        <v>64</v>
      </c>
      <c r="H122" s="7">
        <v>0.54579999999999995</v>
      </c>
      <c r="I122" s="1">
        <v>30</v>
      </c>
      <c r="J122" s="6">
        <f>I122/H122</f>
        <v>54.965188713814591</v>
      </c>
      <c r="K122" s="6">
        <f>IF(H122&gt;1,J122,0)</f>
        <v>0</v>
      </c>
    </row>
    <row r="123" spans="2:16" x14ac:dyDescent="0.3">
      <c r="B123" s="4">
        <v>7</v>
      </c>
      <c r="E123" s="4">
        <v>38</v>
      </c>
      <c r="F123" s="8">
        <f>B123</f>
        <v>7</v>
      </c>
      <c r="G123" s="1" t="s">
        <v>80</v>
      </c>
      <c r="H123" s="7">
        <v>2.7463000000000002</v>
      </c>
      <c r="I123" s="1">
        <v>129</v>
      </c>
      <c r="J123" s="6">
        <f>I123/H123</f>
        <v>46.972289990168591</v>
      </c>
      <c r="K123" s="6">
        <f>IF(H123&gt;1,J123,0)</f>
        <v>46.972289990168591</v>
      </c>
    </row>
    <row r="124" spans="2:16" x14ac:dyDescent="0.3">
      <c r="B124" s="4">
        <v>8</v>
      </c>
      <c r="E124" s="4">
        <v>13</v>
      </c>
      <c r="F124" s="8">
        <f>B124</f>
        <v>8</v>
      </c>
      <c r="G124" s="1" t="s">
        <v>55</v>
      </c>
      <c r="H124" s="7">
        <v>0.9103</v>
      </c>
      <c r="I124" s="1">
        <v>38</v>
      </c>
      <c r="J124" s="6">
        <f>I124/H124</f>
        <v>41.744479841810396</v>
      </c>
      <c r="K124" s="6">
        <f>IF(H124&gt;1,J124,0)</f>
        <v>0</v>
      </c>
    </row>
    <row r="125" spans="2:16" x14ac:dyDescent="0.3">
      <c r="B125" s="4">
        <v>9</v>
      </c>
      <c r="E125" s="4">
        <v>4</v>
      </c>
      <c r="F125" s="8">
        <f>B125</f>
        <v>9</v>
      </c>
      <c r="G125" s="1" t="s">
        <v>45</v>
      </c>
      <c r="H125" s="7">
        <v>2.1444999999999999</v>
      </c>
      <c r="I125" s="1">
        <v>89</v>
      </c>
      <c r="J125" s="6">
        <f>I125/H125</f>
        <v>41.501515504779675</v>
      </c>
      <c r="K125" s="6">
        <f>IF(H125&gt;1,J125,0)</f>
        <v>41.501515504779675</v>
      </c>
    </row>
    <row r="126" spans="2:16" x14ac:dyDescent="0.3">
      <c r="B126" s="4">
        <v>10</v>
      </c>
      <c r="E126" s="4">
        <v>1</v>
      </c>
      <c r="F126" s="8">
        <f>B126</f>
        <v>10</v>
      </c>
      <c r="G126" s="1" t="s">
        <v>42</v>
      </c>
      <c r="H126" s="7">
        <v>6.0655999999999999</v>
      </c>
      <c r="I126" s="1">
        <v>234</v>
      </c>
      <c r="J126" s="6">
        <f>I126/H126</f>
        <v>38.578211553679772</v>
      </c>
      <c r="K126" s="6">
        <f>IF(H126&gt;1,J126,0)</f>
        <v>38.578211553679772</v>
      </c>
    </row>
    <row r="127" spans="2:16" x14ac:dyDescent="0.3">
      <c r="B127" s="4">
        <v>11</v>
      </c>
      <c r="E127" s="4">
        <v>28</v>
      </c>
      <c r="F127" s="8">
        <f>B127</f>
        <v>11</v>
      </c>
      <c r="G127" s="1" t="s">
        <v>70</v>
      </c>
      <c r="H127" s="7">
        <v>1.0811999999999999</v>
      </c>
      <c r="I127" s="1">
        <v>41</v>
      </c>
      <c r="J127" s="6">
        <f>I127/H127</f>
        <v>37.920828708842031</v>
      </c>
      <c r="K127" s="6">
        <f>IF(H127&gt;1,J127,0)</f>
        <v>37.920828708842031</v>
      </c>
    </row>
    <row r="128" spans="2:16" x14ac:dyDescent="0.3">
      <c r="B128" s="4">
        <v>12</v>
      </c>
      <c r="E128" s="4">
        <v>41</v>
      </c>
      <c r="F128" s="8">
        <f>B128</f>
        <v>12</v>
      </c>
      <c r="G128" s="1" t="s">
        <v>83</v>
      </c>
      <c r="H128" s="7">
        <v>2.3384999999999998</v>
      </c>
      <c r="I128" s="1">
        <v>84</v>
      </c>
      <c r="J128" s="6">
        <f>I128/H128</f>
        <v>35.920461834509304</v>
      </c>
      <c r="K128" s="6">
        <f>IF(H128&gt;1,J128,0)</f>
        <v>35.920461834509304</v>
      </c>
    </row>
    <row r="129" spans="2:11" x14ac:dyDescent="0.3">
      <c r="B129" s="4">
        <v>13</v>
      </c>
      <c r="E129" s="4">
        <v>6</v>
      </c>
      <c r="F129" s="8">
        <f>B129</f>
        <v>13</v>
      </c>
      <c r="G129" s="1" t="s">
        <v>47</v>
      </c>
      <c r="H129" s="7">
        <v>4.8479999999999999</v>
      </c>
      <c r="I129" s="1">
        <v>170</v>
      </c>
      <c r="J129" s="6">
        <f>I129/H129</f>
        <v>35.066006600660067</v>
      </c>
      <c r="K129" s="6">
        <f>IF(H129&gt;1,J129,0)</f>
        <v>35.066006600660067</v>
      </c>
    </row>
    <row r="130" spans="2:11" x14ac:dyDescent="0.3">
      <c r="B130" s="4">
        <v>14</v>
      </c>
      <c r="E130" s="4">
        <v>36</v>
      </c>
      <c r="F130" s="8">
        <f>B130</f>
        <v>14</v>
      </c>
      <c r="G130" s="1" t="s">
        <v>78</v>
      </c>
      <c r="H130" s="7">
        <v>6.7652000000000001</v>
      </c>
      <c r="I130" s="1">
        <v>229</v>
      </c>
      <c r="J130" s="6">
        <f>I130/H130</f>
        <v>33.849701413114175</v>
      </c>
      <c r="K130" s="6">
        <f>IF(H130&gt;1,J130,0)</f>
        <v>33.849701413114175</v>
      </c>
    </row>
    <row r="131" spans="2:11" x14ac:dyDescent="0.3">
      <c r="B131" s="4">
        <v>15</v>
      </c>
      <c r="E131" s="4">
        <v>40</v>
      </c>
      <c r="F131" s="8">
        <f>B131</f>
        <v>15</v>
      </c>
      <c r="G131" s="1" t="s">
        <v>82</v>
      </c>
      <c r="H131" s="7">
        <v>4.6585999999999999</v>
      </c>
      <c r="I131" s="1">
        <v>149</v>
      </c>
      <c r="J131" s="6">
        <f>I131/H131</f>
        <v>31.983857811359638</v>
      </c>
      <c r="K131" s="6">
        <f>IF(H131&gt;1,J131,0)</f>
        <v>31.983857811359638</v>
      </c>
    </row>
    <row r="132" spans="2:11" x14ac:dyDescent="0.3">
      <c r="B132" s="4">
        <v>16</v>
      </c>
      <c r="E132" s="4">
        <v>27</v>
      </c>
      <c r="F132" s="8">
        <f>B132</f>
        <v>16</v>
      </c>
      <c r="G132" s="1" t="s">
        <v>69</v>
      </c>
      <c r="H132" s="7">
        <v>1.7229000000000001</v>
      </c>
      <c r="I132" s="1">
        <v>54</v>
      </c>
      <c r="J132" s="6">
        <f>I132/H132</f>
        <v>31.342503917812987</v>
      </c>
      <c r="K132" s="6">
        <f>IF(H132&gt;1,J132,0)</f>
        <v>31.342503917812987</v>
      </c>
    </row>
    <row r="133" spans="2:11" x14ac:dyDescent="0.3">
      <c r="B133" s="4">
        <v>17</v>
      </c>
      <c r="E133" s="4">
        <v>30</v>
      </c>
      <c r="F133" s="8">
        <f>B133</f>
        <v>17</v>
      </c>
      <c r="G133" s="1" t="s">
        <v>72</v>
      </c>
      <c r="H133" s="7">
        <v>2.4706000000000001</v>
      </c>
      <c r="I133" s="1">
        <v>74</v>
      </c>
      <c r="J133" s="6">
        <f>I133/H133</f>
        <v>29.952238322674653</v>
      </c>
      <c r="K133" s="6">
        <f>IF(H133&gt;1,J133,0)</f>
        <v>29.952238322674653</v>
      </c>
    </row>
    <row r="134" spans="2:11" x14ac:dyDescent="0.3">
      <c r="B134" s="4">
        <v>18</v>
      </c>
      <c r="E134" s="4">
        <v>11</v>
      </c>
      <c r="F134" s="8">
        <f>B134</f>
        <v>18</v>
      </c>
      <c r="G134" s="1" t="s">
        <v>53</v>
      </c>
      <c r="H134" s="7">
        <v>5.8560999999999996</v>
      </c>
      <c r="I134" s="1">
        <v>170</v>
      </c>
      <c r="J134" s="6">
        <f>I134/H134</f>
        <v>29.029558921466506</v>
      </c>
      <c r="K134" s="6">
        <f>IF(H134&gt;1,J134,0)</f>
        <v>29.029558921466506</v>
      </c>
    </row>
    <row r="135" spans="2:11" x14ac:dyDescent="0.3">
      <c r="B135" s="4">
        <v>19</v>
      </c>
      <c r="E135" s="4">
        <v>20</v>
      </c>
      <c r="F135" s="8">
        <f>B135</f>
        <v>19</v>
      </c>
      <c r="G135" s="1" t="s">
        <v>62</v>
      </c>
      <c r="H135" s="7">
        <v>2.8443000000000001</v>
      </c>
      <c r="I135" s="1">
        <v>82</v>
      </c>
      <c r="J135" s="6">
        <f>I135/H135</f>
        <v>28.829589002566536</v>
      </c>
      <c r="K135" s="6">
        <f>IF(H135&gt;1,J135,0)</f>
        <v>28.829589002566536</v>
      </c>
    </row>
    <row r="136" spans="2:11" x14ac:dyDescent="0.3">
      <c r="B136" s="4">
        <v>20</v>
      </c>
      <c r="E136" s="4">
        <v>17</v>
      </c>
      <c r="F136" s="8">
        <f>B136</f>
        <v>20</v>
      </c>
      <c r="G136" s="1" t="s">
        <v>59</v>
      </c>
      <c r="H136" s="7">
        <v>3.3864000000000001</v>
      </c>
      <c r="I136" s="1">
        <v>96</v>
      </c>
      <c r="J136" s="6">
        <f>I136/H136</f>
        <v>28.348688873139615</v>
      </c>
      <c r="K136" s="6">
        <f>IF(H136&gt;1,J136,0)</f>
        <v>28.348688873139615</v>
      </c>
    </row>
    <row r="137" spans="2:11" x14ac:dyDescent="0.3">
      <c r="B137" s="4">
        <v>21</v>
      </c>
      <c r="E137" s="4">
        <v>2</v>
      </c>
      <c r="F137" s="8">
        <f>B137</f>
        <v>21</v>
      </c>
      <c r="G137" s="1" t="s">
        <v>43</v>
      </c>
      <c r="H137" s="7">
        <v>3.5543</v>
      </c>
      <c r="I137" s="1">
        <v>89</v>
      </c>
      <c r="J137" s="6">
        <f>I137/H137</f>
        <v>25.040092282587288</v>
      </c>
      <c r="K137" s="6">
        <f>IF(H137&gt;1,J137,0)</f>
        <v>25.040092282587288</v>
      </c>
    </row>
    <row r="138" spans="2:11" x14ac:dyDescent="0.3">
      <c r="B138" s="4">
        <v>22</v>
      </c>
      <c r="E138" s="4">
        <v>21</v>
      </c>
      <c r="F138" s="8">
        <f>B138</f>
        <v>22</v>
      </c>
      <c r="G138" s="1" t="s">
        <v>63</v>
      </c>
      <c r="H138" s="7">
        <v>3.4775999999999998</v>
      </c>
      <c r="I138" s="1">
        <v>87</v>
      </c>
      <c r="J138" s="6">
        <f>I138/H138</f>
        <v>25.017253278122844</v>
      </c>
      <c r="K138" s="6">
        <f>IF(H138&gt;1,J138,0)</f>
        <v>25.017253278122844</v>
      </c>
    </row>
    <row r="139" spans="2:11" x14ac:dyDescent="0.3">
      <c r="B139" s="4">
        <v>23</v>
      </c>
      <c r="E139" s="4">
        <v>42</v>
      </c>
      <c r="F139" s="8">
        <f>B139</f>
        <v>23</v>
      </c>
      <c r="G139" s="1" t="s">
        <v>84</v>
      </c>
      <c r="H139" s="7">
        <v>3.3601999999999999</v>
      </c>
      <c r="I139" s="1">
        <v>82</v>
      </c>
      <c r="J139" s="6">
        <f>I139/H139</f>
        <v>24.403309326825784</v>
      </c>
      <c r="K139" s="6">
        <f>IF(H139&gt;1,J139,0)</f>
        <v>24.403309326825784</v>
      </c>
    </row>
    <row r="140" spans="2:11" x14ac:dyDescent="0.3">
      <c r="B140" s="4">
        <v>24</v>
      </c>
      <c r="E140" s="4">
        <v>33</v>
      </c>
      <c r="F140" s="8">
        <f>B140</f>
        <v>24</v>
      </c>
      <c r="G140" s="1" t="s">
        <v>75</v>
      </c>
      <c r="H140" s="7">
        <v>0.92290000000000005</v>
      </c>
      <c r="I140" s="1">
        <v>22</v>
      </c>
      <c r="J140" s="6">
        <f>I140/H140</f>
        <v>23.837902264600714</v>
      </c>
      <c r="K140" s="6">
        <f>IF(H140&gt;1,J140,0)</f>
        <v>0</v>
      </c>
    </row>
    <row r="141" spans="2:11" x14ac:dyDescent="0.3">
      <c r="B141" s="4">
        <v>25</v>
      </c>
      <c r="E141" s="4">
        <v>7</v>
      </c>
      <c r="F141" s="8">
        <f>B141</f>
        <v>25</v>
      </c>
      <c r="G141" s="1" t="s">
        <v>48</v>
      </c>
      <c r="H141" s="7">
        <v>0.9012</v>
      </c>
      <c r="I141" s="1">
        <v>21</v>
      </c>
      <c r="J141" s="6">
        <f>I141/H141</f>
        <v>23.30226364846871</v>
      </c>
      <c r="K141" s="6">
        <f>IF(H141&gt;1,J141,0)</f>
        <v>0</v>
      </c>
    </row>
    <row r="142" spans="2:11" x14ac:dyDescent="0.3">
      <c r="B142" s="4">
        <v>26</v>
      </c>
      <c r="E142" s="4">
        <v>18</v>
      </c>
      <c r="F142" s="8">
        <f>B142</f>
        <v>26</v>
      </c>
      <c r="G142" s="1" t="s">
        <v>60</v>
      </c>
      <c r="H142" s="7">
        <v>2.7061999999999999</v>
      </c>
      <c r="I142" s="1">
        <v>62</v>
      </c>
      <c r="J142" s="6">
        <f>I142/H142</f>
        <v>22.910354001921515</v>
      </c>
      <c r="K142" s="6">
        <f>IF(H142&gt;1,J142,0)</f>
        <v>22.910354001921515</v>
      </c>
    </row>
    <row r="143" spans="2:11" x14ac:dyDescent="0.3">
      <c r="B143" s="4">
        <v>27</v>
      </c>
      <c r="E143" s="4">
        <v>23</v>
      </c>
      <c r="F143" s="8">
        <f>B143</f>
        <v>27</v>
      </c>
      <c r="G143" s="1" t="s">
        <v>65</v>
      </c>
      <c r="H143" s="7">
        <v>7.5153999999999996</v>
      </c>
      <c r="I143" s="1">
        <v>168</v>
      </c>
      <c r="J143" s="6">
        <f>I143/H143</f>
        <v>22.354099582191235</v>
      </c>
      <c r="K143" s="6">
        <f>IF(H143&gt;1,J143,0)</f>
        <v>22.354099582191235</v>
      </c>
    </row>
    <row r="144" spans="2:11" x14ac:dyDescent="0.3">
      <c r="B144" s="4">
        <v>28</v>
      </c>
      <c r="E144" s="4">
        <v>15</v>
      </c>
      <c r="F144" s="8">
        <f>B144</f>
        <v>28</v>
      </c>
      <c r="G144" s="1" t="s">
        <v>57</v>
      </c>
      <c r="H144" s="7">
        <v>3.1246999999999998</v>
      </c>
      <c r="I144" s="1">
        <v>68</v>
      </c>
      <c r="J144" s="6">
        <f>I144/H144</f>
        <v>21.762089160559416</v>
      </c>
      <c r="K144" s="6">
        <f>IF(H144&gt;1,J144,0)</f>
        <v>21.762089160559416</v>
      </c>
    </row>
    <row r="145" spans="2:11" x14ac:dyDescent="0.3">
      <c r="B145" s="4">
        <v>29</v>
      </c>
      <c r="E145" s="4">
        <v>12</v>
      </c>
      <c r="F145" s="8">
        <f>B145</f>
        <v>29</v>
      </c>
      <c r="G145" s="1" t="s">
        <v>54</v>
      </c>
      <c r="H145" s="7">
        <v>12.8111</v>
      </c>
      <c r="I145" s="1">
        <v>270</v>
      </c>
      <c r="J145" s="6">
        <f>I145/H145</f>
        <v>21.075473612726466</v>
      </c>
      <c r="K145" s="6">
        <f>IF(H145&gt;1,J145,0)</f>
        <v>21.075473612726466</v>
      </c>
    </row>
    <row r="146" spans="2:11" x14ac:dyDescent="0.3">
      <c r="B146" s="4">
        <v>30</v>
      </c>
      <c r="E146" s="4">
        <v>39</v>
      </c>
      <c r="F146" s="8">
        <f>B146</f>
        <v>30</v>
      </c>
      <c r="G146" s="1" t="s">
        <v>81</v>
      </c>
      <c r="H146" s="7">
        <v>2.61</v>
      </c>
      <c r="I146" s="1">
        <v>53</v>
      </c>
      <c r="J146" s="6">
        <f>I146/H146</f>
        <v>20.306513409961688</v>
      </c>
      <c r="K146" s="6">
        <f>IF(H146&gt;1,J146,0)</f>
        <v>20.306513409961688</v>
      </c>
    </row>
    <row r="147" spans="2:11" x14ac:dyDescent="0.3">
      <c r="B147" s="4">
        <v>31</v>
      </c>
      <c r="E147" s="4">
        <v>16</v>
      </c>
      <c r="F147" s="8">
        <f>B147</f>
        <v>31</v>
      </c>
      <c r="G147" s="1" t="s">
        <v>58</v>
      </c>
      <c r="H147" s="7">
        <v>4.0857000000000001</v>
      </c>
      <c r="I147" s="1">
        <v>77</v>
      </c>
      <c r="J147" s="6">
        <f>I147/H147</f>
        <v>18.846219742027071</v>
      </c>
      <c r="K147" s="6">
        <f>IF(H147&gt;1,J147,0)</f>
        <v>18.846219742027071</v>
      </c>
    </row>
    <row r="148" spans="2:11" x14ac:dyDescent="0.3">
      <c r="B148" s="4">
        <v>32</v>
      </c>
      <c r="E148" s="4">
        <v>32</v>
      </c>
      <c r="F148" s="8">
        <f>B148</f>
        <v>32</v>
      </c>
      <c r="G148" s="1" t="s">
        <v>74</v>
      </c>
      <c r="H148" s="7">
        <v>0.75080000000000002</v>
      </c>
      <c r="I148" s="1">
        <v>14</v>
      </c>
      <c r="J148" s="6">
        <f>I148/H148</f>
        <v>18.646776771443793</v>
      </c>
      <c r="K148" s="6">
        <f>IF(H148&gt;1,J148,0)</f>
        <v>0</v>
      </c>
    </row>
    <row r="149" spans="2:11" x14ac:dyDescent="0.3">
      <c r="B149" s="4">
        <v>33</v>
      </c>
      <c r="E149" s="4">
        <v>10</v>
      </c>
      <c r="F149" s="8">
        <f>B149</f>
        <v>33</v>
      </c>
      <c r="G149" s="1" t="s">
        <v>52</v>
      </c>
      <c r="H149" s="7">
        <v>5.7733999999999996</v>
      </c>
      <c r="I149" s="1">
        <v>107</v>
      </c>
      <c r="J149" s="6">
        <f>I149/H149</f>
        <v>18.533273287837325</v>
      </c>
      <c r="K149" s="6">
        <f>IF(H149&gt;1,J149,0)</f>
        <v>18.533273287837325</v>
      </c>
    </row>
    <row r="150" spans="2:11" x14ac:dyDescent="0.3">
      <c r="B150" s="4">
        <v>34</v>
      </c>
      <c r="E150" s="4">
        <v>9</v>
      </c>
      <c r="F150" s="8">
        <f>B150</f>
        <v>34</v>
      </c>
      <c r="G150" s="1" t="s">
        <v>51</v>
      </c>
      <c r="H150" s="7">
        <v>12.504</v>
      </c>
      <c r="I150" s="1">
        <v>231</v>
      </c>
      <c r="J150" s="6">
        <f>I150/H150</f>
        <v>18.474088291746643</v>
      </c>
      <c r="K150" s="6">
        <f>IF(H150&gt;1,J150,0)</f>
        <v>18.474088291746643</v>
      </c>
    </row>
    <row r="151" spans="2:11" x14ac:dyDescent="0.3">
      <c r="B151" s="4">
        <v>35</v>
      </c>
      <c r="E151" s="4">
        <v>14</v>
      </c>
      <c r="F151" s="8">
        <f>B151</f>
        <v>35</v>
      </c>
      <c r="G151" s="1" t="s">
        <v>56</v>
      </c>
      <c r="H151" s="7">
        <v>5.1414999999999997</v>
      </c>
      <c r="I151" s="1">
        <v>88</v>
      </c>
      <c r="J151" s="6">
        <f>I151/H151</f>
        <v>17.115627735096762</v>
      </c>
      <c r="K151" s="6">
        <f>IF(H151&gt;1,J151,0)</f>
        <v>17.115627735096762</v>
      </c>
    </row>
    <row r="152" spans="2:11" x14ac:dyDescent="0.3">
      <c r="B152" s="4">
        <v>36</v>
      </c>
      <c r="E152" s="4">
        <v>24</v>
      </c>
      <c r="F152" s="8">
        <f>B152</f>
        <v>36</v>
      </c>
      <c r="G152" s="1" t="s">
        <v>66</v>
      </c>
      <c r="H152" s="7">
        <v>1.9459</v>
      </c>
      <c r="I152" s="1">
        <v>31</v>
      </c>
      <c r="J152" s="6">
        <f>I152/H152</f>
        <v>15.930931702554089</v>
      </c>
      <c r="K152" s="6">
        <f>IF(H152&gt;1,J152,0)</f>
        <v>15.930931702554089</v>
      </c>
    </row>
    <row r="153" spans="2:11" x14ac:dyDescent="0.3">
      <c r="B153" s="4">
        <v>37</v>
      </c>
      <c r="E153" s="4">
        <v>19</v>
      </c>
      <c r="F153" s="8">
        <f>B153</f>
        <v>37</v>
      </c>
      <c r="G153" s="1" t="s">
        <v>61</v>
      </c>
      <c r="H153" s="7">
        <v>2.6652999999999998</v>
      </c>
      <c r="I153" s="1">
        <v>36</v>
      </c>
      <c r="J153" s="6">
        <f>I153/H153</f>
        <v>13.50692229767756</v>
      </c>
      <c r="K153" s="6">
        <f>IF(H153&gt;1,J153,0)</f>
        <v>13.50692229767756</v>
      </c>
    </row>
    <row r="154" spans="2:11" x14ac:dyDescent="0.3">
      <c r="B154" s="4">
        <v>38</v>
      </c>
      <c r="E154" s="4">
        <v>29</v>
      </c>
      <c r="F154" s="8">
        <f>B154</f>
        <v>38</v>
      </c>
      <c r="G154" s="1" t="s">
        <v>71</v>
      </c>
      <c r="H154" s="7">
        <v>5.9488000000000003</v>
      </c>
      <c r="I154" s="1">
        <v>75</v>
      </c>
      <c r="J154" s="6">
        <f>I154/H154</f>
        <v>12.607584722969337</v>
      </c>
      <c r="K154" s="6">
        <f>IF(H154&gt;1,J154,0)</f>
        <v>12.607584722969337</v>
      </c>
    </row>
    <row r="155" spans="2:11" x14ac:dyDescent="0.3">
      <c r="B155" s="4">
        <v>39</v>
      </c>
      <c r="E155" s="4">
        <v>3</v>
      </c>
      <c r="F155" s="8">
        <f>B155</f>
        <v>39</v>
      </c>
      <c r="G155" s="1" t="s">
        <v>44</v>
      </c>
      <c r="H155" s="7">
        <v>5.0686999999999998</v>
      </c>
      <c r="I155" s="1">
        <v>56</v>
      </c>
      <c r="J155" s="6">
        <f>I155/H155</f>
        <v>11.048197762739953</v>
      </c>
      <c r="K155" s="6">
        <f>IF(H155&gt;1,J155,0)</f>
        <v>11.048197762739953</v>
      </c>
    </row>
    <row r="156" spans="2:11" x14ac:dyDescent="0.3">
      <c r="B156" s="4">
        <v>40</v>
      </c>
      <c r="E156" s="4">
        <v>5</v>
      </c>
      <c r="F156" s="8">
        <f>B156</f>
        <v>40</v>
      </c>
      <c r="G156" s="1" t="s">
        <v>46</v>
      </c>
      <c r="H156" s="7">
        <v>9.3257999999999992</v>
      </c>
      <c r="I156" s="1">
        <v>90</v>
      </c>
      <c r="J156" s="6">
        <f>I156/H156</f>
        <v>9.6506465933217527</v>
      </c>
      <c r="K156" s="6">
        <f>IF(H156&gt;1,J156,0)</f>
        <v>9.6506465933217527</v>
      </c>
    </row>
    <row r="157" spans="2:11" x14ac:dyDescent="0.3">
      <c r="B157" s="4">
        <v>41</v>
      </c>
      <c r="E157" s="4">
        <v>26</v>
      </c>
      <c r="F157" s="8">
        <f>B157</f>
        <v>41</v>
      </c>
      <c r="G157" s="1" t="s">
        <v>68</v>
      </c>
      <c r="H157" s="7">
        <v>1.7621</v>
      </c>
      <c r="I157" s="1">
        <v>16</v>
      </c>
      <c r="J157" s="6">
        <f>I157/H157</f>
        <v>9.0800749106180128</v>
      </c>
      <c r="K157" s="6">
        <f>IF(H157&gt;1,J157,0)</f>
        <v>9.0800749106180128</v>
      </c>
    </row>
    <row r="158" spans="2:11" x14ac:dyDescent="0.3">
      <c r="B158" s="4">
        <v>42</v>
      </c>
      <c r="E158" s="4">
        <v>34</v>
      </c>
      <c r="F158" s="8">
        <f>B158</f>
        <v>42</v>
      </c>
      <c r="G158" s="1" t="s">
        <v>76</v>
      </c>
      <c r="H158" s="7">
        <v>1.7382</v>
      </c>
      <c r="I158" s="1">
        <v>12</v>
      </c>
      <c r="J158" s="6">
        <f>I158/H158</f>
        <v>6.9036934760096651</v>
      </c>
      <c r="K158" s="6">
        <f>IF(H158&gt;1,J158,0)</f>
        <v>6.9036934760096651</v>
      </c>
    </row>
    <row r="159" spans="2:11" x14ac:dyDescent="0.3">
      <c r="B159" s="4">
        <v>43</v>
      </c>
      <c r="E159" s="4">
        <v>8</v>
      </c>
      <c r="F159" s="8">
        <f>B159</f>
        <v>43</v>
      </c>
      <c r="G159" s="1" t="s">
        <v>50</v>
      </c>
      <c r="H159" s="7">
        <v>1.7645999999999999</v>
      </c>
      <c r="I159" s="1">
        <v>11</v>
      </c>
      <c r="J159" s="6">
        <f>I159/H159</f>
        <v>6.2337073557746798</v>
      </c>
      <c r="K159" s="6">
        <f>IF(H159&gt;1,J159,0)</f>
        <v>6.2337073557746798</v>
      </c>
    </row>
    <row r="160" spans="2:11" x14ac:dyDescent="0.3">
      <c r="I160" s="6"/>
    </row>
    <row r="161" spans="7:9" x14ac:dyDescent="0.3">
      <c r="I161" s="6"/>
    </row>
    <row r="163" spans="7:9" x14ac:dyDescent="0.3">
      <c r="G163" s="1" t="s">
        <v>169</v>
      </c>
      <c r="H163" s="6">
        <f>SUM($H$117:$H$159)</f>
        <v>174.71850000000001</v>
      </c>
      <c r="I163" s="6">
        <f>SUM($I$117:$I$159)</f>
        <v>5344</v>
      </c>
    </row>
    <row r="164" spans="7:9" x14ac:dyDescent="0.3">
      <c r="G164" s="1" t="s">
        <v>122</v>
      </c>
      <c r="H164" s="6">
        <f>AVERAGE($H$117:$H$159)</f>
        <v>4.0632209302325579</v>
      </c>
      <c r="I164" s="6">
        <f>AVERAGE($I$117:$I$159)</f>
        <v>124.27906976744185</v>
      </c>
    </row>
    <row r="165" spans="7:9" x14ac:dyDescent="0.3">
      <c r="G165" s="1" t="s">
        <v>123</v>
      </c>
      <c r="H165" s="6">
        <f>MEDIAN($H$117:$H$159)</f>
        <v>3.1246999999999998</v>
      </c>
      <c r="I165" s="6">
        <f>MEDIAN($I$117:$I$159)</f>
        <v>82</v>
      </c>
    </row>
  </sheetData>
  <autoFilter ref="E116:K116" xr:uid="{03662F25-1C5C-4345-9B47-DD94E0CC3A18}">
    <sortState ref="E117:K159">
      <sortCondition descending="1" ref="J116"/>
    </sortState>
  </autoFilter>
  <phoneticPr fontId="18" type="noConversion"/>
  <conditionalFormatting sqref="H74:H7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{FC7382B9-0D86-4C85-AE18-C1CBEC5ABCF6}</x14:id>
        </ext>
      </extLst>
    </cfRule>
  </conditionalFormatting>
  <conditionalFormatting sqref="H59:H6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{03AEB1FC-0774-455E-89E1-C3E66C2F15DD}</x14:id>
        </ext>
      </extLst>
    </cfRule>
  </conditionalFormatting>
  <conditionalFormatting sqref="H52:H5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{DA29F737-5878-4FF0-A02E-64BEC4A6422F}</x14:id>
        </ext>
      </extLst>
    </cfRule>
  </conditionalFormatting>
  <conditionalFormatting sqref="H3:H4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{3162C37B-5635-44D1-88C7-DCFC4E2BAE3A}</x14:id>
        </ext>
      </extLst>
    </cfRule>
  </conditionalFormatting>
  <conditionalFormatting sqref="I59:I6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{C094A5BD-00F0-4782-A5AA-873AEB0CAD1B}</x14:id>
        </ext>
      </extLst>
    </cfRule>
  </conditionalFormatting>
  <conditionalFormatting sqref="I52:I5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{032C477B-C93C-45C8-AB2C-B84009DC2B86}</x14:id>
        </ext>
      </extLst>
    </cfRule>
  </conditionalFormatting>
  <conditionalFormatting sqref="I74:I7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{61101403-70EB-4BEE-809B-FFE087FE6A26}</x14:id>
        </ext>
      </extLst>
    </cfRule>
  </conditionalFormatting>
  <conditionalFormatting sqref="J52:K5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{2304F55E-B8D1-473A-8D13-C1FD5BAB8FDB}</x14:id>
        </ext>
      </extLst>
    </cfRule>
  </conditionalFormatting>
  <conditionalFormatting sqref="J59:K6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{4D0B0259-68BB-43B1-8007-9D10887A32BD}</x14:id>
        </ext>
      </extLst>
    </cfRule>
  </conditionalFormatting>
  <conditionalFormatting sqref="J74:K7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{082C180C-89AB-42E6-87D7-9AA9651E8ED7}</x14:id>
        </ext>
      </extLst>
    </cfRule>
  </conditionalFormatting>
  <conditionalFormatting sqref="J69:K7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{AAE1940A-B918-4E08-AC13-A8DE157F65C7}</x14:id>
        </ext>
      </extLst>
    </cfRule>
  </conditionalFormatting>
  <conditionalFormatting sqref="H6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{4E415286-8248-4949-93CB-6F9720E7AE60}</x14:id>
        </ext>
      </extLst>
    </cfRule>
  </conditionalFormatting>
  <conditionalFormatting sqref="I6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{C41B9A76-EF1E-43B9-89FF-25D72748C48F}</x14:id>
        </ext>
      </extLst>
    </cfRule>
  </conditionalFormatting>
  <conditionalFormatting sqref="H59:H67 H6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{872E1688-4C9C-4BF9-A902-A97C6DE02FE6}</x14:id>
        </ext>
      </extLst>
    </cfRule>
  </conditionalFormatting>
  <conditionalFormatting sqref="I59:I67 I6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{01541CC3-49F8-40AC-95DA-07DD308FB1A7}</x14:id>
        </ext>
      </extLst>
    </cfRule>
  </conditionalFormatting>
  <conditionalFormatting sqref="J69:K70 J59:K67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{BEA25F10-71D2-44D8-9262-71CB18AC5C29}</x14:id>
        </ext>
      </extLst>
    </cfRule>
  </conditionalFormatting>
  <conditionalFormatting sqref="I69:I70 I59:I6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{505C47CB-388F-4C4C-B115-B5817FFD93DE}</x14:id>
        </ext>
      </extLst>
    </cfRule>
  </conditionalFormatting>
  <conditionalFormatting sqref="H69:H70 H59:H6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{1787D06F-6778-4590-AB91-0180EB917EC2}</x14:id>
        </ext>
      </extLst>
    </cfRule>
  </conditionalFormatting>
  <conditionalFormatting sqref="J59:K6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{C6DD657E-699A-4036-95CA-79F726E3D7C3}</x14:id>
        </ext>
      </extLst>
    </cfRule>
  </conditionalFormatting>
  <conditionalFormatting sqref="H59:H6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{DEEA0920-6BED-4148-8E6E-C7CA6644E6D1}</x14:id>
        </ext>
      </extLst>
    </cfRule>
  </conditionalFormatting>
  <conditionalFormatting sqref="I59:I6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{59A29816-D1CA-4152-A569-CEE25A1E9B30}</x14:id>
        </ext>
      </extLst>
    </cfRule>
  </conditionalFormatting>
  <conditionalFormatting sqref="H6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{8525B358-17BC-4669-B6DD-411562501C29}</x14:id>
        </ext>
      </extLst>
    </cfRule>
  </conditionalFormatting>
  <conditionalFormatting sqref="I6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{12FB4143-36D4-4F43-BD6C-ACDC8BF60256}</x14:id>
        </ext>
      </extLst>
    </cfRule>
  </conditionalFormatting>
  <conditionalFormatting sqref="J68:K6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{83BDCCE4-06E5-4C77-A49B-7AACAB744F52}</x14:id>
        </ext>
      </extLst>
    </cfRule>
  </conditionalFormatting>
  <conditionalFormatting sqref="I6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{F79EEC42-C696-43DA-9154-B2C1B9E2CCC1}</x14:id>
        </ext>
      </extLst>
    </cfRule>
  </conditionalFormatting>
  <conditionalFormatting sqref="H6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{B452412F-6AD3-4FB1-9634-60E5FABB82D1}</x14:id>
        </ext>
      </extLst>
    </cfRule>
  </conditionalFormatting>
  <conditionalFormatting sqref="J68:K6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{5D6E4CEB-631D-4A89-BB3E-7B2D32720473}</x14:id>
        </ext>
      </extLst>
    </cfRule>
  </conditionalFormatting>
  <conditionalFormatting sqref="H6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{20B27880-9E3B-4519-BE31-FB527C9114B7}</x14:id>
        </ext>
      </extLst>
    </cfRule>
  </conditionalFormatting>
  <conditionalFormatting sqref="I6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{E510BE93-CFFF-4CEA-B6D3-7F46EC24FE20}</x14:id>
        </ext>
      </extLst>
    </cfRule>
  </conditionalFormatting>
  <conditionalFormatting sqref="H59:H7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{38019243-8DA7-498C-A721-8C39DAE5C871}</x14:id>
        </ext>
      </extLst>
    </cfRule>
  </conditionalFormatting>
  <conditionalFormatting sqref="I59:I7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{E75F4A42-FB09-4018-A823-AC664D43072F}</x14:id>
        </ext>
      </extLst>
    </cfRule>
  </conditionalFormatting>
  <conditionalFormatting sqref="J59:K7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{C0C25785-6664-472D-8DE6-BFF930AEDE41}</x14:id>
        </ext>
      </extLst>
    </cfRule>
  </conditionalFormatting>
  <conditionalFormatting sqref="H83:H1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{D8D36454-304E-4D34-847F-36388A0FD8A4}</x14:id>
        </ext>
      </extLst>
    </cfRule>
  </conditionalFormatting>
  <conditionalFormatting sqref="L3:L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{22719CC5-C6E7-4188-86F6-EC62FF2A2197}</x14:id>
        </ext>
      </extLst>
    </cfRule>
  </conditionalFormatting>
  <conditionalFormatting sqref="L52:L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{D892006A-F2C6-4937-9721-16655033053A}</x14:id>
        </ext>
      </extLst>
    </cfRule>
  </conditionalFormatting>
  <conditionalFormatting sqref="M52:M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{31B875AF-AADF-4EC0-A5CA-C0BD21FC4AE9}</x14:id>
        </ext>
      </extLst>
    </cfRule>
  </conditionalFormatting>
  <conditionalFormatting sqref="L59:L7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{B41DDCF1-5C61-4860-9D88-3151B4B845EB}</x14:id>
        </ext>
      </extLst>
    </cfRule>
  </conditionalFormatting>
  <conditionalFormatting sqref="M59:M7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{891ACBB9-59C9-4C87-BB6F-CC36B9994292}</x14:id>
        </ext>
      </extLst>
    </cfRule>
  </conditionalFormatting>
  <conditionalFormatting sqref="L74:L7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{4CFDE30F-3A44-40A8-A9AB-1A8263A05FC3}</x14:id>
        </ext>
      </extLst>
    </cfRule>
  </conditionalFormatting>
  <conditionalFormatting sqref="M74:M7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{6EADFDAA-3323-4A57-A084-4D95EB142A01}</x14:id>
        </ext>
      </extLst>
    </cfRule>
  </conditionalFormatting>
  <conditionalFormatting sqref="L83:L11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{F598D62E-77D8-439D-AA90-F5BF42E70104}</x14:id>
        </ext>
      </extLst>
    </cfRule>
  </conditionalFormatting>
  <conditionalFormatting sqref="I117:I15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{E2CBA7B3-F150-4D09-95D1-9B1DB4392139}</x14:id>
        </ext>
      </extLst>
    </cfRule>
  </conditionalFormatting>
  <conditionalFormatting sqref="H117:H1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{DB4BC744-C406-4925-AC48-BA962783B778}</x14:id>
        </ext>
      </extLst>
    </cfRule>
  </conditionalFormatting>
  <conditionalFormatting sqref="J117:J15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{D8C118DA-DEE0-4F86-B1A7-1AC7406631A3}</x14:id>
        </ext>
      </extLst>
    </cfRule>
  </conditionalFormatting>
  <conditionalFormatting sqref="K117:K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{B7A7F6AF-80F9-41DB-9844-94180A444BE7}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382B9-0D86-4C85-AE18-C1CBEC5ABC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H74:H79</xm:sqref>
        </x14:conditionalFormatting>
        <x14:conditionalFormatting xmlns:xm="http://schemas.microsoft.com/office/excel/2006/main">
          <x14:cfRule type="dataBar" id="{03AEB1FC-0774-455E-89E1-C3E66C2F15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H59:H65</xm:sqref>
        </x14:conditionalFormatting>
        <x14:conditionalFormatting xmlns:xm="http://schemas.microsoft.com/office/excel/2006/main">
          <x14:cfRule type="dataBar" id="{DA29F737-5878-4FF0-A02E-64BEC4A64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H52:H56</xm:sqref>
        </x14:conditionalFormatting>
        <x14:conditionalFormatting xmlns:xm="http://schemas.microsoft.com/office/excel/2006/main">
          <x14:cfRule type="dataBar" id="{3162C37B-5635-44D1-88C7-DCFC4E2BA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H3:H45</xm:sqref>
        </x14:conditionalFormatting>
        <x14:conditionalFormatting xmlns:xm="http://schemas.microsoft.com/office/excel/2006/main">
          <x14:cfRule type="dataBar" id="{C094A5BD-00F0-4782-A5AA-873AEB0CAD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I59:I65</xm:sqref>
        </x14:conditionalFormatting>
        <x14:conditionalFormatting xmlns:xm="http://schemas.microsoft.com/office/excel/2006/main">
          <x14:cfRule type="dataBar" id="{032C477B-C93C-45C8-AB2C-B84009DC2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I52:I56</xm:sqref>
        </x14:conditionalFormatting>
        <x14:conditionalFormatting xmlns:xm="http://schemas.microsoft.com/office/excel/2006/main">
          <x14:cfRule type="dataBar" id="{61101403-70EB-4BEE-809B-FFE087FE6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I74:I79</xm:sqref>
        </x14:conditionalFormatting>
        <x14:conditionalFormatting xmlns:xm="http://schemas.microsoft.com/office/excel/2006/main">
          <x14:cfRule type="dataBar" id="{2304F55E-B8D1-473A-8D13-C1FD5BAB8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J52:K56</xm:sqref>
        </x14:conditionalFormatting>
        <x14:conditionalFormatting xmlns:xm="http://schemas.microsoft.com/office/excel/2006/main">
          <x14:cfRule type="dataBar" id="{4D0B0259-68BB-43B1-8007-9D10887A32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J59:K65</xm:sqref>
        </x14:conditionalFormatting>
        <x14:conditionalFormatting xmlns:xm="http://schemas.microsoft.com/office/excel/2006/main">
          <x14:cfRule type="dataBar" id="{082C180C-89AB-42E6-87D7-9AA9651E8E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J74:K79</xm:sqref>
        </x14:conditionalFormatting>
        <x14:conditionalFormatting xmlns:xm="http://schemas.microsoft.com/office/excel/2006/main">
          <x14:cfRule type="dataBar" id="{AAE1940A-B918-4E08-AC13-A8DE157F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J69:K70</xm:sqref>
        </x14:conditionalFormatting>
        <x14:conditionalFormatting xmlns:xm="http://schemas.microsoft.com/office/excel/2006/main">
          <x14:cfRule type="dataBar" id="{4E415286-8248-4949-93CB-6F9720E7A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</xm:sqref>
        </x14:conditionalFormatting>
        <x14:conditionalFormatting xmlns:xm="http://schemas.microsoft.com/office/excel/2006/main">
          <x14:cfRule type="dataBar" id="{C41B9A76-EF1E-43B9-89FF-25D72748C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872E1688-4C9C-4BF9-A902-A97C6DE02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H59:H67 H69</xm:sqref>
        </x14:conditionalFormatting>
        <x14:conditionalFormatting xmlns:xm="http://schemas.microsoft.com/office/excel/2006/main">
          <x14:cfRule type="dataBar" id="{01541CC3-49F8-40AC-95DA-07DD308FB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I59:I67 I69</xm:sqref>
        </x14:conditionalFormatting>
        <x14:conditionalFormatting xmlns:xm="http://schemas.microsoft.com/office/excel/2006/main">
          <x14:cfRule type="dataBar" id="{BEA25F10-71D2-44D8-9262-71CB18AC5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J69:K70 J59:K67</xm:sqref>
        </x14:conditionalFormatting>
        <x14:conditionalFormatting xmlns:xm="http://schemas.microsoft.com/office/excel/2006/main">
          <x14:cfRule type="dataBar" id="{505C47CB-388F-4C4C-B115-B5817FFD9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I69:I70 I59:I67</xm:sqref>
        </x14:conditionalFormatting>
        <x14:conditionalFormatting xmlns:xm="http://schemas.microsoft.com/office/excel/2006/main">
          <x14:cfRule type="dataBar" id="{1787D06F-6778-4590-AB91-0180EB917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H69:H70 H59:H67</xm:sqref>
        </x14:conditionalFormatting>
        <x14:conditionalFormatting xmlns:xm="http://schemas.microsoft.com/office/excel/2006/main">
          <x14:cfRule type="dataBar" id="{C6DD657E-699A-4036-95CA-79F726E3D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J59:K67</xm:sqref>
        </x14:conditionalFormatting>
        <x14:conditionalFormatting xmlns:xm="http://schemas.microsoft.com/office/excel/2006/main">
          <x14:cfRule type="dataBar" id="{DEEA0920-6BED-4148-8E6E-C7CA6644E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H59:H67</xm:sqref>
        </x14:conditionalFormatting>
        <x14:conditionalFormatting xmlns:xm="http://schemas.microsoft.com/office/excel/2006/main">
          <x14:cfRule type="dataBar" id="{59A29816-D1CA-4152-A569-CEE25A1E9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I59:I67</xm:sqref>
        </x14:conditionalFormatting>
        <x14:conditionalFormatting xmlns:xm="http://schemas.microsoft.com/office/excel/2006/main">
          <x14:cfRule type="dataBar" id="{8525B358-17BC-4669-B6DD-411562501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12FB4143-36D4-4F43-BD6C-ACDC8BF60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83BDCCE4-06E5-4C77-A49B-7AACAB744F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J68:K68</xm:sqref>
        </x14:conditionalFormatting>
        <x14:conditionalFormatting xmlns:xm="http://schemas.microsoft.com/office/excel/2006/main">
          <x14:cfRule type="dataBar" id="{F79EEC42-C696-43DA-9154-B2C1B9E2C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B452412F-6AD3-4FB1-9634-60E5FABB8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5D6E4CEB-631D-4A89-BB3E-7B2D32720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J68:K68</xm:sqref>
        </x14:conditionalFormatting>
        <x14:conditionalFormatting xmlns:xm="http://schemas.microsoft.com/office/excel/2006/main">
          <x14:cfRule type="dataBar" id="{20B27880-9E3B-4519-BE31-FB527C911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E510BE93-CFFF-4CEA-B6D3-7F46EC24F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I68</xm:sqref>
        </x14:conditionalFormatting>
        <x14:conditionalFormatting xmlns:xm="http://schemas.microsoft.com/office/excel/2006/main">
          <x14:cfRule type="dataBar" id="{38019243-8DA7-498C-A721-8C39DAE5C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H59:H70</xm:sqref>
        </x14:conditionalFormatting>
        <x14:conditionalFormatting xmlns:xm="http://schemas.microsoft.com/office/excel/2006/main">
          <x14:cfRule type="dataBar" id="{E75F4A42-FB09-4018-A823-AC664D430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I59:I70</xm:sqref>
        </x14:conditionalFormatting>
        <x14:conditionalFormatting xmlns:xm="http://schemas.microsoft.com/office/excel/2006/main">
          <x14:cfRule type="dataBar" id="{C0C25785-6664-472D-8DE6-BFF930AED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J59:K70</xm:sqref>
        </x14:conditionalFormatting>
        <x14:conditionalFormatting xmlns:xm="http://schemas.microsoft.com/office/excel/2006/main">
          <x14:cfRule type="dataBar" id="{D8D36454-304E-4D34-847F-36388A0FD8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H83:H112</xm:sqref>
        </x14:conditionalFormatting>
        <x14:conditionalFormatting xmlns:xm="http://schemas.microsoft.com/office/excel/2006/main">
          <x14:cfRule type="dataBar" id="{22719CC5-C6E7-4188-86F6-EC62FF2A2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L3:L47</xm:sqref>
        </x14:conditionalFormatting>
        <x14:conditionalFormatting xmlns:xm="http://schemas.microsoft.com/office/excel/2006/main">
          <x14:cfRule type="dataBar" id="{D892006A-F2C6-4937-9721-166550330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L52:L56</xm:sqref>
        </x14:conditionalFormatting>
        <x14:conditionalFormatting xmlns:xm="http://schemas.microsoft.com/office/excel/2006/main">
          <x14:cfRule type="dataBar" id="{31B875AF-AADF-4EC0-A5CA-C0BD21FC4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M52:M56</xm:sqref>
        </x14:conditionalFormatting>
        <x14:conditionalFormatting xmlns:xm="http://schemas.microsoft.com/office/excel/2006/main">
          <x14:cfRule type="dataBar" id="{B41DDCF1-5C61-4860-9D88-3151B4B84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L59:L70</xm:sqref>
        </x14:conditionalFormatting>
        <x14:conditionalFormatting xmlns:xm="http://schemas.microsoft.com/office/excel/2006/main">
          <x14:cfRule type="dataBar" id="{891ACBB9-59C9-4C87-BB6F-CC36B9994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M59:M70</xm:sqref>
        </x14:conditionalFormatting>
        <x14:conditionalFormatting xmlns:xm="http://schemas.microsoft.com/office/excel/2006/main">
          <x14:cfRule type="dataBar" id="{4CFDE30F-3A44-40A8-A9AB-1A8263A05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L74:L79</xm:sqref>
        </x14:conditionalFormatting>
        <x14:conditionalFormatting xmlns:xm="http://schemas.microsoft.com/office/excel/2006/main">
          <x14:cfRule type="dataBar" id="{6EADFDAA-3323-4A57-A084-4D95EB142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M74:M79</xm:sqref>
        </x14:conditionalFormatting>
        <x14:conditionalFormatting xmlns:xm="http://schemas.microsoft.com/office/excel/2006/main">
          <x14:cfRule type="dataBar" id="{F598D62E-77D8-439D-AA90-F5BF42E70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L83:L112</xm:sqref>
        </x14:conditionalFormatting>
        <x14:conditionalFormatting xmlns:xm="http://schemas.microsoft.com/office/excel/2006/main">
          <x14:cfRule type="dataBar" id="{E2CBA7B3-F150-4D09-95D1-9B1DB4392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I117:I159</xm:sqref>
        </x14:conditionalFormatting>
        <x14:conditionalFormatting xmlns:xm="http://schemas.microsoft.com/office/excel/2006/main">
          <x14:cfRule type="dataBar" id="{DB4BC744-C406-4925-AC48-BA962783B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H117:H159</xm:sqref>
        </x14:conditionalFormatting>
        <x14:conditionalFormatting xmlns:xm="http://schemas.microsoft.com/office/excel/2006/main">
          <x14:cfRule type="dataBar" id="{D8C118DA-DEE0-4F86-B1A7-1AC740663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J117:J159</xm:sqref>
        </x14:conditionalFormatting>
        <x14:conditionalFormatting xmlns:xm="http://schemas.microsoft.com/office/excel/2006/main">
          <x14:cfRule type="dataBar" id="{B7A7F6AF-80F9-41DB-9844-94180A444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K117:K159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3EBD-2F72-49F9-BAEF-6D240729FCD9}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20-11-18_population</vt:lpstr>
      <vt:lpstr>실험툴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조민기</dc:creator>
  <cp:lastModifiedBy>조민기</cp:lastModifiedBy>
  <dcterms:created xsi:type="dcterms:W3CDTF">2020-11-18T05:25:37Z</dcterms:created>
  <dcterms:modified xsi:type="dcterms:W3CDTF">2020-11-23T03:56:33Z</dcterms:modified>
</cp:coreProperties>
</file>