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-120" yWindow="-120" windowWidth="29040" windowHeight="15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0" i="1" l="1"/>
  <c r="N7" i="1" l="1"/>
  <c r="N78" i="1" l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F84" i="1" s="1"/>
  <c r="O77" i="1"/>
  <c r="N77" i="1"/>
  <c r="F77" i="1" s="1"/>
  <c r="F68" i="1"/>
  <c r="E65" i="1"/>
  <c r="F82" i="1" l="1"/>
  <c r="F81" i="1"/>
  <c r="F80" i="1"/>
  <c r="F83" i="1"/>
  <c r="F79" i="1"/>
  <c r="F78" i="1"/>
  <c r="L37" i="1"/>
  <c r="N31" i="1"/>
  <c r="N26" i="1"/>
  <c r="L23" i="1"/>
  <c r="M17" i="1"/>
  <c r="N17" i="1" s="1"/>
  <c r="M18" i="1"/>
  <c r="M19" i="1"/>
  <c r="M20" i="1"/>
  <c r="N12" i="1"/>
  <c r="M14" i="1"/>
  <c r="M13" i="1"/>
  <c r="M12" i="1"/>
  <c r="M9" i="1"/>
  <c r="M8" i="1"/>
  <c r="M7" i="1"/>
  <c r="L2" i="1"/>
  <c r="G54" i="1" l="1"/>
  <c r="G49" i="1"/>
  <c r="F41" i="1"/>
  <c r="F40" i="1"/>
  <c r="F36" i="1"/>
  <c r="F35" i="1"/>
  <c r="F32" i="1"/>
  <c r="E26" i="1"/>
  <c r="G30" i="1" s="1"/>
  <c r="E2" i="1"/>
  <c r="G12" i="1" s="1"/>
  <c r="F7" i="1"/>
  <c r="F9" i="1"/>
  <c r="F12" i="1"/>
  <c r="F13" i="1"/>
  <c r="F17" i="1"/>
  <c r="F21" i="1"/>
  <c r="F22" i="1"/>
  <c r="G35" i="1" l="1"/>
  <c r="G40" i="1"/>
  <c r="G17" i="1"/>
  <c r="G7" i="1"/>
  <c r="G21" i="1"/>
</calcChain>
</file>

<file path=xl/sharedStrings.xml><?xml version="1.0" encoding="utf-8"?>
<sst xmlns="http://schemas.openxmlformats.org/spreadsheetml/2006/main" count="194" uniqueCount="51">
  <si>
    <t>TOTAL KASUS</t>
  </si>
  <si>
    <t>TIDAK</t>
  </si>
  <si>
    <t>YA</t>
  </si>
  <si>
    <t>CUACA</t>
  </si>
  <si>
    <t>TOTAL NILAI</t>
  </si>
  <si>
    <t>ENTROPI</t>
  </si>
  <si>
    <t>CERAH</t>
  </si>
  <si>
    <t>BERAWAN</t>
  </si>
  <si>
    <t>HUJAN</t>
  </si>
  <si>
    <t>SUHU</t>
  </si>
  <si>
    <t>PANAS</t>
  </si>
  <si>
    <t>SEJUK</t>
  </si>
  <si>
    <t>DINGIN</t>
  </si>
  <si>
    <t>KELEMBAPAN</t>
  </si>
  <si>
    <t>TINGGI</t>
  </si>
  <si>
    <t>NORMAL</t>
  </si>
  <si>
    <t>BERANGIN</t>
  </si>
  <si>
    <t>BENAR</t>
  </si>
  <si>
    <t>SALAH</t>
  </si>
  <si>
    <t>GAIN</t>
  </si>
  <si>
    <t>NODE PERTAMA</t>
  </si>
  <si>
    <t>NODE KEDUA</t>
  </si>
  <si>
    <t>KELEMBAPAN TINGGI</t>
  </si>
  <si>
    <t>CUACA HUJAN</t>
  </si>
  <si>
    <t>NODE KETIGA</t>
  </si>
  <si>
    <t>IPK</t>
  </si>
  <si>
    <t>BAGUS</t>
  </si>
  <si>
    <t>CUKUP</t>
  </si>
  <si>
    <t>KURANG</t>
  </si>
  <si>
    <t>PSIKOLOGI</t>
  </si>
  <si>
    <t>SEDANG</t>
  </si>
  <si>
    <t>RENDAH</t>
  </si>
  <si>
    <t>WAWANCARA</t>
  </si>
  <si>
    <t>SANGAT BAIK</t>
  </si>
  <si>
    <t>BAIK</t>
  </si>
  <si>
    <t>BURUK</t>
  </si>
  <si>
    <t>SANGAT BURUK</t>
  </si>
  <si>
    <t>IPK BAGUS</t>
  </si>
  <si>
    <t>IPK CUKUP</t>
  </si>
  <si>
    <t>TOTAL</t>
  </si>
  <si>
    <t>NO.</t>
  </si>
  <si>
    <t>X1</t>
  </si>
  <si>
    <t>X2</t>
  </si>
  <si>
    <t>KELAS</t>
  </si>
  <si>
    <t>DATA</t>
  </si>
  <si>
    <t>K=3</t>
  </si>
  <si>
    <t>K=5</t>
  </si>
  <si>
    <t>JARAK</t>
  </si>
  <si>
    <t>X1-X1^2</t>
  </si>
  <si>
    <t>X2-X2^2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</si>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</sst>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6" borderId="0" xfId="0" applyFill="1"/>
    <xf numFmtId="0" fontId="0" fillId="3" borderId="0" xfId="0" applyFill="1" applyBorder="1"/>
    <xf numFmtId="0" fontId="0" fillId="0" borderId="0" xfId="0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6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/>
    </xf>
    <xf numFmtId="0" fontId="0" fillId="0" borderId="0" xfId="0" applyFill="1" applyBorder="1"/>
    <xf numFmtId="0" fontId="0" fillId="7" borderId="0" xfId="0" applyFill="1"/>
    <xf numFmtId="0" fontId="0" fillId="3" borderId="0" xfId="0" applyFill="1"/>
    <xf numFmtId="0" fontId="0" fillId="0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4"/>
  <sheetViews>
    <sheetView tabSelected="1" topLeftCell="D36" zoomScaleNormal="100" workbookViewId="0">
      <selection activeCell="I84" sqref="I84"/>
    </sheetView>
  </sheetViews>
  <sheetFormatPr defaultRowHeight="15" x14ac:dyDescent="0.25"/>
  <cols>
    <col min="1" max="1" width="3.140625" customWidth="1"/>
    <col min="2" max="4" width="13.140625" customWidth="1"/>
    <col min="5" max="5" width="20.5703125" customWidth="1"/>
    <col min="6" max="6" width="27.28515625" customWidth="1"/>
    <col min="7" max="15" width="13.140625" customWidth="1"/>
  </cols>
  <sheetData>
    <row r="1" spans="2:14" x14ac:dyDescent="0.25">
      <c r="B1" s="1" t="s">
        <v>0</v>
      </c>
      <c r="C1" s="1" t="s">
        <v>2</v>
      </c>
      <c r="D1" s="1" t="s">
        <v>1</v>
      </c>
      <c r="E1" s="1" t="s">
        <v>5</v>
      </c>
      <c r="I1" s="13" t="s">
        <v>0</v>
      </c>
      <c r="J1" s="13" t="s">
        <v>2</v>
      </c>
      <c r="K1" s="13" t="s">
        <v>1</v>
      </c>
      <c r="L1" s="13" t="s">
        <v>5</v>
      </c>
    </row>
    <row r="2" spans="2:14" x14ac:dyDescent="0.25">
      <c r="B2" s="1">
        <v>14</v>
      </c>
      <c r="C2" s="1">
        <v>10</v>
      </c>
      <c r="D2" s="1">
        <v>4</v>
      </c>
      <c r="E2" s="1">
        <f>-LOG(10/14,2)*10/14-LOG(4/14,2)*4/14</f>
        <v>0.863120568566631</v>
      </c>
      <c r="I2" s="13">
        <v>14</v>
      </c>
      <c r="J2" s="13">
        <v>8</v>
      </c>
      <c r="K2" s="13">
        <v>6</v>
      </c>
      <c r="L2" s="13">
        <f>-LOG(8/14,2)*8/14-LOG(6/14,2)*6/14</f>
        <v>0.98522813603425163</v>
      </c>
    </row>
    <row r="4" spans="2:14" ht="15.75" thickBot="1" x14ac:dyDescent="0.3"/>
    <row r="5" spans="2:14" x14ac:dyDescent="0.25">
      <c r="B5" s="21" t="s">
        <v>20</v>
      </c>
      <c r="C5" s="22"/>
      <c r="D5" s="22"/>
      <c r="E5" s="22"/>
      <c r="F5" s="22"/>
      <c r="G5" s="23"/>
      <c r="I5" s="17" t="s">
        <v>20</v>
      </c>
      <c r="J5" s="17"/>
      <c r="K5" s="17"/>
      <c r="L5" s="17"/>
      <c r="M5" s="17"/>
      <c r="N5" s="17"/>
    </row>
    <row r="6" spans="2:14" x14ac:dyDescent="0.25">
      <c r="B6" s="4" t="s">
        <v>3</v>
      </c>
      <c r="C6" s="2" t="s">
        <v>4</v>
      </c>
      <c r="D6" s="2" t="s">
        <v>2</v>
      </c>
      <c r="E6" s="2" t="s">
        <v>1</v>
      </c>
      <c r="F6" s="2" t="s">
        <v>5</v>
      </c>
      <c r="G6" s="5" t="s">
        <v>19</v>
      </c>
      <c r="I6" s="2" t="s">
        <v>25</v>
      </c>
      <c r="J6" s="2" t="s">
        <v>4</v>
      </c>
      <c r="K6" s="2" t="s">
        <v>2</v>
      </c>
      <c r="L6" s="2" t="s">
        <v>1</v>
      </c>
      <c r="M6" s="2" t="s">
        <v>5</v>
      </c>
      <c r="N6" s="2" t="s">
        <v>19</v>
      </c>
    </row>
    <row r="7" spans="2:14" x14ac:dyDescent="0.25">
      <c r="B7" s="6" t="s">
        <v>6</v>
      </c>
      <c r="C7" s="3">
        <v>5</v>
      </c>
      <c r="D7" s="3">
        <v>2</v>
      </c>
      <c r="E7" s="3">
        <v>3</v>
      </c>
      <c r="F7" s="3">
        <f>-LOG(2/5,2)*2/5-LOG(3/5,2)*3/5</f>
        <v>0.97095059445466858</v>
      </c>
      <c r="G7" s="18">
        <f>E2-((5/14)*F7)-((4/14)*F8)-((5/14)*F9)</f>
        <v>0.2585210366587628</v>
      </c>
      <c r="I7" t="s">
        <v>26</v>
      </c>
      <c r="J7">
        <v>4</v>
      </c>
      <c r="K7">
        <v>3</v>
      </c>
      <c r="L7">
        <v>1</v>
      </c>
      <c r="M7">
        <f>-LOG(3/4,2)*3/4-LOG(1/4,2)*1/4</f>
        <v>0.81127812445913283</v>
      </c>
      <c r="N7" s="16">
        <f>L2-((4/14)*M7)-((5/14)*M8)-((5/14)*M9)</f>
        <v>0.23777146126924054</v>
      </c>
    </row>
    <row r="8" spans="2:14" x14ac:dyDescent="0.25">
      <c r="B8" s="6" t="s">
        <v>7</v>
      </c>
      <c r="C8" s="3">
        <v>4</v>
      </c>
      <c r="D8" s="3">
        <v>4</v>
      </c>
      <c r="E8" s="3">
        <v>0</v>
      </c>
      <c r="F8" s="3">
        <v>0</v>
      </c>
      <c r="G8" s="18"/>
      <c r="I8" t="s">
        <v>27</v>
      </c>
      <c r="J8">
        <v>5</v>
      </c>
      <c r="K8">
        <v>4</v>
      </c>
      <c r="L8">
        <v>1</v>
      </c>
      <c r="M8">
        <f>-LOG(4/5,2)*4/5-LOG(1/5,2)*1/5</f>
        <v>0.72192809488736231</v>
      </c>
      <c r="N8" s="16"/>
    </row>
    <row r="9" spans="2:14" x14ac:dyDescent="0.25">
      <c r="B9" s="6" t="s">
        <v>8</v>
      </c>
      <c r="C9" s="3">
        <v>5</v>
      </c>
      <c r="D9" s="3">
        <v>4</v>
      </c>
      <c r="E9" s="3">
        <v>1</v>
      </c>
      <c r="F9" s="3">
        <f>-LOG(4/5,2)*4/5-LOG(1/5,2)*1/5</f>
        <v>0.72192809488736231</v>
      </c>
      <c r="G9" s="18"/>
      <c r="I9" t="s">
        <v>28</v>
      </c>
      <c r="J9">
        <v>5</v>
      </c>
      <c r="K9">
        <v>1</v>
      </c>
      <c r="L9">
        <v>4</v>
      </c>
      <c r="M9">
        <f>-LOG(1/5,2)*1/5-LOG(4/5,2)*4/5</f>
        <v>0.72192809488736231</v>
      </c>
      <c r="N9" s="16"/>
    </row>
    <row r="10" spans="2:14" x14ac:dyDescent="0.25">
      <c r="B10" s="6"/>
      <c r="C10" s="3"/>
      <c r="D10" s="3"/>
      <c r="E10" s="3"/>
      <c r="F10" s="3"/>
      <c r="G10" s="7"/>
    </row>
    <row r="11" spans="2:14" x14ac:dyDescent="0.25">
      <c r="B11" s="4" t="s">
        <v>9</v>
      </c>
      <c r="C11" s="2" t="s">
        <v>4</v>
      </c>
      <c r="D11" s="2" t="s">
        <v>2</v>
      </c>
      <c r="E11" s="2" t="s">
        <v>1</v>
      </c>
      <c r="F11" s="2" t="s">
        <v>5</v>
      </c>
      <c r="G11" s="5" t="s">
        <v>19</v>
      </c>
      <c r="I11" s="14" t="s">
        <v>29</v>
      </c>
      <c r="J11" s="14" t="s">
        <v>4</v>
      </c>
      <c r="K11" s="14" t="s">
        <v>2</v>
      </c>
      <c r="L11" s="14" t="s">
        <v>1</v>
      </c>
      <c r="M11" s="14" t="s">
        <v>5</v>
      </c>
      <c r="N11" s="14" t="s">
        <v>19</v>
      </c>
    </row>
    <row r="12" spans="2:14" x14ac:dyDescent="0.25">
      <c r="B12" s="6" t="s">
        <v>10</v>
      </c>
      <c r="C12" s="3">
        <v>4</v>
      </c>
      <c r="D12" s="3">
        <v>2</v>
      </c>
      <c r="E12" s="3">
        <v>2</v>
      </c>
      <c r="F12" s="3">
        <f>-LOG(2/4,2)*2/4-LOG(2/4,2)*2/4</f>
        <v>1</v>
      </c>
      <c r="G12" s="18">
        <f>E2-((4/14)*F12)-((6/14)*F13)-((4/14)*F14)</f>
        <v>0.18385092540042125</v>
      </c>
      <c r="I12" t="s">
        <v>14</v>
      </c>
      <c r="J12">
        <v>5</v>
      </c>
      <c r="K12">
        <v>4</v>
      </c>
      <c r="L12">
        <v>1</v>
      </c>
      <c r="M12">
        <f>-LOG(4/5,2)*4/5-LOG(1/5,2)*1/5</f>
        <v>0.72192809488736231</v>
      </c>
      <c r="N12" s="17">
        <f>L2-((5/14)*M12)-((5/14)*M13)-((4/14)*M14)</f>
        <v>0.14883485428091692</v>
      </c>
    </row>
    <row r="13" spans="2:14" x14ac:dyDescent="0.25">
      <c r="B13" s="6" t="s">
        <v>11</v>
      </c>
      <c r="C13" s="3">
        <v>6</v>
      </c>
      <c r="D13" s="3">
        <v>4</v>
      </c>
      <c r="E13" s="3">
        <v>2</v>
      </c>
      <c r="F13" s="3">
        <f>-LOG(4/6,2)*4/6-LOG(2/6,2)*2/6</f>
        <v>0.91829583405448956</v>
      </c>
      <c r="G13" s="18"/>
      <c r="I13" t="s">
        <v>30</v>
      </c>
      <c r="J13">
        <v>5</v>
      </c>
      <c r="K13">
        <v>3</v>
      </c>
      <c r="L13">
        <v>2</v>
      </c>
      <c r="M13">
        <f>-LOG(3/5,2)*3/5-LOG(2/5,2)*2/5</f>
        <v>0.97095059445466858</v>
      </c>
      <c r="N13" s="17"/>
    </row>
    <row r="14" spans="2:14" x14ac:dyDescent="0.25">
      <c r="B14" s="6" t="s">
        <v>12</v>
      </c>
      <c r="C14" s="3">
        <v>4</v>
      </c>
      <c r="D14" s="3">
        <v>4</v>
      </c>
      <c r="E14" s="3">
        <v>0</v>
      </c>
      <c r="F14" s="3">
        <v>0</v>
      </c>
      <c r="G14" s="18"/>
      <c r="I14" t="s">
        <v>31</v>
      </c>
      <c r="J14">
        <v>4</v>
      </c>
      <c r="K14">
        <v>1</v>
      </c>
      <c r="L14">
        <v>3</v>
      </c>
      <c r="M14">
        <f>-LOG(1/4,2)*1/4-LOG(3/4,2)*3/4</f>
        <v>0.81127812445913283</v>
      </c>
      <c r="N14" s="17"/>
    </row>
    <row r="15" spans="2:14" x14ac:dyDescent="0.25">
      <c r="B15" s="6"/>
      <c r="C15" s="3"/>
      <c r="D15" s="3"/>
      <c r="E15" s="3"/>
      <c r="F15" s="3"/>
      <c r="G15" s="7"/>
    </row>
    <row r="16" spans="2:14" x14ac:dyDescent="0.25">
      <c r="B16" s="4" t="s">
        <v>13</v>
      </c>
      <c r="C16" s="2" t="s">
        <v>4</v>
      </c>
      <c r="D16" s="2" t="s">
        <v>2</v>
      </c>
      <c r="E16" s="2" t="s">
        <v>1</v>
      </c>
      <c r="F16" s="2" t="s">
        <v>5</v>
      </c>
      <c r="G16" s="5" t="s">
        <v>19</v>
      </c>
      <c r="I16" s="2" t="s">
        <v>32</v>
      </c>
      <c r="J16" s="2" t="s">
        <v>4</v>
      </c>
      <c r="K16" s="2" t="s">
        <v>2</v>
      </c>
      <c r="L16" s="2" t="s">
        <v>1</v>
      </c>
      <c r="M16" s="2" t="s">
        <v>5</v>
      </c>
      <c r="N16" s="2" t="s">
        <v>19</v>
      </c>
    </row>
    <row r="17" spans="2:14" x14ac:dyDescent="0.25">
      <c r="B17" s="6" t="s">
        <v>14</v>
      </c>
      <c r="C17" s="3">
        <v>7</v>
      </c>
      <c r="D17" s="3">
        <v>3</v>
      </c>
      <c r="E17" s="3">
        <v>4</v>
      </c>
      <c r="F17" s="3">
        <f>-LOG(3/7,2)*3/7-LOG(4/7,2)*4/7</f>
        <v>0.98522813603425163</v>
      </c>
      <c r="G17" s="20">
        <f>E2-((7/14)*F17)-((7/14)*F18)</f>
        <v>0.37050650054950518</v>
      </c>
      <c r="I17" t="s">
        <v>33</v>
      </c>
      <c r="J17">
        <v>4</v>
      </c>
      <c r="K17">
        <v>3</v>
      </c>
      <c r="L17">
        <v>1</v>
      </c>
      <c r="M17">
        <f>-LOG(K17/J17,2)*K17/J17-LOG(L17/J17,2)*L17/J17</f>
        <v>0.81127812445913283</v>
      </c>
      <c r="N17" s="15">
        <f>L2-((4/14)*M17)-((2/14)*M18)-((4/14)*M19)-((4/14)*M20)</f>
        <v>3.914867190307092E-2</v>
      </c>
    </row>
    <row r="18" spans="2:14" x14ac:dyDescent="0.25">
      <c r="B18" s="6" t="s">
        <v>15</v>
      </c>
      <c r="C18" s="3">
        <v>7</v>
      </c>
      <c r="D18" s="3">
        <v>7</v>
      </c>
      <c r="E18" s="3">
        <v>0</v>
      </c>
      <c r="F18" s="3">
        <v>0</v>
      </c>
      <c r="G18" s="20"/>
      <c r="I18" t="s">
        <v>34</v>
      </c>
      <c r="J18">
        <v>2</v>
      </c>
      <c r="K18">
        <v>1</v>
      </c>
      <c r="L18">
        <v>1</v>
      </c>
      <c r="M18">
        <f>-LOG(K18/J18,2)*K18/J18-LOG(L18/J18,2)*L18/J18</f>
        <v>1</v>
      </c>
      <c r="N18" s="15"/>
    </row>
    <row r="19" spans="2:14" x14ac:dyDescent="0.25">
      <c r="B19" s="6"/>
      <c r="C19" s="3"/>
      <c r="D19" s="3"/>
      <c r="E19" s="3"/>
      <c r="F19" s="3"/>
      <c r="G19" s="7"/>
      <c r="I19" t="s">
        <v>35</v>
      </c>
      <c r="J19">
        <v>4</v>
      </c>
      <c r="K19">
        <v>2</v>
      </c>
      <c r="L19">
        <v>2</v>
      </c>
      <c r="M19">
        <f>-LOG(K19/J19,2)*K19/J19-LOG(L19/J19,2)*L19/J19</f>
        <v>1</v>
      </c>
      <c r="N19" s="15"/>
    </row>
    <row r="20" spans="2:14" x14ac:dyDescent="0.25">
      <c r="B20" s="4" t="s">
        <v>16</v>
      </c>
      <c r="C20" s="2" t="s">
        <v>4</v>
      </c>
      <c r="D20" s="2" t="s">
        <v>2</v>
      </c>
      <c r="E20" s="2" t="s">
        <v>1</v>
      </c>
      <c r="F20" s="2" t="s">
        <v>5</v>
      </c>
      <c r="G20" s="5" t="s">
        <v>19</v>
      </c>
      <c r="I20" s="12" t="s">
        <v>36</v>
      </c>
      <c r="J20">
        <v>4</v>
      </c>
      <c r="K20">
        <v>2</v>
      </c>
      <c r="L20">
        <v>2</v>
      </c>
      <c r="M20">
        <f>-LOG(K20/J20,2)*K20/J20-LOG(L20/J20,2)*L20/J20</f>
        <v>1</v>
      </c>
      <c r="N20" s="15"/>
    </row>
    <row r="21" spans="2:14" x14ac:dyDescent="0.25">
      <c r="B21" s="6" t="s">
        <v>17</v>
      </c>
      <c r="C21" s="3">
        <v>8</v>
      </c>
      <c r="D21" s="3">
        <v>6</v>
      </c>
      <c r="E21" s="3">
        <v>2</v>
      </c>
      <c r="F21" s="3">
        <f>-LOG(6/8,2)*6/8-LOG(2/8,2)*2/8</f>
        <v>0.81127812445913283</v>
      </c>
      <c r="G21" s="18">
        <f>E2-((8/14)*F21)-((6/14)*F22)</f>
        <v>5.9777114237739015E-3</v>
      </c>
    </row>
    <row r="22" spans="2:14" ht="15.75" thickBot="1" x14ac:dyDescent="0.3">
      <c r="B22" s="8" t="s">
        <v>18</v>
      </c>
      <c r="C22" s="9">
        <v>6</v>
      </c>
      <c r="D22" s="9">
        <v>4</v>
      </c>
      <c r="E22" s="9">
        <v>2</v>
      </c>
      <c r="F22" s="9">
        <f>-LOG(4/6,2)*4/6-LOG(2/6,2)*2/6</f>
        <v>0.91829583405448956</v>
      </c>
      <c r="G22" s="19"/>
      <c r="I22" s="13" t="s">
        <v>37</v>
      </c>
      <c r="J22" s="13" t="s">
        <v>2</v>
      </c>
      <c r="K22" s="13" t="s">
        <v>1</v>
      </c>
      <c r="L22" s="13" t="s">
        <v>5</v>
      </c>
    </row>
    <row r="23" spans="2:14" x14ac:dyDescent="0.25">
      <c r="I23" s="13">
        <v>4</v>
      </c>
      <c r="J23" s="13">
        <v>3</v>
      </c>
      <c r="K23" s="13">
        <v>1</v>
      </c>
      <c r="L23" s="13">
        <f>-LOG(J23/I23,2)*J23/I23-LOG(K23/I23,2)*K23/I23</f>
        <v>0.81127812445913283</v>
      </c>
    </row>
    <row r="25" spans="2:14" ht="33.75" customHeight="1" x14ac:dyDescent="0.25">
      <c r="B25" s="10" t="s">
        <v>22</v>
      </c>
      <c r="C25" s="11" t="s">
        <v>2</v>
      </c>
      <c r="D25" s="11" t="s">
        <v>1</v>
      </c>
      <c r="E25" s="11" t="s">
        <v>5</v>
      </c>
      <c r="I25" s="14" t="s">
        <v>29</v>
      </c>
      <c r="J25" s="14" t="s">
        <v>4</v>
      </c>
      <c r="K25" s="14" t="s">
        <v>2</v>
      </c>
      <c r="L25" s="14" t="s">
        <v>1</v>
      </c>
      <c r="M25" s="14" t="s">
        <v>5</v>
      </c>
      <c r="N25" s="14" t="s">
        <v>19</v>
      </c>
    </row>
    <row r="26" spans="2:14" x14ac:dyDescent="0.25">
      <c r="B26" s="1">
        <v>7</v>
      </c>
      <c r="C26" s="1">
        <v>3</v>
      </c>
      <c r="D26" s="1">
        <v>4</v>
      </c>
      <c r="E26" s="1">
        <f>-LOG(3/7,2)*3/7-LOG(4/7,2)*4/7</f>
        <v>0.98522813603425163</v>
      </c>
      <c r="I26" t="s">
        <v>14</v>
      </c>
      <c r="J26">
        <v>2</v>
      </c>
      <c r="K26">
        <v>2</v>
      </c>
      <c r="L26">
        <v>0</v>
      </c>
      <c r="M26">
        <v>0</v>
      </c>
      <c r="N26" s="16">
        <f>L23-((2/4)*M26)-((1/4)*0)-((1/4)*0)</f>
        <v>0.81127812445913283</v>
      </c>
    </row>
    <row r="27" spans="2:14" ht="15.75" thickBot="1" x14ac:dyDescent="0.3">
      <c r="I27" t="s">
        <v>30</v>
      </c>
      <c r="J27">
        <v>1</v>
      </c>
      <c r="K27">
        <v>1</v>
      </c>
      <c r="L27">
        <v>0</v>
      </c>
      <c r="M27">
        <v>0</v>
      </c>
      <c r="N27" s="16"/>
    </row>
    <row r="28" spans="2:14" x14ac:dyDescent="0.25">
      <c r="B28" s="21" t="s">
        <v>21</v>
      </c>
      <c r="C28" s="22"/>
      <c r="D28" s="22"/>
      <c r="E28" s="22"/>
      <c r="F28" s="22"/>
      <c r="G28" s="23"/>
      <c r="I28" t="s">
        <v>31</v>
      </c>
      <c r="J28">
        <v>1</v>
      </c>
      <c r="K28">
        <v>0</v>
      </c>
      <c r="L28">
        <v>1</v>
      </c>
      <c r="M28">
        <v>0</v>
      </c>
      <c r="N28" s="16"/>
    </row>
    <row r="29" spans="2:14" x14ac:dyDescent="0.25">
      <c r="B29" s="4" t="s">
        <v>3</v>
      </c>
      <c r="C29" s="2" t="s">
        <v>4</v>
      </c>
      <c r="D29" s="2" t="s">
        <v>2</v>
      </c>
      <c r="E29" s="2" t="s">
        <v>1</v>
      </c>
      <c r="F29" s="2" t="s">
        <v>5</v>
      </c>
      <c r="G29" s="5" t="s">
        <v>19</v>
      </c>
    </row>
    <row r="30" spans="2:14" x14ac:dyDescent="0.25">
      <c r="B30" s="6" t="s">
        <v>6</v>
      </c>
      <c r="C30" s="3">
        <v>3</v>
      </c>
      <c r="D30" s="3">
        <v>0</v>
      </c>
      <c r="E30" s="3">
        <v>3</v>
      </c>
      <c r="F30" s="12">
        <v>0</v>
      </c>
      <c r="G30" s="20">
        <f>E26-((3/7)*F30)-((2/7)*F31)-((2/7)*F32)</f>
        <v>0.69951385031996594</v>
      </c>
      <c r="I30" s="2" t="s">
        <v>32</v>
      </c>
      <c r="J30" s="2" t="s">
        <v>4</v>
      </c>
      <c r="K30" s="2" t="s">
        <v>2</v>
      </c>
      <c r="L30" s="2" t="s">
        <v>1</v>
      </c>
      <c r="M30" s="2" t="s">
        <v>5</v>
      </c>
      <c r="N30" s="2" t="s">
        <v>19</v>
      </c>
    </row>
    <row r="31" spans="2:14" x14ac:dyDescent="0.25">
      <c r="B31" s="6" t="s">
        <v>7</v>
      </c>
      <c r="C31" s="3">
        <v>2</v>
      </c>
      <c r="D31" s="3">
        <v>2</v>
      </c>
      <c r="E31" s="3">
        <v>0</v>
      </c>
      <c r="F31" s="12">
        <v>0</v>
      </c>
      <c r="G31" s="20"/>
      <c r="I31" t="s">
        <v>33</v>
      </c>
      <c r="J31">
        <v>1</v>
      </c>
      <c r="K31">
        <v>1</v>
      </c>
      <c r="L31">
        <v>0</v>
      </c>
      <c r="M31">
        <v>0</v>
      </c>
      <c r="N31" s="15">
        <f>L23-((1/4)*0)-((0/4)*0)-((2/4)*1)-((1/4)*0)</f>
        <v>0.31127812445913283</v>
      </c>
    </row>
    <row r="32" spans="2:14" x14ac:dyDescent="0.25">
      <c r="B32" s="6" t="s">
        <v>8</v>
      </c>
      <c r="C32" s="3">
        <v>2</v>
      </c>
      <c r="D32" s="3">
        <v>1</v>
      </c>
      <c r="E32" s="3">
        <v>1</v>
      </c>
      <c r="F32" s="3">
        <f>-LOG(1/2,2)*1/2-LOG(1/2,2)*1/2</f>
        <v>1</v>
      </c>
      <c r="G32" s="20"/>
      <c r="I32" t="s">
        <v>34</v>
      </c>
      <c r="J32">
        <v>0</v>
      </c>
      <c r="K32">
        <v>0</v>
      </c>
      <c r="L32">
        <v>0</v>
      </c>
      <c r="M32">
        <v>0</v>
      </c>
      <c r="N32" s="15"/>
    </row>
    <row r="33" spans="2:14" x14ac:dyDescent="0.25">
      <c r="B33" s="6"/>
      <c r="C33" s="3"/>
      <c r="D33" s="3"/>
      <c r="E33" s="3"/>
      <c r="F33" s="3"/>
      <c r="G33" s="7"/>
      <c r="I33" t="s">
        <v>35</v>
      </c>
      <c r="J33">
        <v>2</v>
      </c>
      <c r="K33">
        <v>1</v>
      </c>
      <c r="L33">
        <v>1</v>
      </c>
      <c r="M33">
        <v>1</v>
      </c>
      <c r="N33" s="15"/>
    </row>
    <row r="34" spans="2:14" x14ac:dyDescent="0.25">
      <c r="B34" s="4" t="s">
        <v>9</v>
      </c>
      <c r="C34" s="2" t="s">
        <v>4</v>
      </c>
      <c r="D34" s="2" t="s">
        <v>2</v>
      </c>
      <c r="E34" s="2" t="s">
        <v>1</v>
      </c>
      <c r="F34" s="2" t="s">
        <v>5</v>
      </c>
      <c r="G34" s="5" t="s">
        <v>19</v>
      </c>
      <c r="I34" s="12" t="s">
        <v>36</v>
      </c>
      <c r="J34">
        <v>1</v>
      </c>
      <c r="K34">
        <v>1</v>
      </c>
      <c r="L34">
        <v>0</v>
      </c>
      <c r="M34">
        <v>0</v>
      </c>
      <c r="N34" s="15"/>
    </row>
    <row r="35" spans="2:14" x14ac:dyDescent="0.25">
      <c r="B35" s="6" t="s">
        <v>10</v>
      </c>
      <c r="C35" s="12">
        <v>3</v>
      </c>
      <c r="D35" s="3">
        <v>1</v>
      </c>
      <c r="E35" s="3">
        <v>2</v>
      </c>
      <c r="F35" s="12">
        <f>-LOG(1/3,2)*1/3-LOG(2/3,2)*2/3</f>
        <v>0.91829583405448956</v>
      </c>
      <c r="G35" s="18">
        <f>E26-((3/7)*F35)-((4/7)*F36)-((0/7)*F37)</f>
        <v>2.0244207153756189E-2</v>
      </c>
    </row>
    <row r="36" spans="2:14" x14ac:dyDescent="0.25">
      <c r="B36" s="6" t="s">
        <v>11</v>
      </c>
      <c r="C36" s="3">
        <v>4</v>
      </c>
      <c r="D36" s="12">
        <v>2</v>
      </c>
      <c r="E36" s="12">
        <v>2</v>
      </c>
      <c r="F36" s="3">
        <f>-LOG(2/4,2)*2/4-LOG(2/4,2)*2/4</f>
        <v>1</v>
      </c>
      <c r="G36" s="18"/>
      <c r="I36" s="13" t="s">
        <v>38</v>
      </c>
      <c r="J36" s="13" t="s">
        <v>2</v>
      </c>
      <c r="K36" s="13" t="s">
        <v>1</v>
      </c>
      <c r="L36" s="13" t="s">
        <v>5</v>
      </c>
    </row>
    <row r="37" spans="2:14" x14ac:dyDescent="0.25">
      <c r="B37" s="6" t="s">
        <v>12</v>
      </c>
      <c r="C37" s="3">
        <v>0</v>
      </c>
      <c r="D37" s="12">
        <v>0</v>
      </c>
      <c r="E37" s="12">
        <v>0</v>
      </c>
      <c r="F37" s="12">
        <v>0</v>
      </c>
      <c r="G37" s="18"/>
      <c r="I37" s="13">
        <v>5</v>
      </c>
      <c r="J37" s="13">
        <v>4</v>
      </c>
      <c r="K37" s="13">
        <v>1</v>
      </c>
      <c r="L37" s="13">
        <f>-LOG(4/5,2)*4/5-LOG(1/5,2)*1/5</f>
        <v>0.72192809488736231</v>
      </c>
    </row>
    <row r="38" spans="2:14" x14ac:dyDescent="0.25">
      <c r="B38" s="6"/>
      <c r="C38" s="3"/>
      <c r="D38" s="3"/>
      <c r="E38" s="3"/>
      <c r="F38" s="3"/>
      <c r="G38" s="7"/>
    </row>
    <row r="39" spans="2:14" x14ac:dyDescent="0.25">
      <c r="B39" s="4" t="s">
        <v>16</v>
      </c>
      <c r="C39" s="2" t="s">
        <v>4</v>
      </c>
      <c r="D39" s="2" t="s">
        <v>2</v>
      </c>
      <c r="E39" s="2" t="s">
        <v>1</v>
      </c>
      <c r="F39" s="2" t="s">
        <v>5</v>
      </c>
      <c r="G39" s="5" t="s">
        <v>19</v>
      </c>
      <c r="I39" s="14" t="s">
        <v>29</v>
      </c>
      <c r="J39" s="14" t="s">
        <v>4</v>
      </c>
      <c r="K39" s="14" t="s">
        <v>2</v>
      </c>
      <c r="L39" s="14" t="s">
        <v>1</v>
      </c>
      <c r="M39" s="14" t="s">
        <v>5</v>
      </c>
      <c r="N39" s="14" t="s">
        <v>19</v>
      </c>
    </row>
    <row r="40" spans="2:14" x14ac:dyDescent="0.25">
      <c r="B40" s="6" t="s">
        <v>17</v>
      </c>
      <c r="C40" s="3">
        <v>3</v>
      </c>
      <c r="D40" s="12">
        <v>2</v>
      </c>
      <c r="E40" s="12">
        <v>1</v>
      </c>
      <c r="F40" s="3">
        <f>-LOG(2/3,2)*2/3-LOG(1/3,2)*1/3</f>
        <v>0.91829583405448956</v>
      </c>
      <c r="G40" s="18">
        <f>E26-((3/7)*F40)-((4/7)*F41)</f>
        <v>2.0244207153756189E-2</v>
      </c>
      <c r="I40" t="s">
        <v>14</v>
      </c>
      <c r="J40">
        <v>1</v>
      </c>
      <c r="K40">
        <v>1</v>
      </c>
      <c r="L40">
        <v>0</v>
      </c>
      <c r="M40">
        <v>0</v>
      </c>
      <c r="N40" s="16">
        <f>L37-((1/5)*0)-((2/5)*0)-((2/5)*1)</f>
        <v>0.32192809488736229</v>
      </c>
    </row>
    <row r="41" spans="2:14" ht="15.75" thickBot="1" x14ac:dyDescent="0.3">
      <c r="B41" s="8" t="s">
        <v>18</v>
      </c>
      <c r="C41" s="9">
        <v>4</v>
      </c>
      <c r="D41" s="9">
        <v>2</v>
      </c>
      <c r="E41" s="9">
        <v>2</v>
      </c>
      <c r="F41" s="9">
        <f>-LOG(2/4,2)*2/4-LOG(2/4,2)*2/4</f>
        <v>1</v>
      </c>
      <c r="G41" s="19"/>
      <c r="I41" t="s">
        <v>30</v>
      </c>
      <c r="J41">
        <v>2</v>
      </c>
      <c r="K41">
        <v>2</v>
      </c>
      <c r="L41">
        <v>0</v>
      </c>
      <c r="M41">
        <v>0</v>
      </c>
      <c r="N41" s="16"/>
    </row>
    <row r="42" spans="2:14" x14ac:dyDescent="0.25">
      <c r="B42" s="3"/>
      <c r="C42" s="3"/>
      <c r="D42" s="3"/>
      <c r="E42" s="3"/>
      <c r="F42" s="3"/>
      <c r="G42" s="3"/>
      <c r="I42" t="s">
        <v>31</v>
      </c>
      <c r="J42">
        <v>2</v>
      </c>
      <c r="K42">
        <v>1</v>
      </c>
      <c r="L42">
        <v>1</v>
      </c>
      <c r="M42">
        <v>1</v>
      </c>
      <c r="N42" s="16"/>
    </row>
    <row r="44" spans="2:14" x14ac:dyDescent="0.25">
      <c r="B44" s="1" t="s">
        <v>23</v>
      </c>
      <c r="C44" s="1" t="s">
        <v>2</v>
      </c>
      <c r="D44" s="1" t="s">
        <v>1</v>
      </c>
      <c r="E44" s="1" t="s">
        <v>5</v>
      </c>
      <c r="I44" s="2" t="s">
        <v>32</v>
      </c>
      <c r="J44" s="2" t="s">
        <v>4</v>
      </c>
      <c r="K44" s="2" t="s">
        <v>2</v>
      </c>
      <c r="L44" s="2" t="s">
        <v>1</v>
      </c>
      <c r="M44" s="2" t="s">
        <v>5</v>
      </c>
      <c r="N44" s="2" t="s">
        <v>19</v>
      </c>
    </row>
    <row r="45" spans="2:14" x14ac:dyDescent="0.25">
      <c r="B45" s="1">
        <v>2</v>
      </c>
      <c r="C45" s="1">
        <v>1</v>
      </c>
      <c r="D45" s="1">
        <v>1</v>
      </c>
      <c r="E45" s="1">
        <v>1</v>
      </c>
      <c r="I45" t="s">
        <v>33</v>
      </c>
      <c r="J45">
        <v>1</v>
      </c>
      <c r="K45">
        <v>1</v>
      </c>
      <c r="L45">
        <v>0</v>
      </c>
      <c r="M45">
        <v>0</v>
      </c>
      <c r="N45" s="16" t="s">
        <v>50</v>
      </c>
    </row>
    <row r="46" spans="2:14" ht="15.75" thickBot="1" x14ac:dyDescent="0.3">
      <c r="I46" t="s">
        <v>34</v>
      </c>
      <c r="J46">
        <v>1</v>
      </c>
      <c r="K46">
        <v>1</v>
      </c>
      <c r="L46">
        <v>0</v>
      </c>
      <c r="M46">
        <v>0</v>
      </c>
      <c r="N46" s="16"/>
    </row>
    <row r="47" spans="2:14" x14ac:dyDescent="0.25">
      <c r="B47" s="21" t="s">
        <v>24</v>
      </c>
      <c r="C47" s="22"/>
      <c r="D47" s="22"/>
      <c r="E47" s="22"/>
      <c r="F47" s="22"/>
      <c r="G47" s="23"/>
      <c r="I47" t="s">
        <v>35</v>
      </c>
      <c r="J47">
        <v>2</v>
      </c>
      <c r="K47">
        <v>1</v>
      </c>
      <c r="L47">
        <v>1</v>
      </c>
      <c r="M47">
        <v>1</v>
      </c>
      <c r="N47" s="16"/>
    </row>
    <row r="48" spans="2:14" x14ac:dyDescent="0.25">
      <c r="B48" s="4" t="s">
        <v>9</v>
      </c>
      <c r="C48" s="2" t="s">
        <v>4</v>
      </c>
      <c r="D48" s="2" t="s">
        <v>2</v>
      </c>
      <c r="E48" s="2" t="s">
        <v>1</v>
      </c>
      <c r="F48" s="2" t="s">
        <v>5</v>
      </c>
      <c r="G48" s="5" t="s">
        <v>19</v>
      </c>
      <c r="I48" s="12" t="s">
        <v>36</v>
      </c>
      <c r="J48">
        <v>1</v>
      </c>
      <c r="K48">
        <v>1</v>
      </c>
      <c r="L48">
        <v>0</v>
      </c>
      <c r="M48">
        <v>0</v>
      </c>
      <c r="N48" s="16"/>
    </row>
    <row r="49" spans="2:7" x14ac:dyDescent="0.25">
      <c r="B49" s="6" t="s">
        <v>10</v>
      </c>
      <c r="C49" s="12">
        <v>0</v>
      </c>
      <c r="D49" s="3">
        <v>0</v>
      </c>
      <c r="E49" s="3">
        <v>0</v>
      </c>
      <c r="F49" s="12">
        <v>0</v>
      </c>
      <c r="G49" s="18">
        <f>E45-((0/2)*F49)-((2/2)*F50)-((0/2)*F51)</f>
        <v>0</v>
      </c>
    </row>
    <row r="50" spans="2:7" x14ac:dyDescent="0.25">
      <c r="B50" s="6" t="s">
        <v>11</v>
      </c>
      <c r="C50" s="3">
        <v>2</v>
      </c>
      <c r="D50" s="12">
        <v>1</v>
      </c>
      <c r="E50" s="12">
        <v>1</v>
      </c>
      <c r="F50" s="12">
        <v>1</v>
      </c>
      <c r="G50" s="18"/>
    </row>
    <row r="51" spans="2:7" x14ac:dyDescent="0.25">
      <c r="B51" s="6" t="s">
        <v>12</v>
      </c>
      <c r="C51" s="3">
        <v>0</v>
      </c>
      <c r="D51" s="12">
        <v>0</v>
      </c>
      <c r="E51" s="12">
        <v>0</v>
      </c>
      <c r="F51" s="12">
        <v>0</v>
      </c>
      <c r="G51" s="18"/>
    </row>
    <row r="52" spans="2:7" x14ac:dyDescent="0.25">
      <c r="B52" s="6"/>
      <c r="C52" s="3"/>
      <c r="D52" s="3"/>
      <c r="E52" s="3"/>
      <c r="F52" s="3"/>
      <c r="G52" s="7"/>
    </row>
    <row r="53" spans="2:7" x14ac:dyDescent="0.25">
      <c r="B53" s="4" t="s">
        <v>16</v>
      </c>
      <c r="C53" s="2" t="s">
        <v>4</v>
      </c>
      <c r="D53" s="2" t="s">
        <v>2</v>
      </c>
      <c r="E53" s="2" t="s">
        <v>1</v>
      </c>
      <c r="F53" s="2" t="s">
        <v>5</v>
      </c>
      <c r="G53" s="5" t="s">
        <v>19</v>
      </c>
    </row>
    <row r="54" spans="2:7" x14ac:dyDescent="0.25">
      <c r="B54" s="6" t="s">
        <v>17</v>
      </c>
      <c r="C54" s="12">
        <v>1</v>
      </c>
      <c r="D54" s="12">
        <v>0</v>
      </c>
      <c r="E54" s="12">
        <v>1</v>
      </c>
      <c r="F54" s="12">
        <v>0</v>
      </c>
      <c r="G54" s="20">
        <f>E45-((1/2)*0)-((1/2)*0)</f>
        <v>1</v>
      </c>
    </row>
    <row r="55" spans="2:7" ht="15.75" thickBot="1" x14ac:dyDescent="0.3">
      <c r="B55" s="8" t="s">
        <v>18</v>
      </c>
      <c r="C55" s="9">
        <v>1</v>
      </c>
      <c r="D55" s="9">
        <v>1</v>
      </c>
      <c r="E55" s="9">
        <v>0</v>
      </c>
      <c r="F55" s="9">
        <v>0</v>
      </c>
      <c r="G55" s="24"/>
    </row>
    <row r="56" spans="2:7" x14ac:dyDescent="0.25">
      <c r="B56" s="3"/>
      <c r="C56" s="3"/>
      <c r="D56" s="3"/>
      <c r="E56" s="3"/>
      <c r="F56" s="3"/>
      <c r="G56" s="3"/>
    </row>
    <row r="57" spans="2:7" x14ac:dyDescent="0.25">
      <c r="B57" s="3"/>
      <c r="C57" s="3"/>
      <c r="D57" s="3"/>
      <c r="E57" s="3"/>
      <c r="F57" s="3"/>
      <c r="G57" s="3"/>
    </row>
    <row r="64" spans="2:7" x14ac:dyDescent="0.25">
      <c r="B64" t="s">
        <v>39</v>
      </c>
      <c r="C64" t="s">
        <v>2</v>
      </c>
      <c r="D64" t="s">
        <v>1</v>
      </c>
      <c r="E64" t="s">
        <v>5</v>
      </c>
    </row>
    <row r="65" spans="2:15" x14ac:dyDescent="0.25">
      <c r="B65">
        <v>14</v>
      </c>
      <c r="C65">
        <v>8</v>
      </c>
      <c r="D65">
        <v>6</v>
      </c>
      <c r="E65">
        <f>-LOG(8/14,2)*8/14-LOG(6/14,2)*6/14</f>
        <v>0.98522813603425163</v>
      </c>
    </row>
    <row r="67" spans="2:15" x14ac:dyDescent="0.25">
      <c r="B67" t="s">
        <v>25</v>
      </c>
      <c r="C67" t="s">
        <v>39</v>
      </c>
      <c r="D67" t="s">
        <v>2</v>
      </c>
      <c r="E67" t="s">
        <v>1</v>
      </c>
      <c r="F67" t="s">
        <v>5</v>
      </c>
    </row>
    <row r="68" spans="2:15" x14ac:dyDescent="0.25">
      <c r="B68" t="s">
        <v>27</v>
      </c>
      <c r="C68">
        <v>5</v>
      </c>
      <c r="D68">
        <v>4</v>
      </c>
      <c r="E68">
        <v>1</v>
      </c>
      <c r="F68">
        <f>-LOG(4/5,2)*4/5-LOG(1/5,2)*1/5</f>
        <v>0.72192809488736231</v>
      </c>
    </row>
    <row r="75" spans="2:15" x14ac:dyDescent="0.25">
      <c r="I75" t="s">
        <v>44</v>
      </c>
    </row>
    <row r="76" spans="2:15" x14ac:dyDescent="0.25">
      <c r="B76" s="13" t="s">
        <v>40</v>
      </c>
      <c r="C76" s="13" t="s">
        <v>41</v>
      </c>
      <c r="D76" s="13" t="s">
        <v>42</v>
      </c>
      <c r="E76" s="13" t="s">
        <v>43</v>
      </c>
      <c r="F76" s="13" t="s">
        <v>47</v>
      </c>
      <c r="I76" s="14" t="s">
        <v>41</v>
      </c>
      <c r="J76" s="14" t="s">
        <v>42</v>
      </c>
      <c r="K76" s="14" t="s">
        <v>45</v>
      </c>
      <c r="L76" s="14" t="s">
        <v>46</v>
      </c>
      <c r="N76" t="s">
        <v>48</v>
      </c>
      <c r="O76" t="s">
        <v>49</v>
      </c>
    </row>
    <row r="77" spans="2:15" x14ac:dyDescent="0.25">
      <c r="B77" s="13">
        <v>1</v>
      </c>
      <c r="C77" s="13">
        <v>1.4</v>
      </c>
      <c r="D77" s="13">
        <v>2.2999999999999998</v>
      </c>
      <c r="E77" s="13">
        <v>1</v>
      </c>
      <c r="F77" s="13">
        <f t="shared" ref="F77:F84" si="0">SQRT(N77+O77)</f>
        <v>0.22360679774997916</v>
      </c>
      <c r="I77" s="14">
        <v>1.5</v>
      </c>
      <c r="J77" s="14">
        <v>2.5</v>
      </c>
      <c r="K77" s="14">
        <v>1</v>
      </c>
      <c r="L77" s="14">
        <v>2</v>
      </c>
      <c r="N77">
        <f>($I$77-C77)^2</f>
        <v>1.0000000000000018E-2</v>
      </c>
      <c r="O77">
        <f>($J$77-D77)^2</f>
        <v>4.000000000000007E-2</v>
      </c>
    </row>
    <row r="78" spans="2:15" x14ac:dyDescent="0.25">
      <c r="B78" s="13">
        <v>2</v>
      </c>
      <c r="C78" s="13">
        <v>1.2</v>
      </c>
      <c r="D78" s="13">
        <v>2.2999999999999998</v>
      </c>
      <c r="E78" s="13">
        <v>1</v>
      </c>
      <c r="F78" s="13">
        <f t="shared" si="0"/>
        <v>0.36055512754639907</v>
      </c>
      <c r="N78">
        <f t="shared" ref="N78:N84" si="1">($I$77-C78)^2</f>
        <v>9.0000000000000024E-2</v>
      </c>
      <c r="O78">
        <f t="shared" ref="O78:O84" si="2">($J$77-D78)^2</f>
        <v>4.000000000000007E-2</v>
      </c>
    </row>
    <row r="79" spans="2:15" x14ac:dyDescent="0.25">
      <c r="B79" s="13">
        <v>4</v>
      </c>
      <c r="C79" s="13">
        <v>1.8</v>
      </c>
      <c r="D79" s="13">
        <v>2.2000000000000002</v>
      </c>
      <c r="E79" s="13">
        <v>2</v>
      </c>
      <c r="F79" s="13">
        <f t="shared" si="0"/>
        <v>0.42426406871192845</v>
      </c>
      <c r="N79">
        <f t="shared" si="1"/>
        <v>9.0000000000000024E-2</v>
      </c>
      <c r="O79">
        <f t="shared" si="2"/>
        <v>8.99999999999999E-2</v>
      </c>
    </row>
    <row r="80" spans="2:15" x14ac:dyDescent="0.25">
      <c r="B80" s="13">
        <v>5</v>
      </c>
      <c r="C80" s="13">
        <v>2</v>
      </c>
      <c r="D80" s="13">
        <v>1.8</v>
      </c>
      <c r="E80" s="13">
        <v>2</v>
      </c>
      <c r="F80" s="13">
        <f t="shared" si="0"/>
        <v>0.86023252670426265</v>
      </c>
      <c r="N80">
        <f t="shared" si="1"/>
        <v>0.25</v>
      </c>
      <c r="O80">
        <f t="shared" si="2"/>
        <v>0.48999999999999994</v>
      </c>
    </row>
    <row r="81" spans="2:15" x14ac:dyDescent="0.25">
      <c r="B81" s="13">
        <v>6</v>
      </c>
      <c r="C81" s="13">
        <v>1.6</v>
      </c>
      <c r="D81" s="13">
        <v>1.6</v>
      </c>
      <c r="E81" s="13">
        <v>2</v>
      </c>
      <c r="F81" s="13">
        <f t="shared" si="0"/>
        <v>0.90553851381374162</v>
      </c>
      <c r="N81">
        <f t="shared" si="1"/>
        <v>1.0000000000000018E-2</v>
      </c>
      <c r="O81">
        <f t="shared" si="2"/>
        <v>0.80999999999999983</v>
      </c>
    </row>
    <row r="82" spans="2:15" x14ac:dyDescent="0.25">
      <c r="B82" s="13">
        <v>7</v>
      </c>
      <c r="C82" s="13">
        <v>1.8</v>
      </c>
      <c r="D82" s="13">
        <v>3.4</v>
      </c>
      <c r="E82" s="13">
        <v>2</v>
      </c>
      <c r="F82" s="13">
        <f t="shared" si="0"/>
        <v>0.94868329805051377</v>
      </c>
      <c r="N82">
        <f t="shared" si="1"/>
        <v>9.0000000000000024E-2</v>
      </c>
      <c r="O82">
        <f t="shared" si="2"/>
        <v>0.80999999999999983</v>
      </c>
    </row>
    <row r="83" spans="2:15" x14ac:dyDescent="0.25">
      <c r="B83" s="13">
        <v>8</v>
      </c>
      <c r="C83" s="13">
        <v>2.4</v>
      </c>
      <c r="D83" s="13">
        <v>1.7</v>
      </c>
      <c r="E83" s="13">
        <v>2</v>
      </c>
      <c r="F83" s="13">
        <f t="shared" si="0"/>
        <v>1.2041594578792296</v>
      </c>
      <c r="N83">
        <f t="shared" si="1"/>
        <v>0.80999999999999983</v>
      </c>
      <c r="O83">
        <f t="shared" si="2"/>
        <v>0.64000000000000012</v>
      </c>
    </row>
    <row r="84" spans="2:15" x14ac:dyDescent="0.25">
      <c r="B84" s="13">
        <v>3</v>
      </c>
      <c r="C84" s="13">
        <v>3.4</v>
      </c>
      <c r="D84" s="13">
        <v>1.7</v>
      </c>
      <c r="E84" s="13">
        <v>1</v>
      </c>
      <c r="F84" s="13">
        <f t="shared" si="0"/>
        <v>2.0615528128088303</v>
      </c>
      <c r="N84">
        <f t="shared" si="1"/>
        <v>3.61</v>
      </c>
      <c r="O84">
        <f t="shared" si="2"/>
        <v>0.64000000000000012</v>
      </c>
    </row>
  </sheetData>
  <sortState ref="B77:F84">
    <sortCondition ref="F77:F84"/>
  </sortState>
  <mergeCells count="20">
    <mergeCell ref="G40:G41"/>
    <mergeCell ref="B47:G47"/>
    <mergeCell ref="G49:G51"/>
    <mergeCell ref="G54:G55"/>
    <mergeCell ref="B28:G28"/>
    <mergeCell ref="G30:G32"/>
    <mergeCell ref="G35:G37"/>
    <mergeCell ref="G7:G9"/>
    <mergeCell ref="G12:G14"/>
    <mergeCell ref="G21:G22"/>
    <mergeCell ref="G17:G18"/>
    <mergeCell ref="B5:G5"/>
    <mergeCell ref="N31:N34"/>
    <mergeCell ref="N40:N42"/>
    <mergeCell ref="N45:N48"/>
    <mergeCell ref="I5:N5"/>
    <mergeCell ref="N7:N9"/>
    <mergeCell ref="N12:N14"/>
    <mergeCell ref="N17:N20"/>
    <mergeCell ref="N26:N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Rifqi Ahmad Fauzi</dc:creator>
  <cp:lastModifiedBy>DELL</cp:lastModifiedBy>
  <dcterms:created xsi:type="dcterms:W3CDTF">2019-10-01T16:04:03Z</dcterms:created>
  <dcterms:modified xsi:type="dcterms:W3CDTF">2019-10-30T10:50:21Z</dcterms:modified>
</cp:coreProperties>
</file>