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C:\Users\Cemil Öztürk\Desktop\"/>
    </mc:Choice>
  </mc:AlternateContent>
  <xr:revisionPtr revIDLastSave="0" documentId="13_ncr:1_{9AECD40F-4914-41D0-BA78-98B529D59DFD}" xr6:coauthVersionLast="47" xr6:coauthVersionMax="47" xr10:uidLastSave="{00000000-0000-0000-0000-000000000000}"/>
  <bookViews>
    <workbookView xWindow="-108" yWindow="-108" windowWidth="23256" windowHeight="12576"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GanttChart!$A$1:$BN$79</definedName>
    <definedName name="_xlnm.Print_Titles" localSheetId="0">GanttChart!$4:$7</definedName>
  </definedNames>
  <calcPr calcId="181029"/>
</workbook>
</file>

<file path=xl/calcChain.xml><?xml version="1.0" encoding="utf-8"?>
<calcChain xmlns="http://schemas.openxmlformats.org/spreadsheetml/2006/main">
  <c r="F26" i="9" l="1"/>
  <c r="F23" i="9"/>
  <c r="I23" i="9" s="1"/>
  <c r="F53" i="9" l="1"/>
  <c r="I53" i="9" s="1"/>
  <c r="F63" i="9"/>
  <c r="I63" i="9" s="1"/>
  <c r="F62" i="9"/>
  <c r="I62" i="9" s="1"/>
  <c r="F61" i="9"/>
  <c r="I61" i="9" s="1"/>
  <c r="F60" i="9"/>
  <c r="I60" i="9" s="1"/>
  <c r="F59" i="9"/>
  <c r="I59" i="9" s="1"/>
  <c r="F58" i="9"/>
  <c r="I58" i="9" s="1"/>
  <c r="F57" i="9"/>
  <c r="I57" i="9" s="1"/>
  <c r="F56" i="9"/>
  <c r="I56" i="9" s="1"/>
  <c r="F55" i="9"/>
  <c r="I55" i="9" s="1"/>
  <c r="F54" i="9"/>
  <c r="I54" i="9" s="1"/>
  <c r="A8" i="9" l="1"/>
  <c r="A9" i="9" s="1"/>
  <c r="A10" i="9" s="1"/>
  <c r="A11" i="9" s="1"/>
  <c r="A12" i="9" s="1"/>
  <c r="A13" i="9" s="1"/>
  <c r="A14" i="9" s="1"/>
  <c r="A15" i="9" s="1"/>
  <c r="A16" i="9" s="1"/>
  <c r="A17" i="9" s="1"/>
  <c r="A18" i="9" s="1"/>
  <c r="A19" i="9" s="1"/>
  <c r="A20" i="9" s="1"/>
  <c r="A21" i="9" s="1"/>
  <c r="A22" i="9" s="1"/>
  <c r="I30" i="9"/>
  <c r="F41" i="9"/>
  <c r="I41" i="9" s="1"/>
  <c r="F28" i="9"/>
  <c r="I28" i="9" s="1"/>
  <c r="F12" i="9"/>
  <c r="F13" i="9"/>
  <c r="I13" i="9" s="1"/>
  <c r="F79" i="9"/>
  <c r="I79" i="9" s="1"/>
  <c r="F78" i="9"/>
  <c r="I78" i="9" s="1"/>
  <c r="F77" i="9"/>
  <c r="I77" i="9" s="1"/>
  <c r="F74" i="9"/>
  <c r="I74" i="9" s="1"/>
  <c r="F73" i="9"/>
  <c r="I73" i="9" s="1"/>
  <c r="F72" i="9"/>
  <c r="I72" i="9"/>
  <c r="F71" i="9"/>
  <c r="I71" i="9" s="1"/>
  <c r="F70" i="9"/>
  <c r="I70" i="9" s="1"/>
  <c r="F69" i="9"/>
  <c r="I69" i="9" s="1"/>
  <c r="F68" i="9"/>
  <c r="I68" i="9" s="1"/>
  <c r="F67" i="9"/>
  <c r="I67" i="9" s="1"/>
  <c r="F66" i="9"/>
  <c r="I66" i="9" s="1"/>
  <c r="F65" i="9"/>
  <c r="I65" i="9" s="1"/>
  <c r="F52" i="9"/>
  <c r="I52" i="9" s="1"/>
  <c r="F51" i="9"/>
  <c r="I51" i="9" s="1"/>
  <c r="F50" i="9"/>
  <c r="I50" i="9" s="1"/>
  <c r="F49" i="9"/>
  <c r="I49" i="9" s="1"/>
  <c r="F48" i="9"/>
  <c r="I48" i="9" s="1"/>
  <c r="F47" i="9"/>
  <c r="I47" i="9" s="1"/>
  <c r="F46" i="9"/>
  <c r="I46" i="9" s="1"/>
  <c r="F45" i="9"/>
  <c r="I45" i="9" s="1"/>
  <c r="F44" i="9"/>
  <c r="I44" i="9" s="1"/>
  <c r="F43" i="9"/>
  <c r="I43" i="9" s="1"/>
  <c r="F42" i="9"/>
  <c r="I42" i="9" s="1"/>
  <c r="F40" i="9"/>
  <c r="I40" i="9" s="1"/>
  <c r="F39" i="9"/>
  <c r="I39" i="9" s="1"/>
  <c r="F38" i="9"/>
  <c r="I38" i="9" s="1"/>
  <c r="F37" i="9"/>
  <c r="I37" i="9"/>
  <c r="F36" i="9"/>
  <c r="I36" i="9" s="1"/>
  <c r="F35" i="9"/>
  <c r="I35" i="9"/>
  <c r="F34" i="9"/>
  <c r="I34" i="9" s="1"/>
  <c r="F32" i="9"/>
  <c r="I32" i="9" s="1"/>
  <c r="F31" i="9"/>
  <c r="I31" i="9" s="1"/>
  <c r="F29" i="9"/>
  <c r="I29" i="9" s="1"/>
  <c r="F27" i="9"/>
  <c r="I27" i="9" s="1"/>
  <c r="I26" i="9"/>
  <c r="F25" i="9"/>
  <c r="I25" i="9" s="1"/>
  <c r="F24" i="9"/>
  <c r="I24" i="9"/>
  <c r="F22" i="9"/>
  <c r="I22" i="9" s="1"/>
  <c r="F21" i="9"/>
  <c r="I21" i="9" s="1"/>
  <c r="F20" i="9"/>
  <c r="I20" i="9" s="1"/>
  <c r="F19" i="9"/>
  <c r="I19" i="9" s="1"/>
  <c r="F18" i="9"/>
  <c r="I18" i="9"/>
  <c r="F17" i="9"/>
  <c r="I17" i="9" s="1"/>
  <c r="F16" i="9"/>
  <c r="I16" i="9" s="1"/>
  <c r="F14" i="9"/>
  <c r="I14" i="9" s="1"/>
  <c r="I12" i="9"/>
  <c r="F11" i="9"/>
  <c r="I11" i="9" s="1"/>
  <c r="F10" i="9"/>
  <c r="I10" i="9"/>
  <c r="F9" i="9"/>
  <c r="I9" i="9" s="1"/>
  <c r="F76" i="9"/>
  <c r="I76" i="9" s="1"/>
  <c r="F75" i="9"/>
  <c r="I75" i="9" s="1"/>
  <c r="F64" i="9"/>
  <c r="I64" i="9" s="1"/>
  <c r="F8" i="9"/>
  <c r="I8" i="9" s="1"/>
  <c r="F33" i="9"/>
  <c r="I33" i="9" s="1"/>
  <c r="I15" i="9"/>
  <c r="K6" i="9"/>
  <c r="K4" i="9" s="1"/>
  <c r="K5" i="9" l="1"/>
  <c r="A23" i="9"/>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K7" i="9"/>
  <c r="L6" i="9"/>
  <c r="M6" i="9" s="1"/>
  <c r="L7" i="9" l="1"/>
  <c r="N6" i="9"/>
  <c r="M7" i="9"/>
  <c r="O6" i="9" l="1"/>
  <c r="N7" i="9"/>
  <c r="P6" i="9" l="1"/>
  <c r="O7" i="9"/>
  <c r="Q6" i="9" l="1"/>
  <c r="P7" i="9"/>
  <c r="R6" i="9" l="1"/>
  <c r="Q7" i="9"/>
  <c r="R5" i="9" l="1"/>
  <c r="R7" i="9"/>
  <c r="R4" i="9"/>
  <c r="S6" i="9"/>
  <c r="T6" i="9" l="1"/>
  <c r="S7" i="9"/>
  <c r="U6" i="9" l="1"/>
  <c r="T7" i="9"/>
  <c r="V6" i="9" l="1"/>
  <c r="U7" i="9"/>
  <c r="V7" i="9" l="1"/>
  <c r="W6" i="9"/>
  <c r="X6" i="9" l="1"/>
  <c r="W7" i="9"/>
  <c r="Y6" i="9" l="1"/>
  <c r="X7" i="9"/>
  <c r="Y7" i="9" l="1"/>
  <c r="Y4" i="9"/>
  <c r="Y5" i="9"/>
  <c r="Z6" i="9"/>
  <c r="AA6" i="9" l="1"/>
  <c r="Z7" i="9"/>
  <c r="AB6" i="9" l="1"/>
  <c r="AA7" i="9"/>
  <c r="AC6" i="9" l="1"/>
  <c r="AB7" i="9"/>
  <c r="AC7" i="9" l="1"/>
  <c r="AD6" i="9"/>
  <c r="AE6" i="9" l="1"/>
  <c r="AD7" i="9"/>
  <c r="AF6" i="9" l="1"/>
  <c r="AE7" i="9"/>
  <c r="AF4" i="9" l="1"/>
  <c r="AF7" i="9"/>
  <c r="AF5" i="9"/>
  <c r="AG6" i="9"/>
  <c r="AG7" i="9" l="1"/>
  <c r="AH6" i="9"/>
  <c r="AI6" i="9" l="1"/>
  <c r="AH7" i="9"/>
  <c r="AJ6" i="9" l="1"/>
  <c r="AI7" i="9"/>
  <c r="AK6" i="9" l="1"/>
  <c r="AJ7" i="9"/>
  <c r="AK7" i="9" l="1"/>
  <c r="AL6" i="9"/>
  <c r="AM6" i="9" l="1"/>
  <c r="AL7" i="9"/>
  <c r="AM7" i="9" l="1"/>
  <c r="AM4" i="9"/>
  <c r="AM5" i="9"/>
  <c r="AN6" i="9"/>
  <c r="AN7" i="9" l="1"/>
  <c r="AO6" i="9"/>
  <c r="AP6" i="9" l="1"/>
  <c r="AO7" i="9"/>
  <c r="AQ6" i="9" l="1"/>
  <c r="AP7" i="9"/>
  <c r="AR6" i="9" l="1"/>
  <c r="AQ7" i="9"/>
  <c r="AR7" i="9" l="1"/>
  <c r="AS6" i="9"/>
  <c r="AT6" i="9" l="1"/>
  <c r="AS7" i="9"/>
  <c r="AT4" i="9" l="1"/>
  <c r="AT7" i="9"/>
  <c r="AU6" i="9"/>
  <c r="AT5" i="9"/>
  <c r="AU7" i="9" l="1"/>
  <c r="AV6" i="9"/>
  <c r="AW6" i="9" l="1"/>
  <c r="AV7" i="9"/>
  <c r="AX6" i="9" l="1"/>
  <c r="AW7" i="9"/>
  <c r="AY6" i="9" l="1"/>
  <c r="AX7" i="9"/>
  <c r="AY7" i="9" l="1"/>
  <c r="AZ6" i="9"/>
  <c r="BA6" i="9" l="1"/>
  <c r="AZ7" i="9"/>
  <c r="BB6" i="9" l="1"/>
  <c r="BA5" i="9"/>
  <c r="BA4" i="9"/>
  <c r="BA7" i="9"/>
  <c r="BB7" i="9" l="1"/>
  <c r="BC6" i="9"/>
  <c r="BD6" i="9" l="1"/>
  <c r="BC7" i="9"/>
  <c r="BD7" i="9" l="1"/>
  <c r="BE6" i="9"/>
  <c r="BF6" i="9" l="1"/>
  <c r="BE7" i="9"/>
  <c r="BF7" i="9" l="1"/>
  <c r="BG6" i="9"/>
  <c r="BH6" i="9" l="1"/>
  <c r="BG7" i="9"/>
  <c r="BH7" i="9" l="1"/>
  <c r="BH5" i="9"/>
  <c r="BH4" i="9"/>
  <c r="BI6" i="9"/>
  <c r="BI7" i="9" l="1"/>
  <c r="BJ6" i="9"/>
  <c r="BK6" i="9" l="1"/>
  <c r="BJ7" i="9"/>
  <c r="BL6" i="9" l="1"/>
  <c r="BK7" i="9"/>
  <c r="BM6" i="9" l="1"/>
  <c r="BL7" i="9"/>
  <c r="BM7" i="9" l="1"/>
  <c r="BN6" i="9"/>
  <c r="BO6" i="9" l="1"/>
  <c r="BN7" i="9"/>
  <c r="BP6" i="9" l="1"/>
  <c r="BO5" i="9"/>
  <c r="BO4" i="9"/>
  <c r="BO7" i="9"/>
  <c r="BQ6" i="9" l="1"/>
  <c r="BP7" i="9"/>
  <c r="BR6" i="9" l="1"/>
  <c r="BQ7" i="9"/>
  <c r="BS6" i="9" l="1"/>
  <c r="BR7" i="9"/>
  <c r="BT6" i="9" l="1"/>
  <c r="BS7" i="9"/>
  <c r="BT7" i="9" l="1"/>
  <c r="BU6" i="9"/>
  <c r="BV6" i="9" l="1"/>
  <c r="BU7" i="9"/>
  <c r="BV5" i="9" l="1"/>
  <c r="BW6" i="9"/>
  <c r="BV4" i="9"/>
  <c r="BV7" i="9"/>
  <c r="BX6" i="9" l="1"/>
  <c r="BW7" i="9"/>
  <c r="BY6" i="9" l="1"/>
  <c r="BX7" i="9"/>
  <c r="BY7" i="9" l="1"/>
  <c r="BZ6" i="9"/>
  <c r="BZ7" i="9" l="1"/>
  <c r="CA6" i="9"/>
  <c r="CA7" i="9" l="1"/>
  <c r="CB6" i="9"/>
  <c r="CC6" i="9" l="1"/>
  <c r="CB7" i="9"/>
  <c r="CC7" i="9" l="1"/>
  <c r="CD6" i="9"/>
  <c r="CC4" i="9"/>
  <c r="CC5" i="9"/>
  <c r="CE6" i="9" l="1"/>
  <c r="CD7" i="9"/>
  <c r="CF6" i="9" l="1"/>
  <c r="CE7" i="9"/>
  <c r="CF7" i="9" l="1"/>
  <c r="CG6" i="9"/>
  <c r="CG7" i="9" l="1"/>
  <c r="CH6" i="9"/>
  <c r="CH7" i="9" l="1"/>
  <c r="CI6" i="9"/>
  <c r="CJ6" i="9" l="1"/>
  <c r="CI7" i="9"/>
  <c r="CJ5" i="9" l="1"/>
  <c r="CJ4" i="9"/>
  <c r="CK6" i="9"/>
  <c r="CJ7" i="9"/>
  <c r="CK7" i="9" l="1"/>
  <c r="CL6" i="9"/>
  <c r="CM6" i="9" l="1"/>
  <c r="CL7" i="9"/>
  <c r="CN6" i="9" l="1"/>
  <c r="CM7" i="9"/>
  <c r="CO6" i="9" l="1"/>
  <c r="CN7" i="9"/>
  <c r="CP6" i="9" l="1"/>
  <c r="CO7" i="9"/>
  <c r="CQ6" i="9" l="1"/>
  <c r="CP7" i="9"/>
  <c r="CQ5" i="9" l="1"/>
  <c r="CQ7" i="9"/>
  <c r="CR6" i="9"/>
  <c r="CQ4" i="9"/>
  <c r="CR7" i="9" l="1"/>
  <c r="CS6" i="9"/>
  <c r="CT6" i="9" l="1"/>
  <c r="CS7" i="9"/>
  <c r="CT7" i="9" l="1"/>
  <c r="CU6" i="9"/>
  <c r="CV6" i="9" l="1"/>
  <c r="CU7" i="9"/>
  <c r="CW6" i="9" l="1"/>
  <c r="CV7" i="9"/>
  <c r="CW7" i="9" l="1"/>
  <c r="CX6" i="9"/>
  <c r="CX5" i="9" l="1"/>
  <c r="CX4" i="9"/>
  <c r="CY6" i="9"/>
  <c r="CX7" i="9"/>
  <c r="CY7" i="9" l="1"/>
  <c r="CZ6" i="9"/>
  <c r="DA6" i="9" l="1"/>
  <c r="CZ7" i="9"/>
  <c r="DA7" i="9" l="1"/>
  <c r="DB6" i="9"/>
  <c r="DC6" i="9" l="1"/>
  <c r="DB7" i="9"/>
  <c r="DD6" i="9" l="1"/>
  <c r="DD7" i="9" s="1"/>
  <c r="DC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<sst xmlns="http://schemas.openxmlformats.org/spreadsheetml/2006/main" count="243" uniqueCount="173">
  <si>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</si>
  <si>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</si>
  <si>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</si>
  <si>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</si>
  <si>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</si>
  <si>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</si>
  <si>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</si>
  <si>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</si>
  <si>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</si>
  <si>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</si>
  <si>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</si>
  <si>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</si>
  <si>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</si>
  <si>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</si>
  <si>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</si>
  <si>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</si>
  <si>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</si>
  <si>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</si>
  <si>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</si>
  <si>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</si>
  <si>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</si>
  <si>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</si>
  <si>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</si>
  <si>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</si>
  <si>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</si>
  <si>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</si>
  <si>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</si>
  <si>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</si>
  <si>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</si>
  <si>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</si>
  <si>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</si>
  <si>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</si>
  <si>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</si>
  <si>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</si>
  <si>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</si>
  <si>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</si>
  <si>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</si>
  <si>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</si>
  <si>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</si>
  <si>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</si>
  <si>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</si>
  <si>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</si>
  <si>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</si>
  <si>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</si>
  <si>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</si>
  <si>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</si>
  <si>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</si>
  <si>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</si>
  <si>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</si>
  <si>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</si>
  <si>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</si>
  <si>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</si>
  <si>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</si>
  <si>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</si>
  <si>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</si>
  <si>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</si>
  <si>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</si>
  <si>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</si>
  <si>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</si>
  <si>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</si>
  <si>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</si>
  <si>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</si>
  <si>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</si>
  <si>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</si>
  <si>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</si>
  <si>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</si>
  <si>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</si>
  <si>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</si>
  <si>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</si>
  <si>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</si>
  <si>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</si>
  <si>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</si>
  <si>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</si>
  <si>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</si>
  <si>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</si>
  <si>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</si>
  <si>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</si>
  <si>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</si>
  <si>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</si>
  <si>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</si>
  <si>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</si>
  <si>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</si>
  <si>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</si>
  <si>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</si>
  <si>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</si>
  <si>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</si>
  <si>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</si>
  <si>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</si>
  <si>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</si>
  <si>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</si>
  <si>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[0]</t>
  </si>
  <si>
    <t>Ön Hazırlık Aşaması</t>
  </si>
  <si>
    <t>Planlama Aşaması</t>
  </si>
  <si>
    <t>Analiz Aşaması</t>
  </si>
  <si>
    <t>Tasarım Aşaması</t>
  </si>
  <si>
    <t>Prototip Uygulama Tasarımı</t>
  </si>
  <si>
    <t>Proje Ekibi Oluşturma</t>
  </si>
  <si>
    <t>Proje Fikri Alternatifleri Belirleme</t>
  </si>
  <si>
    <t>Proje Fikrine Karar Verilmesi</t>
  </si>
  <si>
    <t>Proje Beyanı Hazırlama</t>
  </si>
  <si>
    <t>Proje Amaç Ve Gerkesinimlerin Belirlenmesi</t>
  </si>
  <si>
    <t xml:space="preserve"> Ön Fizibilite Çalışması</t>
  </si>
  <si>
    <t>Fizibilite Çalışması</t>
  </si>
  <si>
    <t>İş Paketlerinin Belirlenmesi</t>
  </si>
  <si>
    <t xml:space="preserve"> Ana İşlerin Belirlenmesi</t>
  </si>
  <si>
    <t xml:space="preserve"> Görevlerin Belirlenmesi</t>
  </si>
  <si>
    <t>Görev Dağılımının Yapılması</t>
  </si>
  <si>
    <t>İş Kırılımının Görselleştirilmesi (WBS)</t>
  </si>
  <si>
    <t>WBS için yazılım seçimi</t>
  </si>
  <si>
    <t>WBS seviyelerinin belirlenmesi</t>
  </si>
  <si>
    <t>Çizelgelerin Belirlenmesi</t>
  </si>
  <si>
    <t>Gantt Şeması Hazırlama</t>
  </si>
  <si>
    <t xml:space="preserve">Kritik Yol Analizi </t>
  </si>
  <si>
    <t>Risk Analizi</t>
  </si>
  <si>
    <t>Potansiyel Risklerin Belirlenmesi(teknik, finansal, operasyonel)</t>
  </si>
  <si>
    <t>Risk matrisinin oluşturulması</t>
  </si>
  <si>
    <t>Gereksinim Analizi</t>
  </si>
  <si>
    <t>Kullanıcı Gereksinimlerinin Toplanması</t>
  </si>
  <si>
    <t xml:space="preserve"> Sistem Gereksinimlerinin Sınıflandırılması(Fonksiyonel Olan/Olmayan)</t>
  </si>
  <si>
    <t>Gereksinimlerin Doğrulanması Ve Kontrolü</t>
  </si>
  <si>
    <t>Gereksinimlerin Yazılım Gereksinim Dökümanında Toplanması</t>
  </si>
  <si>
    <t>Süreç Modelleme</t>
  </si>
  <si>
    <t>Mevcut Süreçlerin İncelenmesi</t>
  </si>
  <si>
    <t>Bağlam Diyagramı</t>
  </si>
  <si>
    <t>Ebeveyn (Seviye 0) Diyagramı</t>
  </si>
  <si>
    <t>Çocuk (Seviye n) Diyagramları</t>
  </si>
  <si>
    <t>Veri Modelleme</t>
  </si>
  <si>
    <t>Veri Akış Diyagramları İnceleme</t>
  </si>
  <si>
    <t>Veri Sözlükleri Oluşturma</t>
  </si>
  <si>
    <t>ER Diyagramlarının (Entity-Relationship)  Oluşturulması</t>
  </si>
  <si>
    <t>Mantık Modelleme</t>
  </si>
  <si>
    <t>Sözde Kod Tasarımı</t>
  </si>
  <si>
    <t>Karar Tablosu Tasarımı</t>
  </si>
  <si>
    <t>Karar Ağacı Tasarımı</t>
  </si>
  <si>
    <t>Veri Akış Diyagramlarının Hazırlanması</t>
  </si>
  <si>
    <t>Mimari Tasarım</t>
  </si>
  <si>
    <t>Wireframe ve Mockup Tasarımları</t>
  </si>
  <si>
    <t>Prototip Geliştirme ve Kullanıcı Testlerine Hazırlık</t>
  </si>
  <si>
    <t>İnsan-Bilgisayar Etkileşimi Tasarımı</t>
  </si>
  <si>
    <t>Veri Tabanı Tasarımı</t>
  </si>
  <si>
    <t>Tabloların Tanımlanması ve Oluşturulması</t>
  </si>
  <si>
    <t>Varlıklar Arası İlişkilerin Belirlenmesi (ER Diyagramı)</t>
  </si>
  <si>
    <t>Yazılım Geliştirme</t>
  </si>
  <si>
    <t>Back-End Kısmının Tamamlanması</t>
  </si>
  <si>
    <t>Front-End Kısmının Tamamlanması</t>
  </si>
  <si>
    <t>Testlerin Gerçekleştirilmesi</t>
  </si>
  <si>
    <t>Kullanıcı ve Arayüz Testleri</t>
  </si>
  <si>
    <t>Performans Testleri</t>
  </si>
  <si>
    <t xml:space="preserve"> Güvenlik Testleri</t>
  </si>
  <si>
    <t xml:space="preserve"> Bakım Süreçleri Planlaması ve Uygulanması</t>
  </si>
  <si>
    <t>Sorun Bildirme Sistemi</t>
  </si>
  <si>
    <t>Sürekli İyileştirme</t>
  </si>
  <si>
    <t>Sonlandırma Aşaması</t>
  </si>
  <si>
    <t>Dokümantasyonların Tamamlanması</t>
  </si>
  <si>
    <t>Kullanıcı Kılavuzları ve Yardım Dokümanları</t>
  </si>
  <si>
    <t>Teknik Dokümantasyon (Kod açıklamaları, mimari şemalar)</t>
  </si>
  <si>
    <t xml:space="preserve"> Teslim ve Kapanış Raporlarının Hazırlanması</t>
  </si>
  <si>
    <t>[ZeroBite Projesi] Proje Takvimi</t>
  </si>
  <si>
    <t>User Flow Analizi</t>
  </si>
  <si>
    <t>UI Tasarımı</t>
  </si>
  <si>
    <t xml:space="preserve">UX Tasarımı </t>
  </si>
  <si>
    <t>Selma Adıyaman</t>
  </si>
  <si>
    <t>Cemil Öztürk</t>
  </si>
  <si>
    <t>Hayrunnisa İsen</t>
  </si>
  <si>
    <t xml:space="preserve">Selma Adıyaman </t>
  </si>
  <si>
    <t>Sümeyra Hızal</t>
  </si>
  <si>
    <t>Ali Çelebi</t>
  </si>
  <si>
    <t>Eslem Kara</t>
  </si>
  <si>
    <t>Metehan Aslan</t>
  </si>
  <si>
    <t>Yunus Yılmaz</t>
  </si>
  <si>
    <t xml:space="preserve"> Fizibilite Alanlarının Belirlenmesi</t>
  </si>
  <si>
    <t xml:space="preserve"> Fizibilte Analizleri</t>
  </si>
  <si>
    <t xml:space="preserve"> Bütünleşik Değerlendirme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</si>
</sst>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0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2" borderId="10" xfId="0" applyFont="1" applyFill="1" applyBorder="1" applyAlignment="1">
      <alignment horizontal="left" vertical="center"/>
    </xf>
    <xf numFmtId="0" fontId="37" fillId="22" borderId="10" xfId="0" applyFont="1" applyFill="1" applyBorder="1" applyAlignment="1">
      <alignment vertical="center"/>
    </xf>
    <xf numFmtId="0" fontId="37" fillId="22" borderId="10" xfId="0" applyFont="1" applyFill="1" applyBorder="1" applyAlignment="1">
      <alignment horizontal="center" vertical="center"/>
    </xf>
    <xf numFmtId="1" fontId="37" fillId="22" borderId="10" xfId="40" applyNumberFormat="1" applyFont="1" applyFill="1" applyBorder="1" applyAlignment="1" applyProtection="1">
      <alignment horizontal="center" vertical="center"/>
    </xf>
    <xf numFmtId="9" fontId="37" fillId="22" borderId="10" xfId="40" applyFont="1" applyFill="1" applyBorder="1" applyAlignment="1" applyProtection="1">
      <alignment horizontal="center" vertical="center"/>
    </xf>
    <xf numFmtId="1" fontId="37" fillId="22" borderId="10" xfId="0" applyNumberFormat="1" applyFont="1" applyFill="1" applyBorder="1" applyAlignment="1">
      <alignment horizontal="center" vertical="center"/>
    </xf>
    <xf numFmtId="0" fontId="37" fillId="0" borderId="10" xfId="0" applyFont="1" applyBorder="1" applyAlignment="1">
      <alignment horizontal="left" vertical="center"/>
    </xf>
    <xf numFmtId="1" fontId="42" fillId="24" borderId="11" xfId="0" applyNumberFormat="1" applyFont="1" applyFill="1" applyBorder="1" applyAlignment="1">
      <alignment horizontal="center" vertical="center"/>
    </xf>
    <xf numFmtId="9" fontId="42" fillId="24" borderId="11" xfId="40" applyFont="1" applyFill="1" applyBorder="1" applyAlignment="1" applyProtection="1">
      <alignment horizontal="center" vertical="center"/>
    </xf>
    <xf numFmtId="1" fontId="42" fillId="0" borderId="11" xfId="0" applyNumberFormat="1" applyFont="1" applyBorder="1" applyAlignment="1">
      <alignment horizontal="center" vertical="center"/>
    </xf>
    <xf numFmtId="0" fontId="37" fillId="0" borderId="0" xfId="0" applyFont="1" applyAlignment="1">
      <alignment vertical="center"/>
    </xf>
    <xf numFmtId="0" fontId="42" fillId="0" borderId="11" xfId="0" quotePrefix="1" applyFont="1" applyBorder="1" applyAlignment="1">
      <alignment horizontal="center" vertical="center"/>
    </xf>
    <xf numFmtId="0" fontId="42" fillId="0" borderId="11" xfId="0" applyFont="1" applyBorder="1" applyAlignment="1">
      <alignment vertical="center"/>
    </xf>
    <xf numFmtId="0" fontId="42" fillId="0" borderId="11" xfId="0" applyFont="1" applyBorder="1" applyAlignment="1">
      <alignment horizontal="left" vertical="center"/>
    </xf>
    <xf numFmtId="166" fontId="3" fillId="0" borderId="12" xfId="0" applyNumberFormat="1" applyFont="1" applyBorder="1" applyAlignment="1">
      <alignment horizontal="center" vertical="center" shrinkToFit="1"/>
    </xf>
    <xf numFmtId="0" fontId="41" fillId="22" borderId="13" xfId="0" applyFont="1" applyFill="1" applyBorder="1" applyAlignment="1">
      <alignment horizontal="left" vertical="center"/>
    </xf>
    <xf numFmtId="0" fontId="41" fillId="22" borderId="13" xfId="0" applyFont="1" applyFill="1" applyBorder="1" applyAlignment="1">
      <alignment vertical="center"/>
    </xf>
    <xf numFmtId="0" fontId="37" fillId="22" borderId="13" xfId="0" applyFont="1" applyFill="1" applyBorder="1" applyAlignment="1">
      <alignment vertical="center"/>
    </xf>
    <xf numFmtId="0" fontId="37" fillId="22" borderId="13" xfId="0" applyFont="1" applyFill="1" applyBorder="1" applyAlignment="1">
      <alignment horizontal="center" vertical="center"/>
    </xf>
    <xf numFmtId="165" fontId="37" fillId="22" borderId="13" xfId="0" applyNumberFormat="1" applyFont="1" applyFill="1" applyBorder="1" applyAlignment="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44" fillId="22" borderId="13" xfId="0" applyNumberFormat="1" applyFont="1" applyFill="1" applyBorder="1" applyAlignment="1">
      <alignment horizontal="center" vertical="center"/>
    </xf>
    <xf numFmtId="1" fontId="45" fillId="0" borderId="11" xfId="0" applyNumberFormat="1" applyFont="1" applyBorder="1" applyAlignment="1">
      <alignment horizontal="center" vertical="center"/>
    </xf>
    <xf numFmtId="1" fontId="44" fillId="22" borderId="10" xfId="0" applyNumberFormat="1" applyFont="1" applyFill="1" applyBorder="1" applyAlignment="1">
      <alignment horizontal="center" vertical="center"/>
    </xf>
    <xf numFmtId="165" fontId="37" fillId="22" borderId="10" xfId="0" applyNumberFormat="1" applyFont="1" applyFill="1" applyBorder="1" applyAlignment="1">
      <alignment horizontal="center" vertical="center"/>
    </xf>
    <xf numFmtId="0" fontId="37" fillId="22" borderId="13" xfId="0" applyFont="1" applyFill="1" applyBorder="1" applyAlignment="1">
      <alignment horizontal="left" vertical="center"/>
    </xf>
    <xf numFmtId="0" fontId="37" fillId="22" borderId="10" xfId="0" applyFont="1" applyFill="1" applyBorder="1" applyAlignment="1">
      <alignment horizontal="left" vertical="center"/>
    </xf>
    <xf numFmtId="0" fontId="46" fillId="0" borderId="0" xfId="0" applyFont="1"/>
    <xf numFmtId="0" fontId="46" fillId="0" borderId="0" xfId="0" applyFont="1" applyAlignment="1">
      <alignment horizontal="right" vertical="center"/>
    </xf>
    <xf numFmtId="165" fontId="37" fillId="22" borderId="13" xfId="0" applyNumberFormat="1" applyFont="1" applyFill="1" applyBorder="1" applyAlignment="1">
      <alignment horizontal="center" vertical="center"/>
    </xf>
    <xf numFmtId="0" fontId="47" fillId="0" borderId="17" xfId="0" applyFont="1" applyBorder="1" applyAlignment="1">
      <alignment horizontal="left" vertical="center"/>
    </xf>
    <xf numFmtId="0" fontId="47" fillId="0" borderId="17" xfId="0" applyFont="1" applyBorder="1" applyAlignment="1">
      <alignment horizontal="center" vertical="center" wrapText="1"/>
    </xf>
    <xf numFmtId="0" fontId="48" fillId="0" borderId="17" xfId="0" applyFont="1" applyBorder="1" applyAlignment="1">
      <alignment horizontal="center" vertical="center" wrapText="1"/>
    </xf>
    <xf numFmtId="0" fontId="47" fillId="0" borderId="17" xfId="0" applyFont="1" applyBorder="1" applyAlignment="1">
      <alignment horizontal="center" vertical="center"/>
    </xf>
    <xf numFmtId="0" fontId="37" fillId="0" borderId="18" xfId="0" applyFont="1" applyBorder="1" applyAlignment="1">
      <alignment horizontal="center" vertical="center" shrinkToFit="1"/>
    </xf>
    <xf numFmtId="0" fontId="49" fillId="0" borderId="0" xfId="0" applyFont="1" applyAlignment="1" applyProtection="1">
      <alignment vertical="center"/>
      <protection locked="0"/>
    </xf>
    <xf numFmtId="0" fontId="40" fillId="0" borderId="19" xfId="0" applyFont="1" applyBorder="1" applyAlignment="1" applyProtection="1">
      <alignment horizontal="center" vertical="center"/>
      <protection locked="0"/>
    </xf>
    <xf numFmtId="0" fontId="1" fillId="0" borderId="0" xfId="0" applyFont="1" applyAlignment="1">
      <alignment horizontal="right" vertical="center"/>
    </xf>
    <xf numFmtId="0" fontId="51"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2" fillId="0" borderId="0" xfId="0" applyFont="1" applyAlignment="1">
      <alignment wrapText="1"/>
    </xf>
    <xf numFmtId="0" fontId="32" fillId="0" borderId="0" xfId="34" applyFont="1" applyAlignment="1" applyProtection="1"/>
    <xf numFmtId="0" fontId="52" fillId="0" borderId="0" xfId="0" applyFont="1" applyAlignment="1">
      <alignment horizontal="left" wrapText="1"/>
    </xf>
    <xf numFmtId="0" fontId="52" fillId="0" borderId="0" xfId="0" applyFont="1" applyAlignment="1">
      <alignment vertical="center" wrapText="1"/>
    </xf>
    <xf numFmtId="0" fontId="53" fillId="0" borderId="0" xfId="0" applyFont="1" applyAlignment="1">
      <alignment vertical="center"/>
    </xf>
    <xf numFmtId="0" fontId="53" fillId="0" borderId="0" xfId="0" applyFont="1"/>
    <xf numFmtId="0" fontId="54" fillId="0" borderId="0" xfId="0" applyFont="1" applyAlignment="1">
      <alignment vertical="center" wrapText="1"/>
    </xf>
    <xf numFmtId="0" fontId="32" fillId="0" borderId="0" xfId="34" applyFont="1" applyFill="1" applyBorder="1" applyAlignment="1" applyProtection="1">
      <alignment vertical="center"/>
    </xf>
    <xf numFmtId="0" fontId="56" fillId="0" borderId="0" xfId="0" applyFont="1" applyAlignment="1">
      <alignment horizontal="right"/>
    </xf>
    <xf numFmtId="0" fontId="52" fillId="0" borderId="0" xfId="0" applyFont="1"/>
    <xf numFmtId="0" fontId="52" fillId="0" borderId="0" xfId="0" applyFont="1" applyAlignment="1">
      <alignment horizontal="left" indent="1"/>
    </xf>
    <xf numFmtId="0" fontId="52" fillId="0" borderId="0" xfId="0" quotePrefix="1" applyFont="1" applyAlignment="1">
      <alignment horizontal="left" wrapText="1" indent="1"/>
    </xf>
    <xf numFmtId="0" fontId="31" fillId="0" borderId="0" xfId="0" quotePrefix="1" applyFont="1" applyAlignment="1">
      <alignment horizontal="left" indent="1"/>
    </xf>
    <xf numFmtId="0" fontId="56" fillId="0" borderId="0" xfId="0" applyFont="1" applyAlignment="1">
      <alignment horizontal="left" wrapText="1"/>
    </xf>
    <xf numFmtId="0" fontId="52" fillId="0" borderId="0" xfId="0" applyFont="1" applyAlignment="1">
      <alignment horizontal="left" vertical="center" wrapText="1"/>
    </xf>
    <xf numFmtId="0" fontId="58" fillId="0" borderId="0" xfId="0" applyFont="1" applyAlignment="1">
      <alignment horizontal="right"/>
    </xf>
    <xf numFmtId="0" fontId="59" fillId="0" borderId="0" xfId="0" applyFont="1" applyAlignment="1">
      <alignment vertical="center" wrapText="1"/>
    </xf>
    <xf numFmtId="0" fontId="52" fillId="0" borderId="0" xfId="0" quotePrefix="1" applyFont="1" applyAlignment="1">
      <alignment wrapText="1"/>
    </xf>
    <xf numFmtId="0" fontId="59" fillId="0" borderId="0" xfId="0" applyFont="1"/>
    <xf numFmtId="0" fontId="10" fillId="0" borderId="0" xfId="0" applyFont="1" applyProtection="1">
      <protection locked="0"/>
    </xf>
    <xf numFmtId="0" fontId="58" fillId="0" borderId="0" xfId="0" applyFont="1"/>
    <xf numFmtId="14" fontId="42" fillId="23" borderId="11" xfId="0" applyNumberFormat="1" applyFont="1" applyFill="1" applyBorder="1" applyAlignment="1">
      <alignment horizontal="center" vertical="center"/>
    </xf>
    <xf numFmtId="14" fontId="42" fillId="0" borderId="11" xfId="0" applyNumberFormat="1" applyFont="1" applyBorder="1" applyAlignment="1">
      <alignment horizontal="center" vertical="center"/>
    </xf>
    <xf numFmtId="0" fontId="42" fillId="0" borderId="11" xfId="0" applyFont="1" applyBorder="1" applyAlignment="1">
      <alignment vertical="center" wrapText="1"/>
    </xf>
    <xf numFmtId="0" fontId="37" fillId="0" borderId="13" xfId="0" applyFont="1" applyBorder="1" applyAlignment="1">
      <alignment vertical="center"/>
    </xf>
    <xf numFmtId="0" fontId="37" fillId="0" borderId="10" xfId="0" applyFont="1" applyBorder="1" applyAlignment="1">
      <alignment vertical="center"/>
    </xf>
    <xf numFmtId="0" fontId="43" fillId="0" borderId="15" xfId="0" applyFont="1" applyBorder="1" applyAlignment="1">
      <alignment horizontal="center" vertical="center"/>
    </xf>
    <xf numFmtId="0" fontId="43" fillId="0" borderId="12" xfId="0" applyFont="1" applyBorder="1" applyAlignment="1">
      <alignment horizontal="center" vertical="center"/>
    </xf>
    <xf numFmtId="0" fontId="43" fillId="0" borderId="16" xfId="0" applyFont="1" applyBorder="1" applyAlignment="1">
      <alignment horizontal="center" vertical="center"/>
    </xf>
    <xf numFmtId="167" fontId="40" fillId="0" borderId="15" xfId="0" applyNumberFormat="1" applyFont="1" applyBorder="1" applyAlignment="1">
      <alignment horizontal="center" vertical="center"/>
    </xf>
    <xf numFmtId="167" fontId="40" fillId="0" borderId="12" xfId="0" applyNumberFormat="1" applyFont="1" applyBorder="1" applyAlignment="1">
      <alignment horizontal="center" vertical="center"/>
    </xf>
    <xf numFmtId="167" fontId="40" fillId="0" borderId="16" xfId="0" applyNumberFormat="1" applyFont="1" applyBorder="1" applyAlignment="1">
      <alignment horizontal="center" vertical="center"/>
    </xf>
    <xf numFmtId="0" fontId="50" fillId="0" borderId="0" xfId="34" applyFont="1" applyBorder="1" applyAlignment="1" applyProtection="1">
      <alignment horizontal="left" vertical="center"/>
    </xf>
    <xf numFmtId="164" fontId="40" fillId="0" borderId="14" xfId="0" applyNumberFormat="1" applyFont="1" applyBorder="1" applyAlignment="1" applyProtection="1">
      <alignment horizontal="center" vertical="center" shrinkToFit="1"/>
      <protection locked="0"/>
    </xf>
    <xf numFmtId="164" fontId="40" fillId="0" borderId="19" xfId="0" applyNumberFormat="1" applyFont="1" applyBorder="1" applyAlignment="1" applyProtection="1">
      <alignment horizontal="center" vertical="center" shrinkToFit="1"/>
      <protection locked="0"/>
    </xf>
    <xf numFmtId="0" fontId="51"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771525</xdr:colOff>
      <xdr:row>5</xdr:row>
      <xdr:rowOff>142875</xdr:rowOff>
    </xdr:from>
    <xdr:to>
      <xdr:col>17</xdr:col>
      <xdr:colOff>57150</xdr:colOff>
      <xdr:row>10</xdr:row>
      <xdr:rowOff>88053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80"/>
  <sheetViews>
    <sheetView showGridLines="0" tabSelected="1" zoomScale="97" zoomScaleNormal="95" workbookViewId="0">
      <pane ySplit="7" topLeftCell="A17" activePane="bottomLeft" state="frozen"/>
      <selection pane="bottomLeft" activeCell="B32" sqref="B32"/>
    </sheetView>
  </sheetViews>
  <sheetFormatPr defaultColWidth="9.21875" defaultRowHeight="13.2" x14ac:dyDescent="0.25"/>
  <cols>
    <col min="1" max="1" width="6.88671875" customWidth="1"/>
    <col min="2" max="2" width="34.33203125" customWidth="1"/>
    <col min="3" max="3" width="21.44140625" bestFit="1" customWidth="1"/>
    <col min="4" max="4" width="6.88671875" hidden="1" customWidth="1"/>
    <col min="5" max="6" width="12" customWidth="1"/>
    <col min="7" max="7" width="5.88671875" customWidth="1"/>
    <col min="8" max="8" width="6.5546875" customWidth="1"/>
    <col min="9" max="9" width="6.44140625" customWidth="1"/>
    <col min="10" max="10" width="1.88671875" customWidth="1"/>
    <col min="11" max="108" width="2.44140625" customWidth="1"/>
  </cols>
  <sheetData>
    <row r="1" spans="1:108" ht="30" customHeight="1" x14ac:dyDescent="0.25">
      <c r="A1" s="57" t="s">
        <v>157</v>
      </c>
      <c r="B1" s="15"/>
      <c r="C1" s="15"/>
      <c r="D1" s="15"/>
      <c r="E1" s="15"/>
      <c r="F1" s="15"/>
      <c r="I1" s="59"/>
      <c r="K1" s="96"/>
      <c r="L1" s="96"/>
      <c r="M1" s="96"/>
      <c r="N1" s="96"/>
      <c r="O1" s="96"/>
      <c r="P1" s="96"/>
      <c r="Q1" s="96"/>
      <c r="R1" s="96"/>
      <c r="S1" s="96"/>
      <c r="T1" s="96"/>
      <c r="U1" s="96"/>
      <c r="V1" s="96"/>
      <c r="W1" s="96"/>
      <c r="X1" s="96"/>
      <c r="Y1" s="96"/>
      <c r="Z1" s="96"/>
      <c r="AA1" s="96"/>
      <c r="AB1" s="96"/>
      <c r="AC1" s="96"/>
      <c r="AD1" s="96"/>
      <c r="AE1" s="96"/>
    </row>
    <row r="2" spans="1:108" ht="18" customHeight="1" x14ac:dyDescent="0.25">
      <c r="A2" s="17" t="s">
        <v>90</v>
      </c>
      <c r="B2" s="7"/>
      <c r="C2" s="7"/>
      <c r="D2" s="11"/>
      <c r="E2" s="83"/>
      <c r="F2" s="83"/>
      <c r="H2" s="1"/>
      <c r="I2" s="59"/>
    </row>
    <row r="3" spans="1:108" ht="13.8" x14ac:dyDescent="0.25">
      <c r="A3" s="17"/>
      <c r="B3" s="2"/>
      <c r="H3" s="1"/>
      <c r="K3" s="9"/>
      <c r="L3" s="9"/>
      <c r="M3" s="9"/>
      <c r="N3" s="9"/>
      <c r="O3" s="9"/>
      <c r="P3" s="9"/>
      <c r="Q3" s="9"/>
      <c r="R3" s="9"/>
      <c r="S3" s="9"/>
      <c r="T3" s="9"/>
      <c r="U3" s="9"/>
      <c r="V3" s="9"/>
      <c r="W3" s="9"/>
      <c r="X3" s="9"/>
      <c r="Y3" s="9"/>
      <c r="Z3" s="9"/>
      <c r="AA3" s="9"/>
    </row>
    <row r="4" spans="1:108" ht="17.25" customHeight="1" x14ac:dyDescent="0.25">
      <c r="A4" s="49"/>
      <c r="B4" s="50" t="s">
        <v>78</v>
      </c>
      <c r="C4" s="98">
        <v>45720</v>
      </c>
      <c r="D4" s="98"/>
      <c r="E4" s="98"/>
      <c r="F4" s="50" t="s">
        <v>80</v>
      </c>
      <c r="G4" s="50" t="s">
        <v>81</v>
      </c>
      <c r="H4" s="58">
        <v>1</v>
      </c>
      <c r="I4" s="2"/>
      <c r="J4" s="16"/>
      <c r="K4" s="90" t="str">
        <f>"Hafta "&amp;(K6-($C$4-WEEKDAY($C$4,1)+2))/7+1</f>
        <v>Hafta 1</v>
      </c>
      <c r="L4" s="91"/>
      <c r="M4" s="91"/>
      <c r="N4" s="91"/>
      <c r="O4" s="91"/>
      <c r="P4" s="91"/>
      <c r="Q4" s="92"/>
      <c r="R4" s="90" t="str">
        <f>"Hafta "&amp;(R6-($C$4-WEEKDAY($C$4,1)+2))/7+1</f>
        <v>Hafta 2</v>
      </c>
      <c r="S4" s="91"/>
      <c r="T4" s="91"/>
      <c r="U4" s="91"/>
      <c r="V4" s="91"/>
      <c r="W4" s="91"/>
      <c r="X4" s="92"/>
      <c r="Y4" s="90" t="str">
        <f>"Hafta "&amp;(Y6-($C$4-WEEKDAY($C$4,1)+2))/7+1</f>
        <v>Hafta 3</v>
      </c>
      <c r="Z4" s="91"/>
      <c r="AA4" s="91"/>
      <c r="AB4" s="91"/>
      <c r="AC4" s="91"/>
      <c r="AD4" s="91"/>
      <c r="AE4" s="92"/>
      <c r="AF4" s="90" t="str">
        <f>"Hafta "&amp;(AF6-($C$4-WEEKDAY($C$4,1)+2))/7+1</f>
        <v>Hafta 4</v>
      </c>
      <c r="AG4" s="91"/>
      <c r="AH4" s="91"/>
      <c r="AI4" s="91"/>
      <c r="AJ4" s="91"/>
      <c r="AK4" s="91"/>
      <c r="AL4" s="92"/>
      <c r="AM4" s="90" t="str">
        <f>"Hafta "&amp;(AM6-($C$4-WEEKDAY($C$4,1)+2))/7+1</f>
        <v>Hafta 5</v>
      </c>
      <c r="AN4" s="91"/>
      <c r="AO4" s="91"/>
      <c r="AP4" s="91"/>
      <c r="AQ4" s="91"/>
      <c r="AR4" s="91"/>
      <c r="AS4" s="92"/>
      <c r="AT4" s="90" t="str">
        <f>"Hafta "&amp;(AT6-($C$4-WEEKDAY($C$4,1)+2))/7+1</f>
        <v>Hafta 6</v>
      </c>
      <c r="AU4" s="91"/>
      <c r="AV4" s="91"/>
      <c r="AW4" s="91"/>
      <c r="AX4" s="91"/>
      <c r="AY4" s="91"/>
      <c r="AZ4" s="92"/>
      <c r="BA4" s="90" t="str">
        <f>"Hafta "&amp;(BA6-($C$4-WEEKDAY($C$4,1)+2))/7+1</f>
        <v>Hafta 7</v>
      </c>
      <c r="BB4" s="91"/>
      <c r="BC4" s="91"/>
      <c r="BD4" s="91"/>
      <c r="BE4" s="91"/>
      <c r="BF4" s="91"/>
      <c r="BG4" s="92"/>
      <c r="BH4" s="90" t="str">
        <f>"Hafta "&amp;(BH6-($C$4-WEEKDAY($C$4,1)+2))/7+1</f>
        <v>Hafta 8</v>
      </c>
      <c r="BI4" s="91"/>
      <c r="BJ4" s="91"/>
      <c r="BK4" s="91"/>
      <c r="BL4" s="91"/>
      <c r="BM4" s="91"/>
      <c r="BN4" s="92"/>
      <c r="BO4" s="90" t="str">
        <f>"Hafta "&amp;(BO6-($C$4-WEEKDAY($C$4,1)+2))/7+1</f>
        <v>Hafta 9</v>
      </c>
      <c r="BP4" s="91"/>
      <c r="BQ4" s="91"/>
      <c r="BR4" s="91"/>
      <c r="BS4" s="91"/>
      <c r="BT4" s="91"/>
      <c r="BU4" s="92"/>
      <c r="BV4" s="90" t="str">
        <f>"Hafta "&amp;(BV6-($C$4-WEEKDAY($C$4,1)+2))/7+1</f>
        <v>Hafta 10</v>
      </c>
      <c r="BW4" s="91"/>
      <c r="BX4" s="91"/>
      <c r="BY4" s="91"/>
      <c r="BZ4" s="91"/>
      <c r="CA4" s="91"/>
      <c r="CB4" s="92"/>
      <c r="CC4" s="90" t="str">
        <f>"Hafta "&amp;(CC6-($C$4-WEEKDAY($C$4,1)+2))/7+1</f>
        <v>Hafta 11</v>
      </c>
      <c r="CD4" s="91"/>
      <c r="CE4" s="91"/>
      <c r="CF4" s="91"/>
      <c r="CG4" s="91"/>
      <c r="CH4" s="91"/>
      <c r="CI4" s="92"/>
      <c r="CJ4" s="90" t="str">
        <f>"Hafta "&amp;(CJ6-($C$4-WEEKDAY($C$4,1)+2))/7+1</f>
        <v>Hafta 12</v>
      </c>
      <c r="CK4" s="91"/>
      <c r="CL4" s="91"/>
      <c r="CM4" s="91"/>
      <c r="CN4" s="91"/>
      <c r="CO4" s="91"/>
      <c r="CP4" s="92"/>
      <c r="CQ4" s="90" t="str">
        <f>"Hafta "&amp;(CQ6-($C$4-WEEKDAY($C$4,1)+2))/7+1</f>
        <v>Hafta 13</v>
      </c>
      <c r="CR4" s="91"/>
      <c r="CS4" s="91"/>
      <c r="CT4" s="91"/>
      <c r="CU4" s="91"/>
      <c r="CV4" s="91"/>
      <c r="CW4" s="92"/>
      <c r="CX4" s="90" t="str">
        <f>"Hafta "&amp;(CX6-($C$4-WEEKDAY($C$4,1)+2))/7+1</f>
        <v>Hafta 14</v>
      </c>
      <c r="CY4" s="91"/>
      <c r="CZ4" s="91"/>
      <c r="DA4" s="91"/>
      <c r="DB4" s="91"/>
      <c r="DC4" s="91"/>
      <c r="DD4" s="92"/>
    </row>
    <row r="5" spans="1:108" ht="17.25" customHeight="1" x14ac:dyDescent="0.25">
      <c r="A5" s="49"/>
      <c r="B5" s="50" t="s">
        <v>79</v>
      </c>
      <c r="C5" s="97" t="s">
        <v>161</v>
      </c>
      <c r="D5" s="97"/>
      <c r="E5" s="97"/>
      <c r="F5" s="49"/>
      <c r="G5" s="49"/>
      <c r="H5" s="49"/>
      <c r="I5" s="49"/>
      <c r="J5" s="16"/>
      <c r="K5" s="93">
        <f>K6</f>
        <v>45719</v>
      </c>
      <c r="L5" s="94"/>
      <c r="M5" s="94"/>
      <c r="N5" s="94"/>
      <c r="O5" s="94"/>
      <c r="P5" s="94"/>
      <c r="Q5" s="95"/>
      <c r="R5" s="93">
        <f>R6</f>
        <v>45726</v>
      </c>
      <c r="S5" s="94"/>
      <c r="T5" s="94"/>
      <c r="U5" s="94"/>
      <c r="V5" s="94"/>
      <c r="W5" s="94"/>
      <c r="X5" s="95"/>
      <c r="Y5" s="93">
        <f>Y6</f>
        <v>45733</v>
      </c>
      <c r="Z5" s="94"/>
      <c r="AA5" s="94"/>
      <c r="AB5" s="94"/>
      <c r="AC5" s="94"/>
      <c r="AD5" s="94"/>
      <c r="AE5" s="95"/>
      <c r="AF5" s="93">
        <f>AF6</f>
        <v>45740</v>
      </c>
      <c r="AG5" s="94"/>
      <c r="AH5" s="94"/>
      <c r="AI5" s="94"/>
      <c r="AJ5" s="94"/>
      <c r="AK5" s="94"/>
      <c r="AL5" s="95"/>
      <c r="AM5" s="93">
        <f>AM6</f>
        <v>45747</v>
      </c>
      <c r="AN5" s="94"/>
      <c r="AO5" s="94"/>
      <c r="AP5" s="94"/>
      <c r="AQ5" s="94"/>
      <c r="AR5" s="94"/>
      <c r="AS5" s="95"/>
      <c r="AT5" s="93">
        <f>AT6</f>
        <v>45754</v>
      </c>
      <c r="AU5" s="94"/>
      <c r="AV5" s="94"/>
      <c r="AW5" s="94"/>
      <c r="AX5" s="94"/>
      <c r="AY5" s="94"/>
      <c r="AZ5" s="95"/>
      <c r="BA5" s="93">
        <f>BA6</f>
        <v>45761</v>
      </c>
      <c r="BB5" s="94"/>
      <c r="BC5" s="94"/>
      <c r="BD5" s="94"/>
      <c r="BE5" s="94"/>
      <c r="BF5" s="94"/>
      <c r="BG5" s="95"/>
      <c r="BH5" s="93">
        <f>BH6</f>
        <v>45768</v>
      </c>
      <c r="BI5" s="94"/>
      <c r="BJ5" s="94"/>
      <c r="BK5" s="94"/>
      <c r="BL5" s="94"/>
      <c r="BM5" s="94"/>
      <c r="BN5" s="95"/>
      <c r="BO5" s="93">
        <f>BO6</f>
        <v>45775</v>
      </c>
      <c r="BP5" s="94"/>
      <c r="BQ5" s="94"/>
      <c r="BR5" s="94"/>
      <c r="BS5" s="94"/>
      <c r="BT5" s="94"/>
      <c r="BU5" s="95"/>
      <c r="BV5" s="93">
        <f>BV6</f>
        <v>45782</v>
      </c>
      <c r="BW5" s="94"/>
      <c r="BX5" s="94"/>
      <c r="BY5" s="94"/>
      <c r="BZ5" s="94"/>
      <c r="CA5" s="94"/>
      <c r="CB5" s="95"/>
      <c r="CC5" s="93">
        <f>CC6</f>
        <v>45789</v>
      </c>
      <c r="CD5" s="94"/>
      <c r="CE5" s="94"/>
      <c r="CF5" s="94"/>
      <c r="CG5" s="94"/>
      <c r="CH5" s="94"/>
      <c r="CI5" s="95"/>
      <c r="CJ5" s="93">
        <f>CJ6</f>
        <v>45796</v>
      </c>
      <c r="CK5" s="94"/>
      <c r="CL5" s="94"/>
      <c r="CM5" s="94"/>
      <c r="CN5" s="94"/>
      <c r="CO5" s="94"/>
      <c r="CP5" s="95"/>
      <c r="CQ5" s="93">
        <f>CQ6</f>
        <v>45803</v>
      </c>
      <c r="CR5" s="94"/>
      <c r="CS5" s="94"/>
      <c r="CT5" s="94"/>
      <c r="CU5" s="94"/>
      <c r="CV5" s="94"/>
      <c r="CW5" s="95"/>
      <c r="CX5" s="93">
        <f>CX6</f>
        <v>45810</v>
      </c>
      <c r="CY5" s="94"/>
      <c r="CZ5" s="94"/>
      <c r="DA5" s="94"/>
      <c r="DB5" s="94"/>
      <c r="DC5" s="94"/>
      <c r="DD5" s="95"/>
    </row>
    <row r="6" spans="1:108" x14ac:dyDescent="0.25">
      <c r="A6" s="16"/>
      <c r="B6" s="16"/>
      <c r="C6" s="16"/>
      <c r="D6" s="16"/>
      <c r="E6" s="16"/>
      <c r="F6" s="16"/>
      <c r="G6" s="16"/>
      <c r="H6" s="16"/>
      <c r="I6" s="16"/>
      <c r="J6" s="16"/>
      <c r="K6" s="41">
        <f>C4-WEEKDAY(C4,1)+2+7*(H4-1)</f>
        <v>45719</v>
      </c>
      <c r="L6" s="32">
        <f t="shared" ref="L6:AQ6" si="0">K6+1</f>
        <v>45720</v>
      </c>
      <c r="M6" s="32">
        <f t="shared" si="0"/>
        <v>45721</v>
      </c>
      <c r="N6" s="32">
        <f t="shared" si="0"/>
        <v>45722</v>
      </c>
      <c r="O6" s="32">
        <f t="shared" si="0"/>
        <v>45723</v>
      </c>
      <c r="P6" s="32">
        <f t="shared" si="0"/>
        <v>45724</v>
      </c>
      <c r="Q6" s="42">
        <f t="shared" si="0"/>
        <v>45725</v>
      </c>
      <c r="R6" s="41">
        <f t="shared" si="0"/>
        <v>45726</v>
      </c>
      <c r="S6" s="32">
        <f t="shared" si="0"/>
        <v>45727</v>
      </c>
      <c r="T6" s="32">
        <f t="shared" si="0"/>
        <v>45728</v>
      </c>
      <c r="U6" s="32">
        <f t="shared" si="0"/>
        <v>45729</v>
      </c>
      <c r="V6" s="32">
        <f t="shared" si="0"/>
        <v>45730</v>
      </c>
      <c r="W6" s="32">
        <f t="shared" si="0"/>
        <v>45731</v>
      </c>
      <c r="X6" s="42">
        <f t="shared" si="0"/>
        <v>45732</v>
      </c>
      <c r="Y6" s="41">
        <f t="shared" si="0"/>
        <v>45733</v>
      </c>
      <c r="Z6" s="32">
        <f t="shared" si="0"/>
        <v>45734</v>
      </c>
      <c r="AA6" s="32">
        <f t="shared" si="0"/>
        <v>45735</v>
      </c>
      <c r="AB6" s="32">
        <f t="shared" si="0"/>
        <v>45736</v>
      </c>
      <c r="AC6" s="32">
        <f t="shared" si="0"/>
        <v>45737</v>
      </c>
      <c r="AD6" s="32">
        <f t="shared" si="0"/>
        <v>45738</v>
      </c>
      <c r="AE6" s="42">
        <f t="shared" si="0"/>
        <v>45739</v>
      </c>
      <c r="AF6" s="41">
        <f t="shared" si="0"/>
        <v>45740</v>
      </c>
      <c r="AG6" s="32">
        <f t="shared" si="0"/>
        <v>45741</v>
      </c>
      <c r="AH6" s="32">
        <f t="shared" si="0"/>
        <v>45742</v>
      </c>
      <c r="AI6" s="32">
        <f t="shared" si="0"/>
        <v>45743</v>
      </c>
      <c r="AJ6" s="32">
        <f t="shared" si="0"/>
        <v>45744</v>
      </c>
      <c r="AK6" s="32">
        <f t="shared" si="0"/>
        <v>45745</v>
      </c>
      <c r="AL6" s="42">
        <f t="shared" si="0"/>
        <v>45746</v>
      </c>
      <c r="AM6" s="41">
        <f t="shared" si="0"/>
        <v>45747</v>
      </c>
      <c r="AN6" s="32">
        <f t="shared" si="0"/>
        <v>45748</v>
      </c>
      <c r="AO6" s="32">
        <f t="shared" si="0"/>
        <v>45749</v>
      </c>
      <c r="AP6" s="32">
        <f t="shared" si="0"/>
        <v>45750</v>
      </c>
      <c r="AQ6" s="32">
        <f t="shared" si="0"/>
        <v>45751</v>
      </c>
      <c r="AR6" s="32">
        <f t="shared" ref="AR6:BN6" si="1">AQ6+1</f>
        <v>45752</v>
      </c>
      <c r="AS6" s="42">
        <f t="shared" si="1"/>
        <v>45753</v>
      </c>
      <c r="AT6" s="41">
        <f t="shared" si="1"/>
        <v>45754</v>
      </c>
      <c r="AU6" s="32">
        <f t="shared" si="1"/>
        <v>45755</v>
      </c>
      <c r="AV6" s="32">
        <f t="shared" si="1"/>
        <v>45756</v>
      </c>
      <c r="AW6" s="32">
        <f t="shared" si="1"/>
        <v>45757</v>
      </c>
      <c r="AX6" s="32">
        <f t="shared" si="1"/>
        <v>45758</v>
      </c>
      <c r="AY6" s="32">
        <f t="shared" si="1"/>
        <v>45759</v>
      </c>
      <c r="AZ6" s="42">
        <f t="shared" si="1"/>
        <v>45760</v>
      </c>
      <c r="BA6" s="41">
        <f t="shared" si="1"/>
        <v>45761</v>
      </c>
      <c r="BB6" s="32">
        <f t="shared" si="1"/>
        <v>45762</v>
      </c>
      <c r="BC6" s="32">
        <f t="shared" si="1"/>
        <v>45763</v>
      </c>
      <c r="BD6" s="32">
        <f t="shared" si="1"/>
        <v>45764</v>
      </c>
      <c r="BE6" s="32">
        <f t="shared" si="1"/>
        <v>45765</v>
      </c>
      <c r="BF6" s="32">
        <f t="shared" si="1"/>
        <v>45766</v>
      </c>
      <c r="BG6" s="42">
        <f t="shared" si="1"/>
        <v>45767</v>
      </c>
      <c r="BH6" s="41">
        <f t="shared" si="1"/>
        <v>45768</v>
      </c>
      <c r="BI6" s="32">
        <f t="shared" si="1"/>
        <v>45769</v>
      </c>
      <c r="BJ6" s="32">
        <f t="shared" si="1"/>
        <v>45770</v>
      </c>
      <c r="BK6" s="32">
        <f t="shared" si="1"/>
        <v>45771</v>
      </c>
      <c r="BL6" s="32">
        <f t="shared" si="1"/>
        <v>45772</v>
      </c>
      <c r="BM6" s="32">
        <f t="shared" si="1"/>
        <v>45773</v>
      </c>
      <c r="BN6" s="42">
        <f t="shared" si="1"/>
        <v>45774</v>
      </c>
      <c r="BO6" s="41">
        <f t="shared" ref="BO6" si="2">BN6+1</f>
        <v>45775</v>
      </c>
      <c r="BP6" s="32">
        <f t="shared" ref="BP6" si="3">BO6+1</f>
        <v>45776</v>
      </c>
      <c r="BQ6" s="32">
        <f t="shared" ref="BQ6" si="4">BP6+1</f>
        <v>45777</v>
      </c>
      <c r="BR6" s="32">
        <f t="shared" ref="BR6" si="5">BQ6+1</f>
        <v>45778</v>
      </c>
      <c r="BS6" s="32">
        <f t="shared" ref="BS6" si="6">BR6+1</f>
        <v>45779</v>
      </c>
      <c r="BT6" s="32">
        <f t="shared" ref="BT6" si="7">BS6+1</f>
        <v>45780</v>
      </c>
      <c r="BU6" s="42">
        <f t="shared" ref="BU6" si="8">BT6+1</f>
        <v>45781</v>
      </c>
      <c r="BV6" s="41">
        <f t="shared" ref="BV6" si="9">BU6+1</f>
        <v>45782</v>
      </c>
      <c r="BW6" s="32">
        <f t="shared" ref="BW6" si="10">BV6+1</f>
        <v>45783</v>
      </c>
      <c r="BX6" s="32">
        <f t="shared" ref="BX6" si="11">BW6+1</f>
        <v>45784</v>
      </c>
      <c r="BY6" s="32">
        <f t="shared" ref="BY6" si="12">BX6+1</f>
        <v>45785</v>
      </c>
      <c r="BZ6" s="32">
        <f t="shared" ref="BZ6" si="13">BY6+1</f>
        <v>45786</v>
      </c>
      <c r="CA6" s="32">
        <f t="shared" ref="CA6" si="14">BZ6+1</f>
        <v>45787</v>
      </c>
      <c r="CB6" s="42">
        <f t="shared" ref="CB6" si="15">CA6+1</f>
        <v>45788</v>
      </c>
      <c r="CC6" s="41">
        <f t="shared" ref="CC6" si="16">CB6+1</f>
        <v>45789</v>
      </c>
      <c r="CD6" s="32">
        <f t="shared" ref="CD6" si="17">CC6+1</f>
        <v>45790</v>
      </c>
      <c r="CE6" s="32">
        <f t="shared" ref="CE6" si="18">CD6+1</f>
        <v>45791</v>
      </c>
      <c r="CF6" s="32">
        <f t="shared" ref="CF6" si="19">CE6+1</f>
        <v>45792</v>
      </c>
      <c r="CG6" s="32">
        <f t="shared" ref="CG6" si="20">CF6+1</f>
        <v>45793</v>
      </c>
      <c r="CH6" s="32">
        <f t="shared" ref="CH6" si="21">CG6+1</f>
        <v>45794</v>
      </c>
      <c r="CI6" s="42">
        <f t="shared" ref="CI6" si="22">CH6+1</f>
        <v>45795</v>
      </c>
      <c r="CJ6" s="41">
        <f t="shared" ref="CJ6" si="23">CI6+1</f>
        <v>45796</v>
      </c>
      <c r="CK6" s="32">
        <f t="shared" ref="CK6" si="24">CJ6+1</f>
        <v>45797</v>
      </c>
      <c r="CL6" s="32">
        <f t="shared" ref="CL6" si="25">CK6+1</f>
        <v>45798</v>
      </c>
      <c r="CM6" s="32">
        <f t="shared" ref="CM6" si="26">CL6+1</f>
        <v>45799</v>
      </c>
      <c r="CN6" s="32">
        <f t="shared" ref="CN6" si="27">CM6+1</f>
        <v>45800</v>
      </c>
      <c r="CO6" s="32">
        <f t="shared" ref="CO6" si="28">CN6+1</f>
        <v>45801</v>
      </c>
      <c r="CP6" s="42">
        <f t="shared" ref="CP6" si="29">CO6+1</f>
        <v>45802</v>
      </c>
      <c r="CQ6" s="41">
        <f t="shared" ref="CQ6" si="30">CP6+1</f>
        <v>45803</v>
      </c>
      <c r="CR6" s="32">
        <f t="shared" ref="CR6" si="31">CQ6+1</f>
        <v>45804</v>
      </c>
      <c r="CS6" s="32">
        <f t="shared" ref="CS6" si="32">CR6+1</f>
        <v>45805</v>
      </c>
      <c r="CT6" s="32">
        <f t="shared" ref="CT6" si="33">CS6+1</f>
        <v>45806</v>
      </c>
      <c r="CU6" s="32">
        <f t="shared" ref="CU6" si="34">CT6+1</f>
        <v>45807</v>
      </c>
      <c r="CV6" s="32">
        <f t="shared" ref="CV6" si="35">CU6+1</f>
        <v>45808</v>
      </c>
      <c r="CW6" s="42">
        <f t="shared" ref="CW6" si="36">CV6+1</f>
        <v>45809</v>
      </c>
      <c r="CX6" s="41">
        <f t="shared" ref="CX6" si="37">CW6+1</f>
        <v>45810</v>
      </c>
      <c r="CY6" s="32">
        <f t="shared" ref="CY6" si="38">CX6+1</f>
        <v>45811</v>
      </c>
      <c r="CZ6" s="32">
        <f t="shared" ref="CZ6" si="39">CY6+1</f>
        <v>45812</v>
      </c>
      <c r="DA6" s="32">
        <f t="shared" ref="DA6" si="40">CZ6+1</f>
        <v>45813</v>
      </c>
      <c r="DB6" s="32">
        <f t="shared" ref="DB6" si="41">DA6+1</f>
        <v>45814</v>
      </c>
      <c r="DC6" s="32">
        <f t="shared" ref="DC6" si="42">DB6+1</f>
        <v>45815</v>
      </c>
      <c r="DD6" s="42">
        <f t="shared" ref="DD6" si="43">DC6+1</f>
        <v>45816</v>
      </c>
    </row>
    <row r="7" spans="1:108" s="2" customFormat="1" ht="24.6" thickBot="1" x14ac:dyDescent="0.3">
      <c r="A7" s="52" t="s">
        <v>82</v>
      </c>
      <c r="B7" s="52" t="s">
        <v>83</v>
      </c>
      <c r="C7" s="53" t="s">
        <v>84</v>
      </c>
      <c r="D7" s="54" t="s">
        <v>23</v>
      </c>
      <c r="E7" s="55" t="s">
        <v>85</v>
      </c>
      <c r="F7" s="55" t="s">
        <v>86</v>
      </c>
      <c r="G7" s="53" t="s">
        <v>87</v>
      </c>
      <c r="H7" s="53" t="s">
        <v>88</v>
      </c>
      <c r="I7" s="53" t="s">
        <v>89</v>
      </c>
      <c r="J7" s="53"/>
      <c r="K7" s="56" t="str">
        <f t="shared" ref="K7:AP7" si="44">CHOOSE(WEEKDAY(K6,1),"P","P","S","Ç","P","C","C")</f>
        <v>P</v>
      </c>
      <c r="L7" s="56" t="str">
        <f t="shared" si="44"/>
        <v>S</v>
      </c>
      <c r="M7" s="56" t="str">
        <f t="shared" si="44"/>
        <v>Ç</v>
      </c>
      <c r="N7" s="56" t="str">
        <f t="shared" si="44"/>
        <v>P</v>
      </c>
      <c r="O7" s="56" t="str">
        <f t="shared" si="44"/>
        <v>C</v>
      </c>
      <c r="P7" s="56" t="str">
        <f t="shared" si="44"/>
        <v>C</v>
      </c>
      <c r="Q7" s="56" t="str">
        <f t="shared" si="44"/>
        <v>P</v>
      </c>
      <c r="R7" s="56" t="str">
        <f t="shared" si="44"/>
        <v>P</v>
      </c>
      <c r="S7" s="56" t="str">
        <f t="shared" si="44"/>
        <v>S</v>
      </c>
      <c r="T7" s="56" t="str">
        <f t="shared" si="44"/>
        <v>Ç</v>
      </c>
      <c r="U7" s="56" t="str">
        <f t="shared" si="44"/>
        <v>P</v>
      </c>
      <c r="V7" s="56" t="str">
        <f t="shared" si="44"/>
        <v>C</v>
      </c>
      <c r="W7" s="56" t="str">
        <f t="shared" si="44"/>
        <v>C</v>
      </c>
      <c r="X7" s="56" t="str">
        <f t="shared" si="44"/>
        <v>P</v>
      </c>
      <c r="Y7" s="56" t="str">
        <f t="shared" si="44"/>
        <v>P</v>
      </c>
      <c r="Z7" s="56" t="str">
        <f t="shared" si="44"/>
        <v>S</v>
      </c>
      <c r="AA7" s="56" t="str">
        <f t="shared" si="44"/>
        <v>Ç</v>
      </c>
      <c r="AB7" s="56" t="str">
        <f t="shared" si="44"/>
        <v>P</v>
      </c>
      <c r="AC7" s="56" t="str">
        <f t="shared" si="44"/>
        <v>C</v>
      </c>
      <c r="AD7" s="56" t="str">
        <f t="shared" si="44"/>
        <v>C</v>
      </c>
      <c r="AE7" s="56" t="str">
        <f t="shared" si="44"/>
        <v>P</v>
      </c>
      <c r="AF7" s="56" t="str">
        <f t="shared" si="44"/>
        <v>P</v>
      </c>
      <c r="AG7" s="56" t="str">
        <f t="shared" si="44"/>
        <v>S</v>
      </c>
      <c r="AH7" s="56" t="str">
        <f t="shared" si="44"/>
        <v>Ç</v>
      </c>
      <c r="AI7" s="56" t="str">
        <f t="shared" si="44"/>
        <v>P</v>
      </c>
      <c r="AJ7" s="56" t="str">
        <f t="shared" si="44"/>
        <v>C</v>
      </c>
      <c r="AK7" s="56" t="str">
        <f t="shared" si="44"/>
        <v>C</v>
      </c>
      <c r="AL7" s="56" t="str">
        <f t="shared" si="44"/>
        <v>P</v>
      </c>
      <c r="AM7" s="56" t="str">
        <f t="shared" si="44"/>
        <v>P</v>
      </c>
      <c r="AN7" s="56" t="str">
        <f t="shared" si="44"/>
        <v>S</v>
      </c>
      <c r="AO7" s="56" t="str">
        <f t="shared" si="44"/>
        <v>Ç</v>
      </c>
      <c r="AP7" s="56" t="str">
        <f t="shared" si="44"/>
        <v>P</v>
      </c>
      <c r="AQ7" s="56" t="str">
        <f t="shared" ref="AQ7:BV7" si="45">CHOOSE(WEEKDAY(AQ6,1),"P","P","S","Ç","P","C","C")</f>
        <v>C</v>
      </c>
      <c r="AR7" s="56" t="str">
        <f t="shared" si="45"/>
        <v>C</v>
      </c>
      <c r="AS7" s="56" t="str">
        <f t="shared" si="45"/>
        <v>P</v>
      </c>
      <c r="AT7" s="56" t="str">
        <f t="shared" si="45"/>
        <v>P</v>
      </c>
      <c r="AU7" s="56" t="str">
        <f t="shared" si="45"/>
        <v>S</v>
      </c>
      <c r="AV7" s="56" t="str">
        <f t="shared" si="45"/>
        <v>Ç</v>
      </c>
      <c r="AW7" s="56" t="str">
        <f t="shared" si="45"/>
        <v>P</v>
      </c>
      <c r="AX7" s="56" t="str">
        <f t="shared" si="45"/>
        <v>C</v>
      </c>
      <c r="AY7" s="56" t="str">
        <f t="shared" si="45"/>
        <v>C</v>
      </c>
      <c r="AZ7" s="56" t="str">
        <f t="shared" si="45"/>
        <v>P</v>
      </c>
      <c r="BA7" s="56" t="str">
        <f t="shared" si="45"/>
        <v>P</v>
      </c>
      <c r="BB7" s="56" t="str">
        <f t="shared" si="45"/>
        <v>S</v>
      </c>
      <c r="BC7" s="56" t="str">
        <f t="shared" si="45"/>
        <v>Ç</v>
      </c>
      <c r="BD7" s="56" t="str">
        <f t="shared" si="45"/>
        <v>P</v>
      </c>
      <c r="BE7" s="56" t="str">
        <f t="shared" si="45"/>
        <v>C</v>
      </c>
      <c r="BF7" s="56" t="str">
        <f t="shared" si="45"/>
        <v>C</v>
      </c>
      <c r="BG7" s="56" t="str">
        <f t="shared" si="45"/>
        <v>P</v>
      </c>
      <c r="BH7" s="56" t="str">
        <f t="shared" si="45"/>
        <v>P</v>
      </c>
      <c r="BI7" s="56" t="str">
        <f t="shared" si="45"/>
        <v>S</v>
      </c>
      <c r="BJ7" s="56" t="str">
        <f t="shared" si="45"/>
        <v>Ç</v>
      </c>
      <c r="BK7" s="56" t="str">
        <f t="shared" si="45"/>
        <v>P</v>
      </c>
      <c r="BL7" s="56" t="str">
        <f t="shared" si="45"/>
        <v>C</v>
      </c>
      <c r="BM7" s="56" t="str">
        <f t="shared" si="45"/>
        <v>C</v>
      </c>
      <c r="BN7" s="56" t="str">
        <f t="shared" si="45"/>
        <v>P</v>
      </c>
      <c r="BO7" s="56" t="str">
        <f t="shared" si="45"/>
        <v>P</v>
      </c>
      <c r="BP7" s="56" t="str">
        <f t="shared" si="45"/>
        <v>S</v>
      </c>
      <c r="BQ7" s="56" t="str">
        <f t="shared" si="45"/>
        <v>Ç</v>
      </c>
      <c r="BR7" s="56" t="str">
        <f t="shared" si="45"/>
        <v>P</v>
      </c>
      <c r="BS7" s="56" t="str">
        <f t="shared" si="45"/>
        <v>C</v>
      </c>
      <c r="BT7" s="56" t="str">
        <f t="shared" si="45"/>
        <v>C</v>
      </c>
      <c r="BU7" s="56" t="str">
        <f t="shared" si="45"/>
        <v>P</v>
      </c>
      <c r="BV7" s="56" t="str">
        <f t="shared" si="45"/>
        <v>P</v>
      </c>
      <c r="BW7" s="56" t="str">
        <f t="shared" ref="BW7:DB7" si="46">CHOOSE(WEEKDAY(BW6,1),"P","P","S","Ç","P","C","C")</f>
        <v>S</v>
      </c>
      <c r="BX7" s="56" t="str">
        <f t="shared" si="46"/>
        <v>Ç</v>
      </c>
      <c r="BY7" s="56" t="str">
        <f t="shared" si="46"/>
        <v>P</v>
      </c>
      <c r="BZ7" s="56" t="str">
        <f t="shared" si="46"/>
        <v>C</v>
      </c>
      <c r="CA7" s="56" t="str">
        <f t="shared" si="46"/>
        <v>C</v>
      </c>
      <c r="CB7" s="56" t="str">
        <f t="shared" si="46"/>
        <v>P</v>
      </c>
      <c r="CC7" s="56" t="str">
        <f t="shared" si="46"/>
        <v>P</v>
      </c>
      <c r="CD7" s="56" t="str">
        <f t="shared" si="46"/>
        <v>S</v>
      </c>
      <c r="CE7" s="56" t="str">
        <f t="shared" si="46"/>
        <v>Ç</v>
      </c>
      <c r="CF7" s="56" t="str">
        <f t="shared" si="46"/>
        <v>P</v>
      </c>
      <c r="CG7" s="56" t="str">
        <f t="shared" si="46"/>
        <v>C</v>
      </c>
      <c r="CH7" s="56" t="str">
        <f t="shared" si="46"/>
        <v>C</v>
      </c>
      <c r="CI7" s="56" t="str">
        <f t="shared" si="46"/>
        <v>P</v>
      </c>
      <c r="CJ7" s="56" t="str">
        <f t="shared" si="46"/>
        <v>P</v>
      </c>
      <c r="CK7" s="56" t="str">
        <f t="shared" si="46"/>
        <v>S</v>
      </c>
      <c r="CL7" s="56" t="str">
        <f t="shared" si="46"/>
        <v>Ç</v>
      </c>
      <c r="CM7" s="56" t="str">
        <f t="shared" si="46"/>
        <v>P</v>
      </c>
      <c r="CN7" s="56" t="str">
        <f t="shared" si="46"/>
        <v>C</v>
      </c>
      <c r="CO7" s="56" t="str">
        <f t="shared" si="46"/>
        <v>C</v>
      </c>
      <c r="CP7" s="56" t="str">
        <f t="shared" si="46"/>
        <v>P</v>
      </c>
      <c r="CQ7" s="56" t="str">
        <f t="shared" si="46"/>
        <v>P</v>
      </c>
      <c r="CR7" s="56" t="str">
        <f t="shared" si="46"/>
        <v>S</v>
      </c>
      <c r="CS7" s="56" t="str">
        <f t="shared" si="46"/>
        <v>Ç</v>
      </c>
      <c r="CT7" s="56" t="str">
        <f t="shared" si="46"/>
        <v>P</v>
      </c>
      <c r="CU7" s="56" t="str">
        <f t="shared" si="46"/>
        <v>C</v>
      </c>
      <c r="CV7" s="56" t="str">
        <f t="shared" si="46"/>
        <v>C</v>
      </c>
      <c r="CW7" s="56" t="str">
        <f t="shared" si="46"/>
        <v>P</v>
      </c>
      <c r="CX7" s="56" t="str">
        <f t="shared" si="46"/>
        <v>P</v>
      </c>
      <c r="CY7" s="56" t="str">
        <f t="shared" si="46"/>
        <v>S</v>
      </c>
      <c r="CZ7" s="56" t="str">
        <f t="shared" si="46"/>
        <v>Ç</v>
      </c>
      <c r="DA7" s="56" t="str">
        <f t="shared" si="46"/>
        <v>P</v>
      </c>
      <c r="DB7" s="56" t="str">
        <f t="shared" si="46"/>
        <v>C</v>
      </c>
      <c r="DC7" s="56" t="str">
        <f t="shared" ref="DC7:DD7" si="47">CHOOSE(WEEKDAY(DC6,1),"P","P","S","Ç","P","C","C")</f>
        <v>C</v>
      </c>
      <c r="DD7" s="56" t="str">
        <f t="shared" si="47"/>
        <v>P</v>
      </c>
    </row>
    <row r="8" spans="1:108" s="19" customFormat="1" ht="17.399999999999999" x14ac:dyDescent="0.25">
      <c r="A8" s="33" t="str">
        <f>IF(ISERROR(VALUE(SUBSTITUTE(prevWBS,".",""))),"1",IF(ISERROR(FIND("`",SUBSTITUTE(prevWBS,".","`",1))),TEXT(VALUE(prevWBS)+1,"#"),TEXT(VALUE(LEFT(prevWBS,FIND("`",SUBSTITUTE(prevWBS,".","`",1))-1))+1,"#")))</f>
        <v>1</v>
      </c>
      <c r="B8" s="34" t="s">
        <v>91</v>
      </c>
      <c r="C8" s="35" t="s">
        <v>161</v>
      </c>
      <c r="D8" s="36"/>
      <c r="E8" s="37">
        <v>45720</v>
      </c>
      <c r="F8" s="51">
        <f>IF(ISBLANK(E8)," - ",IF(G8=0,E8,E8+G8-1))</f>
        <v>45726</v>
      </c>
      <c r="G8" s="38">
        <v>7</v>
      </c>
      <c r="H8" s="39"/>
      <c r="I8" s="40">
        <f t="shared" ref="I8:I63" si="48">IF(OR(F8=0,E8=0)," - ",NETWORKDAYS(E8,F8))</f>
        <v>5</v>
      </c>
      <c r="J8" s="43"/>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row>
    <row r="9" spans="1:108" s="28" customFormat="1" ht="17.399999999999999" x14ac:dyDescent="0.25">
      <c r="A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30" t="s">
        <v>96</v>
      </c>
      <c r="C9" s="88" t="s">
        <v>161</v>
      </c>
      <c r="D9" s="29"/>
      <c r="E9" s="85">
        <v>45720</v>
      </c>
      <c r="F9" s="86">
        <f t="shared" ref="F9:F14" si="49">IF(ISBLANK(E9)," - ",IF(G9=0,E9,E9+G9-1))</f>
        <v>45721</v>
      </c>
      <c r="G9" s="25">
        <v>2</v>
      </c>
      <c r="H9" s="26"/>
      <c r="I9" s="27">
        <f t="shared" si="48"/>
        <v>2</v>
      </c>
      <c r="J9" s="4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08" s="28" customFormat="1" ht="17.399999999999999" x14ac:dyDescent="0.25">
      <c r="A1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87" t="s">
        <v>97</v>
      </c>
      <c r="C10" s="88" t="s">
        <v>161</v>
      </c>
      <c r="D10" s="29"/>
      <c r="E10" s="85">
        <v>45721</v>
      </c>
      <c r="F10" s="86">
        <f t="shared" si="49"/>
        <v>45722</v>
      </c>
      <c r="G10" s="25">
        <v>2</v>
      </c>
      <c r="H10" s="26"/>
      <c r="I10" s="27">
        <f t="shared" si="48"/>
        <v>2</v>
      </c>
      <c r="J10" s="4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row>
    <row r="11" spans="1:108" s="28" customFormat="1" ht="17.399999999999999" x14ac:dyDescent="0.25">
      <c r="A1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30" t="s">
        <v>98</v>
      </c>
      <c r="C11" s="88" t="s">
        <v>161</v>
      </c>
      <c r="D11" s="29"/>
      <c r="E11" s="85">
        <v>45722</v>
      </c>
      <c r="F11" s="86">
        <f t="shared" si="49"/>
        <v>45722</v>
      </c>
      <c r="G11" s="25">
        <v>1</v>
      </c>
      <c r="H11" s="26"/>
      <c r="I11" s="27">
        <f t="shared" si="48"/>
        <v>1</v>
      </c>
      <c r="J11" s="4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row>
    <row r="12" spans="1:108" s="28" customFormat="1" ht="17.399999999999999" x14ac:dyDescent="0.25">
      <c r="A1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30" t="s">
        <v>99</v>
      </c>
      <c r="C12" s="88" t="s">
        <v>161</v>
      </c>
      <c r="D12" s="29"/>
      <c r="E12" s="85">
        <v>45723</v>
      </c>
      <c r="F12" s="86">
        <f>IF(ISBLANK(E12)," - ",IF(G12=0,E12,E12+G12-1))</f>
        <v>45726</v>
      </c>
      <c r="G12" s="25">
        <v>4</v>
      </c>
      <c r="H12" s="26"/>
      <c r="I12" s="27">
        <f t="shared" si="48"/>
        <v>2</v>
      </c>
      <c r="J12" s="4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row>
    <row r="13" spans="1:108" s="28" customFormat="1" ht="17.399999999999999" x14ac:dyDescent="0.25">
      <c r="A1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31" t="s">
        <v>100</v>
      </c>
      <c r="C13" s="88" t="s">
        <v>161</v>
      </c>
      <c r="D13" s="29"/>
      <c r="E13" s="85">
        <v>45723</v>
      </c>
      <c r="F13" s="86">
        <f t="shared" si="49"/>
        <v>45724</v>
      </c>
      <c r="G13" s="25">
        <v>2</v>
      </c>
      <c r="H13" s="26"/>
      <c r="I13" s="27">
        <f t="shared" si="48"/>
        <v>1</v>
      </c>
      <c r="J13" s="4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row>
    <row r="14" spans="1:108" s="28" customFormat="1" ht="17.399999999999999" x14ac:dyDescent="0.25">
      <c r="A1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31" t="s">
        <v>101</v>
      </c>
      <c r="C14" s="88" t="s">
        <v>161</v>
      </c>
      <c r="D14" s="29"/>
      <c r="E14" s="85">
        <v>45724</v>
      </c>
      <c r="F14" s="86">
        <f t="shared" si="49"/>
        <v>45726</v>
      </c>
      <c r="G14" s="25">
        <v>3</v>
      </c>
      <c r="H14" s="26"/>
      <c r="I14" s="27">
        <f t="shared" si="48"/>
        <v>1</v>
      </c>
      <c r="J14" s="4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row>
    <row r="15" spans="1:108" s="19" customFormat="1" ht="17.399999999999999" x14ac:dyDescent="0.25">
      <c r="A15" s="18" t="str">
        <f>IF(ISERROR(VALUE(SUBSTITUTE(prevWBS,".",""))),"1",IF(ISERROR(FIND("`",SUBSTITUTE(prevWBS,".","`",1))),TEXT(VALUE(prevWBS)+1,"#"),TEXT(VALUE(LEFT(prevWBS,FIND("`",SUBSTITUTE(prevWBS,".","`",1))-1))+1,"#")))</f>
        <v>2</v>
      </c>
      <c r="B15" s="34" t="s">
        <v>92</v>
      </c>
      <c r="C15" s="19" t="s">
        <v>162</v>
      </c>
      <c r="D15" s="20"/>
      <c r="E15" s="46">
        <v>45727</v>
      </c>
      <c r="F15" s="46">
        <v>45754</v>
      </c>
      <c r="G15" s="21">
        <v>28</v>
      </c>
      <c r="H15" s="22"/>
      <c r="I15" s="23">
        <f t="shared" si="48"/>
        <v>20</v>
      </c>
      <c r="J15" s="45"/>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row>
    <row r="16" spans="1:108" s="28" customFormat="1" ht="17.399999999999999" x14ac:dyDescent="0.25">
      <c r="A1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30" t="s">
        <v>102</v>
      </c>
      <c r="C16" s="89" t="s">
        <v>162</v>
      </c>
      <c r="D16" s="29"/>
      <c r="E16" s="85">
        <v>45727</v>
      </c>
      <c r="F16" s="86">
        <f t="shared" ref="F16:F63" si="50">IF(ISBLANK(E16)," - ",IF(G16=0,E16,E16+G16-1))</f>
        <v>45730</v>
      </c>
      <c r="G16" s="25">
        <v>4</v>
      </c>
      <c r="H16" s="26"/>
      <c r="I16" s="27">
        <f t="shared" si="48"/>
        <v>4</v>
      </c>
      <c r="J16" s="4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row>
    <row r="17" spans="1:108" s="28" customFormat="1" ht="17.399999999999999" x14ac:dyDescent="0.25">
      <c r="A1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7" s="31" t="s">
        <v>170</v>
      </c>
      <c r="C17" s="89" t="s">
        <v>162</v>
      </c>
      <c r="D17" s="29"/>
      <c r="E17" s="85">
        <v>45727</v>
      </c>
      <c r="F17" s="86">
        <f t="shared" si="50"/>
        <v>45730</v>
      </c>
      <c r="G17" s="25">
        <v>4</v>
      </c>
      <c r="H17" s="26"/>
      <c r="I17" s="27">
        <f t="shared" si="48"/>
        <v>4</v>
      </c>
      <c r="J17" s="4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row>
    <row r="18" spans="1:108" s="28" customFormat="1" ht="17.399999999999999" x14ac:dyDescent="0.25">
      <c r="A1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8" s="31" t="s">
        <v>171</v>
      </c>
      <c r="C18" s="89" t="s">
        <v>162</v>
      </c>
      <c r="D18" s="29"/>
      <c r="E18" s="85">
        <v>45727</v>
      </c>
      <c r="F18" s="86">
        <f t="shared" si="50"/>
        <v>45729</v>
      </c>
      <c r="G18" s="25">
        <v>3</v>
      </c>
      <c r="H18" s="26"/>
      <c r="I18" s="27">
        <f t="shared" si="48"/>
        <v>3</v>
      </c>
      <c r="J18" s="4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row>
    <row r="19" spans="1:108" s="28" customFormat="1" ht="17.399999999999999" x14ac:dyDescent="0.25">
      <c r="A1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9" s="31" t="s">
        <v>172</v>
      </c>
      <c r="C19" s="89" t="s">
        <v>162</v>
      </c>
      <c r="D19" s="29"/>
      <c r="E19" s="85">
        <v>45727</v>
      </c>
      <c r="F19" s="86">
        <f t="shared" si="50"/>
        <v>45729</v>
      </c>
      <c r="G19" s="25">
        <v>3</v>
      </c>
      <c r="H19" s="26"/>
      <c r="I19" s="27">
        <f t="shared" si="48"/>
        <v>3</v>
      </c>
      <c r="J19" s="4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row>
    <row r="20" spans="1:108" s="28" customFormat="1" ht="17.399999999999999" x14ac:dyDescent="0.25">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30" t="s">
        <v>103</v>
      </c>
      <c r="C20" s="30" t="s">
        <v>163</v>
      </c>
      <c r="D20" s="29"/>
      <c r="E20" s="85">
        <v>45731</v>
      </c>
      <c r="F20" s="86">
        <f t="shared" si="50"/>
        <v>45736</v>
      </c>
      <c r="G20" s="25">
        <v>6</v>
      </c>
      <c r="H20" s="26"/>
      <c r="I20" s="27">
        <f t="shared" si="48"/>
        <v>4</v>
      </c>
      <c r="J20" s="4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row>
    <row r="21" spans="1:108" s="28" customFormat="1" ht="17.399999999999999" x14ac:dyDescent="0.25">
      <c r="A2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1" s="31" t="s">
        <v>104</v>
      </c>
      <c r="C21" s="30" t="s">
        <v>163</v>
      </c>
      <c r="D21" s="29"/>
      <c r="E21" s="85">
        <v>45731</v>
      </c>
      <c r="F21" s="86">
        <f t="shared" si="50"/>
        <v>45733</v>
      </c>
      <c r="G21" s="25">
        <v>3</v>
      </c>
      <c r="H21" s="26"/>
      <c r="I21" s="27">
        <f t="shared" si="48"/>
        <v>1</v>
      </c>
      <c r="J21" s="4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row>
    <row r="22" spans="1:108" s="28" customFormat="1" ht="17.399999999999999" x14ac:dyDescent="0.25">
      <c r="A2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2" s="31" t="s">
        <v>105</v>
      </c>
      <c r="C22" s="30" t="s">
        <v>163</v>
      </c>
      <c r="D22" s="29"/>
      <c r="E22" s="85">
        <v>45734</v>
      </c>
      <c r="F22" s="86">
        <f t="shared" si="50"/>
        <v>45735</v>
      </c>
      <c r="G22" s="25">
        <v>2</v>
      </c>
      <c r="H22" s="26"/>
      <c r="I22" s="27">
        <f t="shared" si="48"/>
        <v>2</v>
      </c>
      <c r="J22" s="4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108" s="28" customFormat="1" ht="17.399999999999999" x14ac:dyDescent="0.25">
      <c r="A2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3" s="31" t="s">
        <v>106</v>
      </c>
      <c r="C23" s="30" t="s">
        <v>161</v>
      </c>
      <c r="D23" s="29"/>
      <c r="E23" s="85">
        <v>45736</v>
      </c>
      <c r="F23" s="86">
        <f t="shared" si="50"/>
        <v>45736</v>
      </c>
      <c r="G23" s="25">
        <v>1</v>
      </c>
      <c r="H23" s="26"/>
      <c r="I23" s="27">
        <f t="shared" si="48"/>
        <v>1</v>
      </c>
      <c r="J23" s="4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108" s="28" customFormat="1" ht="17.399999999999999" x14ac:dyDescent="0.25">
      <c r="A2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4" s="30" t="s">
        <v>107</v>
      </c>
      <c r="C24" s="30" t="s">
        <v>163</v>
      </c>
      <c r="D24" s="29"/>
      <c r="E24" s="85">
        <v>45737</v>
      </c>
      <c r="F24" s="86">
        <f t="shared" si="50"/>
        <v>45741</v>
      </c>
      <c r="G24" s="25">
        <v>5</v>
      </c>
      <c r="H24" s="26"/>
      <c r="I24" s="27">
        <f t="shared" si="48"/>
        <v>3</v>
      </c>
      <c r="J24" s="4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row>
    <row r="25" spans="1:108" s="28" customFormat="1" ht="17.399999999999999" x14ac:dyDescent="0.25">
      <c r="A2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5" s="31" t="s">
        <v>108</v>
      </c>
      <c r="C25" s="30" t="s">
        <v>163</v>
      </c>
      <c r="D25" s="29"/>
      <c r="E25" s="85">
        <v>45737</v>
      </c>
      <c r="F25" s="86">
        <f t="shared" si="50"/>
        <v>45738</v>
      </c>
      <c r="G25" s="25">
        <v>2</v>
      </c>
      <c r="H25" s="26"/>
      <c r="I25" s="27">
        <f t="shared" si="48"/>
        <v>1</v>
      </c>
      <c r="J25" s="4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row>
    <row r="26" spans="1:108" s="28" customFormat="1" ht="17.399999999999999" x14ac:dyDescent="0.25">
      <c r="A2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6" s="31" t="s">
        <v>109</v>
      </c>
      <c r="C26" s="30" t="s">
        <v>163</v>
      </c>
      <c r="D26" s="29"/>
      <c r="E26" s="85">
        <v>45737</v>
      </c>
      <c r="F26" s="86">
        <f>IF(ISBLANK(E26)," H25- ",IF(G26=0,E26,E26+G26-1))</f>
        <v>45741</v>
      </c>
      <c r="G26" s="25">
        <v>5</v>
      </c>
      <c r="H26" s="26"/>
      <c r="I26" s="27">
        <f t="shared" si="48"/>
        <v>3</v>
      </c>
      <c r="J26" s="4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row>
    <row r="27" spans="1:108" s="28" customFormat="1" ht="17.399999999999999" x14ac:dyDescent="0.25">
      <c r="A2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7" s="30" t="s">
        <v>110</v>
      </c>
      <c r="C27" s="30" t="s">
        <v>164</v>
      </c>
      <c r="D27" s="29"/>
      <c r="E27" s="85">
        <v>45742</v>
      </c>
      <c r="F27" s="86">
        <f t="shared" si="50"/>
        <v>45748</v>
      </c>
      <c r="G27" s="25">
        <v>7</v>
      </c>
      <c r="H27" s="26"/>
      <c r="I27" s="27">
        <f t="shared" si="48"/>
        <v>5</v>
      </c>
      <c r="J27" s="4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row>
    <row r="28" spans="1:108" s="28" customFormat="1" ht="17.399999999999999" x14ac:dyDescent="0.25">
      <c r="A2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8" s="31" t="s">
        <v>111</v>
      </c>
      <c r="C28" s="30" t="s">
        <v>164</v>
      </c>
      <c r="D28" s="29"/>
      <c r="E28" s="85">
        <v>45742</v>
      </c>
      <c r="F28" s="86">
        <f t="shared" si="50"/>
        <v>45745</v>
      </c>
      <c r="G28" s="25">
        <v>4</v>
      </c>
      <c r="H28" s="26"/>
      <c r="I28" s="27">
        <f t="shared" si="48"/>
        <v>3</v>
      </c>
      <c r="J28" s="4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108" s="28" customFormat="1" ht="17.399999999999999" x14ac:dyDescent="0.25">
      <c r="A2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29" s="31" t="s">
        <v>112</v>
      </c>
      <c r="C29" s="30" t="s">
        <v>164</v>
      </c>
      <c r="D29" s="29"/>
      <c r="E29" s="85">
        <v>45746</v>
      </c>
      <c r="F29" s="86">
        <f t="shared" si="50"/>
        <v>45748</v>
      </c>
      <c r="G29" s="25">
        <v>3</v>
      </c>
      <c r="H29" s="26"/>
      <c r="I29" s="27">
        <f t="shared" si="48"/>
        <v>2</v>
      </c>
      <c r="J29" s="4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row>
    <row r="30" spans="1:108" s="28" customFormat="1" ht="17.399999999999999" x14ac:dyDescent="0.25">
      <c r="A3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0" s="30" t="s">
        <v>113</v>
      </c>
      <c r="C30" s="30" t="s">
        <v>162</v>
      </c>
      <c r="D30" s="29"/>
      <c r="E30" s="85">
        <v>45749</v>
      </c>
      <c r="F30" s="86">
        <v>45754</v>
      </c>
      <c r="G30" s="25">
        <v>5</v>
      </c>
      <c r="H30" s="26"/>
      <c r="I30" s="27">
        <f t="shared" si="48"/>
        <v>4</v>
      </c>
      <c r="J30" s="4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row>
    <row r="31" spans="1:108" s="28" customFormat="1" ht="17.399999999999999" x14ac:dyDescent="0.25">
      <c r="A3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31" s="31" t="s">
        <v>114</v>
      </c>
      <c r="C31" s="30" t="s">
        <v>162</v>
      </c>
      <c r="D31" s="29"/>
      <c r="E31" s="85">
        <v>45749</v>
      </c>
      <c r="F31" s="86">
        <f t="shared" si="50"/>
        <v>45751</v>
      </c>
      <c r="G31" s="25">
        <v>3</v>
      </c>
      <c r="H31" s="26"/>
      <c r="I31" s="27">
        <f t="shared" si="48"/>
        <v>3</v>
      </c>
      <c r="J31" s="4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row>
    <row r="32" spans="1:108" s="28" customFormat="1" ht="17.399999999999999" x14ac:dyDescent="0.25">
      <c r="A3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2.5.2</v>
      </c>
      <c r="B32" s="31" t="s">
        <v>115</v>
      </c>
      <c r="C32" s="30" t="s">
        <v>162</v>
      </c>
      <c r="D32" s="29"/>
      <c r="E32" s="85">
        <v>45752</v>
      </c>
      <c r="F32" s="86">
        <f t="shared" si="50"/>
        <v>45754</v>
      </c>
      <c r="G32" s="25">
        <v>3</v>
      </c>
      <c r="H32" s="26"/>
      <c r="I32" s="27">
        <f t="shared" si="48"/>
        <v>1</v>
      </c>
      <c r="J32" s="4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row>
    <row r="33" spans="1:108" s="19" customFormat="1" ht="17.399999999999999" x14ac:dyDescent="0.25">
      <c r="A33" s="18" t="str">
        <f>IF(ISERROR(VALUE(SUBSTITUTE(prevWBS,".",""))),"1",IF(ISERROR(FIND("`",SUBSTITUTE(prevWBS,".","`",1))),TEXT(VALUE(prevWBS)+1,"#"),TEXT(VALUE(LEFT(prevWBS,FIND("`",SUBSTITUTE(prevWBS,".","`",1))-1))+1,"#")))</f>
        <v>3</v>
      </c>
      <c r="B33" s="34" t="s">
        <v>93</v>
      </c>
      <c r="C33" s="19" t="s">
        <v>161</v>
      </c>
      <c r="D33" s="20"/>
      <c r="E33" s="85">
        <v>45755</v>
      </c>
      <c r="F33" s="46">
        <f t="shared" si="50"/>
        <v>45790</v>
      </c>
      <c r="G33" s="21">
        <v>36</v>
      </c>
      <c r="H33" s="22"/>
      <c r="I33" s="23">
        <f t="shared" si="48"/>
        <v>26</v>
      </c>
      <c r="J33" s="45"/>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row>
    <row r="34" spans="1:108" s="28" customFormat="1" ht="17.399999999999999" x14ac:dyDescent="0.25">
      <c r="A3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4" s="30" t="s">
        <v>116</v>
      </c>
      <c r="C34" s="30" t="s">
        <v>163</v>
      </c>
      <c r="D34" s="29"/>
      <c r="E34" s="85">
        <v>45755</v>
      </c>
      <c r="F34" s="86">
        <f t="shared" si="50"/>
        <v>45774</v>
      </c>
      <c r="G34" s="25">
        <v>20</v>
      </c>
      <c r="H34" s="26"/>
      <c r="I34" s="27">
        <f t="shared" si="48"/>
        <v>14</v>
      </c>
      <c r="J34" s="4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row>
    <row r="35" spans="1:108" s="28" customFormat="1" ht="17.399999999999999" x14ac:dyDescent="0.25">
      <c r="A3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5" s="31" t="s">
        <v>117</v>
      </c>
      <c r="C35" s="30" t="s">
        <v>163</v>
      </c>
      <c r="D35" s="29"/>
      <c r="E35" s="85">
        <v>45755</v>
      </c>
      <c r="F35" s="86">
        <f t="shared" si="50"/>
        <v>45767</v>
      </c>
      <c r="G35" s="25">
        <v>13</v>
      </c>
      <c r="H35" s="26"/>
      <c r="I35" s="27">
        <f t="shared" si="48"/>
        <v>9</v>
      </c>
      <c r="J35" s="4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row>
    <row r="36" spans="1:108" s="28" customFormat="1" ht="17.399999999999999" x14ac:dyDescent="0.25">
      <c r="A3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6" s="31" t="s">
        <v>118</v>
      </c>
      <c r="C36" s="30" t="s">
        <v>163</v>
      </c>
      <c r="D36" s="29"/>
      <c r="E36" s="85">
        <v>45767</v>
      </c>
      <c r="F36" s="86">
        <f t="shared" si="50"/>
        <v>45770</v>
      </c>
      <c r="G36" s="25">
        <v>4</v>
      </c>
      <c r="H36" s="26"/>
      <c r="I36" s="27">
        <f t="shared" si="48"/>
        <v>3</v>
      </c>
      <c r="J36" s="4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row>
    <row r="37" spans="1:108" s="28" customFormat="1" ht="17.399999999999999" x14ac:dyDescent="0.25">
      <c r="A3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7" s="31" t="s">
        <v>120</v>
      </c>
      <c r="C37" s="30" t="s">
        <v>163</v>
      </c>
      <c r="D37" s="29"/>
      <c r="E37" s="85">
        <v>45770</v>
      </c>
      <c r="F37" s="86">
        <f t="shared" si="50"/>
        <v>45773</v>
      </c>
      <c r="G37" s="25">
        <v>4</v>
      </c>
      <c r="H37" s="26"/>
      <c r="I37" s="27">
        <f t="shared" si="48"/>
        <v>3</v>
      </c>
      <c r="J37" s="4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row>
    <row r="38" spans="1:108" s="28" customFormat="1" ht="17.399999999999999" x14ac:dyDescent="0.25">
      <c r="A3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8" s="31" t="s">
        <v>119</v>
      </c>
      <c r="C38" s="30" t="s">
        <v>163</v>
      </c>
      <c r="D38" s="29"/>
      <c r="E38" s="85">
        <v>45770</v>
      </c>
      <c r="F38" s="86">
        <f t="shared" si="50"/>
        <v>45774</v>
      </c>
      <c r="G38" s="25">
        <v>5</v>
      </c>
      <c r="H38" s="26"/>
      <c r="I38" s="27">
        <f t="shared" si="48"/>
        <v>3</v>
      </c>
      <c r="J38" s="4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row>
    <row r="39" spans="1:108" s="28" customFormat="1" ht="17.399999999999999" x14ac:dyDescent="0.25">
      <c r="A3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30" t="s">
        <v>121</v>
      </c>
      <c r="C39" s="30" t="s">
        <v>162</v>
      </c>
      <c r="D39" s="29"/>
      <c r="E39" s="85">
        <v>45775</v>
      </c>
      <c r="F39" s="86">
        <f t="shared" si="50"/>
        <v>45779</v>
      </c>
      <c r="G39" s="25">
        <v>5</v>
      </c>
      <c r="H39" s="26"/>
      <c r="I39" s="27">
        <f t="shared" si="48"/>
        <v>5</v>
      </c>
      <c r="J39" s="4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row>
    <row r="40" spans="1:108" s="28" customFormat="1" ht="17.399999999999999" x14ac:dyDescent="0.25">
      <c r="A4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31" t="s">
        <v>122</v>
      </c>
      <c r="C40" s="30" t="s">
        <v>162</v>
      </c>
      <c r="D40" s="29"/>
      <c r="E40" s="85">
        <v>45775</v>
      </c>
      <c r="F40" s="86">
        <f t="shared" si="50"/>
        <v>45776</v>
      </c>
      <c r="G40" s="25">
        <v>2</v>
      </c>
      <c r="H40" s="26"/>
      <c r="I40" s="27">
        <f t="shared" si="48"/>
        <v>2</v>
      </c>
      <c r="J40" s="4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row>
    <row r="41" spans="1:108" s="28" customFormat="1" ht="17.399999999999999" x14ac:dyDescent="0.25">
      <c r="A4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1" s="31" t="s">
        <v>134</v>
      </c>
      <c r="C41" s="30" t="s">
        <v>162</v>
      </c>
      <c r="D41" s="29"/>
      <c r="E41" s="85">
        <v>45776</v>
      </c>
      <c r="F41" s="86">
        <f>IF(ISBLANK(E41)," - ",IF(G41=0,E41,E41+G41-1))</f>
        <v>45779</v>
      </c>
      <c r="G41" s="25">
        <v>4</v>
      </c>
      <c r="H41" s="26"/>
      <c r="I41" s="27">
        <f t="shared" si="48"/>
        <v>4</v>
      </c>
      <c r="J41" s="4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row>
    <row r="42" spans="1:108" s="28" customFormat="1" ht="17.399999999999999" x14ac:dyDescent="0.25">
      <c r="A42"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42" s="31" t="s">
        <v>123</v>
      </c>
      <c r="C42" s="30" t="s">
        <v>162</v>
      </c>
      <c r="D42" s="29"/>
      <c r="E42" s="85">
        <v>45776</v>
      </c>
      <c r="F42" s="86">
        <f t="shared" si="50"/>
        <v>45777</v>
      </c>
      <c r="G42" s="25">
        <v>2</v>
      </c>
      <c r="H42" s="26"/>
      <c r="I42" s="27">
        <f t="shared" si="48"/>
        <v>2</v>
      </c>
      <c r="J42" s="4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row>
    <row r="43" spans="1:108" s="28" customFormat="1" ht="17.399999999999999" x14ac:dyDescent="0.25">
      <c r="A43"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3.2.2.2</v>
      </c>
      <c r="B43" s="31" t="s">
        <v>124</v>
      </c>
      <c r="C43" s="30" t="s">
        <v>162</v>
      </c>
      <c r="D43" s="29"/>
      <c r="E43" s="85">
        <v>45778</v>
      </c>
      <c r="F43" s="86">
        <f t="shared" si="50"/>
        <v>45778</v>
      </c>
      <c r="G43" s="25">
        <v>1</v>
      </c>
      <c r="H43" s="26"/>
      <c r="I43" s="27">
        <f t="shared" si="48"/>
        <v>1</v>
      </c>
      <c r="J43" s="4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row>
    <row r="44" spans="1:108" s="28" customFormat="1" ht="17.399999999999999" x14ac:dyDescent="0.25">
      <c r="A44"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3.2.2.3</v>
      </c>
      <c r="B44" s="31" t="s">
        <v>125</v>
      </c>
      <c r="C44" s="30" t="s">
        <v>162</v>
      </c>
      <c r="D44" s="29"/>
      <c r="E44" s="85">
        <v>45779</v>
      </c>
      <c r="F44" s="86">
        <f t="shared" si="50"/>
        <v>45779</v>
      </c>
      <c r="G44" s="25">
        <v>1</v>
      </c>
      <c r="H44" s="26"/>
      <c r="I44" s="27">
        <f t="shared" si="48"/>
        <v>1</v>
      </c>
      <c r="J44" s="4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08" s="28" customFormat="1" ht="17.399999999999999" x14ac:dyDescent="0.25">
      <c r="A4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5" s="30" t="s">
        <v>126</v>
      </c>
      <c r="C45" s="30" t="s">
        <v>163</v>
      </c>
      <c r="D45" s="29"/>
      <c r="E45" s="85">
        <v>45780</v>
      </c>
      <c r="F45" s="86">
        <f t="shared" si="50"/>
        <v>45784</v>
      </c>
      <c r="G45" s="25">
        <v>5</v>
      </c>
      <c r="H45" s="26"/>
      <c r="I45" s="27">
        <f t="shared" si="48"/>
        <v>3</v>
      </c>
      <c r="J45" s="4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08" s="28" customFormat="1" ht="17.399999999999999" x14ac:dyDescent="0.25">
      <c r="A4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6" s="31" t="s">
        <v>129</v>
      </c>
      <c r="C46" s="30" t="s">
        <v>163</v>
      </c>
      <c r="D46" s="29"/>
      <c r="E46" s="85">
        <v>45781</v>
      </c>
      <c r="F46" s="86">
        <f t="shared" si="50"/>
        <v>45783</v>
      </c>
      <c r="G46" s="25">
        <v>3</v>
      </c>
      <c r="H46" s="26"/>
      <c r="I46" s="27">
        <f t="shared" si="48"/>
        <v>2</v>
      </c>
      <c r="J46" s="4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08" s="28" customFormat="1" ht="17.399999999999999" x14ac:dyDescent="0.25">
      <c r="A4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7" s="31" t="s">
        <v>127</v>
      </c>
      <c r="C47" s="30" t="s">
        <v>163</v>
      </c>
      <c r="D47" s="29"/>
      <c r="E47" s="85">
        <v>45782</v>
      </c>
      <c r="F47" s="86">
        <f t="shared" si="50"/>
        <v>45782</v>
      </c>
      <c r="G47" s="25">
        <v>1</v>
      </c>
      <c r="H47" s="26"/>
      <c r="I47" s="27">
        <f t="shared" si="48"/>
        <v>1</v>
      </c>
      <c r="J47" s="4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row>
    <row r="48" spans="1:108" s="28" customFormat="1" ht="17.399999999999999" x14ac:dyDescent="0.25">
      <c r="A4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8" s="31" t="s">
        <v>128</v>
      </c>
      <c r="C48" s="30" t="s">
        <v>163</v>
      </c>
      <c r="D48" s="29"/>
      <c r="E48" s="85">
        <v>45783</v>
      </c>
      <c r="F48" s="86">
        <f t="shared" si="50"/>
        <v>45784</v>
      </c>
      <c r="G48" s="25">
        <v>2</v>
      </c>
      <c r="H48" s="26"/>
      <c r="I48" s="27">
        <f t="shared" si="48"/>
        <v>2</v>
      </c>
      <c r="J48" s="4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pans="1:108" s="28" customFormat="1" ht="17.399999999999999" x14ac:dyDescent="0.25">
      <c r="A4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9" s="30" t="s">
        <v>130</v>
      </c>
      <c r="C49" s="30" t="s">
        <v>164</v>
      </c>
      <c r="D49" s="29"/>
      <c r="E49" s="85">
        <v>45784</v>
      </c>
      <c r="F49" s="86">
        <f t="shared" si="50"/>
        <v>45789</v>
      </c>
      <c r="G49" s="25">
        <v>6</v>
      </c>
      <c r="H49" s="26"/>
      <c r="I49" s="27">
        <f t="shared" si="48"/>
        <v>4</v>
      </c>
      <c r="J49" s="4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row>
    <row r="50" spans="1:108" s="28" customFormat="1" ht="17.399999999999999" x14ac:dyDescent="0.25">
      <c r="A5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50" s="31" t="s">
        <v>131</v>
      </c>
      <c r="C50" s="30" t="s">
        <v>164</v>
      </c>
      <c r="D50" s="29"/>
      <c r="E50" s="85">
        <v>45785</v>
      </c>
      <c r="F50" s="86">
        <f t="shared" si="50"/>
        <v>45786</v>
      </c>
      <c r="G50" s="25">
        <v>2</v>
      </c>
      <c r="H50" s="26"/>
      <c r="I50" s="27">
        <f t="shared" si="48"/>
        <v>2</v>
      </c>
      <c r="J50" s="4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row>
    <row r="51" spans="1:108" s="28" customFormat="1" ht="17.399999999999999" x14ac:dyDescent="0.25">
      <c r="A5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51" s="31" t="s">
        <v>132</v>
      </c>
      <c r="C51" s="30" t="s">
        <v>164</v>
      </c>
      <c r="D51" s="29"/>
      <c r="E51" s="85">
        <v>45787</v>
      </c>
      <c r="F51" s="86">
        <f t="shared" si="50"/>
        <v>45789</v>
      </c>
      <c r="G51" s="25">
        <v>3</v>
      </c>
      <c r="H51" s="26"/>
      <c r="I51" s="27">
        <f t="shared" si="48"/>
        <v>1</v>
      </c>
      <c r="J51" s="4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row>
    <row r="52" spans="1:108" s="28" customFormat="1" ht="17.399999999999999" x14ac:dyDescent="0.25">
      <c r="A5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52" s="31" t="s">
        <v>133</v>
      </c>
      <c r="C52" s="30" t="s">
        <v>164</v>
      </c>
      <c r="D52" s="29"/>
      <c r="E52" s="85">
        <v>45790</v>
      </c>
      <c r="F52" s="86">
        <f t="shared" si="50"/>
        <v>45790</v>
      </c>
      <c r="G52" s="25">
        <v>1</v>
      </c>
      <c r="H52" s="26"/>
      <c r="I52" s="27">
        <f t="shared" si="48"/>
        <v>1</v>
      </c>
      <c r="J52" s="4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row>
    <row r="53" spans="1:108" s="19" customFormat="1" ht="17.399999999999999" x14ac:dyDescent="0.25">
      <c r="A53" s="18" t="str">
        <f>IF(ISERROR(VALUE(SUBSTITUTE(prevWBS,".",""))),"1",IF(ISERROR(FIND("`",SUBSTITUTE(prevWBS,".","`",1))),TEXT(VALUE(prevWBS)+1,"#"),TEXT(VALUE(LEFT(prevWBS,FIND("`",SUBSTITUTE(prevWBS,".","`",1))-1))+1,"#")))</f>
        <v>4</v>
      </c>
      <c r="B53" s="34" t="s">
        <v>94</v>
      </c>
      <c r="C53" s="19" t="s">
        <v>163</v>
      </c>
      <c r="D53" s="20"/>
      <c r="E53" s="85">
        <v>45791</v>
      </c>
      <c r="F53" s="46">
        <f>IF(ISBLANK(E53)," - ",IF(G53=0,E53,E53+G53-1))</f>
        <v>45818</v>
      </c>
      <c r="G53" s="21">
        <v>28</v>
      </c>
      <c r="H53" s="22"/>
      <c r="I53" s="23">
        <f t="shared" si="48"/>
        <v>20</v>
      </c>
      <c r="J53" s="45"/>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row>
    <row r="54" spans="1:108" s="28" customFormat="1" ht="17.399999999999999" x14ac:dyDescent="0.25">
      <c r="A5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4" s="30" t="s">
        <v>135</v>
      </c>
      <c r="C54" s="30" t="s">
        <v>162</v>
      </c>
      <c r="D54" s="29"/>
      <c r="E54" s="85">
        <v>45791</v>
      </c>
      <c r="F54" s="86">
        <f t="shared" si="50"/>
        <v>45793</v>
      </c>
      <c r="G54" s="25">
        <v>3</v>
      </c>
      <c r="H54" s="26"/>
      <c r="I54" s="27">
        <f t="shared" si="48"/>
        <v>3</v>
      </c>
      <c r="J54" s="4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row>
    <row r="55" spans="1:108" s="28" customFormat="1" ht="17.399999999999999" x14ac:dyDescent="0.25">
      <c r="A5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5" s="30" t="s">
        <v>138</v>
      </c>
      <c r="C55" s="30" t="s">
        <v>165</v>
      </c>
      <c r="D55" s="29"/>
      <c r="E55" s="85">
        <v>45794</v>
      </c>
      <c r="F55" s="86">
        <f t="shared" si="50"/>
        <v>45807</v>
      </c>
      <c r="G55" s="25">
        <v>14</v>
      </c>
      <c r="H55" s="26"/>
      <c r="I55" s="27">
        <f t="shared" si="48"/>
        <v>10</v>
      </c>
      <c r="J55" s="4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row>
    <row r="56" spans="1:108" s="28" customFormat="1" ht="17.399999999999999" x14ac:dyDescent="0.25">
      <c r="A5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6" s="31" t="s">
        <v>136</v>
      </c>
      <c r="C56" s="30" t="s">
        <v>165</v>
      </c>
      <c r="D56" s="29"/>
      <c r="E56" s="85">
        <v>45794</v>
      </c>
      <c r="F56" s="86">
        <f t="shared" si="50"/>
        <v>45796</v>
      </c>
      <c r="G56" s="25">
        <v>3</v>
      </c>
      <c r="H56" s="26"/>
      <c r="I56" s="27">
        <f t="shared" si="48"/>
        <v>1</v>
      </c>
      <c r="J56" s="4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row>
    <row r="57" spans="1:108" s="28" customFormat="1" ht="17.399999999999999" x14ac:dyDescent="0.25">
      <c r="A5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7" s="31" t="s">
        <v>158</v>
      </c>
      <c r="C57" s="30" t="s">
        <v>165</v>
      </c>
      <c r="D57" s="29"/>
      <c r="E57" s="85">
        <v>45794</v>
      </c>
      <c r="F57" s="86">
        <f t="shared" si="50"/>
        <v>45797</v>
      </c>
      <c r="G57" s="25">
        <v>4</v>
      </c>
      <c r="H57" s="26"/>
      <c r="I57" s="27">
        <f t="shared" si="48"/>
        <v>2</v>
      </c>
      <c r="J57" s="4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row>
    <row r="58" spans="1:108" s="28" customFormat="1" ht="17.399999999999999" x14ac:dyDescent="0.25">
      <c r="A5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58" s="31" t="s">
        <v>160</v>
      </c>
      <c r="C58" s="30" t="s">
        <v>165</v>
      </c>
      <c r="D58" s="29"/>
      <c r="E58" s="85">
        <v>45798</v>
      </c>
      <c r="F58" s="86">
        <f t="shared" si="50"/>
        <v>45799</v>
      </c>
      <c r="G58" s="25">
        <v>2</v>
      </c>
      <c r="H58" s="26"/>
      <c r="I58" s="27">
        <f t="shared" si="48"/>
        <v>2</v>
      </c>
      <c r="J58" s="4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row>
    <row r="59" spans="1:108" s="28" customFormat="1" ht="17.399999999999999" x14ac:dyDescent="0.25">
      <c r="A5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59" s="31" t="s">
        <v>159</v>
      </c>
      <c r="C59" s="30" t="s">
        <v>165</v>
      </c>
      <c r="D59" s="29"/>
      <c r="E59" s="85">
        <v>45799</v>
      </c>
      <c r="F59" s="86">
        <f t="shared" si="50"/>
        <v>45803</v>
      </c>
      <c r="G59" s="25">
        <v>5</v>
      </c>
      <c r="H59" s="26"/>
      <c r="I59" s="27">
        <f t="shared" si="48"/>
        <v>3</v>
      </c>
      <c r="J59" s="4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row>
    <row r="60" spans="1:108" s="28" customFormat="1" ht="17.399999999999999" x14ac:dyDescent="0.25">
      <c r="A6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4.2.5</v>
      </c>
      <c r="B60" s="31" t="s">
        <v>137</v>
      </c>
      <c r="C60" s="30" t="s">
        <v>165</v>
      </c>
      <c r="D60" s="29"/>
      <c r="E60" s="85">
        <v>45804</v>
      </c>
      <c r="F60" s="86">
        <f t="shared" si="50"/>
        <v>45807</v>
      </c>
      <c r="G60" s="25">
        <v>4</v>
      </c>
      <c r="H60" s="26"/>
      <c r="I60" s="27">
        <f t="shared" si="48"/>
        <v>4</v>
      </c>
      <c r="J60" s="4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row>
    <row r="61" spans="1:108" s="28" customFormat="1" ht="17.399999999999999" x14ac:dyDescent="0.25">
      <c r="A6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1" s="30" t="s">
        <v>139</v>
      </c>
      <c r="C61" s="30" t="s">
        <v>162</v>
      </c>
      <c r="D61" s="29"/>
      <c r="E61" s="85">
        <v>45808</v>
      </c>
      <c r="F61" s="86">
        <f t="shared" si="50"/>
        <v>45818</v>
      </c>
      <c r="G61" s="25">
        <v>11</v>
      </c>
      <c r="H61" s="26"/>
      <c r="I61" s="27">
        <f t="shared" si="48"/>
        <v>7</v>
      </c>
      <c r="J61" s="4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row>
    <row r="62" spans="1:108" s="28" customFormat="1" ht="17.399999999999999" x14ac:dyDescent="0.25">
      <c r="A6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62" s="31" t="s">
        <v>140</v>
      </c>
      <c r="C62" s="30" t="s">
        <v>162</v>
      </c>
      <c r="D62" s="29"/>
      <c r="E62" s="85">
        <v>45808</v>
      </c>
      <c r="F62" s="86">
        <f t="shared" si="50"/>
        <v>45812</v>
      </c>
      <c r="G62" s="25">
        <v>5</v>
      </c>
      <c r="H62" s="26"/>
      <c r="I62" s="27">
        <f t="shared" si="48"/>
        <v>3</v>
      </c>
      <c r="J62" s="4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row>
    <row r="63" spans="1:108" s="28" customFormat="1" ht="17.399999999999999" x14ac:dyDescent="0.25">
      <c r="A6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63" s="31" t="s">
        <v>141</v>
      </c>
      <c r="C63" s="30" t="s">
        <v>162</v>
      </c>
      <c r="D63" s="29"/>
      <c r="E63" s="85">
        <v>45813</v>
      </c>
      <c r="F63" s="86">
        <f t="shared" si="50"/>
        <v>45818</v>
      </c>
      <c r="G63" s="25">
        <v>6</v>
      </c>
      <c r="H63" s="26"/>
      <c r="I63" s="27">
        <f t="shared" si="48"/>
        <v>4</v>
      </c>
      <c r="J63" s="4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row>
    <row r="64" spans="1:108" s="19" customFormat="1" ht="17.399999999999999" x14ac:dyDescent="0.25">
      <c r="A64" s="18" t="str">
        <f>IF(ISERROR(VALUE(SUBSTITUTE(prevWBS,".",""))),"1",IF(ISERROR(FIND("`",SUBSTITUTE(prevWBS,".","`",1))),TEXT(VALUE(prevWBS)+1,"#"),TEXT(VALUE(LEFT(prevWBS,FIND("`",SUBSTITUTE(prevWBS,".","`",1))-1))+1,"#")))</f>
        <v>5</v>
      </c>
      <c r="B64" s="34" t="s">
        <v>95</v>
      </c>
      <c r="C64" s="19" t="s">
        <v>162</v>
      </c>
      <c r="D64" s="20"/>
      <c r="E64" s="85">
        <v>45819</v>
      </c>
      <c r="F64" s="46">
        <f t="shared" ref="F64:F74" si="51">IF(ISBLANK(E64)," - ",IF(G64=0,E64,E64+G64-1))</f>
        <v>45903</v>
      </c>
      <c r="G64" s="21">
        <v>85</v>
      </c>
      <c r="H64" s="22"/>
      <c r="I64" s="23">
        <f t="shared" ref="I64:I74" si="52">IF(OR(F64=0,E64=0)," - ",NETWORKDAYS(E64,F64))</f>
        <v>61</v>
      </c>
      <c r="J64" s="45"/>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row>
    <row r="65" spans="1:108" s="28" customFormat="1" ht="17.399999999999999" x14ac:dyDescent="0.25">
      <c r="A6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5" s="30" t="s">
        <v>142</v>
      </c>
      <c r="C65" s="30" t="s">
        <v>163</v>
      </c>
      <c r="D65" s="29"/>
      <c r="E65" s="85">
        <v>45819</v>
      </c>
      <c r="F65" s="86">
        <f t="shared" si="51"/>
        <v>45887</v>
      </c>
      <c r="G65" s="25">
        <v>69</v>
      </c>
      <c r="H65" s="26"/>
      <c r="I65" s="27">
        <f t="shared" si="52"/>
        <v>49</v>
      </c>
      <c r="J65" s="4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row>
    <row r="66" spans="1:108" s="28" customFormat="1" ht="17.399999999999999" x14ac:dyDescent="0.25">
      <c r="A6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66" s="31" t="s">
        <v>143</v>
      </c>
      <c r="C66" s="30" t="s">
        <v>166</v>
      </c>
      <c r="D66" s="29"/>
      <c r="E66" s="85">
        <v>45819</v>
      </c>
      <c r="F66" s="86">
        <f t="shared" si="51"/>
        <v>45880</v>
      </c>
      <c r="G66" s="25">
        <v>62</v>
      </c>
      <c r="H66" s="26"/>
      <c r="I66" s="27">
        <f t="shared" si="52"/>
        <v>44</v>
      </c>
      <c r="J66" s="4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row>
    <row r="67" spans="1:108" s="28" customFormat="1" ht="17.399999999999999" x14ac:dyDescent="0.25">
      <c r="A6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67" s="31" t="s">
        <v>144</v>
      </c>
      <c r="C67" s="30" t="s">
        <v>167</v>
      </c>
      <c r="D67" s="29"/>
      <c r="E67" s="85">
        <v>45828</v>
      </c>
      <c r="F67" s="86">
        <f t="shared" si="51"/>
        <v>45887</v>
      </c>
      <c r="G67" s="25">
        <v>60</v>
      </c>
      <c r="H67" s="26"/>
      <c r="I67" s="27">
        <f t="shared" si="52"/>
        <v>42</v>
      </c>
      <c r="J67" s="4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row>
    <row r="68" spans="1:108" s="28" customFormat="1" ht="17.399999999999999" x14ac:dyDescent="0.25">
      <c r="A6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30" t="s">
        <v>145</v>
      </c>
      <c r="C68" s="30" t="s">
        <v>168</v>
      </c>
      <c r="D68" s="29"/>
      <c r="E68" s="85">
        <v>45888</v>
      </c>
      <c r="F68" s="86">
        <f t="shared" si="51"/>
        <v>45896</v>
      </c>
      <c r="G68" s="25">
        <v>9</v>
      </c>
      <c r="H68" s="26"/>
      <c r="I68" s="27">
        <f t="shared" si="52"/>
        <v>7</v>
      </c>
      <c r="J68" s="4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row>
    <row r="69" spans="1:108" s="28" customFormat="1" ht="17.399999999999999" x14ac:dyDescent="0.25">
      <c r="A6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69" s="31" t="s">
        <v>146</v>
      </c>
      <c r="C69" s="30" t="s">
        <v>168</v>
      </c>
      <c r="D69" s="29"/>
      <c r="E69" s="85">
        <v>45888</v>
      </c>
      <c r="F69" s="86">
        <f t="shared" si="51"/>
        <v>45892</v>
      </c>
      <c r="G69" s="25">
        <v>5</v>
      </c>
      <c r="H69" s="26"/>
      <c r="I69" s="27">
        <f t="shared" si="52"/>
        <v>4</v>
      </c>
      <c r="J69" s="4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row>
    <row r="70" spans="1:108" s="28" customFormat="1" ht="17.399999999999999" x14ac:dyDescent="0.25">
      <c r="A7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70" s="31" t="s">
        <v>147</v>
      </c>
      <c r="C70" s="30" t="s">
        <v>169</v>
      </c>
      <c r="D70" s="29"/>
      <c r="E70" s="85">
        <v>45891</v>
      </c>
      <c r="F70" s="86">
        <f t="shared" si="51"/>
        <v>45894</v>
      </c>
      <c r="G70" s="25">
        <v>4</v>
      </c>
      <c r="H70" s="26"/>
      <c r="I70" s="27">
        <f t="shared" si="52"/>
        <v>2</v>
      </c>
      <c r="J70" s="4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row>
    <row r="71" spans="1:108" s="28" customFormat="1" ht="17.399999999999999" x14ac:dyDescent="0.25">
      <c r="A7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71" s="31" t="s">
        <v>148</v>
      </c>
      <c r="C71" s="30" t="s">
        <v>169</v>
      </c>
      <c r="D71" s="29"/>
      <c r="E71" s="85">
        <v>45893</v>
      </c>
      <c r="F71" s="86">
        <f t="shared" si="51"/>
        <v>45896</v>
      </c>
      <c r="G71" s="25">
        <v>4</v>
      </c>
      <c r="H71" s="26"/>
      <c r="I71" s="27">
        <f t="shared" si="52"/>
        <v>3</v>
      </c>
      <c r="J71" s="4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row>
    <row r="72" spans="1:108" s="28" customFormat="1" ht="17.399999999999999" x14ac:dyDescent="0.25">
      <c r="A7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72" s="30" t="s">
        <v>149</v>
      </c>
      <c r="C72" s="30" t="s">
        <v>168</v>
      </c>
      <c r="D72" s="29"/>
      <c r="E72" s="85">
        <v>45897</v>
      </c>
      <c r="F72" s="86">
        <f t="shared" si="51"/>
        <v>45903</v>
      </c>
      <c r="G72" s="25">
        <v>7</v>
      </c>
      <c r="H72" s="26"/>
      <c r="I72" s="27">
        <f t="shared" si="52"/>
        <v>5</v>
      </c>
      <c r="J72" s="4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row>
    <row r="73" spans="1:108" s="28" customFormat="1" ht="17.399999999999999" x14ac:dyDescent="0.25">
      <c r="A7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73" s="31" t="s">
        <v>150</v>
      </c>
      <c r="C73" s="30" t="s">
        <v>168</v>
      </c>
      <c r="D73" s="29"/>
      <c r="E73" s="85">
        <v>45897</v>
      </c>
      <c r="F73" s="86">
        <f t="shared" si="51"/>
        <v>45900</v>
      </c>
      <c r="G73" s="25">
        <v>4</v>
      </c>
      <c r="H73" s="26"/>
      <c r="I73" s="27">
        <f t="shared" si="52"/>
        <v>2</v>
      </c>
      <c r="J73" s="4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row>
    <row r="74" spans="1:108" s="28" customFormat="1" ht="17.399999999999999" x14ac:dyDescent="0.25">
      <c r="A7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5.3.2</v>
      </c>
      <c r="B74" s="31" t="s">
        <v>151</v>
      </c>
      <c r="C74" s="30" t="s">
        <v>168</v>
      </c>
      <c r="D74" s="29"/>
      <c r="E74" s="85">
        <v>45900</v>
      </c>
      <c r="F74" s="86">
        <f t="shared" si="51"/>
        <v>45903</v>
      </c>
      <c r="G74" s="25">
        <v>4</v>
      </c>
      <c r="H74" s="26"/>
      <c r="I74" s="27">
        <f t="shared" si="52"/>
        <v>3</v>
      </c>
      <c r="J74" s="4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row>
    <row r="75" spans="1:108" s="19" customFormat="1" ht="17.399999999999999" x14ac:dyDescent="0.25">
      <c r="A75" s="18" t="str">
        <f>IF(ISERROR(VALUE(SUBSTITUTE(prevWBS,".",""))),"1",IF(ISERROR(FIND("`",SUBSTITUTE(prevWBS,".","`",1))),TEXT(VALUE(prevWBS)+1,"#"),TEXT(VALUE(LEFT(prevWBS,FIND("`",SUBSTITUTE(prevWBS,".","`",1))-1))+1,"#")))</f>
        <v>6</v>
      </c>
      <c r="B75" s="34" t="s">
        <v>152</v>
      </c>
      <c r="C75" s="19" t="s">
        <v>163</v>
      </c>
      <c r="D75" s="20"/>
      <c r="E75" s="85">
        <v>45904</v>
      </c>
      <c r="F75" s="46">
        <f t="shared" ref="F75:F79" si="53">IF(ISBLANK(E75)," - ",IF(G75=0,E75,E75+G75-1))</f>
        <v>45921</v>
      </c>
      <c r="G75" s="21">
        <v>18</v>
      </c>
      <c r="H75" s="22"/>
      <c r="I75" s="23">
        <f t="shared" ref="I75:I79" si="54">IF(OR(F75=0,E75=0)," - ",NETWORKDAYS(E75,F75))</f>
        <v>12</v>
      </c>
      <c r="J75" s="45"/>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48"/>
      <c r="CW75" s="48"/>
      <c r="CX75" s="48"/>
      <c r="CY75" s="48"/>
      <c r="CZ75" s="48"/>
      <c r="DA75" s="48"/>
      <c r="DB75" s="48"/>
      <c r="DC75" s="48"/>
      <c r="DD75" s="48"/>
    </row>
    <row r="76" spans="1:108" s="28" customFormat="1" ht="17.399999999999999" x14ac:dyDescent="0.25">
      <c r="A7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6" s="30" t="s">
        <v>153</v>
      </c>
      <c r="C76" s="89" t="s">
        <v>161</v>
      </c>
      <c r="D76" s="29"/>
      <c r="E76" s="85">
        <v>45904</v>
      </c>
      <c r="F76" s="86">
        <f t="shared" si="53"/>
        <v>45917</v>
      </c>
      <c r="G76" s="25">
        <v>14</v>
      </c>
      <c r="H76" s="26"/>
      <c r="I76" s="27">
        <f t="shared" si="54"/>
        <v>10</v>
      </c>
      <c r="J76" s="4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row>
    <row r="77" spans="1:108" s="28" customFormat="1" ht="17.399999999999999" x14ac:dyDescent="0.25">
      <c r="A7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7" s="31" t="s">
        <v>154</v>
      </c>
      <c r="C77" s="89" t="s">
        <v>163</v>
      </c>
      <c r="D77" s="29"/>
      <c r="E77" s="85">
        <v>45904</v>
      </c>
      <c r="F77" s="86">
        <f t="shared" si="53"/>
        <v>45909</v>
      </c>
      <c r="G77" s="25">
        <v>6</v>
      </c>
      <c r="H77" s="26"/>
      <c r="I77" s="27">
        <f t="shared" si="54"/>
        <v>4</v>
      </c>
      <c r="J77" s="4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row>
    <row r="78" spans="1:108" s="28" customFormat="1" ht="17.399999999999999" x14ac:dyDescent="0.25">
      <c r="A7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8" s="31" t="s">
        <v>155</v>
      </c>
      <c r="C78" s="89" t="s">
        <v>162</v>
      </c>
      <c r="D78" s="29"/>
      <c r="E78" s="85">
        <v>45910</v>
      </c>
      <c r="F78" s="86">
        <f t="shared" si="53"/>
        <v>45917</v>
      </c>
      <c r="G78" s="25">
        <v>8</v>
      </c>
      <c r="H78" s="26"/>
      <c r="I78" s="27">
        <f t="shared" si="54"/>
        <v>6</v>
      </c>
      <c r="J78" s="4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row>
    <row r="79" spans="1:108" s="28" customFormat="1" ht="17.399999999999999" x14ac:dyDescent="0.25">
      <c r="A7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9" s="30" t="s">
        <v>156</v>
      </c>
      <c r="C79" s="89" t="s">
        <v>161</v>
      </c>
      <c r="D79" s="29"/>
      <c r="E79" s="85">
        <v>45918</v>
      </c>
      <c r="F79" s="86">
        <f t="shared" si="53"/>
        <v>45921</v>
      </c>
      <c r="G79" s="25">
        <v>4</v>
      </c>
      <c r="H79" s="26"/>
      <c r="I79" s="27">
        <f t="shared" si="54"/>
        <v>2</v>
      </c>
      <c r="J79" s="4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row>
    <row r="80" spans="1:108" s="10" customFormat="1" x14ac:dyDescent="0.25"/>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23">
    <cfRule type="dataBar" priority="4">
      <dataBar>
        <cfvo type="num" val="0"/>
        <cfvo type="num" val="1"/>
        <color theme="0" tint="-0.34998626667073579"/>
      </dataBar>
      <extLst>
        <ext xmlns:x14="http://schemas.microsoft.com/office/spreadsheetml/2009/9/main" uri="{B025F937-C7B1-47D3-B67F-A62EFF666E3E}">
          <x14:id>{3F4F6F9C-D4C0-47D9-AEEA-FF9DFE04DC00}</x14:id>
        </ext>
      </extLst>
    </cfRule>
  </conditionalFormatting>
  <conditionalFormatting sqref="H24:H63">
    <cfRule type="dataBar" priority="5">
      <dataBar>
        <cfvo type="num" val="0"/>
        <cfvo type="num" val="1"/>
        <color theme="0" tint="-0.34998626667073579"/>
      </dataBar>
      <extLst>
        <ext xmlns:x14="http://schemas.microsoft.com/office/spreadsheetml/2009/9/main" uri="{B025F937-C7B1-47D3-B67F-A62EFF666E3E}">
          <x14:id>{D880C5A0-785C-44F8-8762-EF87803BA721}</x14:id>
        </ext>
      </extLst>
    </cfRule>
  </conditionalFormatting>
  <conditionalFormatting sqref="H64">
    <cfRule type="dataBar" priority="58">
      <dataBar>
        <cfvo type="num" val="0"/>
        <cfvo type="num" val="1"/>
        <color theme="0" tint="-0.34998626667073579"/>
      </dataBar>
      <extLst>
        <ext xmlns:x14="http://schemas.microsoft.com/office/spreadsheetml/2009/9/main" uri="{B025F937-C7B1-47D3-B67F-A62EFF666E3E}">
          <x14:id>{7C1775A6-C86B-46A2-AD09-079C79189E71}</x14:id>
        </ext>
      </extLst>
    </cfRule>
  </conditionalFormatting>
  <conditionalFormatting sqref="H65">
    <cfRule type="dataBar" priority="16">
      <dataBar>
        <cfvo type="num" val="0"/>
        <cfvo type="num" val="1"/>
        <color theme="0" tint="-0.34998626667073579"/>
      </dataBar>
      <extLst>
        <ext xmlns:x14="http://schemas.microsoft.com/office/spreadsheetml/2009/9/main" uri="{B025F937-C7B1-47D3-B67F-A62EFF666E3E}">
          <x14:id>{6718A23C-4CFE-4D92-B947-70BBF594B632}</x14:id>
        </ext>
      </extLst>
    </cfRule>
  </conditionalFormatting>
  <conditionalFormatting sqref="H66">
    <cfRule type="dataBar" priority="15">
      <dataBar>
        <cfvo type="num" val="0"/>
        <cfvo type="num" val="1"/>
        <color theme="0" tint="-0.34998626667073579"/>
      </dataBar>
      <extLst>
        <ext xmlns:x14="http://schemas.microsoft.com/office/spreadsheetml/2009/9/main" uri="{B025F937-C7B1-47D3-B67F-A62EFF666E3E}">
          <x14:id>{F4D71A41-6349-4169-BCAB-3CA051F2A434}</x14:id>
        </ext>
      </extLst>
    </cfRule>
  </conditionalFormatting>
  <conditionalFormatting sqref="H67">
    <cfRule type="dataBar" priority="14">
      <dataBar>
        <cfvo type="num" val="0"/>
        <cfvo type="num" val="1"/>
        <color theme="0" tint="-0.34998626667073579"/>
      </dataBar>
      <extLst>
        <ext xmlns:x14="http://schemas.microsoft.com/office/spreadsheetml/2009/9/main" uri="{B025F937-C7B1-47D3-B67F-A62EFF666E3E}">
          <x14:id>{051666C1-FB20-4413-A439-0C827F2FB057}</x14:id>
        </ext>
      </extLst>
    </cfRule>
  </conditionalFormatting>
  <conditionalFormatting sqref="H68">
    <cfRule type="dataBar" priority="13">
      <dataBar>
        <cfvo type="num" val="0"/>
        <cfvo type="num" val="1"/>
        <color theme="0" tint="-0.34998626667073579"/>
      </dataBar>
      <extLst>
        <ext xmlns:x14="http://schemas.microsoft.com/office/spreadsheetml/2009/9/main" uri="{B025F937-C7B1-47D3-B67F-A62EFF666E3E}">
          <x14:id>{C036C708-9F19-4652-BF85-443625E01005}</x14:id>
        </ext>
      </extLst>
    </cfRule>
  </conditionalFormatting>
  <conditionalFormatting sqref="H69">
    <cfRule type="dataBar" priority="12">
      <dataBar>
        <cfvo type="num" val="0"/>
        <cfvo type="num" val="1"/>
        <color theme="0" tint="-0.34998626667073579"/>
      </dataBar>
      <extLst>
        <ext xmlns:x14="http://schemas.microsoft.com/office/spreadsheetml/2009/9/main" uri="{B025F937-C7B1-47D3-B67F-A62EFF666E3E}">
          <x14:id>{5C972C5A-9EBF-4EF6-9FA5-3EA83E225471}</x14:id>
        </ext>
      </extLst>
    </cfRule>
  </conditionalFormatting>
  <conditionalFormatting sqref="H70">
    <cfRule type="dataBar" priority="11">
      <dataBar>
        <cfvo type="num" val="0"/>
        <cfvo type="num" val="1"/>
        <color theme="0" tint="-0.34998626667073579"/>
      </dataBar>
      <extLst>
        <ext xmlns:x14="http://schemas.microsoft.com/office/spreadsheetml/2009/9/main" uri="{B025F937-C7B1-47D3-B67F-A62EFF666E3E}">
          <x14:id>{E804D91A-62C4-4C98-9A81-70EFC11F9EAC}</x14:id>
        </ext>
      </extLst>
    </cfRule>
  </conditionalFormatting>
  <conditionalFormatting sqref="H71">
    <cfRule type="dataBar" priority="10">
      <dataBar>
        <cfvo type="num" val="0"/>
        <cfvo type="num" val="1"/>
        <color theme="0" tint="-0.34998626667073579"/>
      </dataBar>
      <extLst>
        <ext xmlns:x14="http://schemas.microsoft.com/office/spreadsheetml/2009/9/main" uri="{B025F937-C7B1-47D3-B67F-A62EFF666E3E}">
          <x14:id>{6079A85C-82CE-42C1-9676-0AA83C0D9D89}</x14:id>
        </ext>
      </extLst>
    </cfRule>
  </conditionalFormatting>
  <conditionalFormatting sqref="H72">
    <cfRule type="dataBar" priority="8">
      <dataBar>
        <cfvo type="num" val="0"/>
        <cfvo type="num" val="1"/>
        <color theme="0" tint="-0.34998626667073579"/>
      </dataBar>
      <extLst>
        <ext xmlns:x14="http://schemas.microsoft.com/office/spreadsheetml/2009/9/main" uri="{B025F937-C7B1-47D3-B67F-A62EFF666E3E}">
          <x14:id>{EDD023D1-24AE-4D08-AD05-3E0761F1F259}</x14:id>
        </ext>
      </extLst>
    </cfRule>
  </conditionalFormatting>
  <conditionalFormatting sqref="H73">
    <cfRule type="dataBar" priority="7">
      <dataBar>
        <cfvo type="num" val="0"/>
        <cfvo type="num" val="1"/>
        <color theme="0" tint="-0.34998626667073579"/>
      </dataBar>
      <extLst>
        <ext xmlns:x14="http://schemas.microsoft.com/office/spreadsheetml/2009/9/main" uri="{B025F937-C7B1-47D3-B67F-A62EFF666E3E}">
          <x14:id>{64F09560-1A71-4950-9CF3-978F99254E9A}</x14:id>
        </ext>
      </extLst>
    </cfRule>
  </conditionalFormatting>
  <conditionalFormatting sqref="H74">
    <cfRule type="dataBar" priority="6">
      <dataBar>
        <cfvo type="num" val="0"/>
        <cfvo type="num" val="1"/>
        <color theme="0" tint="-0.34998626667073579"/>
      </dataBar>
      <extLst>
        <ext xmlns:x14="http://schemas.microsoft.com/office/spreadsheetml/2009/9/main" uri="{B025F937-C7B1-47D3-B67F-A62EFF666E3E}">
          <x14:id>{D4215282-F583-40F9-A9A6-3F656300243A}</x14:id>
        </ext>
      </extLst>
    </cfRule>
  </conditionalFormatting>
  <conditionalFormatting sqref="H75">
    <cfRule type="dataBar" priority="38">
      <dataBar>
        <cfvo type="num" val="0"/>
        <cfvo type="num" val="1"/>
        <color theme="0" tint="-0.34998626667073579"/>
      </dataBar>
      <extLst>
        <ext xmlns:x14="http://schemas.microsoft.com/office/spreadsheetml/2009/9/main" uri="{B025F937-C7B1-47D3-B67F-A62EFF666E3E}">
          <x14:id>{803206DA-1E96-4261-B058-70E4B99157A8}</x14:id>
        </ext>
      </extLst>
    </cfRule>
  </conditionalFormatting>
  <conditionalFormatting sqref="H76:H79 H8:H22">
    <cfRule type="dataBar" priority="21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DD7">
    <cfRule type="expression" dxfId="3" priority="177">
      <formula>K$6=TODAY()</formula>
    </cfRule>
  </conditionalFormatting>
  <conditionalFormatting sqref="K6:DD79">
    <cfRule type="expression" dxfId="2" priority="1">
      <formula>K$6=TODAY()</formula>
    </cfRule>
  </conditionalFormatting>
  <conditionalFormatting sqref="K8:DD79">
    <cfRule type="expression" dxfId="1" priority="2">
      <formula>AND($E8&lt;=K$6,ROUNDDOWN(($F8-$E8+1)*$H8,0)+$E8-1&gt;=K$6)</formula>
    </cfRule>
    <cfRule type="expression" dxfId="0" priority="3">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15 H33 H53" unlockedFormula="1"/>
    <ignoredError sqref="A53 A33 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3F4F6F9C-D4C0-47D9-AEEA-FF9DFE04DC0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D880C5A0-785C-44F8-8762-EF87803BA721}">
            <x14:dataBar minLength="0" maxLength="100" gradient="0">
              <x14:cfvo type="num">
                <xm:f>0</xm:f>
              </x14:cfvo>
              <x14:cfvo type="num">
                <xm:f>1</xm:f>
              </x14:cfvo>
              <x14:negativeFillColor rgb="FFFF0000"/>
              <x14:axisColor rgb="FF000000"/>
            </x14:dataBar>
          </x14:cfRule>
          <xm:sqref>H24:H63</xm:sqref>
        </x14:conditionalFormatting>
        <x14:conditionalFormatting xmlns:xm="http://schemas.microsoft.com/office/excel/2006/main">
          <x14:cfRule type="dataBar" id="{7C1775A6-C86B-46A2-AD09-079C79189E71}">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6718A23C-4CFE-4D92-B947-70BBF594B632}">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F4D71A41-6349-4169-BCAB-3CA051F2A43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51666C1-FB20-4413-A439-0C827F2FB05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036C708-9F19-4652-BF85-443625E0100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C972C5A-9EBF-4EF6-9FA5-3EA83E225471}">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E804D91A-62C4-4C98-9A81-70EFC11F9EAC}">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6079A85C-82CE-42C1-9676-0AA83C0D9D8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DD023D1-24AE-4D08-AD05-3E0761F1F259}">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64F09560-1A71-4950-9CF3-978F99254E9A}">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D4215282-F583-40F9-A9A6-3F656300243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03206DA-1E96-4261-B058-70E4B99157A8}">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H76:H79 H8:H22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34" workbookViewId="0">
      <selection sqref="A1:D1048576"/>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3" t="s">
        <v>68</v>
      </c>
      <c r="B1" s="14"/>
    </row>
    <row r="2" spans="1:3" ht="13.8" x14ac:dyDescent="0.25">
      <c r="A2" s="65" t="s">
        <v>19</v>
      </c>
      <c r="B2" s="3"/>
    </row>
    <row r="3" spans="1:3" x14ac:dyDescent="0.25">
      <c r="B3" s="3"/>
    </row>
    <row r="4" spans="1:3" ht="17.399999999999999" x14ac:dyDescent="0.3">
      <c r="A4" s="60" t="s">
        <v>35</v>
      </c>
      <c r="B4" s="12"/>
    </row>
    <row r="5" spans="1:3" ht="55.2" x14ac:dyDescent="0.25">
      <c r="B5" s="66" t="s">
        <v>24</v>
      </c>
    </row>
    <row r="7" spans="1:3" ht="27.6" x14ac:dyDescent="0.25">
      <c r="B7" s="66" t="s">
        <v>36</v>
      </c>
    </row>
    <row r="9" spans="1:3" ht="13.8" x14ac:dyDescent="0.25">
      <c r="B9" s="65" t="s">
        <v>21</v>
      </c>
    </row>
    <row r="11" spans="1:3" ht="27.6" x14ac:dyDescent="0.25">
      <c r="B11" s="64" t="s">
        <v>22</v>
      </c>
    </row>
    <row r="13" spans="1:3" ht="17.399999999999999" x14ac:dyDescent="0.3">
      <c r="A13" s="99" t="s">
        <v>2</v>
      </c>
      <c r="B13" s="99"/>
    </row>
    <row r="15" spans="1:3" s="61" customFormat="1" ht="17.399999999999999" x14ac:dyDescent="0.25">
      <c r="A15" s="68"/>
      <c r="B15" s="67" t="s">
        <v>27</v>
      </c>
    </row>
    <row r="16" spans="1:3" s="61" customFormat="1" ht="17.399999999999999" x14ac:dyDescent="0.25">
      <c r="A16" s="68"/>
      <c r="B16" s="67" t="s">
        <v>25</v>
      </c>
      <c r="C16" s="63" t="s">
        <v>1</v>
      </c>
    </row>
    <row r="17" spans="1:3" ht="17.399999999999999" x14ac:dyDescent="0.3">
      <c r="A17" s="69"/>
      <c r="B17" s="67" t="s">
        <v>29</v>
      </c>
    </row>
    <row r="18" spans="1:3" ht="17.399999999999999" x14ac:dyDescent="0.3">
      <c r="A18" s="69"/>
      <c r="B18" s="67" t="s">
        <v>37</v>
      </c>
    </row>
    <row r="19" spans="1:3" ht="17.399999999999999" x14ac:dyDescent="0.3">
      <c r="A19" s="69"/>
      <c r="B19" s="67" t="s">
        <v>38</v>
      </c>
    </row>
    <row r="20" spans="1:3" s="61" customFormat="1" ht="17.399999999999999" x14ac:dyDescent="0.25">
      <c r="A20" s="68"/>
      <c r="B20" s="67" t="s">
        <v>26</v>
      </c>
      <c r="C20" s="62" t="s">
        <v>0</v>
      </c>
    </row>
    <row r="21" spans="1:3" ht="17.399999999999999" x14ac:dyDescent="0.3">
      <c r="A21" s="69"/>
      <c r="B21" s="67" t="s">
        <v>28</v>
      </c>
    </row>
    <row r="22" spans="1:3" ht="17.399999999999999" x14ac:dyDescent="0.3">
      <c r="A22" s="69"/>
      <c r="B22" s="70" t="s">
        <v>30</v>
      </c>
    </row>
    <row r="23" spans="1:3" ht="17.399999999999999" x14ac:dyDescent="0.3">
      <c r="A23" s="69"/>
      <c r="B23" s="4"/>
    </row>
    <row r="24" spans="1:3" ht="17.399999999999999" x14ac:dyDescent="0.3">
      <c r="A24" s="99" t="s">
        <v>31</v>
      </c>
      <c r="B24" s="99"/>
    </row>
    <row r="25" spans="1:3" ht="41.4" x14ac:dyDescent="0.3">
      <c r="A25" s="69"/>
      <c r="B25" s="67" t="s">
        <v>39</v>
      </c>
    </row>
    <row r="26" spans="1:3" ht="17.399999999999999" x14ac:dyDescent="0.3">
      <c r="A26" s="69"/>
      <c r="B26" s="67"/>
    </row>
    <row r="27" spans="1:3" ht="17.399999999999999" x14ac:dyDescent="0.3">
      <c r="A27" s="69"/>
      <c r="B27" s="84" t="s">
        <v>43</v>
      </c>
    </row>
    <row r="28" spans="1:3" ht="17.399999999999999" x14ac:dyDescent="0.3">
      <c r="A28" s="69"/>
      <c r="B28" s="67" t="s">
        <v>32</v>
      </c>
    </row>
    <row r="29" spans="1:3" ht="27.6" x14ac:dyDescent="0.3">
      <c r="A29" s="69"/>
      <c r="B29" s="67" t="s">
        <v>34</v>
      </c>
    </row>
    <row r="30" spans="1:3" ht="17.399999999999999" x14ac:dyDescent="0.3">
      <c r="A30" s="69"/>
      <c r="B30" s="67"/>
    </row>
    <row r="31" spans="1:3" ht="17.399999999999999" x14ac:dyDescent="0.3">
      <c r="A31" s="69"/>
      <c r="B31" s="84" t="s">
        <v>40</v>
      </c>
    </row>
    <row r="32" spans="1:3" ht="17.399999999999999" x14ac:dyDescent="0.3">
      <c r="A32" s="69"/>
      <c r="B32" s="67" t="s">
        <v>33</v>
      </c>
    </row>
    <row r="33" spans="1:2" ht="17.399999999999999" x14ac:dyDescent="0.3">
      <c r="A33" s="69"/>
      <c r="B33" s="67" t="s">
        <v>41</v>
      </c>
    </row>
    <row r="34" spans="1:2" ht="17.399999999999999" x14ac:dyDescent="0.3">
      <c r="A34" s="69"/>
      <c r="B34" s="4"/>
    </row>
    <row r="35" spans="1:2" ht="27.6" x14ac:dyDescent="0.3">
      <c r="A35" s="69"/>
      <c r="B35" s="67" t="s">
        <v>74</v>
      </c>
    </row>
    <row r="36" spans="1:2" ht="17.399999999999999" x14ac:dyDescent="0.3">
      <c r="A36" s="69"/>
      <c r="B36" s="71" t="s">
        <v>42</v>
      </c>
    </row>
    <row r="37" spans="1:2" ht="17.399999999999999" x14ac:dyDescent="0.3">
      <c r="A37" s="69"/>
      <c r="B37" s="4"/>
    </row>
    <row r="38" spans="1:2" ht="17.399999999999999" x14ac:dyDescent="0.3">
      <c r="A38" s="99" t="s">
        <v>7</v>
      </c>
      <c r="B38" s="99"/>
    </row>
    <row r="39" spans="1:2" ht="27.6" x14ac:dyDescent="0.25">
      <c r="B39" s="67" t="s">
        <v>45</v>
      </c>
    </row>
    <row r="41" spans="1:2" ht="13.8" x14ac:dyDescent="0.25">
      <c r="B41" s="67" t="s">
        <v>46</v>
      </c>
    </row>
    <row r="43" spans="1:2" ht="27.6" x14ac:dyDescent="0.25">
      <c r="B43" s="67" t="s">
        <v>44</v>
      </c>
    </row>
    <row r="45" spans="1:2" ht="27.6" x14ac:dyDescent="0.25">
      <c r="B45" s="67" t="s">
        <v>47</v>
      </c>
    </row>
    <row r="46" spans="1:2" x14ac:dyDescent="0.25">
      <c r="B46" s="6"/>
    </row>
    <row r="47" spans="1:2" ht="27.6" x14ac:dyDescent="0.25">
      <c r="B47" s="67" t="s">
        <v>48</v>
      </c>
    </row>
    <row r="49" spans="1:2" ht="17.399999999999999" x14ac:dyDescent="0.3">
      <c r="A49" s="99" t="s">
        <v>5</v>
      </c>
      <c r="B49" s="99"/>
    </row>
    <row r="50" spans="1:2" ht="27.6" x14ac:dyDescent="0.25">
      <c r="B50" s="67" t="s">
        <v>75</v>
      </c>
    </row>
    <row r="52" spans="1:2" ht="13.8" x14ac:dyDescent="0.25">
      <c r="A52" s="72" t="s">
        <v>8</v>
      </c>
      <c r="B52" s="67" t="s">
        <v>9</v>
      </c>
    </row>
    <row r="53" spans="1:2" ht="13.8" x14ac:dyDescent="0.25">
      <c r="A53" s="72" t="s">
        <v>10</v>
      </c>
      <c r="B53" s="67" t="s">
        <v>11</v>
      </c>
    </row>
    <row r="54" spans="1:2" ht="13.8" x14ac:dyDescent="0.25">
      <c r="A54" s="72" t="s">
        <v>12</v>
      </c>
      <c r="B54" s="67" t="s">
        <v>13</v>
      </c>
    </row>
    <row r="55" spans="1:2" ht="28.2" x14ac:dyDescent="0.25">
      <c r="A55" s="64"/>
      <c r="B55" s="67" t="s">
        <v>49</v>
      </c>
    </row>
    <row r="56" spans="1:2" ht="28.2" x14ac:dyDescent="0.25">
      <c r="A56" s="64"/>
      <c r="B56" s="67" t="s">
        <v>50</v>
      </c>
    </row>
    <row r="57" spans="1:2" ht="13.8" x14ac:dyDescent="0.25">
      <c r="A57" s="72" t="s">
        <v>14</v>
      </c>
      <c r="B57" s="67" t="s">
        <v>15</v>
      </c>
    </row>
    <row r="58" spans="1:2" ht="14.4" x14ac:dyDescent="0.25">
      <c r="A58" s="64"/>
      <c r="B58" s="67" t="s">
        <v>51</v>
      </c>
    </row>
    <row r="59" spans="1:2" ht="14.4" x14ac:dyDescent="0.25">
      <c r="A59" s="64"/>
      <c r="B59" s="67" t="s">
        <v>52</v>
      </c>
    </row>
    <row r="60" spans="1:2" ht="13.8" x14ac:dyDescent="0.25">
      <c r="A60" s="72" t="s">
        <v>16</v>
      </c>
      <c r="B60" s="67" t="s">
        <v>17</v>
      </c>
    </row>
    <row r="61" spans="1:2" ht="28.2" x14ac:dyDescent="0.25">
      <c r="A61" s="64"/>
      <c r="B61" s="67" t="s">
        <v>53</v>
      </c>
    </row>
    <row r="62" spans="1:2" ht="13.8" x14ac:dyDescent="0.25">
      <c r="A62" s="72" t="s">
        <v>54</v>
      </c>
      <c r="B62" s="67" t="s">
        <v>55</v>
      </c>
    </row>
    <row r="63" spans="1:2" ht="13.8" x14ac:dyDescent="0.25">
      <c r="A63" s="73"/>
      <c r="B63" s="67" t="s">
        <v>56</v>
      </c>
    </row>
    <row r="64" spans="1:2" x14ac:dyDescent="0.25">
      <c r="B64" s="5"/>
    </row>
    <row r="65" spans="1:2" ht="17.399999999999999" x14ac:dyDescent="0.3">
      <c r="A65" s="99" t="s">
        <v>6</v>
      </c>
      <c r="B65" s="99"/>
    </row>
    <row r="66" spans="1:2" ht="41.4" x14ac:dyDescent="0.25">
      <c r="B66" s="67" t="s">
        <v>57</v>
      </c>
    </row>
    <row r="68" spans="1:2" ht="17.399999999999999" x14ac:dyDescent="0.3">
      <c r="A68" s="99" t="s">
        <v>3</v>
      </c>
      <c r="B68" s="99"/>
    </row>
    <row r="69" spans="1:2" ht="13.8" x14ac:dyDescent="0.25">
      <c r="A69" s="79" t="s">
        <v>4</v>
      </c>
      <c r="B69" s="80" t="s">
        <v>58</v>
      </c>
    </row>
    <row r="70" spans="1:2" ht="27.6" x14ac:dyDescent="0.25">
      <c r="A70" s="73"/>
      <c r="B70" s="78" t="s">
        <v>60</v>
      </c>
    </row>
    <row r="71" spans="1:2" ht="13.8" x14ac:dyDescent="0.25">
      <c r="A71" s="73"/>
      <c r="B71" s="74"/>
    </row>
    <row r="72" spans="1:2" ht="13.8" x14ac:dyDescent="0.25">
      <c r="A72" s="79" t="s">
        <v>4</v>
      </c>
      <c r="B72" s="80" t="s">
        <v>73</v>
      </c>
    </row>
    <row r="73" spans="1:2" ht="28.2" x14ac:dyDescent="0.25">
      <c r="A73" s="73"/>
      <c r="B73" s="78" t="s">
        <v>77</v>
      </c>
    </row>
    <row r="74" spans="1:2" ht="13.8" x14ac:dyDescent="0.25">
      <c r="A74" s="73"/>
      <c r="B74" s="74"/>
    </row>
    <row r="75" spans="1:2" ht="13.8" x14ac:dyDescent="0.25">
      <c r="A75" s="79" t="s">
        <v>4</v>
      </c>
      <c r="B75" s="82" t="s">
        <v>63</v>
      </c>
    </row>
    <row r="76" spans="1:2" ht="41.4" x14ac:dyDescent="0.25">
      <c r="A76" s="73"/>
      <c r="B76" s="66" t="s">
        <v>76</v>
      </c>
    </row>
    <row r="77" spans="1:2" ht="13.8" x14ac:dyDescent="0.25">
      <c r="A77" s="73"/>
      <c r="B77" s="73"/>
    </row>
    <row r="78" spans="1:2" ht="13.8" x14ac:dyDescent="0.25">
      <c r="A78" s="79" t="s">
        <v>4</v>
      </c>
      <c r="B78" s="82" t="s">
        <v>69</v>
      </c>
    </row>
    <row r="79" spans="1:2" ht="27.6" x14ac:dyDescent="0.25">
      <c r="A79" s="73"/>
      <c r="B79" s="66" t="s">
        <v>64</v>
      </c>
    </row>
    <row r="80" spans="1:2" ht="13.8" x14ac:dyDescent="0.25">
      <c r="A80" s="73"/>
      <c r="B80" s="73"/>
    </row>
    <row r="81" spans="1:2" ht="13.8" x14ac:dyDescent="0.25">
      <c r="A81" s="79" t="s">
        <v>4</v>
      </c>
      <c r="B81" s="82" t="s">
        <v>70</v>
      </c>
    </row>
    <row r="82" spans="1:2" ht="14.4" x14ac:dyDescent="0.3">
      <c r="A82" s="73"/>
      <c r="B82" s="77" t="s">
        <v>65</v>
      </c>
    </row>
    <row r="83" spans="1:2" ht="14.4" x14ac:dyDescent="0.3">
      <c r="A83" s="73"/>
      <c r="B83" s="77" t="s">
        <v>66</v>
      </c>
    </row>
    <row r="84" spans="1:2" ht="14.4" x14ac:dyDescent="0.3">
      <c r="A84" s="73"/>
      <c r="B84" s="77" t="s">
        <v>67</v>
      </c>
    </row>
    <row r="85" spans="1:2" ht="13.8" x14ac:dyDescent="0.25">
      <c r="A85" s="73"/>
      <c r="B85" s="76"/>
    </row>
    <row r="86" spans="1:2" ht="13.8" x14ac:dyDescent="0.25">
      <c r="A86" s="79" t="s">
        <v>4</v>
      </c>
      <c r="B86" s="82" t="s">
        <v>71</v>
      </c>
    </row>
    <row r="87" spans="1:2" ht="41.4" x14ac:dyDescent="0.25">
      <c r="A87" s="73"/>
      <c r="B87" s="66" t="s">
        <v>59</v>
      </c>
    </row>
    <row r="88" spans="1:2" ht="14.4" x14ac:dyDescent="0.3">
      <c r="A88" s="73"/>
      <c r="B88" s="75" t="s">
        <v>61</v>
      </c>
    </row>
    <row r="89" spans="1:2" ht="41.4" x14ac:dyDescent="0.25">
      <c r="A89" s="73"/>
      <c r="B89" s="81" t="s">
        <v>62</v>
      </c>
    </row>
    <row r="90" spans="1:2" ht="13.8" x14ac:dyDescent="0.25">
      <c r="A90" s="73"/>
      <c r="B90" s="73"/>
    </row>
    <row r="91" spans="1:2" ht="13.8" x14ac:dyDescent="0.25">
      <c r="A91" s="79" t="s">
        <v>4</v>
      </c>
      <c r="B91" s="82" t="s">
        <v>72</v>
      </c>
    </row>
    <row r="92" spans="1:2" ht="27.6" x14ac:dyDescent="0.25">
      <c r="A92" s="64"/>
      <c r="B92" s="77" t="s">
        <v>18</v>
      </c>
    </row>
    <row r="94" spans="1:2" x14ac:dyDescent="0.25">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cemil öztürk</cp:lastModifiedBy>
  <cp:lastPrinted>2018-02-12T20:25:38Z</cp:lastPrinted>
  <dcterms:created xsi:type="dcterms:W3CDTF">2010-06-09T16:05:03Z</dcterms:created>
  <dcterms:modified xsi:type="dcterms:W3CDTF">2025-04-10T21:04:48Z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