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TMS-Simplification\Architecture\NFR\"/>
    </mc:Choice>
  </mc:AlternateContent>
  <bookViews>
    <workbookView xWindow="0" yWindow="0" windowWidth="28800" windowHeight="12435" tabRatio="659" firstSheet="3" activeTab="3"/>
  </bookViews>
  <sheets>
    <sheet name="WAS-Inbound Interface" sheetId="6" r:id="rId1"/>
    <sheet name="Transcation_Complexity" sheetId="11" r:id="rId2"/>
    <sheet name="Inboundevent-transaction" sheetId="7" r:id="rId3"/>
    <sheet name="Inbound queue" sheetId="12" r:id="rId4"/>
    <sheet name="Oubound queue" sheetId="8" r:id="rId5"/>
    <sheet name="Transaction_Use_Casewise" sheetId="13" r:id="rId6"/>
    <sheet name="VDW_Stats" sheetId="14" r:id="rId7"/>
    <sheet name="Tracks calculations" sheetId="1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5" l="1"/>
  <c r="B16" i="13"/>
  <c r="D8" i="15" l="1"/>
  <c r="D9" i="15"/>
  <c r="D10" i="15"/>
  <c r="D11" i="15"/>
  <c r="D12" i="15"/>
  <c r="D13" i="15"/>
  <c r="D14" i="15"/>
  <c r="D16" i="15"/>
  <c r="D17" i="15"/>
  <c r="D18" i="15"/>
  <c r="D19" i="15"/>
  <c r="D4" i="15"/>
  <c r="D5" i="15"/>
  <c r="D6" i="15"/>
  <c r="D7" i="15"/>
  <c r="D3" i="15"/>
  <c r="F25" i="7" l="1"/>
  <c r="E2" i="7"/>
  <c r="F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5" i="7"/>
  <c r="E26" i="7"/>
  <c r="F26" i="7"/>
  <c r="E27" i="7"/>
  <c r="F27" i="7"/>
  <c r="F28" i="7" l="1"/>
  <c r="E28" i="7"/>
  <c r="C13" i="14"/>
  <c r="C12" i="14"/>
  <c r="C10" i="14"/>
  <c r="C6" i="14"/>
  <c r="C5" i="14"/>
  <c r="C4" i="14"/>
  <c r="C3" i="14"/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8" i="6"/>
  <c r="I40" i="6"/>
  <c r="I41" i="6"/>
  <c r="I42" i="6"/>
  <c r="I43" i="6"/>
  <c r="I44" i="6"/>
  <c r="I45" i="6"/>
  <c r="I46" i="6"/>
  <c r="I3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" i="6"/>
  <c r="H5" i="6"/>
  <c r="H6" i="6"/>
  <c r="H3" i="6"/>
  <c r="D37" i="6" l="1"/>
  <c r="I37" i="6" s="1"/>
  <c r="D39" i="6"/>
  <c r="I39" i="6" s="1"/>
  <c r="F9" i="8"/>
  <c r="E9" i="8"/>
</calcChain>
</file>

<file path=xl/sharedStrings.xml><?xml version="1.0" encoding="utf-8"?>
<sst xmlns="http://schemas.openxmlformats.org/spreadsheetml/2006/main" count="393" uniqueCount="152">
  <si>
    <t>Vessel ETA</t>
  </si>
  <si>
    <t>Shipping Schedule</t>
  </si>
  <si>
    <t>DEALER ASSIGNMENT</t>
  </si>
  <si>
    <t>DAMAGE OR REPAIR</t>
  </si>
  <si>
    <t>Vehicle Events</t>
  </si>
  <si>
    <t>LPR</t>
  </si>
  <si>
    <t>Shipment Plan</t>
  </si>
  <si>
    <t>Rail Events</t>
  </si>
  <si>
    <t>Voucher</t>
  </si>
  <si>
    <t>VDW</t>
  </si>
  <si>
    <t>Transit</t>
  </si>
  <si>
    <t>Processing Plan</t>
  </si>
  <si>
    <t>Vehicle Summary</t>
  </si>
  <si>
    <t>Rail Vehicle</t>
  </si>
  <si>
    <t>Accrual</t>
  </si>
  <si>
    <t>Inbound Interfaces</t>
  </si>
  <si>
    <t>Per day Count(Max)</t>
  </si>
  <si>
    <t>Per Hour Count(max)</t>
  </si>
  <si>
    <t>Event Splitup</t>
  </si>
  <si>
    <t>ASN/ASR</t>
  </si>
  <si>
    <t>TDR</t>
  </si>
  <si>
    <t>TDW</t>
  </si>
  <si>
    <t>RSC</t>
  </si>
  <si>
    <t>Plan Create</t>
  </si>
  <si>
    <t>Plan Update</t>
  </si>
  <si>
    <t>Plan Delete</t>
  </si>
  <si>
    <t>RC1</t>
  </si>
  <si>
    <t>WBU</t>
  </si>
  <si>
    <t>TSC</t>
  </si>
  <si>
    <t>TSO</t>
  </si>
  <si>
    <t>TAU</t>
  </si>
  <si>
    <t>TAC</t>
  </si>
  <si>
    <t>TAI</t>
  </si>
  <si>
    <t>LPR(B2B)</t>
  </si>
  <si>
    <t>RCU</t>
  </si>
  <si>
    <t>RCV</t>
  </si>
  <si>
    <t>TS1</t>
  </si>
  <si>
    <t>RR1</t>
  </si>
  <si>
    <t>Events</t>
  </si>
  <si>
    <t>Shipment Plan Create</t>
  </si>
  <si>
    <t>Shipment Plan Update</t>
  </si>
  <si>
    <t>Shipment Plan Delete</t>
  </si>
  <si>
    <t>Processing Plan Create</t>
  </si>
  <si>
    <t>Processing Plan Update</t>
  </si>
  <si>
    <t>Total</t>
  </si>
  <si>
    <t>FQA/AQA</t>
  </si>
  <si>
    <t>HOLD OR RELEASE/Stop Sale</t>
  </si>
  <si>
    <t>Queue name in AS IS</t>
  </si>
  <si>
    <t>VEHFPR.VDC.VEHICLE</t>
  </si>
  <si>
    <t>VEHFPR.VDC.PROCESS.ESB</t>
  </si>
  <si>
    <t>Current Max Queue Depth</t>
  </si>
  <si>
    <t>Max Message length</t>
  </si>
  <si>
    <t>Comments</t>
  </si>
  <si>
    <t>The existing max queue depth of 3000000 can accommodate the backlogs of up to 10 days even if the max number of inbound transmissions in a day reaches 200000 messages.
In the existing process,the notify change messages and vehicle messages have the message length of 1363 and 1402.So the existing message length itself can be used</t>
  </si>
  <si>
    <t>ETA</t>
  </si>
  <si>
    <t>Low</t>
  </si>
  <si>
    <t>Complexity</t>
  </si>
  <si>
    <t>In AS-IS Process,Once in 2 hours the validation is done against 55k records each time to find the modified records</t>
  </si>
  <si>
    <t># of transactions</t>
  </si>
  <si>
    <t xml:space="preserve">1.Check whether Ship Schedule number is valid ?
2.Fetch ship schedule numeric port and Ship Schedule country code based on Ship Schedule number    
</t>
  </si>
  <si>
    <t>1.Validate whether the file set is empty?
2.Validate whether payment adjustment flag is Y for the record ?
3.Validate whether the Voucher information is unique ?
4.Insert the records in Voucher and voucher_vin table (Insertion for more than 5k records)</t>
  </si>
  <si>
    <t>1.Check whether unit Id is valid ?
2.Check whether the event type is valid ?
3.Insert records in SEDB table</t>
  </si>
  <si>
    <t xml:space="preserve">1.Check whether unitId and shipment Id available in table and active flag status
2.Check whether event type is valid ?
3.Update records in SEDB </t>
  </si>
  <si>
    <t xml:space="preserve">1.Check whether unitId and shipment Id available in table and active flag status
2.Check whether event type is valid ?
3.Update  records in SEDB </t>
  </si>
  <si>
    <t xml:space="preserve">1.Check whether the shipment Id exists ?
2.If shipment Id does not exist,check for the existence of source or destination information(Inspection)
3.Check whether the event type is valid ?
4.Insert/Update records in Summary table </t>
  </si>
  <si>
    <t xml:space="preserve">1.Check whether the shipment Id exists ?
2.Check whether the event type is valid ?
3.Insert/Update records in Summary table </t>
  </si>
  <si>
    <t>1.Check whether the shipment Id exists ?
2.Check whether the event type is valid ?
3.Check whether records available in summary table
4.Update Summary table</t>
  </si>
  <si>
    <t>1.Check whether the shipment Id exists ?
2.Check whether the event type is valid ?
3.Check whether records available in summary table
4.Insert/Update Summary table</t>
  </si>
  <si>
    <t>1.Chek whether the ODI pair is present in master transit table ?
2.If it is present,compare the attributes else insert records
3.If mismatch is found update/delete the records</t>
  </si>
  <si>
    <t>1.Check whether shipment Id exists in shipment plan ?
2.check whether the event type is valid ?
3.Check whether VIN is available in summary table ?
4.Insert records in vehicle events table</t>
  </si>
  <si>
    <t>Transactions</t>
  </si>
  <si>
    <t>1.Check whether shipment id exists?
2.Check whether event type is valid ?
3.Check whether vin exists in summary table
4.Insert records in events table</t>
  </si>
  <si>
    <t>1.Check whether shipment id exists?
2.Check whether event type is valid ?
3.Check whether record exists in event table with event type TDR
4.Insert records in events table</t>
  </si>
  <si>
    <t>Very high</t>
  </si>
  <si>
    <t>Transaction*dayCount</t>
  </si>
  <si>
    <t>Transaction*HourCount</t>
  </si>
  <si>
    <t xml:space="preserve">1.Check whether the shipment Id exists ?
2.If shipment Id does not exist,check for the existence of source or destination information(Inspection)
3.
Check whether the event type is valid ?
4.Check whether the VIN is available in Summary table
5.Insert records in vehicle events table </t>
  </si>
  <si>
    <t>1.Check whether the shipment Id exists ?
2.Check whether the event type is valid ?
3.Check records available in ssummary table?
4.Insert/Update the records in summary table</t>
  </si>
  <si>
    <t xml:space="preserve">1.Check whether the shipment Id exists ?
2.Check whether the event type is valid ?
3.Check records avaialble in summary table ?
4.Update records in Summary table </t>
  </si>
  <si>
    <t>Queue in AS IS</t>
  </si>
  <si>
    <t>VEHFPR.TTMS.OUTBOUND</t>
  </si>
  <si>
    <t>VEHFPR.INBOUND.SHIPMENT</t>
  </si>
  <si>
    <t>Current queue depth</t>
  </si>
  <si>
    <t>Current Message length</t>
  </si>
  <si>
    <t>1.Check whether urn/unit id is present in valloc.vehicle ?
2.Check event type is valid ?
3.Insert records</t>
  </si>
  <si>
    <t>1.Check whether urn/unit id is present in valloc.vehicle ?
2.Chck event type is valid ?
3.Check railcar number,bill of lading exists in rail events table ?
4.Insert records</t>
  </si>
  <si>
    <t>1.Check whether railcar number and bill of lading is available in rail events table for the event type RSC ?
2.Check event type is valid ?
3.Insert records</t>
  </si>
  <si>
    <t>In AS-IS the details are fetched from OTM.In TO BE it is assumed all those details would come from ICL</t>
  </si>
  <si>
    <t>this involves around 150k records.Per hour it is calculated as 6250</t>
  </si>
  <si>
    <t>Mainframe team to provide the analysis on the validation for Accrual</t>
  </si>
  <si>
    <t>We don’t have much clarity</t>
  </si>
  <si>
    <t>Assumptions/Comments</t>
  </si>
  <si>
    <t>Per Hr</t>
  </si>
  <si>
    <t>Per Day</t>
  </si>
  <si>
    <t>Per Hour (Max) Transaction count</t>
  </si>
  <si>
    <t>Per Day (Max) Transaction count</t>
  </si>
  <si>
    <t>TTMS Inbound Queue Statistics Based on FPR_DAILY_STATISTICS table (over period of 90 days)</t>
  </si>
  <si>
    <t>TTMS Outbound Queue Statistics Based on FPR_DAILY_STATISTICS table (over period of 90 days)</t>
  </si>
  <si>
    <t>Per Hr (Max)</t>
  </si>
  <si>
    <t>Per Day (Max)</t>
  </si>
  <si>
    <t>Inbound Event Transaction count</t>
  </si>
  <si>
    <t>Outbound Event Transaction count</t>
  </si>
  <si>
    <t>ttms_shipment_veh</t>
  </si>
  <si>
    <t>Inserts: 95921</t>
  </si>
  <si>
    <t>Updates: 302761</t>
  </si>
  <si>
    <t>ttms_shipment</t>
  </si>
  <si>
    <t>New Inserts: 90078</t>
  </si>
  <si>
    <t>Updates: 2191273</t>
  </si>
  <si>
    <t>ttms_invoice</t>
  </si>
  <si>
    <t>Inserts: 26002</t>
  </si>
  <si>
    <t>Updates: 20711</t>
  </si>
  <si>
    <t>ttms_location</t>
  </si>
  <si>
    <t>New Inserts: 6</t>
  </si>
  <si>
    <t>ttms_service_provider</t>
  </si>
  <si>
    <t>No records. There are no new inserts/updates.</t>
  </si>
  <si>
    <t>ttms_shipment_actual_cost</t>
  </si>
  <si>
    <t>New Inserts: 16342</t>
  </si>
  <si>
    <t>Updates: 11563</t>
  </si>
  <si>
    <t>ttms_shipment_planned_cost</t>
  </si>
  <si>
    <t>New Inserts: 6001</t>
  </si>
  <si>
    <t>Updates: 61753</t>
  </si>
  <si>
    <t>ttms_packaged_item</t>
  </si>
  <si>
    <t>New Inserts: 1</t>
  </si>
  <si>
    <t>Updates: 1</t>
  </si>
  <si>
    <t>TableName</t>
  </si>
  <si>
    <t xml:space="preserve">Insert/Update    (Per Day) </t>
  </si>
  <si>
    <t>(Per Hour) Count</t>
  </si>
  <si>
    <t>Transaction</t>
  </si>
  <si>
    <t>Messages</t>
  </si>
  <si>
    <t>Per day total Count =268285
Sum of current Max queue depth = 3000000
It can hold the backup of 10 days data</t>
  </si>
  <si>
    <t>Max msgs/day</t>
  </si>
  <si>
    <t>% = (# of tracks/total no.of track)*100</t>
  </si>
  <si>
    <t># of tracks</t>
  </si>
  <si>
    <t>Total count of interfaces</t>
  </si>
  <si>
    <t># of Tracks = 
(TotalCountofInterface*0.03)</t>
  </si>
  <si>
    <t>Legends</t>
  </si>
  <si>
    <t>no.of tracks per message</t>
  </si>
  <si>
    <t>Steps using which 0.03 is obtained</t>
  </si>
  <si>
    <t xml:space="preserve">Total no of max messages for all queues in exising </t>
  </si>
  <si>
    <t>Total no of tracks for all queues</t>
  </si>
  <si>
    <t># of tracks per message</t>
  </si>
  <si>
    <t>318000/100,00,000</t>
  </si>
  <si>
    <t>Result</t>
  </si>
  <si>
    <t>100,00,000(sum of ESB+Vehicle+Inbound shipment+outbound)</t>
  </si>
  <si>
    <t>4 days backlog count(Max msgs/day *4)</t>
  </si>
  <si>
    <t>Interface</t>
  </si>
  <si>
    <t>Outbound</t>
  </si>
  <si>
    <t>Inbound</t>
  </si>
  <si>
    <t>High</t>
  </si>
  <si>
    <t>1.Chcek whether Mexico filter is on in TTMS_PARMS table?
2.Check for destination location ?
3.Check whether mandatory records are present ?
4.Check whether the event type is RSC/RC1 ?
5.If RC1,check whether rail car no and BLO is present in rail events table ?
6.If it exists,update rail events table else insert record for RC1 in rail events table</t>
  </si>
  <si>
    <t>Maximum of 80 records are present in the file set.Validation and insert/update is done dfor all the records</t>
  </si>
  <si>
    <t xml:space="preserve"> MF team would provide the detailed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</si>
</sst>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0" fillId="0" borderId="13" xfId="0" applyBorder="1"/>
    <xf numFmtId="0" fontId="1" fillId="0" borderId="12" xfId="0" applyFont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164" fontId="1" fillId="0" borderId="15" xfId="0" applyNumberFormat="1" applyFont="1" applyFill="1" applyBorder="1" applyAlignment="1">
      <alignment vertical="center" wrapText="1"/>
    </xf>
    <xf numFmtId="0" fontId="0" fillId="0" borderId="16" xfId="0" applyBorder="1"/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7" fillId="0" borderId="1" xfId="0" applyFont="1" applyFill="1" applyBorder="1"/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Fill="1" applyBorder="1"/>
    <xf numFmtId="0" fontId="0" fillId="0" borderId="0" xfId="0"/>
    <xf numFmtId="0" fontId="3" fillId="0" borderId="1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7" fillId="0" borderId="1" xfId="0" applyFont="1" applyBorder="1"/>
    <xf numFmtId="164" fontId="0" fillId="0" borderId="1" xfId="0" applyNumberFormat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3" fillId="0" borderId="2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12" xfId="0" applyFont="1" applyBorder="1" applyAlignment="1">
      <alignment vertical="center" wrapText="1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workbookViewId="0">
      <pane ySplit="2" topLeftCell="A15" activePane="bottomLeft" state="frozen"/>
      <selection pane="bottomLeft" activeCell="H40" sqref="H40:H41"/>
    </sheetView>
  </sheetViews>
  <sheetFormatPr defaultRowHeight="15" x14ac:dyDescent="0.25"/>
  <cols>
    <col min="1" max="2" width="32.7109375" customWidth="1"/>
    <col min="3" max="3" width="19.28515625" customWidth="1"/>
    <col min="4" max="4" width="21.5703125" customWidth="1"/>
  </cols>
  <sheetData>
    <row r="2" spans="1:9" x14ac:dyDescent="0.25">
      <c r="A2" s="11" t="s">
        <v>15</v>
      </c>
      <c r="B2" s="11" t="s">
        <v>18</v>
      </c>
      <c r="C2" s="10" t="s">
        <v>16</v>
      </c>
      <c r="D2" s="10" t="s">
        <v>16</v>
      </c>
      <c r="H2" t="s">
        <v>93</v>
      </c>
      <c r="I2" t="s">
        <v>92</v>
      </c>
    </row>
    <row r="3" spans="1:9" x14ac:dyDescent="0.25">
      <c r="A3" s="47" t="s">
        <v>6</v>
      </c>
      <c r="B3" s="3" t="s">
        <v>23</v>
      </c>
      <c r="C3" s="4">
        <v>16756</v>
      </c>
      <c r="D3" s="4">
        <v>2896</v>
      </c>
      <c r="F3" s="4">
        <v>3</v>
      </c>
      <c r="H3">
        <f>C3*F3</f>
        <v>50268</v>
      </c>
      <c r="I3">
        <f>D3*F3</f>
        <v>8688</v>
      </c>
    </row>
    <row r="4" spans="1:9" x14ac:dyDescent="0.25">
      <c r="A4" s="47"/>
      <c r="B4" s="3" t="s">
        <v>24</v>
      </c>
      <c r="C4" s="4">
        <v>26446</v>
      </c>
      <c r="D4" s="4">
        <v>1498</v>
      </c>
      <c r="F4" s="4">
        <v>3</v>
      </c>
      <c r="H4">
        <f t="shared" ref="H4:H46" si="0">C4*F4</f>
        <v>79338</v>
      </c>
      <c r="I4">
        <f t="shared" ref="I4:I46" si="1">D4*F4</f>
        <v>4494</v>
      </c>
    </row>
    <row r="5" spans="1:9" x14ac:dyDescent="0.25">
      <c r="A5" s="47"/>
      <c r="B5" s="4" t="s">
        <v>25</v>
      </c>
      <c r="C5" s="4">
        <v>632</v>
      </c>
      <c r="D5" s="4">
        <v>3</v>
      </c>
      <c r="F5" s="4">
        <v>3</v>
      </c>
      <c r="H5">
        <f t="shared" si="0"/>
        <v>1896</v>
      </c>
      <c r="I5">
        <f t="shared" si="1"/>
        <v>9</v>
      </c>
    </row>
    <row r="6" spans="1:9" x14ac:dyDescent="0.25">
      <c r="A6" s="47" t="s">
        <v>11</v>
      </c>
      <c r="B6" s="3" t="s">
        <v>23</v>
      </c>
      <c r="C6" s="4">
        <v>4910.5</v>
      </c>
      <c r="D6" s="4">
        <v>641</v>
      </c>
      <c r="F6" s="4">
        <v>3</v>
      </c>
      <c r="H6">
        <f t="shared" si="0"/>
        <v>14731.5</v>
      </c>
      <c r="I6">
        <f t="shared" si="1"/>
        <v>1923</v>
      </c>
    </row>
    <row r="7" spans="1:9" x14ac:dyDescent="0.25">
      <c r="A7" s="47"/>
      <c r="B7" s="3" t="s">
        <v>24</v>
      </c>
      <c r="C7" s="4">
        <v>1509</v>
      </c>
      <c r="D7" s="4">
        <v>158</v>
      </c>
      <c r="F7" s="4">
        <v>3</v>
      </c>
      <c r="H7">
        <f t="shared" si="0"/>
        <v>4527</v>
      </c>
      <c r="I7">
        <f t="shared" si="1"/>
        <v>474</v>
      </c>
    </row>
    <row r="8" spans="1:9" x14ac:dyDescent="0.25">
      <c r="A8" s="47"/>
      <c r="B8" s="4" t="s">
        <v>25</v>
      </c>
      <c r="C8" s="4">
        <v>172</v>
      </c>
      <c r="D8" s="4">
        <v>2</v>
      </c>
      <c r="F8" s="4">
        <v>3</v>
      </c>
      <c r="H8">
        <f t="shared" si="0"/>
        <v>516</v>
      </c>
      <c r="I8">
        <f t="shared" si="1"/>
        <v>6</v>
      </c>
    </row>
    <row r="9" spans="1:9" x14ac:dyDescent="0.25">
      <c r="A9" s="47" t="s">
        <v>4</v>
      </c>
      <c r="B9" s="4" t="s">
        <v>19</v>
      </c>
      <c r="C9" s="4">
        <v>20305</v>
      </c>
      <c r="D9" s="4">
        <v>1755</v>
      </c>
      <c r="F9" s="6">
        <v>5</v>
      </c>
      <c r="H9">
        <f t="shared" si="0"/>
        <v>101525</v>
      </c>
      <c r="I9">
        <f t="shared" si="1"/>
        <v>8775</v>
      </c>
    </row>
    <row r="10" spans="1:9" x14ac:dyDescent="0.25">
      <c r="A10" s="47"/>
      <c r="B10" s="4" t="s">
        <v>20</v>
      </c>
      <c r="C10" s="4">
        <v>4638</v>
      </c>
      <c r="D10" s="4">
        <v>169</v>
      </c>
      <c r="F10" s="4">
        <v>4</v>
      </c>
      <c r="H10">
        <f t="shared" si="0"/>
        <v>18552</v>
      </c>
      <c r="I10">
        <f t="shared" si="1"/>
        <v>676</v>
      </c>
    </row>
    <row r="11" spans="1:9" x14ac:dyDescent="0.25">
      <c r="A11" s="47"/>
      <c r="B11" s="4" t="s">
        <v>21</v>
      </c>
      <c r="C11" s="4">
        <v>37</v>
      </c>
      <c r="D11" s="4">
        <v>0</v>
      </c>
      <c r="F11" s="4">
        <v>4</v>
      </c>
      <c r="H11">
        <f t="shared" si="0"/>
        <v>148</v>
      </c>
      <c r="I11">
        <f t="shared" si="1"/>
        <v>0</v>
      </c>
    </row>
    <row r="12" spans="1:9" x14ac:dyDescent="0.25">
      <c r="A12" s="47"/>
      <c r="B12" s="4" t="s">
        <v>36</v>
      </c>
      <c r="C12" s="4">
        <v>4585</v>
      </c>
      <c r="D12" s="4">
        <v>464</v>
      </c>
      <c r="F12" s="4">
        <v>4</v>
      </c>
      <c r="H12">
        <f t="shared" si="0"/>
        <v>18340</v>
      </c>
      <c r="I12">
        <f t="shared" si="1"/>
        <v>1856</v>
      </c>
    </row>
    <row r="13" spans="1:9" x14ac:dyDescent="0.25">
      <c r="A13" s="47"/>
      <c r="B13" s="4" t="s">
        <v>28</v>
      </c>
      <c r="C13" s="1">
        <v>9349</v>
      </c>
      <c r="D13" s="4">
        <v>3639</v>
      </c>
      <c r="F13" s="4">
        <v>4</v>
      </c>
      <c r="H13">
        <f t="shared" si="0"/>
        <v>37396</v>
      </c>
      <c r="I13">
        <f t="shared" si="1"/>
        <v>14556</v>
      </c>
    </row>
    <row r="14" spans="1:9" x14ac:dyDescent="0.25">
      <c r="A14" s="47"/>
      <c r="B14" s="4" t="s">
        <v>30</v>
      </c>
      <c r="C14" s="4">
        <v>0</v>
      </c>
      <c r="D14" s="4">
        <v>0</v>
      </c>
      <c r="F14" s="4">
        <v>4</v>
      </c>
      <c r="H14">
        <f t="shared" si="0"/>
        <v>0</v>
      </c>
      <c r="I14">
        <f t="shared" si="1"/>
        <v>0</v>
      </c>
    </row>
    <row r="15" spans="1:9" x14ac:dyDescent="0.25">
      <c r="A15" s="47"/>
      <c r="B15" s="4" t="s">
        <v>31</v>
      </c>
      <c r="C15" s="4">
        <v>10317</v>
      </c>
      <c r="D15" s="4">
        <v>1923</v>
      </c>
      <c r="F15" s="4">
        <v>4</v>
      </c>
      <c r="H15">
        <f t="shared" si="0"/>
        <v>41268</v>
      </c>
      <c r="I15">
        <f t="shared" si="1"/>
        <v>7692</v>
      </c>
    </row>
    <row r="16" spans="1:9" x14ac:dyDescent="0.25">
      <c r="A16" s="47"/>
      <c r="B16" s="4" t="s">
        <v>32</v>
      </c>
      <c r="C16" s="1">
        <v>1128</v>
      </c>
      <c r="D16" s="4">
        <v>294</v>
      </c>
      <c r="F16" s="4">
        <v>4</v>
      </c>
      <c r="H16">
        <f t="shared" si="0"/>
        <v>4512</v>
      </c>
      <c r="I16">
        <f t="shared" si="1"/>
        <v>1176</v>
      </c>
    </row>
    <row r="17" spans="1:9" x14ac:dyDescent="0.25">
      <c r="A17" s="47"/>
      <c r="B17" s="4" t="s">
        <v>33</v>
      </c>
      <c r="C17" s="1">
        <v>4635</v>
      </c>
      <c r="D17" s="4">
        <v>520</v>
      </c>
      <c r="F17" s="4">
        <v>4</v>
      </c>
      <c r="H17">
        <f t="shared" si="0"/>
        <v>18540</v>
      </c>
      <c r="I17">
        <f t="shared" si="1"/>
        <v>2080</v>
      </c>
    </row>
    <row r="18" spans="1:9" x14ac:dyDescent="0.25">
      <c r="A18" s="47"/>
      <c r="B18" s="6" t="s">
        <v>34</v>
      </c>
      <c r="C18" s="4">
        <v>0</v>
      </c>
      <c r="D18" s="4">
        <v>0</v>
      </c>
      <c r="F18" s="4">
        <v>4</v>
      </c>
      <c r="H18">
        <f t="shared" si="0"/>
        <v>0</v>
      </c>
      <c r="I18">
        <f t="shared" si="1"/>
        <v>0</v>
      </c>
    </row>
    <row r="19" spans="1:9" x14ac:dyDescent="0.25">
      <c r="A19" s="47"/>
      <c r="B19" s="4" t="s">
        <v>26</v>
      </c>
      <c r="C19" s="1">
        <v>6317</v>
      </c>
      <c r="D19" s="4">
        <v>787</v>
      </c>
      <c r="F19" s="4">
        <v>4</v>
      </c>
      <c r="H19">
        <f t="shared" si="0"/>
        <v>25268</v>
      </c>
      <c r="I19">
        <f t="shared" si="1"/>
        <v>3148</v>
      </c>
    </row>
    <row r="20" spans="1:9" x14ac:dyDescent="0.25">
      <c r="A20" s="47"/>
      <c r="B20" s="4" t="s">
        <v>35</v>
      </c>
      <c r="C20" s="1">
        <v>125</v>
      </c>
      <c r="D20" s="4">
        <v>54</v>
      </c>
      <c r="F20" s="4">
        <v>4</v>
      </c>
      <c r="H20">
        <f t="shared" si="0"/>
        <v>500</v>
      </c>
      <c r="I20">
        <f t="shared" si="1"/>
        <v>216</v>
      </c>
    </row>
    <row r="21" spans="1:9" x14ac:dyDescent="0.25">
      <c r="A21" s="47"/>
      <c r="B21" s="4" t="s">
        <v>22</v>
      </c>
      <c r="C21" s="1">
        <v>727</v>
      </c>
      <c r="D21" s="4">
        <v>680</v>
      </c>
      <c r="F21" s="4">
        <v>4</v>
      </c>
      <c r="H21">
        <f t="shared" si="0"/>
        <v>2908</v>
      </c>
      <c r="I21">
        <f t="shared" si="1"/>
        <v>2720</v>
      </c>
    </row>
    <row r="22" spans="1:9" x14ac:dyDescent="0.25">
      <c r="A22" s="47"/>
      <c r="B22" s="4" t="s">
        <v>37</v>
      </c>
      <c r="C22" s="1">
        <v>149</v>
      </c>
      <c r="D22" s="4">
        <v>65</v>
      </c>
      <c r="F22" s="4">
        <v>4</v>
      </c>
      <c r="H22">
        <f t="shared" si="0"/>
        <v>596</v>
      </c>
      <c r="I22">
        <f t="shared" si="1"/>
        <v>260</v>
      </c>
    </row>
    <row r="23" spans="1:9" x14ac:dyDescent="0.25">
      <c r="A23" s="47"/>
      <c r="B23" s="6" t="s">
        <v>29</v>
      </c>
      <c r="C23" s="1">
        <v>6129</v>
      </c>
      <c r="D23" s="4">
        <v>951</v>
      </c>
      <c r="F23" s="4">
        <v>4</v>
      </c>
      <c r="H23">
        <f t="shared" si="0"/>
        <v>24516</v>
      </c>
      <c r="I23">
        <f t="shared" si="1"/>
        <v>3804</v>
      </c>
    </row>
    <row r="24" spans="1:9" x14ac:dyDescent="0.25">
      <c r="A24" s="47" t="s">
        <v>12</v>
      </c>
      <c r="B24" s="4" t="s">
        <v>19</v>
      </c>
      <c r="C24" s="4">
        <v>20305</v>
      </c>
      <c r="D24" s="4">
        <v>0</v>
      </c>
      <c r="F24" s="4">
        <v>4</v>
      </c>
      <c r="H24">
        <f t="shared" si="0"/>
        <v>81220</v>
      </c>
      <c r="I24">
        <f t="shared" si="1"/>
        <v>0</v>
      </c>
    </row>
    <row r="25" spans="1:9" x14ac:dyDescent="0.25">
      <c r="A25" s="47"/>
      <c r="B25" s="4" t="s">
        <v>20</v>
      </c>
      <c r="C25" s="4">
        <v>4638</v>
      </c>
      <c r="D25" s="4">
        <v>0</v>
      </c>
      <c r="F25" s="4">
        <v>4</v>
      </c>
      <c r="H25">
        <f t="shared" si="0"/>
        <v>18552</v>
      </c>
      <c r="I25">
        <f t="shared" si="1"/>
        <v>0</v>
      </c>
    </row>
    <row r="26" spans="1:9" x14ac:dyDescent="0.25">
      <c r="A26" s="47"/>
      <c r="B26" s="4" t="s">
        <v>36</v>
      </c>
      <c r="C26" s="4">
        <v>4585</v>
      </c>
      <c r="D26" s="4">
        <v>464</v>
      </c>
      <c r="F26" s="4">
        <v>4</v>
      </c>
      <c r="H26">
        <f t="shared" si="0"/>
        <v>18340</v>
      </c>
      <c r="I26">
        <f t="shared" si="1"/>
        <v>1856</v>
      </c>
    </row>
    <row r="27" spans="1:9" x14ac:dyDescent="0.25">
      <c r="A27" s="47"/>
      <c r="B27" s="4" t="s">
        <v>29</v>
      </c>
      <c r="C27" s="1">
        <v>6129</v>
      </c>
      <c r="D27" s="4">
        <v>951</v>
      </c>
      <c r="F27" s="4">
        <v>4</v>
      </c>
      <c r="H27">
        <f t="shared" si="0"/>
        <v>24516</v>
      </c>
      <c r="I27">
        <f t="shared" si="1"/>
        <v>3804</v>
      </c>
    </row>
    <row r="28" spans="1:9" x14ac:dyDescent="0.25">
      <c r="A28" s="47"/>
      <c r="B28" s="4" t="s">
        <v>28</v>
      </c>
      <c r="C28" s="1">
        <v>9349</v>
      </c>
      <c r="D28" s="4">
        <v>3639</v>
      </c>
      <c r="F28" s="4">
        <v>4</v>
      </c>
      <c r="H28">
        <f t="shared" si="0"/>
        <v>37396</v>
      </c>
      <c r="I28">
        <f t="shared" si="1"/>
        <v>14556</v>
      </c>
    </row>
    <row r="29" spans="1:9" x14ac:dyDescent="0.25">
      <c r="A29" s="47"/>
      <c r="B29" s="4" t="s">
        <v>31</v>
      </c>
      <c r="C29" s="4">
        <v>10317</v>
      </c>
      <c r="D29" s="4">
        <v>1923</v>
      </c>
      <c r="F29" s="4">
        <v>4</v>
      </c>
      <c r="H29">
        <f t="shared" si="0"/>
        <v>41268</v>
      </c>
      <c r="I29">
        <f t="shared" si="1"/>
        <v>7692</v>
      </c>
    </row>
    <row r="30" spans="1:9" x14ac:dyDescent="0.25">
      <c r="A30" s="47"/>
      <c r="B30" s="4" t="s">
        <v>32</v>
      </c>
      <c r="C30" s="1">
        <v>1128</v>
      </c>
      <c r="D30" s="4">
        <v>294</v>
      </c>
      <c r="F30" s="4">
        <v>4</v>
      </c>
      <c r="H30">
        <f t="shared" si="0"/>
        <v>4512</v>
      </c>
      <c r="I30">
        <f t="shared" si="1"/>
        <v>1176</v>
      </c>
    </row>
    <row r="31" spans="1:9" x14ac:dyDescent="0.25">
      <c r="A31" s="47"/>
      <c r="B31" s="4" t="s">
        <v>30</v>
      </c>
      <c r="C31" s="1">
        <v>0</v>
      </c>
      <c r="D31" s="4">
        <v>0</v>
      </c>
      <c r="F31" s="4">
        <v>4</v>
      </c>
      <c r="H31">
        <f t="shared" si="0"/>
        <v>0</v>
      </c>
      <c r="I31">
        <f t="shared" si="1"/>
        <v>0</v>
      </c>
    </row>
    <row r="32" spans="1:9" x14ac:dyDescent="0.25">
      <c r="A32" s="47"/>
      <c r="B32" s="4" t="s">
        <v>34</v>
      </c>
      <c r="C32" s="1">
        <v>0</v>
      </c>
      <c r="D32" s="4">
        <v>0</v>
      </c>
      <c r="F32" s="4">
        <v>4</v>
      </c>
      <c r="H32">
        <f t="shared" si="0"/>
        <v>0</v>
      </c>
      <c r="I32">
        <f t="shared" si="1"/>
        <v>0</v>
      </c>
    </row>
    <row r="33" spans="1:9" x14ac:dyDescent="0.25">
      <c r="A33" s="47"/>
      <c r="B33" s="4" t="s">
        <v>35</v>
      </c>
      <c r="C33" s="1">
        <v>125</v>
      </c>
      <c r="D33" s="4">
        <v>54</v>
      </c>
      <c r="F33" s="4">
        <v>4</v>
      </c>
      <c r="H33">
        <f t="shared" si="0"/>
        <v>500</v>
      </c>
      <c r="I33">
        <f t="shared" si="1"/>
        <v>216</v>
      </c>
    </row>
    <row r="34" spans="1:9" x14ac:dyDescent="0.25">
      <c r="A34" s="47"/>
      <c r="B34" s="4" t="s">
        <v>37</v>
      </c>
      <c r="C34" s="1">
        <v>149</v>
      </c>
      <c r="D34" s="4">
        <v>65</v>
      </c>
      <c r="F34" s="4">
        <v>4</v>
      </c>
      <c r="H34">
        <f t="shared" si="0"/>
        <v>596</v>
      </c>
      <c r="I34">
        <f t="shared" si="1"/>
        <v>260</v>
      </c>
    </row>
    <row r="35" spans="1:9" x14ac:dyDescent="0.25">
      <c r="A35" s="47"/>
      <c r="B35" s="4" t="s">
        <v>22</v>
      </c>
      <c r="C35" s="4">
        <v>727</v>
      </c>
      <c r="D35" s="4">
        <v>680</v>
      </c>
      <c r="F35" s="4">
        <v>4</v>
      </c>
      <c r="H35">
        <f t="shared" si="0"/>
        <v>2908</v>
      </c>
      <c r="I35">
        <f t="shared" si="1"/>
        <v>2720</v>
      </c>
    </row>
    <row r="36" spans="1:9" x14ac:dyDescent="0.25">
      <c r="A36" s="47"/>
      <c r="B36" s="6" t="s">
        <v>26</v>
      </c>
      <c r="C36" s="1">
        <v>6317</v>
      </c>
      <c r="D36" s="4">
        <v>3158</v>
      </c>
      <c r="F36" s="4">
        <v>4</v>
      </c>
      <c r="H36">
        <f t="shared" si="0"/>
        <v>25268</v>
      </c>
      <c r="I36">
        <f t="shared" si="1"/>
        <v>12632</v>
      </c>
    </row>
    <row r="37" spans="1:9" x14ac:dyDescent="0.25">
      <c r="A37" s="4" t="s">
        <v>8</v>
      </c>
      <c r="B37" s="4" t="s">
        <v>8</v>
      </c>
      <c r="C37" s="4">
        <v>150000</v>
      </c>
      <c r="D37" s="4">
        <f t="shared" ref="D37:D39" si="2">C37/2</f>
        <v>75000</v>
      </c>
      <c r="F37" s="4">
        <v>4</v>
      </c>
      <c r="H37">
        <f t="shared" si="0"/>
        <v>600000</v>
      </c>
      <c r="I37">
        <f t="shared" si="1"/>
        <v>300000</v>
      </c>
    </row>
    <row r="38" spans="1:9" x14ac:dyDescent="0.25">
      <c r="A38" s="4" t="s">
        <v>9</v>
      </c>
      <c r="B38" s="4" t="s">
        <v>9</v>
      </c>
      <c r="C38" s="4"/>
      <c r="D38" s="4"/>
      <c r="F38" s="4"/>
      <c r="H38">
        <f t="shared" si="0"/>
        <v>0</v>
      </c>
      <c r="I38">
        <f t="shared" si="1"/>
        <v>0</v>
      </c>
    </row>
    <row r="39" spans="1:9" x14ac:dyDescent="0.25">
      <c r="A39" s="4" t="s">
        <v>10</v>
      </c>
      <c r="B39" s="4" t="s">
        <v>10</v>
      </c>
      <c r="C39" s="7">
        <v>55000</v>
      </c>
      <c r="D39" s="4">
        <f t="shared" si="2"/>
        <v>27500</v>
      </c>
      <c r="F39" s="4">
        <v>3</v>
      </c>
      <c r="H39">
        <f t="shared" si="0"/>
        <v>165000</v>
      </c>
      <c r="I39">
        <f t="shared" si="1"/>
        <v>82500</v>
      </c>
    </row>
    <row r="40" spans="1:9" x14ac:dyDescent="0.25">
      <c r="A40" s="4" t="s">
        <v>7</v>
      </c>
      <c r="B40" s="4" t="s">
        <v>22</v>
      </c>
      <c r="C40" s="4">
        <v>727</v>
      </c>
      <c r="D40" s="4">
        <v>363</v>
      </c>
      <c r="F40" s="4">
        <v>3</v>
      </c>
      <c r="H40">
        <f t="shared" si="0"/>
        <v>2181</v>
      </c>
      <c r="I40">
        <f t="shared" si="1"/>
        <v>1089</v>
      </c>
    </row>
    <row r="41" spans="1:9" x14ac:dyDescent="0.25">
      <c r="A41" s="4"/>
      <c r="B41" s="4" t="s">
        <v>26</v>
      </c>
      <c r="C41" s="1">
        <v>6317</v>
      </c>
      <c r="D41" s="4">
        <v>3158</v>
      </c>
      <c r="F41" s="4">
        <v>7</v>
      </c>
      <c r="H41">
        <f t="shared" si="0"/>
        <v>44219</v>
      </c>
      <c r="I41">
        <f t="shared" si="1"/>
        <v>22106</v>
      </c>
    </row>
    <row r="42" spans="1:9" x14ac:dyDescent="0.25">
      <c r="A42" s="4"/>
      <c r="B42" s="4" t="s">
        <v>27</v>
      </c>
      <c r="C42" s="4">
        <v>0</v>
      </c>
      <c r="D42" s="4"/>
      <c r="F42" s="4">
        <v>3</v>
      </c>
      <c r="H42">
        <f t="shared" si="0"/>
        <v>0</v>
      </c>
      <c r="I42">
        <f t="shared" si="1"/>
        <v>0</v>
      </c>
    </row>
    <row r="43" spans="1:9" x14ac:dyDescent="0.25">
      <c r="A43" s="4" t="s">
        <v>13</v>
      </c>
      <c r="B43" s="4" t="s">
        <v>22</v>
      </c>
      <c r="C43" s="4">
        <v>727</v>
      </c>
      <c r="D43" s="4">
        <v>363</v>
      </c>
      <c r="F43" s="4">
        <v>4</v>
      </c>
      <c r="H43">
        <f t="shared" si="0"/>
        <v>2908</v>
      </c>
      <c r="I43">
        <f t="shared" si="1"/>
        <v>1452</v>
      </c>
    </row>
    <row r="44" spans="1:9" x14ac:dyDescent="0.25">
      <c r="A44" s="4" t="s">
        <v>0</v>
      </c>
      <c r="B44" s="4"/>
      <c r="C44" s="4">
        <v>36</v>
      </c>
      <c r="D44" s="4">
        <v>31</v>
      </c>
      <c r="F44" s="4">
        <v>2</v>
      </c>
      <c r="H44">
        <f t="shared" si="0"/>
        <v>72</v>
      </c>
      <c r="I44">
        <f t="shared" si="1"/>
        <v>62</v>
      </c>
    </row>
    <row r="45" spans="1:9" x14ac:dyDescent="0.25">
      <c r="A45" s="4" t="s">
        <v>1</v>
      </c>
      <c r="B45" s="4"/>
      <c r="C45" s="4">
        <v>1000</v>
      </c>
      <c r="D45" s="4"/>
      <c r="F45" s="4"/>
      <c r="H45">
        <f t="shared" si="0"/>
        <v>0</v>
      </c>
      <c r="I45">
        <f t="shared" si="1"/>
        <v>0</v>
      </c>
    </row>
    <row r="46" spans="1:9" x14ac:dyDescent="0.25">
      <c r="A46" s="4" t="s">
        <v>14</v>
      </c>
      <c r="B46" s="4"/>
      <c r="C46" s="5">
        <v>2000</v>
      </c>
      <c r="D46" s="4"/>
      <c r="F46" s="4"/>
      <c r="H46">
        <f t="shared" si="0"/>
        <v>0</v>
      </c>
      <c r="I46">
        <f t="shared" si="1"/>
        <v>0</v>
      </c>
    </row>
  </sheetData>
  <mergeCells count="4">
    <mergeCell ref="A9:A23"/>
    <mergeCell ref="A24:A36"/>
    <mergeCell ref="A3:A5"/>
    <mergeCell ref="A6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pane ySplit="1" topLeftCell="A39" activePane="bottomLeft" state="frozen"/>
      <selection pane="bottomLeft" activeCell="H41" sqref="H41"/>
    </sheetView>
  </sheetViews>
  <sheetFormatPr defaultRowHeight="15" x14ac:dyDescent="0.25"/>
  <cols>
    <col min="1" max="1" width="16" bestFit="1" customWidth="1"/>
    <col min="2" max="3" width="21.7109375" customWidth="1"/>
    <col min="4" max="4" width="15.5703125" bestFit="1" customWidth="1"/>
    <col min="5" max="5" width="30.42578125" customWidth="1"/>
    <col min="6" max="6" width="31.42578125" customWidth="1"/>
  </cols>
  <sheetData>
    <row r="1" spans="1:6" ht="24" x14ac:dyDescent="0.25">
      <c r="A1" s="11" t="s">
        <v>15</v>
      </c>
      <c r="B1" s="11" t="s">
        <v>18</v>
      </c>
      <c r="C1" s="11" t="s">
        <v>56</v>
      </c>
      <c r="D1" s="11" t="s">
        <v>58</v>
      </c>
      <c r="E1" s="11" t="s">
        <v>70</v>
      </c>
      <c r="F1" s="11" t="s">
        <v>91</v>
      </c>
    </row>
    <row r="2" spans="1:6" ht="48.75" x14ac:dyDescent="0.25">
      <c r="A2" s="47" t="s">
        <v>6</v>
      </c>
      <c r="B2" s="3" t="s">
        <v>23</v>
      </c>
      <c r="C2" s="3" t="s">
        <v>55</v>
      </c>
      <c r="D2" s="4">
        <v>3</v>
      </c>
      <c r="E2" s="12" t="s">
        <v>61</v>
      </c>
      <c r="F2" s="4"/>
    </row>
    <row r="3" spans="1:6" ht="60.75" x14ac:dyDescent="0.25">
      <c r="A3" s="47"/>
      <c r="B3" s="3" t="s">
        <v>24</v>
      </c>
      <c r="C3" s="3" t="s">
        <v>55</v>
      </c>
      <c r="D3" s="4">
        <v>3</v>
      </c>
      <c r="E3" s="12" t="s">
        <v>62</v>
      </c>
      <c r="F3" s="4"/>
    </row>
    <row r="4" spans="1:6" ht="60.75" x14ac:dyDescent="0.25">
      <c r="A4" s="47"/>
      <c r="B4" s="4" t="s">
        <v>25</v>
      </c>
      <c r="C4" s="4" t="s">
        <v>55</v>
      </c>
      <c r="D4" s="4">
        <v>3</v>
      </c>
      <c r="E4" s="12" t="s">
        <v>63</v>
      </c>
      <c r="F4" s="4"/>
    </row>
    <row r="5" spans="1:6" ht="48.75" x14ac:dyDescent="0.25">
      <c r="A5" s="47" t="s">
        <v>11</v>
      </c>
      <c r="B5" s="3" t="s">
        <v>23</v>
      </c>
      <c r="C5" s="3" t="s">
        <v>55</v>
      </c>
      <c r="D5" s="4">
        <v>3</v>
      </c>
      <c r="E5" s="12" t="s">
        <v>61</v>
      </c>
      <c r="F5" s="4"/>
    </row>
    <row r="6" spans="1:6" ht="60.75" x14ac:dyDescent="0.25">
      <c r="A6" s="47"/>
      <c r="B6" s="3" t="s">
        <v>24</v>
      </c>
      <c r="C6" s="3" t="s">
        <v>55</v>
      </c>
      <c r="D6" s="4">
        <v>3</v>
      </c>
      <c r="E6" s="12" t="s">
        <v>62</v>
      </c>
      <c r="F6" s="4"/>
    </row>
    <row r="7" spans="1:6" ht="60.75" x14ac:dyDescent="0.25">
      <c r="A7" s="47"/>
      <c r="B7" s="4" t="s">
        <v>25</v>
      </c>
      <c r="C7" s="4" t="s">
        <v>55</v>
      </c>
      <c r="D7" s="4">
        <v>3</v>
      </c>
      <c r="E7" s="12" t="s">
        <v>63</v>
      </c>
      <c r="F7" s="4"/>
    </row>
    <row r="8" spans="1:6" ht="144.75" x14ac:dyDescent="0.25">
      <c r="A8" s="47" t="s">
        <v>4</v>
      </c>
      <c r="B8" s="4" t="s">
        <v>19</v>
      </c>
      <c r="C8" s="4" t="s">
        <v>55</v>
      </c>
      <c r="D8" s="6">
        <v>5</v>
      </c>
      <c r="E8" s="12" t="s">
        <v>76</v>
      </c>
      <c r="F8" s="4"/>
    </row>
    <row r="9" spans="1:6" ht="72.75" x14ac:dyDescent="0.25">
      <c r="A9" s="47"/>
      <c r="B9" s="4" t="s">
        <v>20</v>
      </c>
      <c r="C9" s="4" t="s">
        <v>55</v>
      </c>
      <c r="D9" s="4">
        <v>4</v>
      </c>
      <c r="E9" s="13" t="s">
        <v>71</v>
      </c>
      <c r="F9" s="4"/>
    </row>
    <row r="10" spans="1:6" ht="72.75" x14ac:dyDescent="0.25">
      <c r="A10" s="47"/>
      <c r="B10" s="4" t="s">
        <v>21</v>
      </c>
      <c r="C10" s="4" t="s">
        <v>55</v>
      </c>
      <c r="D10" s="4">
        <v>4</v>
      </c>
      <c r="E10" s="13" t="s">
        <v>72</v>
      </c>
      <c r="F10" s="4"/>
    </row>
    <row r="11" spans="1:6" ht="96.75" x14ac:dyDescent="0.25">
      <c r="A11" s="47"/>
      <c r="B11" s="4" t="s">
        <v>36</v>
      </c>
      <c r="C11" s="4" t="s">
        <v>55</v>
      </c>
      <c r="D11" s="4">
        <v>4</v>
      </c>
      <c r="E11" s="12" t="s">
        <v>69</v>
      </c>
      <c r="F11" s="4"/>
    </row>
    <row r="12" spans="1:6" ht="96.75" x14ac:dyDescent="0.25">
      <c r="A12" s="47"/>
      <c r="B12" s="4" t="s">
        <v>28</v>
      </c>
      <c r="C12" s="4" t="s">
        <v>55</v>
      </c>
      <c r="D12" s="4">
        <v>4</v>
      </c>
      <c r="E12" s="12" t="s">
        <v>69</v>
      </c>
      <c r="F12" s="4"/>
    </row>
    <row r="13" spans="1:6" ht="96.75" x14ac:dyDescent="0.25">
      <c r="A13" s="47"/>
      <c r="B13" s="4" t="s">
        <v>30</v>
      </c>
      <c r="C13" s="4" t="s">
        <v>55</v>
      </c>
      <c r="D13" s="4">
        <v>4</v>
      </c>
      <c r="E13" s="12" t="s">
        <v>69</v>
      </c>
      <c r="F13" s="4"/>
    </row>
    <row r="14" spans="1:6" ht="96.75" x14ac:dyDescent="0.25">
      <c r="A14" s="47"/>
      <c r="B14" s="4" t="s">
        <v>31</v>
      </c>
      <c r="C14" s="4" t="s">
        <v>55</v>
      </c>
      <c r="D14" s="4">
        <v>4</v>
      </c>
      <c r="E14" s="12" t="s">
        <v>69</v>
      </c>
      <c r="F14" s="4"/>
    </row>
    <row r="15" spans="1:6" ht="96.75" x14ac:dyDescent="0.25">
      <c r="A15" s="47"/>
      <c r="B15" s="4" t="s">
        <v>32</v>
      </c>
      <c r="C15" s="4" t="s">
        <v>55</v>
      </c>
      <c r="D15" s="4">
        <v>4</v>
      </c>
      <c r="E15" s="12" t="s">
        <v>69</v>
      </c>
      <c r="F15" s="4"/>
    </row>
    <row r="16" spans="1:6" ht="96.75" x14ac:dyDescent="0.25">
      <c r="A16" s="47"/>
      <c r="B16" s="4" t="s">
        <v>33</v>
      </c>
      <c r="C16" s="4" t="s">
        <v>55</v>
      </c>
      <c r="D16" s="4">
        <v>4</v>
      </c>
      <c r="E16" s="12" t="s">
        <v>69</v>
      </c>
      <c r="F16" s="4"/>
    </row>
    <row r="17" spans="1:6" ht="96.75" x14ac:dyDescent="0.25">
      <c r="A17" s="47"/>
      <c r="B17" s="6" t="s">
        <v>34</v>
      </c>
      <c r="C17" s="6" t="s">
        <v>55</v>
      </c>
      <c r="D17" s="4">
        <v>4</v>
      </c>
      <c r="E17" s="12" t="s">
        <v>69</v>
      </c>
      <c r="F17" s="4"/>
    </row>
    <row r="18" spans="1:6" ht="96.75" x14ac:dyDescent="0.25">
      <c r="A18" s="47"/>
      <c r="B18" s="4" t="s">
        <v>26</v>
      </c>
      <c r="C18" s="4" t="s">
        <v>55</v>
      </c>
      <c r="D18" s="4">
        <v>4</v>
      </c>
      <c r="E18" s="12" t="s">
        <v>69</v>
      </c>
      <c r="F18" s="4"/>
    </row>
    <row r="19" spans="1:6" ht="96.75" x14ac:dyDescent="0.25">
      <c r="A19" s="47"/>
      <c r="B19" s="4" t="s">
        <v>35</v>
      </c>
      <c r="C19" s="4" t="s">
        <v>55</v>
      </c>
      <c r="D19" s="4">
        <v>4</v>
      </c>
      <c r="E19" s="12" t="s">
        <v>69</v>
      </c>
      <c r="F19" s="4"/>
    </row>
    <row r="20" spans="1:6" ht="96.75" x14ac:dyDescent="0.25">
      <c r="A20" s="47"/>
      <c r="B20" s="4" t="s">
        <v>22</v>
      </c>
      <c r="C20" s="4" t="s">
        <v>55</v>
      </c>
      <c r="D20" s="4">
        <v>4</v>
      </c>
      <c r="E20" s="12" t="s">
        <v>69</v>
      </c>
      <c r="F20" s="4"/>
    </row>
    <row r="21" spans="1:6" ht="96.75" x14ac:dyDescent="0.25">
      <c r="A21" s="47"/>
      <c r="B21" s="4" t="s">
        <v>37</v>
      </c>
      <c r="C21" s="4" t="s">
        <v>55</v>
      </c>
      <c r="D21" s="4">
        <v>4</v>
      </c>
      <c r="E21" s="12" t="s">
        <v>69</v>
      </c>
      <c r="F21" s="4"/>
    </row>
    <row r="22" spans="1:6" ht="96.75" x14ac:dyDescent="0.25">
      <c r="A22" s="47"/>
      <c r="B22" s="6" t="s">
        <v>29</v>
      </c>
      <c r="C22" s="6" t="s">
        <v>55</v>
      </c>
      <c r="D22" s="4">
        <v>4</v>
      </c>
      <c r="E22" s="12" t="s">
        <v>69</v>
      </c>
      <c r="F22" s="4"/>
    </row>
    <row r="23" spans="1:6" ht="108.75" x14ac:dyDescent="0.25">
      <c r="A23" s="47" t="s">
        <v>12</v>
      </c>
      <c r="B23" s="4" t="s">
        <v>19</v>
      </c>
      <c r="C23" s="4" t="s">
        <v>55</v>
      </c>
      <c r="D23" s="4">
        <v>4</v>
      </c>
      <c r="E23" s="12" t="s">
        <v>64</v>
      </c>
      <c r="F23" s="4"/>
    </row>
    <row r="24" spans="1:6" ht="96.75" x14ac:dyDescent="0.25">
      <c r="A24" s="47"/>
      <c r="B24" s="4" t="s">
        <v>20</v>
      </c>
      <c r="C24" s="4" t="s">
        <v>55</v>
      </c>
      <c r="D24" s="4">
        <v>4</v>
      </c>
      <c r="E24" s="12" t="s">
        <v>77</v>
      </c>
      <c r="F24" s="4"/>
    </row>
    <row r="25" spans="1:6" ht="84.75" x14ac:dyDescent="0.25">
      <c r="A25" s="47"/>
      <c r="B25" s="4" t="s">
        <v>36</v>
      </c>
      <c r="C25" s="4" t="s">
        <v>55</v>
      </c>
      <c r="D25" s="4">
        <v>4</v>
      </c>
      <c r="E25" s="12" t="s">
        <v>78</v>
      </c>
      <c r="F25" s="4"/>
    </row>
    <row r="26" spans="1:6" ht="84.75" x14ac:dyDescent="0.25">
      <c r="A26" s="47"/>
      <c r="B26" s="4" t="s">
        <v>29</v>
      </c>
      <c r="C26" s="4" t="s">
        <v>55</v>
      </c>
      <c r="D26" s="4">
        <v>4</v>
      </c>
      <c r="E26" s="12" t="s">
        <v>78</v>
      </c>
      <c r="F26" s="4"/>
    </row>
    <row r="27" spans="1:6" ht="72.75" x14ac:dyDescent="0.25">
      <c r="A27" s="47"/>
      <c r="B27" s="4" t="s">
        <v>28</v>
      </c>
      <c r="C27" s="4" t="s">
        <v>55</v>
      </c>
      <c r="D27" s="4">
        <v>4</v>
      </c>
      <c r="E27" s="12" t="s">
        <v>65</v>
      </c>
      <c r="F27" s="4"/>
    </row>
    <row r="28" spans="1:6" ht="84.75" x14ac:dyDescent="0.25">
      <c r="A28" s="47"/>
      <c r="B28" s="4" t="s">
        <v>31</v>
      </c>
      <c r="C28" s="4" t="s">
        <v>55</v>
      </c>
      <c r="D28" s="4">
        <v>4</v>
      </c>
      <c r="E28" s="12" t="s">
        <v>66</v>
      </c>
      <c r="F28" s="4"/>
    </row>
    <row r="29" spans="1:6" ht="84.75" x14ac:dyDescent="0.25">
      <c r="A29" s="47"/>
      <c r="B29" s="4" t="s">
        <v>32</v>
      </c>
      <c r="C29" s="4" t="s">
        <v>55</v>
      </c>
      <c r="D29" s="4">
        <v>4</v>
      </c>
      <c r="E29" s="12" t="s">
        <v>66</v>
      </c>
      <c r="F29" s="4"/>
    </row>
    <row r="30" spans="1:6" ht="84.75" x14ac:dyDescent="0.25">
      <c r="A30" s="47"/>
      <c r="B30" s="4" t="s">
        <v>30</v>
      </c>
      <c r="C30" s="4" t="s">
        <v>55</v>
      </c>
      <c r="D30" s="4">
        <v>4</v>
      </c>
      <c r="E30" s="12" t="s">
        <v>66</v>
      </c>
      <c r="F30" s="4"/>
    </row>
    <row r="31" spans="1:6" ht="84.75" x14ac:dyDescent="0.25">
      <c r="A31" s="47"/>
      <c r="B31" s="4" t="s">
        <v>34</v>
      </c>
      <c r="C31" s="4" t="s">
        <v>55</v>
      </c>
      <c r="D31" s="4">
        <v>4</v>
      </c>
      <c r="E31" s="12" t="s">
        <v>66</v>
      </c>
      <c r="F31" s="4"/>
    </row>
    <row r="32" spans="1:6" ht="84.75" x14ac:dyDescent="0.25">
      <c r="A32" s="47"/>
      <c r="B32" s="4" t="s">
        <v>35</v>
      </c>
      <c r="C32" s="4" t="s">
        <v>55</v>
      </c>
      <c r="D32" s="4">
        <v>4</v>
      </c>
      <c r="E32" s="12" t="s">
        <v>66</v>
      </c>
      <c r="F32" s="4"/>
    </row>
    <row r="33" spans="1:6" ht="84.75" x14ac:dyDescent="0.25">
      <c r="A33" s="47"/>
      <c r="B33" s="4" t="s">
        <v>37</v>
      </c>
      <c r="C33" s="4" t="s">
        <v>55</v>
      </c>
      <c r="D33" s="4">
        <v>4</v>
      </c>
      <c r="E33" s="12" t="s">
        <v>66</v>
      </c>
      <c r="F33" s="4"/>
    </row>
    <row r="34" spans="1:6" ht="84.75" x14ac:dyDescent="0.25">
      <c r="A34" s="47"/>
      <c r="B34" s="4" t="s">
        <v>22</v>
      </c>
      <c r="C34" s="4" t="s">
        <v>55</v>
      </c>
      <c r="D34" s="4">
        <v>4</v>
      </c>
      <c r="E34" s="12" t="s">
        <v>67</v>
      </c>
      <c r="F34" s="4"/>
    </row>
    <row r="35" spans="1:6" ht="84.75" x14ac:dyDescent="0.25">
      <c r="A35" s="47"/>
      <c r="B35" s="6" t="s">
        <v>26</v>
      </c>
      <c r="C35" s="6" t="s">
        <v>55</v>
      </c>
      <c r="D35" s="4">
        <v>4</v>
      </c>
      <c r="E35" s="12" t="s">
        <v>66</v>
      </c>
      <c r="F35" s="4"/>
    </row>
    <row r="36" spans="1:6" ht="108.75" x14ac:dyDescent="0.25">
      <c r="A36" s="4" t="s">
        <v>8</v>
      </c>
      <c r="B36" s="4" t="s">
        <v>8</v>
      </c>
      <c r="C36" s="4" t="s">
        <v>73</v>
      </c>
      <c r="D36" s="4">
        <v>4</v>
      </c>
      <c r="E36" s="12" t="s">
        <v>60</v>
      </c>
      <c r="F36" s="12" t="s">
        <v>88</v>
      </c>
    </row>
    <row r="37" spans="1:6" x14ac:dyDescent="0.25">
      <c r="A37" s="4" t="s">
        <v>9</v>
      </c>
      <c r="B37" s="4" t="s">
        <v>9</v>
      </c>
      <c r="C37" s="4"/>
      <c r="D37" s="4"/>
      <c r="E37" s="4"/>
      <c r="F37" s="4"/>
    </row>
    <row r="38" spans="1:6" ht="72.75" x14ac:dyDescent="0.25">
      <c r="A38" s="4" t="s">
        <v>10</v>
      </c>
      <c r="B38" s="4" t="s">
        <v>10</v>
      </c>
      <c r="C38" s="4" t="s">
        <v>73</v>
      </c>
      <c r="D38" s="4">
        <v>3</v>
      </c>
      <c r="E38" s="12" t="s">
        <v>68</v>
      </c>
      <c r="F38" s="12" t="s">
        <v>57</v>
      </c>
    </row>
    <row r="39" spans="1:6" ht="48.75" x14ac:dyDescent="0.25">
      <c r="A39" s="47" t="s">
        <v>7</v>
      </c>
      <c r="B39" s="4" t="s">
        <v>22</v>
      </c>
      <c r="C39" s="4" t="s">
        <v>55</v>
      </c>
      <c r="D39" s="4">
        <v>3</v>
      </c>
      <c r="E39" s="12" t="s">
        <v>84</v>
      </c>
      <c r="F39" s="12" t="s">
        <v>87</v>
      </c>
    </row>
    <row r="40" spans="1:6" ht="130.5" customHeight="1" x14ac:dyDescent="0.25">
      <c r="A40" s="47"/>
      <c r="B40" s="4" t="s">
        <v>26</v>
      </c>
      <c r="C40" s="4" t="s">
        <v>148</v>
      </c>
      <c r="D40" s="38">
        <v>7</v>
      </c>
      <c r="E40" s="13" t="s">
        <v>149</v>
      </c>
      <c r="F40" s="45" t="s">
        <v>150</v>
      </c>
    </row>
    <row r="41" spans="1:6" ht="60.75" x14ac:dyDescent="0.25">
      <c r="A41" s="47"/>
      <c r="B41" s="4" t="s">
        <v>27</v>
      </c>
      <c r="C41" s="4" t="s">
        <v>55</v>
      </c>
      <c r="D41" s="4">
        <v>3</v>
      </c>
      <c r="E41" s="13" t="s">
        <v>86</v>
      </c>
      <c r="F41" s="46" t="s">
        <v>151</v>
      </c>
    </row>
    <row r="42" spans="1:6" ht="72.75" x14ac:dyDescent="0.25">
      <c r="A42" s="4" t="s">
        <v>13</v>
      </c>
      <c r="B42" s="4" t="s">
        <v>22</v>
      </c>
      <c r="C42" s="4" t="s">
        <v>55</v>
      </c>
      <c r="D42" s="4">
        <v>4</v>
      </c>
      <c r="E42" s="12" t="s">
        <v>85</v>
      </c>
      <c r="F42" s="4"/>
    </row>
    <row r="43" spans="1:6" ht="72.75" x14ac:dyDescent="0.25">
      <c r="A43" s="4" t="s">
        <v>0</v>
      </c>
      <c r="B43" s="4"/>
      <c r="C43" s="4" t="s">
        <v>55</v>
      </c>
      <c r="D43" s="4">
        <v>2</v>
      </c>
      <c r="E43" s="12" t="s">
        <v>59</v>
      </c>
      <c r="F43" s="14"/>
    </row>
    <row r="44" spans="1:6" x14ac:dyDescent="0.25">
      <c r="A44" s="4" t="s">
        <v>1</v>
      </c>
      <c r="B44" s="4"/>
      <c r="C44" s="4"/>
      <c r="D44" s="4"/>
      <c r="E44" s="4"/>
      <c r="F44" s="12" t="s">
        <v>90</v>
      </c>
    </row>
    <row r="45" spans="1:6" ht="24.75" x14ac:dyDescent="0.25">
      <c r="A45" s="4" t="s">
        <v>14</v>
      </c>
      <c r="B45" s="4"/>
      <c r="C45" s="4"/>
      <c r="D45" s="4"/>
      <c r="E45" s="4"/>
      <c r="F45" s="12" t="s">
        <v>89</v>
      </c>
    </row>
  </sheetData>
  <mergeCells count="5">
    <mergeCell ref="A2:A4"/>
    <mergeCell ref="A5:A7"/>
    <mergeCell ref="A8:A22"/>
    <mergeCell ref="A23:A35"/>
    <mergeCell ref="A39:A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1" topLeftCell="A2" activePane="bottomLeft" state="frozen"/>
      <selection pane="bottomLeft" activeCell="L21" sqref="L21"/>
    </sheetView>
  </sheetViews>
  <sheetFormatPr defaultRowHeight="15" x14ac:dyDescent="0.25"/>
  <cols>
    <col min="1" max="1" width="21.140625" customWidth="1"/>
    <col min="2" max="3" width="14.42578125" customWidth="1"/>
    <col min="4" max="4" width="15.5703125" bestFit="1" customWidth="1"/>
    <col min="5" max="6" width="20.85546875" bestFit="1" customWidth="1"/>
  </cols>
  <sheetData>
    <row r="1" spans="1:8" ht="24" x14ac:dyDescent="0.25">
      <c r="A1" s="10" t="s">
        <v>38</v>
      </c>
      <c r="B1" s="10" t="s">
        <v>16</v>
      </c>
      <c r="C1" s="11" t="s">
        <v>17</v>
      </c>
      <c r="D1" s="11" t="s">
        <v>58</v>
      </c>
      <c r="E1" s="11" t="s">
        <v>74</v>
      </c>
      <c r="F1" s="11" t="s">
        <v>75</v>
      </c>
    </row>
    <row r="2" spans="1:8" x14ac:dyDescent="0.25">
      <c r="A2" s="31" t="s">
        <v>39</v>
      </c>
      <c r="B2" s="32">
        <v>8378</v>
      </c>
      <c r="C2" s="32">
        <v>2896</v>
      </c>
      <c r="D2" s="32">
        <v>3</v>
      </c>
      <c r="E2" s="32">
        <f>D2*B2</f>
        <v>25134</v>
      </c>
      <c r="F2" s="32">
        <f>D2*C2</f>
        <v>8688</v>
      </c>
      <c r="H2" s="48"/>
    </row>
    <row r="3" spans="1:8" x14ac:dyDescent="0.25">
      <c r="A3" s="31" t="s">
        <v>40</v>
      </c>
      <c r="B3" s="32">
        <v>13223</v>
      </c>
      <c r="C3" s="32">
        <v>1498</v>
      </c>
      <c r="D3" s="32">
        <v>3</v>
      </c>
      <c r="E3" s="32">
        <f t="shared" ref="E3:E27" si="0">D3*B3</f>
        <v>39669</v>
      </c>
      <c r="F3" s="32">
        <f t="shared" ref="F3:F27" si="1">D3*C3</f>
        <v>4494</v>
      </c>
      <c r="H3" s="48"/>
    </row>
    <row r="4" spans="1:8" x14ac:dyDescent="0.25">
      <c r="A4" s="32" t="s">
        <v>41</v>
      </c>
      <c r="B4" s="32">
        <v>316</v>
      </c>
      <c r="C4" s="32">
        <v>3</v>
      </c>
      <c r="D4" s="32">
        <v>3</v>
      </c>
      <c r="E4" s="32">
        <f t="shared" si="0"/>
        <v>948</v>
      </c>
      <c r="F4" s="32">
        <f t="shared" si="1"/>
        <v>9</v>
      </c>
      <c r="H4" s="48"/>
    </row>
    <row r="5" spans="1:8" x14ac:dyDescent="0.25">
      <c r="A5" s="31" t="s">
        <v>42</v>
      </c>
      <c r="B5" s="32">
        <v>2455</v>
      </c>
      <c r="C5" s="32">
        <v>641</v>
      </c>
      <c r="D5" s="32">
        <v>3</v>
      </c>
      <c r="E5" s="32">
        <f t="shared" si="0"/>
        <v>7365</v>
      </c>
      <c r="F5" s="32">
        <f t="shared" si="1"/>
        <v>1923</v>
      </c>
      <c r="H5" s="48"/>
    </row>
    <row r="6" spans="1:8" x14ac:dyDescent="0.25">
      <c r="A6" s="31" t="s">
        <v>43</v>
      </c>
      <c r="B6" s="32">
        <v>754</v>
      </c>
      <c r="C6" s="32">
        <v>158</v>
      </c>
      <c r="D6" s="32">
        <v>3</v>
      </c>
      <c r="E6" s="32">
        <f t="shared" si="0"/>
        <v>2262</v>
      </c>
      <c r="F6" s="32">
        <f t="shared" si="1"/>
        <v>474</v>
      </c>
      <c r="H6" s="48"/>
    </row>
    <row r="7" spans="1:8" x14ac:dyDescent="0.25">
      <c r="A7" s="32" t="s">
        <v>25</v>
      </c>
      <c r="B7" s="32">
        <v>86</v>
      </c>
      <c r="C7" s="32">
        <v>2</v>
      </c>
      <c r="D7" s="32">
        <v>3</v>
      </c>
      <c r="E7" s="32">
        <f t="shared" si="0"/>
        <v>258</v>
      </c>
      <c r="F7" s="32">
        <f t="shared" si="1"/>
        <v>6</v>
      </c>
      <c r="H7" s="48"/>
    </row>
    <row r="8" spans="1:8" x14ac:dyDescent="0.25">
      <c r="A8" s="32" t="s">
        <v>19</v>
      </c>
      <c r="B8" s="32">
        <v>10152</v>
      </c>
      <c r="C8" s="32">
        <v>1755</v>
      </c>
      <c r="D8" s="32">
        <v>5</v>
      </c>
      <c r="E8" s="32">
        <f t="shared" si="0"/>
        <v>50760</v>
      </c>
      <c r="F8" s="32">
        <f t="shared" si="1"/>
        <v>8775</v>
      </c>
      <c r="H8" s="48"/>
    </row>
    <row r="9" spans="1:8" x14ac:dyDescent="0.25">
      <c r="A9" s="32" t="s">
        <v>20</v>
      </c>
      <c r="B9" s="32">
        <v>2319</v>
      </c>
      <c r="C9" s="32">
        <v>169</v>
      </c>
      <c r="D9" s="32">
        <v>4</v>
      </c>
      <c r="E9" s="32">
        <f t="shared" si="0"/>
        <v>9276</v>
      </c>
      <c r="F9" s="32">
        <f t="shared" si="1"/>
        <v>676</v>
      </c>
      <c r="H9" s="48"/>
    </row>
    <row r="10" spans="1:8" x14ac:dyDescent="0.25">
      <c r="A10" s="32" t="s">
        <v>21</v>
      </c>
      <c r="B10" s="32">
        <v>18</v>
      </c>
      <c r="C10" s="32">
        <v>0</v>
      </c>
      <c r="D10" s="32">
        <v>4</v>
      </c>
      <c r="E10" s="32">
        <f t="shared" si="0"/>
        <v>72</v>
      </c>
      <c r="F10" s="32">
        <f t="shared" si="1"/>
        <v>0</v>
      </c>
      <c r="H10" s="48"/>
    </row>
    <row r="11" spans="1:8" x14ac:dyDescent="0.25">
      <c r="A11" s="32" t="s">
        <v>36</v>
      </c>
      <c r="B11" s="32">
        <v>2292</v>
      </c>
      <c r="C11" s="32">
        <v>464</v>
      </c>
      <c r="D11" s="32">
        <v>4</v>
      </c>
      <c r="E11" s="32">
        <f t="shared" si="0"/>
        <v>9168</v>
      </c>
      <c r="F11" s="32">
        <f t="shared" si="1"/>
        <v>1856</v>
      </c>
      <c r="H11" s="48"/>
    </row>
    <row r="12" spans="1:8" x14ac:dyDescent="0.25">
      <c r="A12" s="32" t="s">
        <v>28</v>
      </c>
      <c r="B12" s="32">
        <v>4674</v>
      </c>
      <c r="C12" s="32">
        <v>3639</v>
      </c>
      <c r="D12" s="32">
        <v>4</v>
      </c>
      <c r="E12" s="32">
        <f t="shared" si="0"/>
        <v>18696</v>
      </c>
      <c r="F12" s="32">
        <f t="shared" si="1"/>
        <v>14556</v>
      </c>
      <c r="H12" s="48"/>
    </row>
    <row r="13" spans="1:8" x14ac:dyDescent="0.25">
      <c r="A13" s="32" t="s">
        <v>30</v>
      </c>
      <c r="B13" s="32">
        <v>0</v>
      </c>
      <c r="C13" s="32">
        <v>0</v>
      </c>
      <c r="D13" s="32">
        <v>4</v>
      </c>
      <c r="E13" s="32">
        <f t="shared" si="0"/>
        <v>0</v>
      </c>
      <c r="F13" s="32">
        <f t="shared" si="1"/>
        <v>0</v>
      </c>
      <c r="H13" s="48"/>
    </row>
    <row r="14" spans="1:8" x14ac:dyDescent="0.25">
      <c r="A14" s="32" t="s">
        <v>31</v>
      </c>
      <c r="B14" s="32">
        <v>5158</v>
      </c>
      <c r="C14" s="32">
        <v>1923</v>
      </c>
      <c r="D14" s="32">
        <v>4</v>
      </c>
      <c r="E14" s="32">
        <f t="shared" si="0"/>
        <v>20632</v>
      </c>
      <c r="F14" s="32">
        <f t="shared" si="1"/>
        <v>7692</v>
      </c>
      <c r="H14" s="48"/>
    </row>
    <row r="15" spans="1:8" x14ac:dyDescent="0.25">
      <c r="A15" s="32" t="s">
        <v>32</v>
      </c>
      <c r="B15" s="32">
        <v>564</v>
      </c>
      <c r="C15" s="32">
        <v>294</v>
      </c>
      <c r="D15" s="32">
        <v>4</v>
      </c>
      <c r="E15" s="32">
        <f t="shared" si="0"/>
        <v>2256</v>
      </c>
      <c r="F15" s="32">
        <f t="shared" si="1"/>
        <v>1176</v>
      </c>
      <c r="H15" s="48"/>
    </row>
    <row r="16" spans="1:8" x14ac:dyDescent="0.25">
      <c r="A16" s="32" t="s">
        <v>33</v>
      </c>
      <c r="B16" s="32">
        <v>2317</v>
      </c>
      <c r="C16" s="32">
        <v>520</v>
      </c>
      <c r="D16" s="32">
        <v>4</v>
      </c>
      <c r="E16" s="32">
        <f t="shared" si="0"/>
        <v>9268</v>
      </c>
      <c r="F16" s="32">
        <f t="shared" si="1"/>
        <v>2080</v>
      </c>
      <c r="H16" s="48"/>
    </row>
    <row r="17" spans="1:8" x14ac:dyDescent="0.25">
      <c r="A17" s="33" t="s">
        <v>34</v>
      </c>
      <c r="B17" s="32">
        <v>0</v>
      </c>
      <c r="C17" s="32">
        <v>0</v>
      </c>
      <c r="D17" s="32">
        <v>4</v>
      </c>
      <c r="E17" s="32">
        <f t="shared" si="0"/>
        <v>0</v>
      </c>
      <c r="F17" s="32">
        <f t="shared" si="1"/>
        <v>0</v>
      </c>
      <c r="H17" s="48"/>
    </row>
    <row r="18" spans="1:8" x14ac:dyDescent="0.25">
      <c r="A18" s="32" t="s">
        <v>26</v>
      </c>
      <c r="B18" s="32">
        <v>6317</v>
      </c>
      <c r="C18" s="32">
        <v>3158</v>
      </c>
      <c r="D18" s="4">
        <v>7</v>
      </c>
      <c r="E18" s="32">
        <f t="shared" si="0"/>
        <v>44219</v>
      </c>
      <c r="F18" s="32">
        <f t="shared" si="1"/>
        <v>22106</v>
      </c>
      <c r="H18" s="48"/>
    </row>
    <row r="19" spans="1:8" x14ac:dyDescent="0.25">
      <c r="A19" s="32" t="s">
        <v>35</v>
      </c>
      <c r="B19" s="32">
        <v>62</v>
      </c>
      <c r="C19" s="32">
        <v>54</v>
      </c>
      <c r="D19" s="32">
        <v>4</v>
      </c>
      <c r="E19" s="32">
        <f t="shared" si="0"/>
        <v>248</v>
      </c>
      <c r="F19" s="32">
        <f t="shared" si="1"/>
        <v>216</v>
      </c>
      <c r="H19" s="48"/>
    </row>
    <row r="20" spans="1:8" x14ac:dyDescent="0.25">
      <c r="A20" s="32" t="s">
        <v>22</v>
      </c>
      <c r="B20" s="32">
        <v>363</v>
      </c>
      <c r="C20" s="32">
        <v>680</v>
      </c>
      <c r="D20" s="32">
        <v>4</v>
      </c>
      <c r="E20" s="32">
        <f t="shared" si="0"/>
        <v>1452</v>
      </c>
      <c r="F20" s="32">
        <f t="shared" si="1"/>
        <v>2720</v>
      </c>
      <c r="H20" s="48"/>
    </row>
    <row r="21" spans="1:8" x14ac:dyDescent="0.25">
      <c r="A21" s="32" t="s">
        <v>37</v>
      </c>
      <c r="B21" s="32">
        <v>74</v>
      </c>
      <c r="C21" s="32">
        <v>65</v>
      </c>
      <c r="D21" s="32">
        <v>4</v>
      </c>
      <c r="E21" s="32">
        <f t="shared" si="0"/>
        <v>296</v>
      </c>
      <c r="F21" s="32">
        <f t="shared" si="1"/>
        <v>260</v>
      </c>
      <c r="H21" s="48"/>
    </row>
    <row r="22" spans="1:8" x14ac:dyDescent="0.25">
      <c r="A22" s="33" t="s">
        <v>29</v>
      </c>
      <c r="B22" s="32">
        <v>3064</v>
      </c>
      <c r="C22" s="32">
        <v>951</v>
      </c>
      <c r="D22" s="32">
        <v>4</v>
      </c>
      <c r="E22" s="32">
        <f t="shared" si="0"/>
        <v>12256</v>
      </c>
      <c r="F22" s="32">
        <f t="shared" si="1"/>
        <v>3804</v>
      </c>
      <c r="H22" s="48"/>
    </row>
    <row r="23" spans="1:8" x14ac:dyDescent="0.25">
      <c r="A23" s="33" t="s">
        <v>8</v>
      </c>
      <c r="B23" s="32">
        <v>150000</v>
      </c>
      <c r="C23" s="32">
        <v>6250</v>
      </c>
      <c r="D23" s="32">
        <v>4</v>
      </c>
      <c r="E23" s="32">
        <f t="shared" si="0"/>
        <v>600000</v>
      </c>
      <c r="F23" s="32">
        <f t="shared" si="1"/>
        <v>25000</v>
      </c>
    </row>
    <row r="24" spans="1:8" x14ac:dyDescent="0.25">
      <c r="A24" s="33" t="s">
        <v>9</v>
      </c>
      <c r="B24" s="39">
        <v>16800</v>
      </c>
      <c r="C24" s="39">
        <v>700</v>
      </c>
      <c r="D24" s="39">
        <v>1</v>
      </c>
      <c r="E24" s="39">
        <v>16800</v>
      </c>
      <c r="F24" s="32">
        <v>700</v>
      </c>
    </row>
    <row r="25" spans="1:8" x14ac:dyDescent="0.25">
      <c r="A25" s="33" t="s">
        <v>10</v>
      </c>
      <c r="B25" s="39">
        <v>55000</v>
      </c>
      <c r="C25" s="39">
        <v>27500</v>
      </c>
      <c r="D25" s="39">
        <v>3</v>
      </c>
      <c r="E25" s="39">
        <f t="shared" si="0"/>
        <v>165000</v>
      </c>
      <c r="F25" s="32">
        <f t="shared" si="1"/>
        <v>82500</v>
      </c>
    </row>
    <row r="26" spans="1:8" x14ac:dyDescent="0.25">
      <c r="A26" s="33" t="s">
        <v>54</v>
      </c>
      <c r="B26" s="39">
        <v>36</v>
      </c>
      <c r="C26" s="39">
        <v>31</v>
      </c>
      <c r="D26" s="39">
        <v>2</v>
      </c>
      <c r="E26" s="39">
        <f t="shared" si="0"/>
        <v>72</v>
      </c>
      <c r="F26" s="32">
        <f t="shared" si="1"/>
        <v>62</v>
      </c>
    </row>
    <row r="27" spans="1:8" x14ac:dyDescent="0.25">
      <c r="A27" s="33" t="s">
        <v>1</v>
      </c>
      <c r="B27" s="39">
        <v>1000</v>
      </c>
      <c r="C27" s="39">
        <v>41</v>
      </c>
      <c r="D27" s="39"/>
      <c r="E27" s="39">
        <f t="shared" si="0"/>
        <v>0</v>
      </c>
      <c r="F27" s="32">
        <f t="shared" si="1"/>
        <v>0</v>
      </c>
    </row>
    <row r="28" spans="1:8" x14ac:dyDescent="0.25">
      <c r="A28" s="33" t="s">
        <v>44</v>
      </c>
      <c r="B28" s="30">
        <v>282263</v>
      </c>
      <c r="C28" s="40">
        <v>51021</v>
      </c>
      <c r="D28" s="32"/>
      <c r="E28" s="40">
        <f>SUM(E2:E27)</f>
        <v>1036107</v>
      </c>
      <c r="F28" s="40">
        <f>SUM(F2:F27)</f>
        <v>189773</v>
      </c>
    </row>
    <row r="29" spans="1:8" x14ac:dyDescent="0.25">
      <c r="A29" s="37"/>
      <c r="B29" s="39"/>
      <c r="C29" s="38"/>
      <c r="D29" s="37"/>
      <c r="E29" s="37"/>
      <c r="F29" s="37"/>
    </row>
    <row r="32" spans="1:8" x14ac:dyDescent="0.25">
      <c r="C32" s="36"/>
    </row>
  </sheetData>
  <mergeCells count="4">
    <mergeCell ref="H2:H4"/>
    <mergeCell ref="H5:H7"/>
    <mergeCell ref="H8:H16"/>
    <mergeCell ref="H17:H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pane ySplit="3" topLeftCell="A4" activePane="bottomLeft" state="frozen"/>
      <selection pane="bottomLeft" activeCell="E36" sqref="E36"/>
    </sheetView>
  </sheetViews>
  <sheetFormatPr defaultColWidth="17.140625" defaultRowHeight="15" x14ac:dyDescent="0.25"/>
  <cols>
    <col min="3" max="3" width="22.85546875" customWidth="1"/>
    <col min="4" max="4" width="29.7109375" customWidth="1"/>
    <col min="5" max="5" width="19.85546875" bestFit="1" customWidth="1"/>
    <col min="6" max="6" width="22.42578125" bestFit="1" customWidth="1"/>
    <col min="7" max="7" width="20.7109375" customWidth="1"/>
    <col min="10" max="10" width="22" customWidth="1"/>
    <col min="11" max="11" width="9.28515625" customWidth="1"/>
    <col min="12" max="12" width="8.85546875" customWidth="1"/>
  </cols>
  <sheetData>
    <row r="1" spans="1:10" x14ac:dyDescent="0.25">
      <c r="B1" s="49" t="s">
        <v>96</v>
      </c>
      <c r="C1" s="50"/>
      <c r="D1" s="50"/>
      <c r="E1" s="50"/>
      <c r="F1" s="51"/>
    </row>
    <row r="2" spans="1:10" ht="15.75" thickBot="1" x14ac:dyDescent="0.3">
      <c r="B2" s="52"/>
      <c r="C2" s="53"/>
      <c r="D2" s="53"/>
      <c r="E2" s="53"/>
      <c r="F2" s="54"/>
    </row>
    <row r="3" spans="1:10" x14ac:dyDescent="0.25">
      <c r="A3" s="10" t="s">
        <v>38</v>
      </c>
      <c r="B3" s="16" t="s">
        <v>16</v>
      </c>
      <c r="C3" s="17" t="s">
        <v>17</v>
      </c>
      <c r="D3" s="17" t="s">
        <v>79</v>
      </c>
      <c r="E3" s="17" t="s">
        <v>82</v>
      </c>
      <c r="F3" s="17" t="s">
        <v>83</v>
      </c>
      <c r="G3" s="11" t="s">
        <v>52</v>
      </c>
    </row>
    <row r="4" spans="1:10" ht="24" x14ac:dyDescent="0.25">
      <c r="A4" s="3" t="s">
        <v>39</v>
      </c>
      <c r="B4" s="4">
        <v>8378</v>
      </c>
      <c r="C4" s="4">
        <v>2896</v>
      </c>
      <c r="D4" s="47" t="s">
        <v>80</v>
      </c>
      <c r="E4" s="56">
        <v>1000000</v>
      </c>
      <c r="F4" s="56">
        <v>4194304</v>
      </c>
      <c r="G4" s="55" t="s">
        <v>129</v>
      </c>
    </row>
    <row r="5" spans="1:10" ht="24" x14ac:dyDescent="0.25">
      <c r="A5" s="3" t="s">
        <v>40</v>
      </c>
      <c r="B5" s="4">
        <v>13223</v>
      </c>
      <c r="C5" s="4">
        <v>1498</v>
      </c>
      <c r="D5" s="47"/>
      <c r="E5" s="56"/>
      <c r="F5" s="56"/>
      <c r="G5" s="55"/>
      <c r="J5" s="36"/>
    </row>
    <row r="6" spans="1:10" x14ac:dyDescent="0.25">
      <c r="A6" s="4" t="s">
        <v>41</v>
      </c>
      <c r="B6" s="4">
        <v>316</v>
      </c>
      <c r="C6" s="4">
        <v>3</v>
      </c>
      <c r="D6" s="47"/>
      <c r="E6" s="56"/>
      <c r="F6" s="56"/>
      <c r="G6" s="55"/>
      <c r="J6" s="36"/>
    </row>
    <row r="7" spans="1:10" ht="24" x14ac:dyDescent="0.25">
      <c r="A7" s="3" t="s">
        <v>42</v>
      </c>
      <c r="B7" s="4">
        <v>2455</v>
      </c>
      <c r="C7" s="4">
        <v>641</v>
      </c>
      <c r="D7" s="47"/>
      <c r="E7" s="56"/>
      <c r="F7" s="56"/>
      <c r="G7" s="55"/>
      <c r="J7" s="36"/>
    </row>
    <row r="8" spans="1:10" ht="24" x14ac:dyDescent="0.25">
      <c r="A8" s="3" t="s">
        <v>43</v>
      </c>
      <c r="B8" s="4">
        <v>754</v>
      </c>
      <c r="C8" s="4">
        <v>158</v>
      </c>
      <c r="D8" s="47"/>
      <c r="E8" s="56"/>
      <c r="F8" s="56"/>
      <c r="G8" s="55"/>
      <c r="J8" s="36"/>
    </row>
    <row r="9" spans="1:10" x14ac:dyDescent="0.25">
      <c r="A9" s="4" t="s">
        <v>25</v>
      </c>
      <c r="B9" s="4">
        <v>86</v>
      </c>
      <c r="C9" s="4">
        <v>2</v>
      </c>
      <c r="D9" s="47"/>
      <c r="E9" s="56"/>
      <c r="F9" s="56"/>
      <c r="G9" s="55"/>
      <c r="J9" s="36"/>
    </row>
    <row r="10" spans="1:10" x14ac:dyDescent="0.25">
      <c r="A10" s="4" t="s">
        <v>19</v>
      </c>
      <c r="B10" s="4">
        <v>10152</v>
      </c>
      <c r="C10" s="4">
        <v>1755</v>
      </c>
      <c r="D10" s="47"/>
      <c r="E10" s="56"/>
      <c r="F10" s="56"/>
      <c r="G10" s="55"/>
      <c r="J10" s="36"/>
    </row>
    <row r="11" spans="1:10" x14ac:dyDescent="0.25">
      <c r="A11" s="4" t="s">
        <v>20</v>
      </c>
      <c r="B11" s="4">
        <v>2319</v>
      </c>
      <c r="C11" s="4">
        <v>169</v>
      </c>
      <c r="D11" s="47"/>
      <c r="E11" s="56"/>
      <c r="F11" s="56"/>
      <c r="G11" s="55"/>
      <c r="J11" s="36"/>
    </row>
    <row r="12" spans="1:10" x14ac:dyDescent="0.25">
      <c r="A12" s="4" t="s">
        <v>21</v>
      </c>
      <c r="B12" s="4">
        <v>18</v>
      </c>
      <c r="C12" s="4">
        <v>0</v>
      </c>
      <c r="D12" s="47"/>
      <c r="E12" s="56"/>
      <c r="F12" s="56"/>
      <c r="G12" s="55"/>
      <c r="J12" s="36"/>
    </row>
    <row r="13" spans="1:10" x14ac:dyDescent="0.25">
      <c r="A13" s="4" t="s">
        <v>36</v>
      </c>
      <c r="B13" s="4">
        <v>2292</v>
      </c>
      <c r="C13" s="4">
        <v>464</v>
      </c>
      <c r="D13" s="47" t="s">
        <v>81</v>
      </c>
      <c r="E13" s="55">
        <v>1000000</v>
      </c>
      <c r="F13" s="55">
        <v>4194304</v>
      </c>
      <c r="G13" s="55"/>
      <c r="J13" s="36"/>
    </row>
    <row r="14" spans="1:10" x14ac:dyDescent="0.25">
      <c r="A14" s="4" t="s">
        <v>28</v>
      </c>
      <c r="B14" s="4">
        <v>4674</v>
      </c>
      <c r="C14" s="4">
        <v>3639</v>
      </c>
      <c r="D14" s="47"/>
      <c r="E14" s="55"/>
      <c r="F14" s="55"/>
      <c r="G14" s="55"/>
      <c r="J14" s="36"/>
    </row>
    <row r="15" spans="1:10" x14ac:dyDescent="0.25">
      <c r="A15" s="4" t="s">
        <v>30</v>
      </c>
      <c r="B15" s="4">
        <v>0</v>
      </c>
      <c r="C15" s="4">
        <v>0</v>
      </c>
      <c r="D15" s="47"/>
      <c r="E15" s="55"/>
      <c r="F15" s="55"/>
      <c r="G15" s="55"/>
      <c r="J15" s="36"/>
    </row>
    <row r="16" spans="1:10" x14ac:dyDescent="0.25">
      <c r="A16" s="4" t="s">
        <v>31</v>
      </c>
      <c r="B16" s="4">
        <v>5158</v>
      </c>
      <c r="C16" s="4">
        <v>1923</v>
      </c>
      <c r="D16" s="47"/>
      <c r="E16" s="55"/>
      <c r="F16" s="55"/>
      <c r="G16" s="55"/>
      <c r="J16" s="36"/>
    </row>
    <row r="17" spans="1:10" x14ac:dyDescent="0.25">
      <c r="A17" s="4" t="s">
        <v>32</v>
      </c>
      <c r="B17" s="4">
        <v>564</v>
      </c>
      <c r="C17" s="4">
        <v>294</v>
      </c>
      <c r="D17" s="47"/>
      <c r="E17" s="55"/>
      <c r="F17" s="55"/>
      <c r="G17" s="55"/>
      <c r="J17" s="36"/>
    </row>
    <row r="18" spans="1:10" x14ac:dyDescent="0.25">
      <c r="A18" s="4" t="s">
        <v>33</v>
      </c>
      <c r="B18" s="4">
        <v>2317</v>
      </c>
      <c r="C18" s="4">
        <v>520</v>
      </c>
      <c r="D18" s="4" t="s">
        <v>48</v>
      </c>
      <c r="E18" s="15">
        <v>1000000</v>
      </c>
      <c r="F18" s="15">
        <v>100000</v>
      </c>
      <c r="G18" s="55"/>
      <c r="J18" s="36"/>
    </row>
    <row r="19" spans="1:10" x14ac:dyDescent="0.25">
      <c r="A19" s="6" t="s">
        <v>34</v>
      </c>
      <c r="B19" s="4">
        <v>0</v>
      </c>
      <c r="C19" s="4">
        <v>0</v>
      </c>
      <c r="D19" s="4" t="s">
        <v>80</v>
      </c>
      <c r="E19" s="4"/>
      <c r="F19" s="4"/>
      <c r="G19" s="55"/>
      <c r="J19" s="36"/>
    </row>
    <row r="20" spans="1:10" x14ac:dyDescent="0.25">
      <c r="A20" s="4" t="s">
        <v>26</v>
      </c>
      <c r="B20" s="4">
        <v>3158</v>
      </c>
      <c r="C20" s="4">
        <v>6317</v>
      </c>
      <c r="D20" s="47" t="s">
        <v>81</v>
      </c>
      <c r="E20" s="56"/>
      <c r="F20" s="56"/>
      <c r="G20" s="55"/>
      <c r="J20" s="36"/>
    </row>
    <row r="21" spans="1:10" x14ac:dyDescent="0.25">
      <c r="A21" s="4" t="s">
        <v>35</v>
      </c>
      <c r="B21" s="4">
        <v>62</v>
      </c>
      <c r="C21" s="4">
        <v>54</v>
      </c>
      <c r="D21" s="47"/>
      <c r="E21" s="56"/>
      <c r="F21" s="56"/>
      <c r="G21" s="55"/>
      <c r="J21" s="36"/>
    </row>
    <row r="22" spans="1:10" x14ac:dyDescent="0.25">
      <c r="A22" s="4" t="s">
        <v>22</v>
      </c>
      <c r="B22" s="4">
        <v>363</v>
      </c>
      <c r="C22" s="4">
        <v>680</v>
      </c>
      <c r="D22" s="47"/>
      <c r="E22" s="56"/>
      <c r="F22" s="56"/>
      <c r="G22" s="55"/>
      <c r="J22" s="36"/>
    </row>
    <row r="23" spans="1:10" x14ac:dyDescent="0.25">
      <c r="A23" s="4" t="s">
        <v>37</v>
      </c>
      <c r="B23" s="4">
        <v>74</v>
      </c>
      <c r="C23" s="4">
        <v>65</v>
      </c>
      <c r="D23" s="47"/>
      <c r="E23" s="56"/>
      <c r="F23" s="56"/>
      <c r="G23" s="55"/>
      <c r="J23" s="36"/>
    </row>
    <row r="24" spans="1:10" x14ac:dyDescent="0.25">
      <c r="A24" s="6" t="s">
        <v>29</v>
      </c>
      <c r="B24" s="4">
        <v>3064</v>
      </c>
      <c r="C24" s="4">
        <v>951</v>
      </c>
      <c r="D24" s="47"/>
      <c r="E24" s="56"/>
      <c r="F24" s="56"/>
      <c r="G24" s="55"/>
      <c r="J24" s="36"/>
    </row>
    <row r="25" spans="1:10" x14ac:dyDescent="0.25">
      <c r="A25" s="6" t="s">
        <v>8</v>
      </c>
      <c r="B25" s="4">
        <v>150000</v>
      </c>
      <c r="C25" s="4">
        <v>6250</v>
      </c>
      <c r="D25" s="4"/>
      <c r="E25" s="4"/>
      <c r="F25" s="4"/>
      <c r="G25" s="55"/>
      <c r="J25" s="36"/>
    </row>
    <row r="26" spans="1:10" x14ac:dyDescent="0.25">
      <c r="A26" s="6" t="s">
        <v>9</v>
      </c>
      <c r="B26" s="35">
        <v>2822</v>
      </c>
      <c r="C26" s="35">
        <v>117</v>
      </c>
      <c r="D26" s="35"/>
      <c r="E26" s="35"/>
      <c r="F26" s="4"/>
      <c r="G26" s="55"/>
      <c r="J26" s="36"/>
    </row>
    <row r="27" spans="1:10" x14ac:dyDescent="0.25">
      <c r="A27" s="6" t="s">
        <v>10</v>
      </c>
      <c r="B27" s="35">
        <v>55000</v>
      </c>
      <c r="C27" s="35">
        <v>55000</v>
      </c>
      <c r="D27" s="35"/>
      <c r="E27" s="35"/>
      <c r="F27" s="4"/>
      <c r="G27" s="55"/>
      <c r="J27" s="36"/>
    </row>
    <row r="28" spans="1:10" x14ac:dyDescent="0.25">
      <c r="A28" s="6" t="s">
        <v>54</v>
      </c>
      <c r="B28" s="4">
        <v>36</v>
      </c>
      <c r="C28" s="4">
        <v>31</v>
      </c>
      <c r="D28" s="4"/>
      <c r="E28" s="4"/>
      <c r="F28" s="4"/>
      <c r="G28" s="55"/>
      <c r="J28" s="36"/>
    </row>
    <row r="29" spans="1:10" x14ac:dyDescent="0.25">
      <c r="A29" s="6" t="s">
        <v>1</v>
      </c>
      <c r="B29" s="4">
        <v>1000</v>
      </c>
      <c r="C29" s="4">
        <v>41</v>
      </c>
      <c r="D29" s="4"/>
      <c r="E29" s="4"/>
      <c r="F29" s="4"/>
      <c r="G29" s="55"/>
      <c r="J29" s="36"/>
    </row>
    <row r="30" spans="1:10" x14ac:dyDescent="0.25">
      <c r="A30" s="39" t="s">
        <v>44</v>
      </c>
      <c r="B30" s="39">
        <v>268285</v>
      </c>
      <c r="C30" s="39">
        <v>77938</v>
      </c>
      <c r="D30" s="37"/>
      <c r="E30" s="37"/>
      <c r="F30" s="37"/>
      <c r="G30" s="37"/>
      <c r="J30" s="36"/>
    </row>
    <row r="31" spans="1:10" x14ac:dyDescent="0.25">
      <c r="A31" s="39"/>
      <c r="B31" s="41"/>
      <c r="C31" s="37"/>
      <c r="D31" s="37"/>
      <c r="E31" s="37"/>
      <c r="F31" s="37"/>
      <c r="G31" s="37"/>
      <c r="J31" s="36"/>
    </row>
    <row r="32" spans="1:10" x14ac:dyDescent="0.25">
      <c r="J32" s="36"/>
    </row>
    <row r="33" spans="2:10" x14ac:dyDescent="0.25">
      <c r="J33" s="36"/>
    </row>
    <row r="34" spans="2:10" x14ac:dyDescent="0.25">
      <c r="J34" s="36"/>
    </row>
    <row r="35" spans="2:10" x14ac:dyDescent="0.25">
      <c r="B35" s="29"/>
      <c r="C35" s="28"/>
      <c r="D35" s="34"/>
    </row>
  </sheetData>
  <mergeCells count="11">
    <mergeCell ref="B1:F2"/>
    <mergeCell ref="G4:G29"/>
    <mergeCell ref="F13:F17"/>
    <mergeCell ref="F20:F24"/>
    <mergeCell ref="F4:F12"/>
    <mergeCell ref="D4:D12"/>
    <mergeCell ref="D13:D17"/>
    <mergeCell ref="D20:D24"/>
    <mergeCell ref="E4:E12"/>
    <mergeCell ref="E13:E17"/>
    <mergeCell ref="E20:E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5" sqref="C15"/>
    </sheetView>
  </sheetViews>
  <sheetFormatPr defaultRowHeight="15" x14ac:dyDescent="0.25"/>
  <cols>
    <col min="1" max="1" width="22.85546875" customWidth="1"/>
    <col min="2" max="2" width="20.85546875" customWidth="1"/>
    <col min="3" max="3" width="17.85546875" customWidth="1"/>
    <col min="4" max="4" width="25" customWidth="1"/>
    <col min="5" max="6" width="23" customWidth="1"/>
    <col min="7" max="7" width="27.42578125" customWidth="1"/>
  </cols>
  <sheetData>
    <row r="1" spans="1:7" x14ac:dyDescent="0.25">
      <c r="B1" s="49" t="s">
        <v>97</v>
      </c>
      <c r="C1" s="50"/>
      <c r="D1" s="50"/>
      <c r="E1" s="50"/>
      <c r="F1" s="51"/>
    </row>
    <row r="2" spans="1:7" ht="15.75" thickBot="1" x14ac:dyDescent="0.3">
      <c r="B2" s="52"/>
      <c r="C2" s="53"/>
      <c r="D2" s="53"/>
      <c r="E2" s="53"/>
      <c r="F2" s="54"/>
    </row>
    <row r="3" spans="1:7" ht="24" x14ac:dyDescent="0.25">
      <c r="A3" s="10" t="s">
        <v>38</v>
      </c>
      <c r="B3" s="10" t="s">
        <v>16</v>
      </c>
      <c r="C3" s="11" t="s">
        <v>17</v>
      </c>
      <c r="D3" s="11" t="s">
        <v>47</v>
      </c>
      <c r="E3" s="11" t="s">
        <v>50</v>
      </c>
      <c r="F3" s="11" t="s">
        <v>51</v>
      </c>
      <c r="G3" s="11" t="s">
        <v>52</v>
      </c>
    </row>
    <row r="4" spans="1:7" ht="28.5" customHeight="1" x14ac:dyDescent="0.25">
      <c r="A4" s="8" t="s">
        <v>2</v>
      </c>
      <c r="B4" s="4">
        <v>100662</v>
      </c>
      <c r="C4" s="4">
        <v>20591</v>
      </c>
      <c r="D4" s="4" t="s">
        <v>49</v>
      </c>
      <c r="E4" s="57">
        <v>2000000</v>
      </c>
      <c r="F4" s="57">
        <v>100000</v>
      </c>
      <c r="G4" s="55" t="s">
        <v>53</v>
      </c>
    </row>
    <row r="5" spans="1:7" ht="26.25" customHeight="1" x14ac:dyDescent="0.25">
      <c r="A5" s="3" t="s">
        <v>3</v>
      </c>
      <c r="B5" s="4">
        <v>50677</v>
      </c>
      <c r="C5" s="4">
        <v>31838</v>
      </c>
      <c r="D5" s="4" t="s">
        <v>49</v>
      </c>
      <c r="E5" s="57"/>
      <c r="F5" s="57"/>
      <c r="G5" s="55"/>
    </row>
    <row r="6" spans="1:7" ht="24" x14ac:dyDescent="0.25">
      <c r="A6" s="3" t="s">
        <v>46</v>
      </c>
      <c r="B6" s="4">
        <v>2232</v>
      </c>
      <c r="C6" s="4">
        <v>305</v>
      </c>
      <c r="D6" s="4" t="s">
        <v>49</v>
      </c>
      <c r="E6" s="57"/>
      <c r="F6" s="57"/>
      <c r="G6" s="55"/>
    </row>
    <row r="7" spans="1:7" ht="26.25" customHeight="1" x14ac:dyDescent="0.25">
      <c r="A7" s="3" t="s">
        <v>5</v>
      </c>
      <c r="B7" s="4">
        <v>5546</v>
      </c>
      <c r="C7" s="4">
        <v>523</v>
      </c>
      <c r="D7" s="4" t="s">
        <v>48</v>
      </c>
      <c r="E7" s="57">
        <v>1000000</v>
      </c>
      <c r="F7" s="57">
        <v>100000</v>
      </c>
      <c r="G7" s="55"/>
    </row>
    <row r="8" spans="1:7" ht="27.75" customHeight="1" x14ac:dyDescent="0.25">
      <c r="A8" s="8" t="s">
        <v>45</v>
      </c>
      <c r="B8" s="4">
        <v>11848</v>
      </c>
      <c r="C8" s="4">
        <v>947</v>
      </c>
      <c r="D8" s="4" t="s">
        <v>48</v>
      </c>
      <c r="E8" s="57"/>
      <c r="F8" s="57"/>
      <c r="G8" s="55"/>
    </row>
    <row r="9" spans="1:7" ht="27" customHeight="1" x14ac:dyDescent="0.25">
      <c r="A9" s="2" t="s">
        <v>44</v>
      </c>
      <c r="B9" s="6">
        <v>170965</v>
      </c>
      <c r="C9" s="6">
        <v>54204</v>
      </c>
      <c r="D9" s="1"/>
      <c r="E9" s="9">
        <f>E4+E7</f>
        <v>3000000</v>
      </c>
      <c r="F9" s="9">
        <f>F4+F7</f>
        <v>200000</v>
      </c>
      <c r="G9" s="55"/>
    </row>
  </sheetData>
  <mergeCells count="6">
    <mergeCell ref="G4:G9"/>
    <mergeCell ref="B1:F2"/>
    <mergeCell ref="E4:E6"/>
    <mergeCell ref="F4:F6"/>
    <mergeCell ref="E7:E8"/>
    <mergeCell ref="F7:F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L28" sqref="L28"/>
    </sheetView>
  </sheetViews>
  <sheetFormatPr defaultRowHeight="15" x14ac:dyDescent="0.25"/>
  <cols>
    <col min="1" max="1" width="23.42578125" customWidth="1"/>
    <col min="2" max="2" width="18.28515625" customWidth="1"/>
    <col min="3" max="3" width="16.7109375" customWidth="1"/>
  </cols>
  <sheetData>
    <row r="1" spans="1:8" x14ac:dyDescent="0.25">
      <c r="A1" s="58" t="s">
        <v>100</v>
      </c>
      <c r="B1" s="59"/>
      <c r="C1" s="60"/>
    </row>
    <row r="2" spans="1:8" ht="15.75" thickBot="1" x14ac:dyDescent="0.3">
      <c r="A2" s="61"/>
      <c r="B2" s="62"/>
      <c r="C2" s="63"/>
    </row>
    <row r="3" spans="1:8" x14ac:dyDescent="0.25">
      <c r="A3" s="17" t="s">
        <v>15</v>
      </c>
      <c r="B3" s="17" t="s">
        <v>98</v>
      </c>
      <c r="C3" s="17" t="s">
        <v>99</v>
      </c>
    </row>
    <row r="4" spans="1:8" x14ac:dyDescent="0.25">
      <c r="A4" s="1" t="s">
        <v>6</v>
      </c>
      <c r="B4" s="1">
        <v>13191</v>
      </c>
      <c r="C4" s="1">
        <v>131502</v>
      </c>
    </row>
    <row r="5" spans="1:8" x14ac:dyDescent="0.25">
      <c r="A5" s="1" t="s">
        <v>11</v>
      </c>
      <c r="B5" s="1">
        <v>2403</v>
      </c>
      <c r="C5" s="1">
        <v>19775</v>
      </c>
    </row>
    <row r="6" spans="1:8" x14ac:dyDescent="0.25">
      <c r="A6" s="1" t="s">
        <v>4</v>
      </c>
      <c r="B6" s="1">
        <v>46959</v>
      </c>
      <c r="C6" s="1">
        <v>294069</v>
      </c>
    </row>
    <row r="7" spans="1:8" x14ac:dyDescent="0.25">
      <c r="A7" s="1" t="s">
        <v>12</v>
      </c>
      <c r="B7" s="1">
        <v>44912</v>
      </c>
      <c r="C7" s="1">
        <v>255076</v>
      </c>
    </row>
    <row r="8" spans="1:8" x14ac:dyDescent="0.25">
      <c r="A8" s="1" t="s">
        <v>8</v>
      </c>
      <c r="B8" s="1">
        <v>30000</v>
      </c>
      <c r="C8" s="1">
        <v>600000</v>
      </c>
    </row>
    <row r="9" spans="1:8" x14ac:dyDescent="0.25">
      <c r="A9" s="1" t="s">
        <v>9</v>
      </c>
      <c r="B9" s="1">
        <v>700</v>
      </c>
      <c r="C9">
        <v>16800</v>
      </c>
    </row>
    <row r="10" spans="1:8" x14ac:dyDescent="0.25">
      <c r="A10" s="1" t="s">
        <v>10</v>
      </c>
      <c r="B10" s="1">
        <v>82500</v>
      </c>
      <c r="C10" s="1">
        <v>165000</v>
      </c>
    </row>
    <row r="11" spans="1:8" x14ac:dyDescent="0.25">
      <c r="A11" s="1" t="s">
        <v>7</v>
      </c>
      <c r="B11" s="1">
        <v>23195</v>
      </c>
      <c r="C11" s="1">
        <v>46400</v>
      </c>
    </row>
    <row r="12" spans="1:8" x14ac:dyDescent="0.25">
      <c r="A12" s="1" t="s">
        <v>13</v>
      </c>
      <c r="B12" s="1">
        <v>1452</v>
      </c>
      <c r="C12" s="1">
        <v>2908</v>
      </c>
    </row>
    <row r="13" spans="1:8" x14ac:dyDescent="0.25">
      <c r="A13" s="1" t="s">
        <v>0</v>
      </c>
      <c r="B13" s="1">
        <v>62</v>
      </c>
      <c r="C13" s="1">
        <v>72</v>
      </c>
    </row>
    <row r="14" spans="1:8" x14ac:dyDescent="0.25">
      <c r="A14" s="1" t="s">
        <v>1</v>
      </c>
      <c r="B14" s="1">
        <v>45</v>
      </c>
      <c r="C14" s="1">
        <v>1000</v>
      </c>
    </row>
    <row r="15" spans="1:8" x14ac:dyDescent="0.25">
      <c r="A15" s="1" t="s">
        <v>14</v>
      </c>
      <c r="B15" s="1">
        <v>90</v>
      </c>
      <c r="C15" s="1">
        <v>2000</v>
      </c>
      <c r="F15" s="28"/>
      <c r="G15" s="34"/>
      <c r="H15" s="34"/>
    </row>
    <row r="16" spans="1:8" x14ac:dyDescent="0.25">
      <c r="A16" s="1" t="s">
        <v>44</v>
      </c>
      <c r="B16" s="1">
        <f>SUM(B4:B15)</f>
        <v>245509</v>
      </c>
      <c r="C16" s="1">
        <v>1509334</v>
      </c>
    </row>
    <row r="17" spans="1:3" ht="15.75" thickBot="1" x14ac:dyDescent="0.3"/>
    <row r="18" spans="1:3" x14ac:dyDescent="0.25">
      <c r="A18" s="58" t="s">
        <v>101</v>
      </c>
      <c r="B18" s="59"/>
      <c r="C18" s="60"/>
    </row>
    <row r="19" spans="1:3" ht="15.75" thickBot="1" x14ac:dyDescent="0.3">
      <c r="A19" s="61"/>
      <c r="B19" s="62"/>
      <c r="C19" s="63"/>
    </row>
    <row r="20" spans="1:3" ht="24" x14ac:dyDescent="0.25">
      <c r="A20" s="10" t="s">
        <v>38</v>
      </c>
      <c r="B20" s="11" t="s">
        <v>94</v>
      </c>
      <c r="C20" s="11" t="s">
        <v>95</v>
      </c>
    </row>
    <row r="21" spans="1:3" x14ac:dyDescent="0.25">
      <c r="A21" s="8" t="s">
        <v>2</v>
      </c>
      <c r="B21" s="4">
        <v>288274</v>
      </c>
      <c r="C21" s="4">
        <v>1409268</v>
      </c>
    </row>
    <row r="22" spans="1:3" x14ac:dyDescent="0.25">
      <c r="A22" s="3" t="s">
        <v>3</v>
      </c>
      <c r="B22" s="4">
        <v>159190</v>
      </c>
      <c r="C22" s="4">
        <v>253385</v>
      </c>
    </row>
    <row r="23" spans="1:3" ht="24" x14ac:dyDescent="0.25">
      <c r="A23" s="3" t="s">
        <v>46</v>
      </c>
      <c r="B23" s="4">
        <v>2135</v>
      </c>
      <c r="C23" s="4">
        <v>15624</v>
      </c>
    </row>
    <row r="24" spans="1:3" x14ac:dyDescent="0.25">
      <c r="A24" s="3" t="s">
        <v>5</v>
      </c>
      <c r="B24">
        <v>1590</v>
      </c>
      <c r="C24" s="4">
        <v>16638</v>
      </c>
    </row>
    <row r="25" spans="1:3" x14ac:dyDescent="0.25">
      <c r="A25" s="8" t="s">
        <v>45</v>
      </c>
      <c r="B25" s="4">
        <v>2841</v>
      </c>
      <c r="C25" s="4">
        <v>35544</v>
      </c>
    </row>
    <row r="26" spans="1:3" x14ac:dyDescent="0.25">
      <c r="A26" s="2" t="s">
        <v>44</v>
      </c>
      <c r="B26" s="6">
        <v>454030</v>
      </c>
      <c r="C26" s="6">
        <v>1730459</v>
      </c>
    </row>
  </sheetData>
  <mergeCells count="2">
    <mergeCell ref="A1:C2"/>
    <mergeCell ref="A18:C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5" activePane="bottomLeft" state="frozen"/>
      <selection pane="bottomLeft" activeCell="C19" sqref="C19:D19"/>
    </sheetView>
  </sheetViews>
  <sheetFormatPr defaultRowHeight="15" x14ac:dyDescent="0.25"/>
  <cols>
    <col min="1" max="1" width="22.85546875" customWidth="1"/>
    <col min="2" max="2" width="25.5703125" customWidth="1"/>
    <col min="3" max="3" width="18.42578125" customWidth="1"/>
  </cols>
  <sheetData>
    <row r="1" spans="1:4" x14ac:dyDescent="0.25">
      <c r="A1" s="25" t="s">
        <v>124</v>
      </c>
      <c r="B1" s="26" t="s">
        <v>125</v>
      </c>
      <c r="C1" s="26" t="s">
        <v>126</v>
      </c>
      <c r="D1" s="27" t="s">
        <v>93</v>
      </c>
    </row>
    <row r="2" spans="1:4" ht="30" customHeight="1" x14ac:dyDescent="0.25">
      <c r="A2" s="64" t="s">
        <v>102</v>
      </c>
      <c r="B2" s="2" t="s">
        <v>103</v>
      </c>
      <c r="C2" s="18">
        <v>3996</v>
      </c>
      <c r="D2" s="19">
        <v>95921</v>
      </c>
    </row>
    <row r="3" spans="1:4" ht="30.75" customHeight="1" x14ac:dyDescent="0.25">
      <c r="A3" s="64"/>
      <c r="B3" s="2" t="s">
        <v>104</v>
      </c>
      <c r="C3" s="18">
        <f>302761/24</f>
        <v>12615.041666666666</v>
      </c>
      <c r="D3" s="19">
        <v>302761</v>
      </c>
    </row>
    <row r="4" spans="1:4" ht="45" customHeight="1" x14ac:dyDescent="0.25">
      <c r="A4" s="64" t="s">
        <v>105</v>
      </c>
      <c r="B4" s="2" t="s">
        <v>106</v>
      </c>
      <c r="C4" s="18">
        <f>90078/24</f>
        <v>3753.25</v>
      </c>
      <c r="D4" s="19">
        <v>90078</v>
      </c>
    </row>
    <row r="5" spans="1:4" ht="30.75" customHeight="1" x14ac:dyDescent="0.25">
      <c r="A5" s="64"/>
      <c r="B5" s="2" t="s">
        <v>107</v>
      </c>
      <c r="C5" s="18">
        <f>2191273/24</f>
        <v>91303.041666666672</v>
      </c>
      <c r="D5" s="19">
        <v>2191273</v>
      </c>
    </row>
    <row r="6" spans="1:4" ht="30" customHeight="1" x14ac:dyDescent="0.25">
      <c r="A6" s="64" t="s">
        <v>108</v>
      </c>
      <c r="B6" s="2" t="s">
        <v>109</v>
      </c>
      <c r="C6" s="18">
        <f>26002/24</f>
        <v>1083.4166666666667</v>
      </c>
      <c r="D6" s="19">
        <v>26002</v>
      </c>
    </row>
    <row r="7" spans="1:4" ht="30.75" customHeight="1" x14ac:dyDescent="0.25">
      <c r="A7" s="64"/>
      <c r="B7" s="2" t="s">
        <v>110</v>
      </c>
      <c r="C7" s="18">
        <v>862.95833333333303</v>
      </c>
      <c r="D7" s="19">
        <v>20711</v>
      </c>
    </row>
    <row r="8" spans="1:4" ht="30.75" customHeight="1" x14ac:dyDescent="0.25">
      <c r="A8" s="20" t="s">
        <v>111</v>
      </c>
      <c r="B8" s="2" t="s">
        <v>112</v>
      </c>
      <c r="C8" s="18">
        <v>6</v>
      </c>
      <c r="D8" s="19">
        <v>6</v>
      </c>
    </row>
    <row r="9" spans="1:4" ht="105.75" customHeight="1" x14ac:dyDescent="0.25">
      <c r="A9" s="20" t="s">
        <v>113</v>
      </c>
      <c r="B9" s="2" t="s">
        <v>114</v>
      </c>
      <c r="C9" s="18">
        <v>0</v>
      </c>
      <c r="D9" s="19">
        <v>0</v>
      </c>
    </row>
    <row r="10" spans="1:4" ht="45" customHeight="1" x14ac:dyDescent="0.25">
      <c r="A10" s="64" t="s">
        <v>115</v>
      </c>
      <c r="B10" s="2" t="s">
        <v>116</v>
      </c>
      <c r="C10" s="18">
        <f>16342/24</f>
        <v>680.91666666666663</v>
      </c>
      <c r="D10" s="19">
        <v>16342</v>
      </c>
    </row>
    <row r="11" spans="1:4" ht="30.75" customHeight="1" x14ac:dyDescent="0.25">
      <c r="A11" s="64"/>
      <c r="B11" s="2" t="s">
        <v>117</v>
      </c>
      <c r="C11" s="18">
        <v>481.79166666666669</v>
      </c>
      <c r="D11" s="19">
        <v>11563</v>
      </c>
    </row>
    <row r="12" spans="1:4" ht="45" customHeight="1" x14ac:dyDescent="0.25">
      <c r="A12" s="64" t="s">
        <v>118</v>
      </c>
      <c r="B12" s="2" t="s">
        <v>119</v>
      </c>
      <c r="C12" s="18">
        <f>6001/24</f>
        <v>250.04166666666666</v>
      </c>
      <c r="D12" s="19">
        <v>6001</v>
      </c>
    </row>
    <row r="13" spans="1:4" ht="30.75" customHeight="1" x14ac:dyDescent="0.25">
      <c r="A13" s="64"/>
      <c r="B13" s="2" t="s">
        <v>120</v>
      </c>
      <c r="C13" s="18">
        <f>61753/24</f>
        <v>2573.0416666666665</v>
      </c>
      <c r="D13" s="19">
        <v>61753</v>
      </c>
    </row>
    <row r="14" spans="1:4" ht="30" customHeight="1" x14ac:dyDescent="0.25">
      <c r="A14" s="64" t="s">
        <v>121</v>
      </c>
      <c r="B14" s="2" t="s">
        <v>122</v>
      </c>
      <c r="C14" s="18">
        <v>1</v>
      </c>
      <c r="D14" s="19">
        <v>1</v>
      </c>
    </row>
    <row r="15" spans="1:4" ht="30.75" customHeight="1" x14ac:dyDescent="0.25">
      <c r="A15" s="64"/>
      <c r="B15" s="2" t="s">
        <v>123</v>
      </c>
      <c r="C15" s="18">
        <v>1</v>
      </c>
      <c r="D15" s="19">
        <v>1</v>
      </c>
    </row>
    <row r="16" spans="1:4" ht="15.75" thickBot="1" x14ac:dyDescent="0.3">
      <c r="A16" s="21"/>
      <c r="B16" s="22"/>
      <c r="C16" s="23">
        <v>117608</v>
      </c>
      <c r="D16" s="24">
        <v>2822413</v>
      </c>
    </row>
    <row r="18" spans="2:4" x14ac:dyDescent="0.25">
      <c r="B18" s="29" t="s">
        <v>128</v>
      </c>
      <c r="C18" s="28">
        <v>117</v>
      </c>
      <c r="D18">
        <v>2822</v>
      </c>
    </row>
    <row r="19" spans="2:4" x14ac:dyDescent="0.25">
      <c r="B19" t="s">
        <v>127</v>
      </c>
      <c r="C19" s="28">
        <v>700</v>
      </c>
      <c r="D19">
        <v>16800</v>
      </c>
    </row>
  </sheetData>
  <mergeCells count="6">
    <mergeCell ref="A14:A15"/>
    <mergeCell ref="A2:A3"/>
    <mergeCell ref="A4:A5"/>
    <mergeCell ref="A6:A7"/>
    <mergeCell ref="A10:A11"/>
    <mergeCell ref="A12:A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6" sqref="G26"/>
    </sheetView>
  </sheetViews>
  <sheetFormatPr defaultRowHeight="15" x14ac:dyDescent="0.25"/>
  <cols>
    <col min="1" max="1" width="9.140625" style="36"/>
    <col min="2" max="2" width="19.5703125" customWidth="1"/>
    <col min="3" max="3" width="15.140625" customWidth="1"/>
    <col min="4" max="4" width="21.5703125" customWidth="1"/>
    <col min="5" max="5" width="17.85546875" bestFit="1" customWidth="1"/>
    <col min="6" max="6" width="23.85546875" customWidth="1"/>
    <col min="7" max="7" width="31.5703125" bestFit="1" customWidth="1"/>
  </cols>
  <sheetData>
    <row r="1" spans="1:7" x14ac:dyDescent="0.25">
      <c r="B1" s="70"/>
      <c r="C1" s="70"/>
      <c r="D1" s="70"/>
      <c r="E1" s="70"/>
      <c r="F1" s="70"/>
      <c r="G1" s="70"/>
    </row>
    <row r="2" spans="1:7" ht="36" x14ac:dyDescent="0.25">
      <c r="A2" s="10" t="s">
        <v>145</v>
      </c>
      <c r="B2" s="10" t="s">
        <v>38</v>
      </c>
      <c r="C2" s="10" t="s">
        <v>130</v>
      </c>
      <c r="D2" s="11" t="s">
        <v>144</v>
      </c>
      <c r="E2" s="11" t="s">
        <v>133</v>
      </c>
      <c r="F2" s="11" t="s">
        <v>134</v>
      </c>
      <c r="G2" s="11" t="s">
        <v>131</v>
      </c>
    </row>
    <row r="3" spans="1:7" x14ac:dyDescent="0.25">
      <c r="A3" s="56" t="s">
        <v>146</v>
      </c>
      <c r="B3" s="8" t="s">
        <v>2</v>
      </c>
      <c r="C3" s="38">
        <v>1409268</v>
      </c>
      <c r="D3" s="38">
        <f>C3*4</f>
        <v>5637072</v>
      </c>
      <c r="E3" s="56">
        <v>6921836</v>
      </c>
      <c r="F3" s="55">
        <v>207655</v>
      </c>
      <c r="G3" s="69">
        <v>0.65</v>
      </c>
    </row>
    <row r="4" spans="1:7" x14ac:dyDescent="0.25">
      <c r="A4" s="56"/>
      <c r="B4" s="31" t="s">
        <v>3</v>
      </c>
      <c r="C4" s="38">
        <v>253385</v>
      </c>
      <c r="D4" s="38">
        <f t="shared" ref="D4:D19" si="0">C4*4</f>
        <v>1013540</v>
      </c>
      <c r="E4" s="56"/>
      <c r="F4" s="55"/>
      <c r="G4" s="56"/>
    </row>
    <row r="5" spans="1:7" ht="24" x14ac:dyDescent="0.25">
      <c r="A5" s="56"/>
      <c r="B5" s="31" t="s">
        <v>46</v>
      </c>
      <c r="C5" s="38">
        <v>15624</v>
      </c>
      <c r="D5" s="38">
        <f t="shared" si="0"/>
        <v>62496</v>
      </c>
      <c r="E5" s="56"/>
      <c r="F5" s="55"/>
      <c r="G5" s="56"/>
    </row>
    <row r="6" spans="1:7" x14ac:dyDescent="0.25">
      <c r="A6" s="56"/>
      <c r="B6" s="31" t="s">
        <v>5</v>
      </c>
      <c r="C6" s="38">
        <v>16638</v>
      </c>
      <c r="D6" s="38">
        <f t="shared" si="0"/>
        <v>66552</v>
      </c>
      <c r="E6" s="56"/>
      <c r="F6" s="55"/>
      <c r="G6" s="56"/>
    </row>
    <row r="7" spans="1:7" x14ac:dyDescent="0.25">
      <c r="A7" s="56"/>
      <c r="B7" s="8" t="s">
        <v>45</v>
      </c>
      <c r="C7" s="38">
        <v>35544</v>
      </c>
      <c r="D7" s="38">
        <f t="shared" si="0"/>
        <v>142176</v>
      </c>
      <c r="E7" s="56"/>
      <c r="F7" s="55"/>
      <c r="G7" s="56"/>
    </row>
    <row r="8" spans="1:7" x14ac:dyDescent="0.25">
      <c r="A8" s="56" t="s">
        <v>147</v>
      </c>
      <c r="B8" s="38" t="s">
        <v>6</v>
      </c>
      <c r="C8" s="38">
        <v>131502</v>
      </c>
      <c r="D8" s="38">
        <f t="shared" si="0"/>
        <v>526008</v>
      </c>
      <c r="E8" s="56">
        <v>6138408</v>
      </c>
      <c r="F8" s="56">
        <v>184152</v>
      </c>
      <c r="G8" s="69">
        <v>0.57999999999999996</v>
      </c>
    </row>
    <row r="9" spans="1:7" x14ac:dyDescent="0.25">
      <c r="A9" s="56"/>
      <c r="B9" s="38" t="s">
        <v>11</v>
      </c>
      <c r="C9" s="38">
        <v>19775</v>
      </c>
      <c r="D9" s="38">
        <f t="shared" si="0"/>
        <v>79100</v>
      </c>
      <c r="E9" s="56"/>
      <c r="F9" s="56"/>
      <c r="G9" s="56"/>
    </row>
    <row r="10" spans="1:7" x14ac:dyDescent="0.25">
      <c r="A10" s="56"/>
      <c r="B10" s="38" t="s">
        <v>4</v>
      </c>
      <c r="C10" s="38">
        <v>294069</v>
      </c>
      <c r="D10" s="38">
        <f t="shared" si="0"/>
        <v>1176276</v>
      </c>
      <c r="E10" s="56"/>
      <c r="F10" s="56"/>
      <c r="G10" s="56"/>
    </row>
    <row r="11" spans="1:7" x14ac:dyDescent="0.25">
      <c r="A11" s="56"/>
      <c r="B11" s="38" t="s">
        <v>12</v>
      </c>
      <c r="C11" s="38">
        <v>255076</v>
      </c>
      <c r="D11" s="38">
        <f t="shared" si="0"/>
        <v>1020304</v>
      </c>
      <c r="E11" s="56"/>
      <c r="F11" s="56"/>
      <c r="G11" s="56"/>
    </row>
    <row r="12" spans="1:7" x14ac:dyDescent="0.25">
      <c r="A12" s="56"/>
      <c r="B12" s="38" t="s">
        <v>8</v>
      </c>
      <c r="C12" s="38">
        <v>600000</v>
      </c>
      <c r="D12" s="38">
        <f t="shared" si="0"/>
        <v>2400000</v>
      </c>
      <c r="E12" s="56"/>
      <c r="F12" s="56"/>
      <c r="G12" s="56"/>
    </row>
    <row r="13" spans="1:7" x14ac:dyDescent="0.25">
      <c r="A13" s="56"/>
      <c r="B13" s="38" t="s">
        <v>9</v>
      </c>
      <c r="C13" s="38">
        <v>16800</v>
      </c>
      <c r="D13" s="38">
        <f t="shared" si="0"/>
        <v>67200</v>
      </c>
      <c r="E13" s="56"/>
      <c r="F13" s="56"/>
      <c r="G13" s="56"/>
    </row>
    <row r="14" spans="1:7" x14ac:dyDescent="0.25">
      <c r="A14" s="56"/>
      <c r="B14" s="38" t="s">
        <v>10</v>
      </c>
      <c r="C14" s="38">
        <v>165000</v>
      </c>
      <c r="D14" s="38">
        <f t="shared" si="0"/>
        <v>660000</v>
      </c>
      <c r="E14" s="56"/>
      <c r="F14" s="56"/>
      <c r="G14" s="56"/>
    </row>
    <row r="15" spans="1:7" x14ac:dyDescent="0.25">
      <c r="A15" s="56"/>
      <c r="B15" s="38" t="s">
        <v>7</v>
      </c>
      <c r="C15" s="38">
        <v>46400</v>
      </c>
      <c r="D15" s="38">
        <f t="shared" si="0"/>
        <v>185600</v>
      </c>
      <c r="E15" s="56"/>
      <c r="F15" s="56"/>
      <c r="G15" s="56"/>
    </row>
    <row r="16" spans="1:7" x14ac:dyDescent="0.25">
      <c r="A16" s="56"/>
      <c r="B16" s="38" t="s">
        <v>13</v>
      </c>
      <c r="C16" s="38">
        <v>2908</v>
      </c>
      <c r="D16" s="38">
        <f t="shared" si="0"/>
        <v>11632</v>
      </c>
      <c r="E16" s="56"/>
      <c r="F16" s="56"/>
      <c r="G16" s="56"/>
    </row>
    <row r="17" spans="1:7" x14ac:dyDescent="0.25">
      <c r="A17" s="56"/>
      <c r="B17" s="38" t="s">
        <v>0</v>
      </c>
      <c r="C17" s="38">
        <v>72</v>
      </c>
      <c r="D17" s="38">
        <f t="shared" si="0"/>
        <v>288</v>
      </c>
      <c r="E17" s="56"/>
      <c r="F17" s="56"/>
      <c r="G17" s="56"/>
    </row>
    <row r="18" spans="1:7" x14ac:dyDescent="0.25">
      <c r="A18" s="56"/>
      <c r="B18" s="38" t="s">
        <v>1</v>
      </c>
      <c r="C18" s="38">
        <v>1000</v>
      </c>
      <c r="D18" s="38">
        <f t="shared" si="0"/>
        <v>4000</v>
      </c>
      <c r="E18" s="56"/>
      <c r="F18" s="56"/>
      <c r="G18" s="56"/>
    </row>
    <row r="19" spans="1:7" x14ac:dyDescent="0.25">
      <c r="A19" s="56"/>
      <c r="B19" s="38" t="s">
        <v>14</v>
      </c>
      <c r="C19" s="38">
        <v>2000</v>
      </c>
      <c r="D19" s="38">
        <f t="shared" si="0"/>
        <v>8000</v>
      </c>
      <c r="E19" s="56"/>
      <c r="F19" s="56"/>
      <c r="G19" s="56"/>
    </row>
    <row r="20" spans="1:7" x14ac:dyDescent="0.25">
      <c r="A20" s="67" t="s">
        <v>44</v>
      </c>
      <c r="B20" s="68"/>
      <c r="C20" s="39">
        <v>3239793</v>
      </c>
      <c r="D20" s="38">
        <v>13060244</v>
      </c>
      <c r="E20" s="38">
        <v>13060244</v>
      </c>
      <c r="F20" s="38">
        <v>391807</v>
      </c>
      <c r="G20" s="38"/>
    </row>
    <row r="22" spans="1:7" x14ac:dyDescent="0.25">
      <c r="A22" s="65" t="s">
        <v>135</v>
      </c>
      <c r="B22" s="66"/>
    </row>
    <row r="23" spans="1:7" x14ac:dyDescent="0.25">
      <c r="A23" s="39" t="s">
        <v>132</v>
      </c>
      <c r="B23" s="39">
        <v>318000</v>
      </c>
    </row>
    <row r="24" spans="1:7" ht="24.75" x14ac:dyDescent="0.25">
      <c r="A24" s="42">
        <v>0.03</v>
      </c>
      <c r="B24" s="43" t="s">
        <v>136</v>
      </c>
    </row>
    <row r="25" spans="1:7" x14ac:dyDescent="0.25">
      <c r="A25" s="65" t="s">
        <v>137</v>
      </c>
      <c r="B25" s="66"/>
    </row>
    <row r="26" spans="1:7" ht="72.75" x14ac:dyDescent="0.25">
      <c r="A26" s="13" t="s">
        <v>138</v>
      </c>
      <c r="B26" s="13" t="s">
        <v>143</v>
      </c>
    </row>
    <row r="27" spans="1:7" ht="48.75" x14ac:dyDescent="0.25">
      <c r="A27" s="13" t="s">
        <v>139</v>
      </c>
      <c r="B27" s="44">
        <v>318000</v>
      </c>
    </row>
    <row r="28" spans="1:7" ht="36.75" x14ac:dyDescent="0.25">
      <c r="A28" s="13" t="s">
        <v>140</v>
      </c>
      <c r="B28" s="13" t="s">
        <v>141</v>
      </c>
    </row>
    <row r="29" spans="1:7" x14ac:dyDescent="0.25">
      <c r="A29" s="13" t="s">
        <v>142</v>
      </c>
      <c r="B29" s="13">
        <v>0.03</v>
      </c>
    </row>
  </sheetData>
  <mergeCells count="12">
    <mergeCell ref="B1:G1"/>
    <mergeCell ref="A3:A7"/>
    <mergeCell ref="A8:A19"/>
    <mergeCell ref="E3:E7"/>
    <mergeCell ref="E8:E19"/>
    <mergeCell ref="F3:F7"/>
    <mergeCell ref="F8:F19"/>
    <mergeCell ref="A25:B25"/>
    <mergeCell ref="A22:B22"/>
    <mergeCell ref="A20:B20"/>
    <mergeCell ref="G3:G7"/>
    <mergeCell ref="G8:G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WAS-Inbound Interface</vt:lpstr>
      <vt:lpstr>Transcation_Complexity</vt:lpstr>
      <vt:lpstr>Inboundevent-transaction</vt:lpstr>
      <vt:lpstr>Inbound queue</vt:lpstr>
      <vt:lpstr>Oubound queue</vt:lpstr>
      <vt:lpstr>Transaction_Use_Casewise</vt:lpstr>
      <vt:lpstr>VDW_Stats</vt:lpstr>
      <vt:lpstr>Tracks calculations</vt:lpstr>
    </vt:vector>
  </TitlesOfParts>
  <Company>Toyota Motor Sales, USA,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Toyota Motor Sales, USA, Inc.</dc:creator>
  <cp:lastModifiedBy>Selva Ganeshan</cp:lastModifiedBy>
  <dcterms:created xsi:type="dcterms:W3CDTF">2015-09-14T06:42:29Z</dcterms:created>
  <dcterms:modified xsi:type="dcterms:W3CDTF">2015-09-30T18:35:20Z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388db08f-e28a-4003-a837-8db51d842ec4</vt:lpwstr>
  </property>
  <property fmtid="{D5CDD505-2E9C-101B-9397-08002B2CF9AE}" pid="3" name="xClassification">
    <vt:lpwstr> </vt:lpwstr>
  </property>
</Properties>
</file>