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общее" sheetId="1" r:id="rId1"/>
    <sheet name="Лаба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3" l="1"/>
  <c r="K10" i="3"/>
  <c r="C10" i="3" l="1"/>
  <c r="C8" i="3"/>
  <c r="F14" i="3" s="1"/>
  <c r="C16" i="1"/>
  <c r="E22" i="1"/>
  <c r="F22" i="1"/>
  <c r="G22" i="1"/>
  <c r="H22" i="1"/>
  <c r="I22" i="1"/>
  <c r="J22" i="1"/>
  <c r="K22" i="1"/>
  <c r="L22" i="1"/>
  <c r="D22" i="1"/>
  <c r="E21" i="1"/>
  <c r="F21" i="1"/>
  <c r="G21" i="1"/>
  <c r="H21" i="1"/>
  <c r="I21" i="1"/>
  <c r="J21" i="1"/>
  <c r="K21" i="1"/>
  <c r="L21" i="1"/>
  <c r="D21" i="1"/>
  <c r="E20" i="1"/>
  <c r="F20" i="1"/>
  <c r="G20" i="1"/>
  <c r="H20" i="1"/>
  <c r="I20" i="1"/>
  <c r="J20" i="1"/>
  <c r="K20" i="1"/>
  <c r="L20" i="1"/>
  <c r="D20" i="1"/>
  <c r="F14" i="1"/>
  <c r="K11" i="1"/>
  <c r="K10" i="1"/>
  <c r="C10" i="1"/>
  <c r="K9" i="1"/>
  <c r="C8" i="1"/>
  <c r="K8" i="1" s="1"/>
  <c r="L22" i="3" l="1"/>
  <c r="F20" i="3"/>
  <c r="D20" i="3"/>
  <c r="F22" i="3"/>
  <c r="K22" i="3"/>
  <c r="E20" i="3"/>
  <c r="E22" i="3"/>
  <c r="L21" i="3"/>
  <c r="J21" i="3"/>
  <c r="I21" i="3"/>
  <c r="G21" i="3"/>
  <c r="E21" i="3"/>
  <c r="K20" i="3"/>
  <c r="J22" i="3"/>
  <c r="D22" i="3"/>
  <c r="K21" i="3"/>
  <c r="I22" i="3"/>
  <c r="J20" i="3"/>
  <c r="H22" i="3"/>
  <c r="D21" i="3"/>
  <c r="I20" i="3"/>
  <c r="G20" i="3"/>
  <c r="G22" i="3"/>
  <c r="F21" i="3"/>
  <c r="L20" i="3"/>
  <c r="H21" i="3"/>
  <c r="H20" i="3"/>
  <c r="H8" i="3"/>
  <c r="K8" i="3"/>
  <c r="K9" i="3"/>
  <c r="C16" i="3"/>
  <c r="H8" i="1"/>
</calcChain>
</file>

<file path=xl/sharedStrings.xml><?xml version="1.0" encoding="utf-8"?>
<sst xmlns="http://schemas.openxmlformats.org/spreadsheetml/2006/main" count="34" uniqueCount="17">
  <si>
    <t>λ- 10-5 , час-1</t>
  </si>
  <si>
    <t>r, усл. ед.</t>
  </si>
  <si>
    <t>n</t>
  </si>
  <si>
    <t>T</t>
  </si>
  <si>
    <t>R</t>
  </si>
  <si>
    <t>𝜆c</t>
  </si>
  <si>
    <t>P (t)</t>
  </si>
  <si>
    <t>T1</t>
  </si>
  <si>
    <t>P (T1)</t>
  </si>
  <si>
    <t>𝑅𝑐 (𝑡)</t>
  </si>
  <si>
    <t>𝑅𝑐 (T1)</t>
  </si>
  <si>
    <t>∑ 𝜆𝑖𝑟𝑖 𝑛 𝑖=1 н</t>
  </si>
  <si>
    <t>N</t>
  </si>
  <si>
    <t>t</t>
  </si>
  <si>
    <t>Rc(T) при n</t>
  </si>
  <si>
    <t>Rc(T) при 3n</t>
  </si>
  <si>
    <t>Rc(T) при 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</si>
</sst>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/>
    <xf numFmtId="167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общее!$C$20</c:f>
              <c:strCache>
                <c:ptCount val="1"/>
                <c:pt idx="0">
                  <c:v>Rc(T) при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общее!$D$20:$L$20</c:f>
              <c:numCache>
                <c:formatCode>General</c:formatCode>
                <c:ptCount val="9"/>
                <c:pt idx="0">
                  <c:v>0</c:v>
                </c:pt>
                <c:pt idx="1">
                  <c:v>148.24008903888353</c:v>
                </c:pt>
                <c:pt idx="2">
                  <c:v>279.24478670658573</c:v>
                </c:pt>
                <c:pt idx="3">
                  <c:v>395.01799571015295</c:v>
                </c:pt>
                <c:pt idx="4">
                  <c:v>497.33063152861729</c:v>
                </c:pt>
                <c:pt idx="5">
                  <c:v>587.74771107764491</c:v>
                </c:pt>
                <c:pt idx="6">
                  <c:v>667.65229186354782</c:v>
                </c:pt>
                <c:pt idx="7">
                  <c:v>738.26662780998686</c:v>
                </c:pt>
                <c:pt idx="8">
                  <c:v>800.67086536574197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4-4C7F-AAFA-BC28054CFE0E}"/>
            </c:ext>
          </c:extLst>
        </c:ser>
        <c:ser>
          <c:idx val="1"/>
          <c:order val="1"/>
          <c:tx>
            <c:strRef>
              <c:f>общее!$C$21</c:f>
              <c:strCache>
                <c:ptCount val="1"/>
                <c:pt idx="0">
                  <c:v>Rc(T) при 3n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общее!$D$21:$L$21</c:f>
              <c:numCache>
                <c:formatCode>General</c:formatCode>
                <c:ptCount val="9"/>
                <c:pt idx="0">
                  <c:v>0</c:v>
                </c:pt>
                <c:pt idx="1">
                  <c:v>131.67266523671765</c:v>
                </c:pt>
                <c:pt idx="2">
                  <c:v>222.55076395451593</c:v>
                </c:pt>
                <c:pt idx="3">
                  <c:v>285.2731886256837</c:v>
                </c:pt>
                <c:pt idx="4">
                  <c:v>328.56307488141152</c:v>
                </c:pt>
                <c:pt idx="5">
                  <c:v>358.44097360517225</c:v>
                </c:pt>
                <c:pt idx="6">
                  <c:v>379.06216043097936</c:v>
                </c:pt>
                <c:pt idx="7">
                  <c:v>393.29453165749629</c:v>
                </c:pt>
                <c:pt idx="8">
                  <c:v>403.11745758511006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4-4C7F-AAFA-BC28054CFE0E}"/>
            </c:ext>
          </c:extLst>
        </c:ser>
        <c:ser>
          <c:idx val="2"/>
          <c:order val="2"/>
          <c:tx>
            <c:strRef>
              <c:f>общее!$C$22</c:f>
              <c:strCache>
                <c:ptCount val="1"/>
                <c:pt idx="0">
                  <c:v>Rc(T) при 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общее!$D$22:$L$22</c:f>
              <c:numCache>
                <c:formatCode>General</c:formatCode>
                <c:ptCount val="9"/>
                <c:pt idx="0">
                  <c:v>0</c:v>
                </c:pt>
                <c:pt idx="1">
                  <c:v>117.54954221552893</c:v>
                </c:pt>
                <c:pt idx="2">
                  <c:v>180.91126139152686</c:v>
                </c:pt>
                <c:pt idx="3">
                  <c:v>215.06458416310338</c:v>
                </c:pt>
                <c:pt idx="4">
                  <c:v>233.47395612315822</c:v>
                </c:pt>
                <c:pt idx="5">
                  <c:v>243.39700162682161</c:v>
                </c:pt>
                <c:pt idx="6">
                  <c:v>248.7457355369967</c:v>
                </c:pt>
                <c:pt idx="7">
                  <c:v>251.62881759394136</c:v>
                </c:pt>
                <c:pt idx="8">
                  <c:v>253.18286052946002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4-4C7F-AAFA-BC28054C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40624"/>
        <c:axId val="303641456"/>
      </c:lineChart>
      <c:catAx>
        <c:axId val="3036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641456"/>
        <c:crosses val="autoZero"/>
        <c:auto val="1"/>
        <c:lblAlgn val="ctr"/>
        <c:lblOffset val="100"/>
        <c:noMultiLvlLbl val="0"/>
      </c:catAx>
      <c:valAx>
        <c:axId val="3036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6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Лаба!$C$20</c:f>
              <c:strCache>
                <c:ptCount val="1"/>
                <c:pt idx="0">
                  <c:v>Rc(T) при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Лаба!$D$19:$L$19</c:f>
              <c:numCache>
                <c:formatCode>General</c:formatCode>
                <c:ptCount val="9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</c:numCache>
            </c:numRef>
          </c:cat>
          <c:val>
            <c:numRef>
              <c:f>Лаба!$D$20:$L$20</c:f>
              <c:numCache>
                <c:formatCode>0.0</c:formatCode>
                <c:ptCount val="9"/>
                <c:pt idx="0">
                  <c:v>0</c:v>
                </c:pt>
                <c:pt idx="1">
                  <c:v>888.39973830122233</c:v>
                </c:pt>
                <c:pt idx="2">
                  <c:v>1509.1456246411108</c:v>
                </c:pt>
                <c:pt idx="3">
                  <c:v>1942.8754410689096</c:v>
                </c:pt>
                <c:pt idx="4">
                  <c:v>2245.9327110376494</c:v>
                </c:pt>
                <c:pt idx="5">
                  <c:v>2457.6859855469529</c:v>
                </c:pt>
                <c:pt idx="6">
                  <c:v>2605.6430012952883</c:v>
                </c:pt>
                <c:pt idx="7">
                  <c:v>2709.0240638072237</c:v>
                </c:pt>
                <c:pt idx="8">
                  <c:v>2781.2588546486095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9-48C6-86A8-CA783464539C}"/>
            </c:ext>
          </c:extLst>
        </c:ser>
        <c:ser>
          <c:idx val="1"/>
          <c:order val="1"/>
          <c:tx>
            <c:strRef>
              <c:f>Лаба!$C$21</c:f>
              <c:strCache>
                <c:ptCount val="1"/>
                <c:pt idx="0">
                  <c:v>Rc(T) при 3n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Лаба!$D$19:$L$19</c:f>
              <c:numCache>
                <c:formatCode>General</c:formatCode>
                <c:ptCount val="9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</c:numCache>
            </c:numRef>
          </c:cat>
          <c:val>
            <c:numRef>
              <c:f>Лаба!$D$21:$L$21</c:f>
              <c:numCache>
                <c:formatCode>0.0</c:formatCode>
                <c:ptCount val="9"/>
                <c:pt idx="0">
                  <c:v>0</c:v>
                </c:pt>
                <c:pt idx="1">
                  <c:v>647.62514702296983</c:v>
                </c:pt>
                <c:pt idx="2">
                  <c:v>868.54766709842954</c:v>
                </c:pt>
                <c:pt idx="3">
                  <c:v>943.91033653899854</c:v>
                </c:pt>
                <c:pt idx="4">
                  <c:v>969.61858911220145</c:v>
                </c:pt>
                <c:pt idx="5">
                  <c:v>978.38837202028708</c:v>
                </c:pt>
                <c:pt idx="6">
                  <c:v>981.37998306175928</c:v>
                </c:pt>
                <c:pt idx="7">
                  <c:v>982.40050280748835</c:v>
                </c:pt>
                <c:pt idx="8">
                  <c:v>982.74862979892714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9-48C6-86A8-CA783464539C}"/>
            </c:ext>
          </c:extLst>
        </c:ser>
        <c:ser>
          <c:idx val="2"/>
          <c:order val="2"/>
          <c:tx>
            <c:strRef>
              <c:f>Лаба!$C$22</c:f>
              <c:strCache>
                <c:ptCount val="1"/>
                <c:pt idx="0">
                  <c:v>Rc(T) при 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Лаба!$D$19:$L$19</c:f>
              <c:numCache>
                <c:formatCode>General</c:formatCode>
                <c:ptCount val="9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</c:numCache>
            </c:numRef>
          </c:cat>
          <c:val>
            <c:numRef>
              <c:f>Лаба!$D$22:$L$22</c:f>
              <c:numCache>
                <c:formatCode>0.0</c:formatCode>
                <c:ptCount val="9"/>
                <c:pt idx="0">
                  <c:v>0</c:v>
                </c:pt>
                <c:pt idx="1">
                  <c:v>491.53719710939055</c:v>
                </c:pt>
                <c:pt idx="2">
                  <c:v>573.39941934807871</c:v>
                </c:pt>
                <c:pt idx="3">
                  <c:v>587.03302321217222</c:v>
                </c:pt>
                <c:pt idx="4">
                  <c:v>589.30360846187466</c:v>
                </c:pt>
                <c:pt idx="5">
                  <c:v>589.68175920085457</c:v>
                </c:pt>
                <c:pt idx="6">
                  <c:v>589.74473766925166</c:v>
                </c:pt>
                <c:pt idx="7">
                  <c:v>589.75522631061278</c:v>
                </c:pt>
                <c:pt idx="8">
                  <c:v>589.75697312345858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9-48C6-86A8-CA783464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40239"/>
        <c:axId val="522048559"/>
      </c:lineChart>
      <c:catAx>
        <c:axId val="52204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048559"/>
        <c:crosses val="autoZero"/>
        <c:auto val="1"/>
        <c:lblAlgn val="ctr"/>
        <c:lblOffset val="100"/>
        <c:noMultiLvlLbl val="0"/>
      </c:catAx>
      <c:valAx>
        <c:axId val="5220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04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455542</xdr:colOff>
      <xdr:row>9</xdr:row>
      <xdr:rowOff>77856</xdr:rowOff>
    </xdr:from>
    <xdr:to>
      <xdr:col>21</xdr:col>
      <xdr:colOff>124238</xdr:colOff>
      <xdr:row>23</xdr:row>
      <xdr:rowOff>154056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13</xdr:row>
      <xdr:rowOff>28575</xdr:rowOff>
    </xdr:from>
    <xdr:to>
      <xdr:col>22</xdr:col>
      <xdr:colOff>409575</xdr:colOff>
      <xdr:row>27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C1" zoomScale="145" zoomScaleNormal="145" workbookViewId="0">
      <selection activeCell="E29" sqref="E29"/>
    </sheetView>
  </sheetViews>
  <sheetFormatPr defaultRowHeight="15" x14ac:dyDescent="0.25"/>
  <cols>
    <col min="1" max="1" width="18.85546875" bestFit="1" customWidth="1"/>
    <col min="3" max="3" width="14.140625" customWidth="1"/>
    <col min="4" max="4" width="18.85546875" bestFit="1" customWidth="1"/>
    <col min="6" max="6" width="13.42578125" bestFit="1" customWidth="1"/>
    <col min="11" max="11" width="14.140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2</v>
      </c>
      <c r="B2" s="1">
        <v>10</v>
      </c>
      <c r="C2" s="1"/>
      <c r="D2" s="1" t="s">
        <v>0</v>
      </c>
      <c r="E2" s="1">
        <v>1.2</v>
      </c>
      <c r="F2" s="1">
        <v>0.8</v>
      </c>
      <c r="G2" s="1">
        <v>0.5</v>
      </c>
      <c r="H2" s="1">
        <v>1</v>
      </c>
      <c r="I2" s="1">
        <v>1.5</v>
      </c>
      <c r="J2" s="1">
        <v>0.6</v>
      </c>
      <c r="K2" s="1">
        <v>0.09</v>
      </c>
      <c r="L2" s="1">
        <v>0.05</v>
      </c>
      <c r="M2" s="1">
        <v>1</v>
      </c>
      <c r="N2" s="1">
        <v>1.5</v>
      </c>
    </row>
    <row r="3" spans="1:14" x14ac:dyDescent="0.25">
      <c r="A3" s="1" t="s">
        <v>3</v>
      </c>
      <c r="B3" s="1">
        <v>1000</v>
      </c>
      <c r="C3" s="1"/>
      <c r="D3" s="1" t="s">
        <v>1</v>
      </c>
      <c r="E3" s="1">
        <v>2000</v>
      </c>
      <c r="F3" s="1">
        <v>300</v>
      </c>
      <c r="G3" s="1">
        <v>8000</v>
      </c>
      <c r="H3" s="1">
        <v>1000</v>
      </c>
      <c r="I3" s="1">
        <v>1200</v>
      </c>
      <c r="J3" s="1">
        <v>60</v>
      </c>
      <c r="K3" s="1">
        <v>5000</v>
      </c>
      <c r="L3" s="1">
        <v>6000</v>
      </c>
      <c r="M3" s="1">
        <v>100</v>
      </c>
      <c r="N3" s="1">
        <v>120</v>
      </c>
    </row>
    <row r="4" spans="1:14" x14ac:dyDescent="0.25">
      <c r="A4" s="1" t="s">
        <v>4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8" spans="1:14" x14ac:dyDescent="0.25">
      <c r="B8" s="3" t="s">
        <v>5</v>
      </c>
      <c r="C8" s="3">
        <f>SUM(E2:N2)*10^(-5)</f>
        <v>8.2399999999999997E-5</v>
      </c>
      <c r="G8" t="s">
        <v>7</v>
      </c>
      <c r="H8">
        <f>1/C8</f>
        <v>12135.922330097088</v>
      </c>
      <c r="J8" t="s">
        <v>6</v>
      </c>
      <c r="K8" s="2">
        <f>EXP(-C8*B3)</f>
        <v>0.92090352360480088</v>
      </c>
    </row>
    <row r="9" spans="1:14" x14ac:dyDescent="0.25">
      <c r="B9" s="3"/>
      <c r="C9" s="3"/>
      <c r="J9" t="s">
        <v>8</v>
      </c>
      <c r="K9" s="2">
        <f>EXP(-C8*H8)</f>
        <v>0.36787944117144233</v>
      </c>
    </row>
    <row r="10" spans="1:14" x14ac:dyDescent="0.25">
      <c r="B10" t="s">
        <v>11</v>
      </c>
      <c r="C10" s="3">
        <f>SUMPRODUCT(E2:N2,E3:N3)*10^(-5)</f>
        <v>0.10506000000000001</v>
      </c>
      <c r="J10" t="s">
        <v>9</v>
      </c>
      <c r="K10">
        <f>(1-EXP(-C8*B3))/C8*C10</f>
        <v>100.8480074038789</v>
      </c>
    </row>
    <row r="11" spans="1:14" x14ac:dyDescent="0.25">
      <c r="J11" t="s">
        <v>10</v>
      </c>
      <c r="K11">
        <f>(1-EXP(-C8*H8))/C8*C10</f>
        <v>805.95371250641119</v>
      </c>
    </row>
    <row r="14" spans="1:14" x14ac:dyDescent="0.25">
      <c r="F14">
        <f>C8/B2</f>
        <v>8.239999999999999E-6</v>
      </c>
    </row>
    <row r="16" spans="1:14" x14ac:dyDescent="0.25">
      <c r="C16" s="3" t="e">
        <f>-LN(1-B4*C8/C10)/C8</f>
        <v>#NUM!</v>
      </c>
    </row>
    <row r="18" spans="3:12" x14ac:dyDescent="0.25">
      <c r="C18" s="1" t="s">
        <v>12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</row>
    <row r="19" spans="3:12" x14ac:dyDescent="0.25">
      <c r="C19" s="1" t="s">
        <v>13</v>
      </c>
      <c r="D19" s="1">
        <v>0</v>
      </c>
      <c r="E19" s="1">
        <v>1500</v>
      </c>
      <c r="F19" s="1">
        <v>3000</v>
      </c>
      <c r="G19" s="1">
        <v>4500</v>
      </c>
      <c r="H19" s="1">
        <v>6000</v>
      </c>
      <c r="I19" s="1">
        <v>7500</v>
      </c>
      <c r="J19" s="1">
        <v>9000</v>
      </c>
      <c r="K19" s="1">
        <v>10500</v>
      </c>
      <c r="L19" s="1">
        <v>12000</v>
      </c>
    </row>
    <row r="20" spans="3:12" x14ac:dyDescent="0.25">
      <c r="C20" s="1" t="s">
        <v>14</v>
      </c>
      <c r="D20" s="4">
        <f>(1-EXP(-$B$2*$F$14*D19))/$B$2/$F$14*$C$10</f>
        <v>0</v>
      </c>
      <c r="E20" s="4">
        <f t="shared" ref="E20:L20" si="0">(1-EXP(-$B$2*$F$14*E19))/$B$2/$F$14*$C$10</f>
        <v>148.24008903888353</v>
      </c>
      <c r="F20" s="4">
        <f t="shared" si="0"/>
        <v>279.24478670658573</v>
      </c>
      <c r="G20" s="4">
        <f t="shared" si="0"/>
        <v>395.01799571015295</v>
      </c>
      <c r="H20" s="4">
        <f t="shared" si="0"/>
        <v>497.33063152861729</v>
      </c>
      <c r="I20" s="4">
        <f t="shared" si="0"/>
        <v>587.74771107764491</v>
      </c>
      <c r="J20" s="4">
        <f t="shared" si="0"/>
        <v>667.65229186354782</v>
      </c>
      <c r="K20" s="4">
        <f t="shared" si="0"/>
        <v>738.26662780998686</v>
      </c>
      <c r="L20" s="4">
        <f t="shared" si="0"/>
        <v>800.67086536574197</v>
      </c>
    </row>
    <row r="21" spans="3:12" x14ac:dyDescent="0.25">
      <c r="C21" s="1" t="s">
        <v>15</v>
      </c>
      <c r="D21" s="4">
        <f>(1-EXP(-3*$B$2*$F$14*D19))/3/$B$2/$F$14*$C$10</f>
        <v>0</v>
      </c>
      <c r="E21" s="4">
        <f t="shared" ref="E21:L21" si="1">(1-EXP(-3*$B$2*$F$14*E19))/3/$B$2/$F$14*$C$10</f>
        <v>131.67266523671765</v>
      </c>
      <c r="F21" s="4">
        <f t="shared" si="1"/>
        <v>222.55076395451593</v>
      </c>
      <c r="G21" s="4">
        <f t="shared" si="1"/>
        <v>285.2731886256837</v>
      </c>
      <c r="H21" s="4">
        <f t="shared" si="1"/>
        <v>328.56307488141152</v>
      </c>
      <c r="I21" s="4">
        <f t="shared" si="1"/>
        <v>358.44097360517225</v>
      </c>
      <c r="J21" s="4">
        <f t="shared" si="1"/>
        <v>379.06216043097936</v>
      </c>
      <c r="K21" s="4">
        <f t="shared" si="1"/>
        <v>393.29453165749629</v>
      </c>
      <c r="L21" s="4">
        <f t="shared" si="1"/>
        <v>403.11745758511006</v>
      </c>
    </row>
    <row r="22" spans="3:12" x14ac:dyDescent="0.25">
      <c r="C22" s="1" t="s">
        <v>16</v>
      </c>
      <c r="D22" s="4">
        <f>(1-EXP(-5*$B$2*$F$14*D19))/5/$B$2/$F$14*$C$10</f>
        <v>0</v>
      </c>
      <c r="E22" s="4">
        <f t="shared" ref="E22:L22" si="2">(1-EXP(-5*$B$2*$F$14*E19))/5/$B$2/$F$14*$C$10</f>
        <v>117.54954221552893</v>
      </c>
      <c r="F22" s="4">
        <f t="shared" si="2"/>
        <v>180.91126139152686</v>
      </c>
      <c r="G22" s="4">
        <f t="shared" si="2"/>
        <v>215.06458416310338</v>
      </c>
      <c r="H22" s="4">
        <f t="shared" si="2"/>
        <v>233.47395612315822</v>
      </c>
      <c r="I22" s="4">
        <f t="shared" si="2"/>
        <v>243.39700162682161</v>
      </c>
      <c r="J22" s="4">
        <f t="shared" si="2"/>
        <v>248.7457355369967</v>
      </c>
      <c r="K22" s="4">
        <f t="shared" si="2"/>
        <v>251.62881759394136</v>
      </c>
      <c r="L22" s="4">
        <f t="shared" si="2"/>
        <v>253.18286052946002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B1" zoomScale="130" zoomScaleNormal="130" workbookViewId="0">
      <selection activeCell="J21" sqref="J21"/>
    </sheetView>
  </sheetViews>
  <sheetFormatPr defaultRowHeight="15" x14ac:dyDescent="0.25"/>
  <cols>
    <col min="1" max="1" width="18.85546875" bestFit="1" customWidth="1"/>
    <col min="3" max="3" width="14.140625" customWidth="1"/>
    <col min="4" max="4" width="19" bestFit="1" customWidth="1"/>
    <col min="5" max="5" width="9.28515625" bestFit="1" customWidth="1"/>
    <col min="6" max="6" width="13.5703125" bestFit="1" customWidth="1"/>
    <col min="7" max="10" width="9.42578125" bestFit="1" customWidth="1"/>
    <col min="11" max="11" width="14.140625" customWidth="1"/>
    <col min="12" max="12" width="9.42578125" bestFit="1" customWidth="1"/>
  </cols>
  <sheetData>
    <row r="1" spans="1:14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6.5" thickBot="1" x14ac:dyDescent="0.3">
      <c r="A2" s="1" t="s">
        <v>2</v>
      </c>
      <c r="B2" s="1">
        <v>10</v>
      </c>
      <c r="C2" s="1"/>
      <c r="D2" s="1" t="s">
        <v>0</v>
      </c>
      <c r="E2" s="5">
        <v>3.1</v>
      </c>
      <c r="F2" s="6">
        <v>2.5</v>
      </c>
      <c r="G2" s="6">
        <v>3.2</v>
      </c>
      <c r="H2" s="6">
        <v>2.2000000000000002</v>
      </c>
      <c r="I2" s="6">
        <v>2.6</v>
      </c>
      <c r="J2" s="6">
        <v>2.4</v>
      </c>
      <c r="K2" s="6">
        <v>4.0999999999999996</v>
      </c>
      <c r="L2" s="6">
        <v>3.8</v>
      </c>
      <c r="M2" s="1"/>
      <c r="N2" s="1"/>
    </row>
    <row r="3" spans="1:14" ht="16.5" thickBot="1" x14ac:dyDescent="0.3">
      <c r="A3" s="1" t="s">
        <v>3</v>
      </c>
      <c r="B3" s="7">
        <v>2050</v>
      </c>
      <c r="C3" s="1"/>
      <c r="D3" s="1" t="s">
        <v>1</v>
      </c>
      <c r="E3" s="5">
        <v>1500</v>
      </c>
      <c r="F3" s="6">
        <v>2000</v>
      </c>
      <c r="G3" s="6">
        <v>3100</v>
      </c>
      <c r="H3" s="6">
        <v>3850</v>
      </c>
      <c r="I3" s="6">
        <v>3180</v>
      </c>
      <c r="J3" s="6">
        <v>3200</v>
      </c>
      <c r="K3" s="6">
        <v>3680</v>
      </c>
      <c r="L3" s="6">
        <v>3000</v>
      </c>
      <c r="M3" s="1"/>
      <c r="N3" s="1"/>
    </row>
    <row r="4" spans="1:14" ht="15.75" x14ac:dyDescent="0.25">
      <c r="A4" s="1" t="s">
        <v>4</v>
      </c>
      <c r="B4" s="7">
        <v>3700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8" spans="1:14" x14ac:dyDescent="0.25">
      <c r="B8" s="3" t="s">
        <v>5</v>
      </c>
      <c r="C8" s="3">
        <f>SUM(E2:N2)*10^(-5)</f>
        <v>2.3900000000000004E-4</v>
      </c>
      <c r="G8" t="s">
        <v>7</v>
      </c>
      <c r="H8">
        <f>1/C8</f>
        <v>4184.1004184100411</v>
      </c>
      <c r="J8" t="s">
        <v>6</v>
      </c>
      <c r="K8" s="2">
        <f>EXP(-C8*B3)</f>
        <v>0.61265702626992102</v>
      </c>
    </row>
    <row r="9" spans="1:14" x14ac:dyDescent="0.25">
      <c r="B9" s="3"/>
      <c r="C9" s="3"/>
      <c r="J9" t="s">
        <v>8</v>
      </c>
      <c r="K9" s="2">
        <f>EXP(-C8*H8)</f>
        <v>0.36787944117144233</v>
      </c>
    </row>
    <row r="10" spans="1:14" x14ac:dyDescent="0.25">
      <c r="B10" t="s">
        <v>11</v>
      </c>
      <c r="C10" s="3">
        <f>SUMPRODUCT(E2:N2,E3:N3)*10^(-5)</f>
        <v>0.70476000000000005</v>
      </c>
      <c r="J10" t="s">
        <v>9</v>
      </c>
      <c r="K10">
        <f>(1-EXP(-C8*B3))/C8*C10</f>
        <v>1142.1917747531818</v>
      </c>
    </row>
    <row r="11" spans="1:14" x14ac:dyDescent="0.25">
      <c r="J11" t="s">
        <v>10</v>
      </c>
      <c r="K11">
        <f>(1-EXP(-C8*H8))/C8*C10</f>
        <v>1863.9886403347878</v>
      </c>
    </row>
    <row r="14" spans="1:14" x14ac:dyDescent="0.25">
      <c r="F14">
        <f>C8/B2</f>
        <v>2.3900000000000005E-5</v>
      </c>
    </row>
    <row r="16" spans="1:14" x14ac:dyDescent="0.25">
      <c r="C16" s="3" t="e">
        <f>-LN(1-B4*C8/C10)/C8</f>
        <v>#NUM!</v>
      </c>
    </row>
    <row r="18" spans="3:12" x14ac:dyDescent="0.25">
      <c r="C18" s="1" t="s">
        <v>12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</row>
    <row r="19" spans="3:12" x14ac:dyDescent="0.25">
      <c r="C19" s="1" t="s">
        <v>13</v>
      </c>
      <c r="D19" s="1">
        <v>0</v>
      </c>
      <c r="E19" s="1">
        <v>1500</v>
      </c>
      <c r="F19" s="1">
        <v>3000</v>
      </c>
      <c r="G19" s="1">
        <v>4500</v>
      </c>
      <c r="H19" s="1">
        <v>6000</v>
      </c>
      <c r="I19" s="1">
        <v>7500</v>
      </c>
      <c r="J19" s="1">
        <v>9000</v>
      </c>
      <c r="K19" s="1">
        <v>10500</v>
      </c>
      <c r="L19" s="1">
        <v>12000</v>
      </c>
    </row>
    <row r="20" spans="3:12" x14ac:dyDescent="0.25">
      <c r="C20" s="1" t="s">
        <v>14</v>
      </c>
      <c r="D20" s="8">
        <f>(1-EXP(-$B$2*$F$14*D19))/$B$2/$F$14*$C$10</f>
        <v>0</v>
      </c>
      <c r="E20" s="8">
        <f t="shared" ref="E20:L20" si="0">(1-EXP(-$B$2*$F$14*E19))/$B$2/$F$14*$C$10</f>
        <v>888.39973830122233</v>
      </c>
      <c r="F20" s="8">
        <f t="shared" si="0"/>
        <v>1509.1456246411108</v>
      </c>
      <c r="G20" s="8">
        <f t="shared" si="0"/>
        <v>1942.8754410689096</v>
      </c>
      <c r="H20" s="8">
        <f t="shared" si="0"/>
        <v>2245.9327110376494</v>
      </c>
      <c r="I20" s="8">
        <f t="shared" si="0"/>
        <v>2457.6859855469529</v>
      </c>
      <c r="J20" s="8">
        <f t="shared" si="0"/>
        <v>2605.6430012952883</v>
      </c>
      <c r="K20" s="8">
        <f t="shared" si="0"/>
        <v>2709.0240638072237</v>
      </c>
      <c r="L20" s="8">
        <f t="shared" si="0"/>
        <v>2781.2588546486095</v>
      </c>
    </row>
    <row r="21" spans="3:12" x14ac:dyDescent="0.25">
      <c r="C21" s="1" t="s">
        <v>15</v>
      </c>
      <c r="D21" s="8">
        <f>(1-EXP(-3*$B$2*$F$14*D19))/3/$B$2/$F$14*$C$10</f>
        <v>0</v>
      </c>
      <c r="E21" s="8">
        <f t="shared" ref="E21:L21" si="1">(1-EXP(-3*$B$2*$F$14*E19))/3/$B$2/$F$14*$C$10</f>
        <v>647.62514702296983</v>
      </c>
      <c r="F21" s="8">
        <f t="shared" si="1"/>
        <v>868.54766709842954</v>
      </c>
      <c r="G21" s="8">
        <f t="shared" si="1"/>
        <v>943.91033653899854</v>
      </c>
      <c r="H21" s="8">
        <f t="shared" si="1"/>
        <v>969.61858911220145</v>
      </c>
      <c r="I21" s="8">
        <f t="shared" si="1"/>
        <v>978.38837202028708</v>
      </c>
      <c r="J21" s="8">
        <f t="shared" si="1"/>
        <v>981.37998306175928</v>
      </c>
      <c r="K21" s="8">
        <f t="shared" si="1"/>
        <v>982.40050280748835</v>
      </c>
      <c r="L21" s="8">
        <f t="shared" si="1"/>
        <v>982.74862979892714</v>
      </c>
    </row>
    <row r="22" spans="3:12" x14ac:dyDescent="0.25">
      <c r="C22" s="1" t="s">
        <v>16</v>
      </c>
      <c r="D22" s="8">
        <f>(1-EXP(-5*$B$2*$F$14*D19))/5/$B$2/$F$14*$C$10</f>
        <v>0</v>
      </c>
      <c r="E22" s="8">
        <f t="shared" ref="E22:L22" si="2">(1-EXP(-5*$B$2*$F$14*E19))/5/$B$2/$F$14*$C$10</f>
        <v>491.53719710939055</v>
      </c>
      <c r="F22" s="8">
        <f t="shared" si="2"/>
        <v>573.39941934807871</v>
      </c>
      <c r="G22" s="8">
        <f t="shared" si="2"/>
        <v>587.03302321217222</v>
      </c>
      <c r="H22" s="8">
        <f t="shared" si="2"/>
        <v>589.30360846187466</v>
      </c>
      <c r="I22" s="8">
        <f t="shared" si="2"/>
        <v>589.68175920085457</v>
      </c>
      <c r="J22" s="8">
        <f t="shared" si="2"/>
        <v>589.74473766925166</v>
      </c>
      <c r="K22" s="8">
        <f t="shared" si="2"/>
        <v>589.75522631061278</v>
      </c>
      <c r="L22" s="8">
        <f t="shared" si="2"/>
        <v>589.75697312345858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общее</vt:lpstr>
      <vt:lpstr>Лаба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2025-01-13T16:06:15Z</dcterms:modified>
</cp:coreProperties>
</file>