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K5" i="3"/>
  <c r="K3" i="3"/>
  <c r="K4" i="3"/>
  <c r="K2" i="3"/>
  <c r="J5" i="3"/>
  <c r="J4" i="3"/>
  <c r="J3" i="3"/>
  <c r="I3" i="3"/>
  <c r="I4" i="3"/>
  <c r="I2" i="3"/>
  <c r="B7" i="3"/>
  <c r="H4" i="3"/>
  <c r="H3" i="3"/>
  <c r="H2" i="3"/>
  <c r="E23" i="1" l="1"/>
  <c r="D23" i="1"/>
  <c r="B23" i="1"/>
  <c r="C23" i="1"/>
  <c r="C20" i="1"/>
  <c r="B20" i="1"/>
  <c r="A20" i="1"/>
  <c r="F17" i="1"/>
  <c r="B17" i="1"/>
  <c r="C17" i="1"/>
  <c r="D17" i="1"/>
  <c r="E17" i="1"/>
  <c r="A17" i="1"/>
  <c r="B11" i="1"/>
  <c r="C11" i="1"/>
  <c r="D11" i="1"/>
  <c r="E11" i="1"/>
  <c r="A11" i="1"/>
  <c r="B14" i="1"/>
  <c r="C14" i="1"/>
  <c r="D14" i="1"/>
  <c r="E14" i="1"/>
  <c r="A14" i="1"/>
</calcChain>
</file>

<file path=xl/sharedStrings.xml><?xml version="1.0" encoding="utf-8"?>
<sst xmlns="http://schemas.openxmlformats.org/spreadsheetml/2006/main" count="67" uniqueCount="34">
  <si>
    <t>NO2</t>
  </si>
  <si>
    <t>Сажа</t>
  </si>
  <si>
    <t>Свинец</t>
  </si>
  <si>
    <t>Пыль</t>
  </si>
  <si>
    <t>CO</t>
  </si>
  <si>
    <t>Mj</t>
  </si>
  <si>
    <t>ПДК</t>
  </si>
  <si>
    <t>ai</t>
  </si>
  <si>
    <t>КО(класс опасн)</t>
  </si>
  <si>
    <t>КО</t>
  </si>
  <si>
    <t>ПО</t>
  </si>
  <si>
    <t>10^6</t>
  </si>
  <si>
    <t>10^4</t>
  </si>
  <si>
    <t>10^5</t>
  </si>
  <si>
    <t>Сумма</t>
  </si>
  <si>
    <t>КЭОП</t>
  </si>
  <si>
    <t>Вычисление</t>
  </si>
  <si>
    <t>y</t>
  </si>
  <si>
    <t>ф</t>
  </si>
  <si>
    <t>№</t>
  </si>
  <si>
    <t>примесь</t>
  </si>
  <si>
    <t>мi</t>
  </si>
  <si>
    <t>g</t>
  </si>
  <si>
    <t>h%</t>
  </si>
  <si>
    <t>v м/c</t>
  </si>
  <si>
    <t>Ai</t>
  </si>
  <si>
    <t>fi</t>
  </si>
  <si>
    <t>Ма</t>
  </si>
  <si>
    <t>U</t>
  </si>
  <si>
    <t>СО</t>
  </si>
  <si>
    <t>-</t>
  </si>
  <si>
    <t>∆Т</t>
  </si>
  <si>
    <t>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</si>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</sst>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584241</xdr:colOff>
      <xdr:row>27</xdr:row>
      <xdr:rowOff>43600</xdr:rowOff>
    </xdr:from>
    <xdr:to>
      <xdr:col>12</xdr:col>
      <xdr:colOff>608386</xdr:colOff>
      <xdr:row>46</xdr:row>
      <xdr:rowOff>168292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2980" y="5187100"/>
          <a:ext cx="5540363" cy="3744192"/>
        </a:xfrm>
        <a:prstGeom prst="rect">
          <a:avLst/>
        </a:prstGeom>
      </xdr:spPr>
    </xdr:pic>
    <xdr:clientData/>
  </xdr:twoCellAnchor>
  <xdr:twoCellAnchor editAs="oneCell">
    <xdr:from>
      <xdr:col>14</xdr:col>
      <xdr:colOff>455544</xdr:colOff>
      <xdr:row>33</xdr:row>
      <xdr:rowOff>74543</xdr:rowOff>
    </xdr:from>
    <xdr:to>
      <xdr:col>27</xdr:col>
      <xdr:colOff>221008</xdr:colOff>
      <xdr:row>43</xdr:row>
      <xdr:rowOff>74305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6327" y="6361043"/>
          <a:ext cx="7733333" cy="19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74543</xdr:colOff>
      <xdr:row>0</xdr:row>
      <xdr:rowOff>16566</xdr:rowOff>
    </xdr:from>
    <xdr:to>
      <xdr:col>27</xdr:col>
      <xdr:colOff>74544</xdr:colOff>
      <xdr:row>33</xdr:row>
      <xdr:rowOff>89224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84" t="260" r="2647" b="-367"/>
        <a:stretch/>
      </xdr:blipFill>
      <xdr:spPr>
        <a:xfrm>
          <a:off x="9268239" y="16566"/>
          <a:ext cx="7354957" cy="635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60" zoomScaleNormal="160" workbookViewId="0">
      <selection activeCell="E13" sqref="A13:E14"/>
    </sheetView>
  </sheetViews>
  <sheetFormatPr defaultRowHeight="15" x14ac:dyDescent="0.25"/>
  <cols>
    <col min="1" max="1" width="15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1">
        <v>5</v>
      </c>
      <c r="B2" s="1">
        <v>0</v>
      </c>
      <c r="C2" s="1">
        <v>0</v>
      </c>
      <c r="D2" s="1">
        <v>6.5</v>
      </c>
      <c r="E2" s="1">
        <v>7</v>
      </c>
    </row>
    <row r="3" spans="1:6" x14ac:dyDescent="0.25">
      <c r="A3" s="3"/>
      <c r="B3" s="3"/>
      <c r="C3" s="3"/>
      <c r="D3" s="3"/>
      <c r="E3" s="3"/>
    </row>
    <row r="4" spans="1:6" x14ac:dyDescent="0.25">
      <c r="A4" s="2" t="s">
        <v>6</v>
      </c>
      <c r="B4" s="2" t="s">
        <v>6</v>
      </c>
      <c r="C4" s="2" t="s">
        <v>6</v>
      </c>
      <c r="D4" s="2" t="s">
        <v>6</v>
      </c>
      <c r="E4" s="2" t="s">
        <v>6</v>
      </c>
    </row>
    <row r="5" spans="1:6" x14ac:dyDescent="0.25">
      <c r="A5" s="2">
        <v>0.04</v>
      </c>
      <c r="B5" s="2">
        <v>5.0000000000000001E-3</v>
      </c>
      <c r="C5" s="2">
        <v>2.9999999999999997E-4</v>
      </c>
      <c r="D5" s="2">
        <v>0.15</v>
      </c>
      <c r="E5" s="2">
        <v>3</v>
      </c>
    </row>
    <row r="6" spans="1:6" x14ac:dyDescent="0.25">
      <c r="A6" s="3"/>
      <c r="B6" s="3"/>
      <c r="C6" s="3"/>
      <c r="D6" s="4"/>
      <c r="E6" s="4"/>
    </row>
    <row r="7" spans="1:6" x14ac:dyDescent="0.25">
      <c r="A7" s="2" t="s">
        <v>8</v>
      </c>
      <c r="B7" s="2" t="s">
        <v>9</v>
      </c>
      <c r="C7" s="2" t="s">
        <v>9</v>
      </c>
      <c r="D7" s="2" t="s">
        <v>9</v>
      </c>
      <c r="E7" s="2" t="s">
        <v>9</v>
      </c>
    </row>
    <row r="8" spans="1:6" x14ac:dyDescent="0.25">
      <c r="A8" s="2">
        <v>2</v>
      </c>
      <c r="B8" s="2">
        <v>3</v>
      </c>
      <c r="C8" s="2">
        <v>1</v>
      </c>
      <c r="D8" s="2">
        <v>3</v>
      </c>
      <c r="E8" s="2">
        <v>4</v>
      </c>
    </row>
    <row r="10" spans="1:6" x14ac:dyDescent="0.25">
      <c r="A10" s="2" t="s">
        <v>7</v>
      </c>
      <c r="B10" s="2" t="s">
        <v>7</v>
      </c>
      <c r="C10" s="2" t="s">
        <v>7</v>
      </c>
      <c r="D10" s="2" t="s">
        <v>7</v>
      </c>
      <c r="E10" s="2" t="s">
        <v>7</v>
      </c>
    </row>
    <row r="11" spans="1:6" x14ac:dyDescent="0.25">
      <c r="A11" s="2">
        <f>IF(A8=1,1.5,IF(A8=2,1.3,IF(A8=3,1,IF(A8=4,0.9,0))))</f>
        <v>1.3</v>
      </c>
      <c r="B11" s="2">
        <f t="shared" ref="B11:E11" si="0">IF(B8=1,1.5,IF(B8=2,1.3,IF(B8=3,1,IF(B8=4,0.9,0))))</f>
        <v>1</v>
      </c>
      <c r="C11" s="2">
        <f t="shared" si="0"/>
        <v>1.5</v>
      </c>
      <c r="D11" s="2">
        <f t="shared" si="0"/>
        <v>1</v>
      </c>
      <c r="E11" s="2">
        <f t="shared" si="0"/>
        <v>0.9</v>
      </c>
    </row>
    <row r="13" spans="1:6" x14ac:dyDescent="0.25">
      <c r="A13" s="2" t="s">
        <v>5</v>
      </c>
      <c r="B13" s="2" t="s">
        <v>5</v>
      </c>
      <c r="C13" s="2" t="s">
        <v>5</v>
      </c>
      <c r="D13" s="2" t="s">
        <v>5</v>
      </c>
      <c r="E13" s="2" t="s">
        <v>5</v>
      </c>
    </row>
    <row r="14" spans="1:6" x14ac:dyDescent="0.25">
      <c r="A14" s="2">
        <f>15.21*A2</f>
        <v>76.050000000000011</v>
      </c>
      <c r="B14" s="2">
        <f t="shared" ref="B14:E14" si="1">15.21*B2</f>
        <v>0</v>
      </c>
      <c r="C14" s="2">
        <f t="shared" si="1"/>
        <v>0</v>
      </c>
      <c r="D14" s="2">
        <f t="shared" si="1"/>
        <v>98.865000000000009</v>
      </c>
      <c r="E14" s="2">
        <f t="shared" si="1"/>
        <v>106.47</v>
      </c>
    </row>
    <row r="16" spans="1:6" x14ac:dyDescent="0.25">
      <c r="A16" s="2" t="s">
        <v>10</v>
      </c>
      <c r="B16" s="2" t="s">
        <v>10</v>
      </c>
      <c r="C16" s="2" t="s">
        <v>10</v>
      </c>
      <c r="D16" s="2" t="s">
        <v>10</v>
      </c>
      <c r="E16" s="2" t="s">
        <v>10</v>
      </c>
      <c r="F16" s="2" t="s">
        <v>14</v>
      </c>
    </row>
    <row r="17" spans="1:6" x14ac:dyDescent="0.25">
      <c r="A17" s="2">
        <f>(A14/A5)^A11</f>
        <v>18312.641572399512</v>
      </c>
      <c r="B17" s="2">
        <f>(B14/B5)^B11</f>
        <v>0</v>
      </c>
      <c r="C17" s="2">
        <f t="shared" ref="C17:E17" si="2">(C14/C5)^C11</f>
        <v>0</v>
      </c>
      <c r="D17" s="2">
        <f t="shared" si="2"/>
        <v>659.10000000000014</v>
      </c>
      <c r="E17" s="2">
        <f t="shared" si="2"/>
        <v>24.836786233028231</v>
      </c>
      <c r="F17" s="2">
        <f>SUM(A17:E17)</f>
        <v>18996.578358632538</v>
      </c>
    </row>
    <row r="19" spans="1:6" x14ac:dyDescent="0.25">
      <c r="A19" s="2" t="s">
        <v>12</v>
      </c>
      <c r="B19" s="2" t="s">
        <v>11</v>
      </c>
      <c r="C19" s="2" t="s">
        <v>13</v>
      </c>
    </row>
    <row r="20" spans="1:6" x14ac:dyDescent="0.25">
      <c r="A20" s="2">
        <f>(10)^4</f>
        <v>10000</v>
      </c>
      <c r="B20" s="2">
        <f>10^6</f>
        <v>1000000</v>
      </c>
      <c r="C20" s="2">
        <f>10^5</f>
        <v>100000</v>
      </c>
    </row>
    <row r="22" spans="1:6" x14ac:dyDescent="0.25">
      <c r="A22" s="2" t="s">
        <v>15</v>
      </c>
      <c r="B22" s="2">
        <v>1</v>
      </c>
      <c r="C22" s="2">
        <v>2</v>
      </c>
      <c r="D22" s="2">
        <v>3</v>
      </c>
      <c r="E22" s="2">
        <v>4</v>
      </c>
    </row>
    <row r="23" spans="1:6" x14ac:dyDescent="0.25">
      <c r="A23" s="2" t="s">
        <v>16</v>
      </c>
      <c r="B23" s="2">
        <f>IF($F$17&gt;B20, 1, 0)</f>
        <v>0</v>
      </c>
      <c r="C23" s="2">
        <f>IF(AND($F$17&gt;=C20,$F$17&lt;=B20),1,0)</f>
        <v>0</v>
      </c>
      <c r="D23" s="2">
        <f>IF(AND($F$17&gt;=A20,$F$17&lt;=C20),1,0)</f>
        <v>1</v>
      </c>
      <c r="E23" s="2">
        <f>IF($F$17&lt;A20, 1,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115" zoomScaleNormal="115" workbookViewId="0">
      <selection activeCell="H21" sqref="H21"/>
    </sheetView>
  </sheetViews>
  <sheetFormatPr defaultRowHeight="15" x14ac:dyDescent="0.25"/>
  <sheetData>
    <row r="1" spans="1:11" x14ac:dyDescent="0.25">
      <c r="A1" s="2" t="s">
        <v>19</v>
      </c>
      <c r="B1" s="2" t="s">
        <v>20</v>
      </c>
      <c r="C1" s="2" t="s">
        <v>21</v>
      </c>
      <c r="D1" s="2" t="s">
        <v>17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  <row r="2" spans="1:11" x14ac:dyDescent="0.25">
      <c r="A2" s="2">
        <v>1</v>
      </c>
      <c r="B2" s="1" t="s">
        <v>0</v>
      </c>
      <c r="C2" s="1">
        <v>76.050000000000011</v>
      </c>
      <c r="D2" s="2">
        <v>2.4</v>
      </c>
      <c r="E2" s="1">
        <v>4</v>
      </c>
      <c r="F2" s="1" t="s">
        <v>30</v>
      </c>
      <c r="G2" s="1">
        <v>0.8</v>
      </c>
      <c r="H2" s="1">
        <f>1/D11</f>
        <v>25</v>
      </c>
      <c r="I2" s="1">
        <f>100/(100+B7*B8)*(1+G2)</f>
        <v>0.87378640776699035</v>
      </c>
      <c r="J2" s="1">
        <f>H2*D14</f>
        <v>1901.25</v>
      </c>
      <c r="K2" s="2">
        <f>D2*E2*I2*J2</f>
        <v>15948.349514563106</v>
      </c>
    </row>
    <row r="3" spans="1:11" x14ac:dyDescent="0.25">
      <c r="A3" s="2">
        <v>2</v>
      </c>
      <c r="B3" s="1" t="s">
        <v>3</v>
      </c>
      <c r="C3" s="1">
        <v>98.865000000000009</v>
      </c>
      <c r="D3" s="2">
        <v>2.4</v>
      </c>
      <c r="E3" s="1">
        <v>4</v>
      </c>
      <c r="F3" s="1">
        <v>80</v>
      </c>
      <c r="G3" s="1" t="s">
        <v>30</v>
      </c>
      <c r="H3" s="1">
        <f>1/G11</f>
        <v>6.666666666666667</v>
      </c>
      <c r="I3" s="1">
        <f>100/(100+B6*B7)*(1+B9)</f>
        <v>0.54451166810717377</v>
      </c>
      <c r="J3" s="1">
        <f>H3*G14</f>
        <v>659.10000000000014</v>
      </c>
      <c r="K3" s="2">
        <f t="shared" ref="K3:K4" si="0">D3*E3*I3*J3</f>
        <v>3445.3213483146078</v>
      </c>
    </row>
    <row r="4" spans="1:11" x14ac:dyDescent="0.25">
      <c r="A4" s="2">
        <v>3</v>
      </c>
      <c r="B4" s="1" t="s">
        <v>29</v>
      </c>
      <c r="C4" s="1">
        <v>106.47</v>
      </c>
      <c r="D4" s="2">
        <v>2.4</v>
      </c>
      <c r="E4" s="1">
        <v>4</v>
      </c>
      <c r="F4" s="1" t="s">
        <v>30</v>
      </c>
      <c r="G4" s="1">
        <v>0.6</v>
      </c>
      <c r="H4" s="1">
        <f>1/H11</f>
        <v>0.33333333333333331</v>
      </c>
      <c r="I4" s="1">
        <f>100/(100+B7*B8)*(1+G4)</f>
        <v>0.77669902912621369</v>
      </c>
      <c r="J4" s="1">
        <f>H4*H14</f>
        <v>35.489999999999995</v>
      </c>
      <c r="K4" s="2">
        <f t="shared" si="0"/>
        <v>264.62446601941747</v>
      </c>
    </row>
    <row r="5" spans="1:11" x14ac:dyDescent="0.25">
      <c r="J5" s="2">
        <f>SUM(J2:J4)</f>
        <v>2595.84</v>
      </c>
      <c r="K5" s="2">
        <f>SUM(K2:K4)</f>
        <v>19658.295328897129</v>
      </c>
    </row>
    <row r="6" spans="1:11" x14ac:dyDescent="0.25">
      <c r="A6" s="2" t="s">
        <v>31</v>
      </c>
      <c r="B6" s="1">
        <v>190</v>
      </c>
    </row>
    <row r="7" spans="1:11" x14ac:dyDescent="0.25">
      <c r="A7" s="2" t="s">
        <v>18</v>
      </c>
      <c r="B7" s="2">
        <f>1+B6/75</f>
        <v>3.5333333333333332</v>
      </c>
    </row>
    <row r="8" spans="1:11" x14ac:dyDescent="0.25">
      <c r="A8" s="2" t="s">
        <v>32</v>
      </c>
      <c r="B8" s="1">
        <v>30</v>
      </c>
    </row>
    <row r="9" spans="1:11" x14ac:dyDescent="0.25">
      <c r="A9" s="2" t="s">
        <v>33</v>
      </c>
      <c r="B9" s="1">
        <v>3.2</v>
      </c>
    </row>
    <row r="10" spans="1:11" x14ac:dyDescent="0.25"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</row>
    <row r="11" spans="1:11" x14ac:dyDescent="0.25">
      <c r="D11" s="2">
        <v>0.04</v>
      </c>
      <c r="E11" s="2">
        <v>5.0000000000000001E-3</v>
      </c>
      <c r="F11" s="2">
        <v>2.9999999999999997E-4</v>
      </c>
      <c r="G11" s="2">
        <v>0.15</v>
      </c>
      <c r="H11" s="2">
        <v>3</v>
      </c>
    </row>
    <row r="13" spans="1:11" x14ac:dyDescent="0.25">
      <c r="D13" s="2" t="s">
        <v>5</v>
      </c>
      <c r="E13" s="2" t="s">
        <v>5</v>
      </c>
      <c r="F13" s="2" t="s">
        <v>5</v>
      </c>
      <c r="G13" s="2" t="s">
        <v>5</v>
      </c>
      <c r="H13" s="2" t="s">
        <v>5</v>
      </c>
    </row>
    <row r="14" spans="1:11" x14ac:dyDescent="0.25">
      <c r="D14" s="2">
        <v>76.05</v>
      </c>
      <c r="E14" s="2">
        <v>0</v>
      </c>
      <c r="F14" s="2">
        <v>0</v>
      </c>
      <c r="G14" s="2">
        <v>98.865000000000009</v>
      </c>
      <c r="H14" s="2">
        <v>106.47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2024-05-09T16:30:18Z</dcterms:modified>
</cp:coreProperties>
</file>