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U27" i="2" l="1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9" i="2"/>
  <c r="U10" i="2"/>
  <c r="U7" i="2"/>
  <c r="U11" i="2"/>
  <c r="U8" i="2"/>
  <c r="U6" i="2"/>
  <c r="U5" i="2"/>
  <c r="U4" i="2"/>
  <c r="U3" i="2"/>
  <c r="U2" i="2"/>
  <c r="T23" i="1"/>
  <c r="V20" i="1"/>
  <c r="Y20" i="1"/>
  <c r="Y15" i="1"/>
  <c r="V15" i="1"/>
  <c r="Y19" i="1"/>
  <c r="Y18" i="1"/>
  <c r="Y17" i="1"/>
  <c r="Y16" i="1"/>
  <c r="Y14" i="1"/>
  <c r="Y13" i="1"/>
  <c r="Y12" i="1"/>
  <c r="Y11" i="1"/>
  <c r="V19" i="1"/>
  <c r="V18" i="1"/>
  <c r="V17" i="1"/>
  <c r="V16" i="1"/>
  <c r="V14" i="1"/>
  <c r="V13" i="1"/>
  <c r="V12" i="1"/>
  <c r="V11" i="1"/>
  <c r="S20" i="1"/>
  <c r="S19" i="1"/>
  <c r="S18" i="1"/>
  <c r="S17" i="1"/>
  <c r="S16" i="1"/>
  <c r="S15" i="1"/>
  <c r="S14" i="1"/>
  <c r="S13" i="1"/>
  <c r="S12" i="1"/>
  <c r="S11" i="1"/>
</calcChain>
</file>

<file path=xl/sharedStrings.xml><?xml version="1.0" encoding="utf-8"?>
<sst xmlns="http://schemas.openxmlformats.org/spreadsheetml/2006/main" count="59" uniqueCount="42">
  <si>
    <t>К(5.1)</t>
  </si>
  <si>
    <t>К(5.2)</t>
  </si>
  <si>
    <t>К(5.3)</t>
  </si>
  <si>
    <t>К(3.1)</t>
  </si>
  <si>
    <t>К(3.2)</t>
  </si>
  <si>
    <t>К(2)</t>
  </si>
  <si>
    <t>К(6)</t>
  </si>
  <si>
    <t>К(6.2)</t>
  </si>
  <si>
    <t>К(6.1)</t>
  </si>
  <si>
    <t>СУММ</t>
  </si>
  <si>
    <t>ПК2L</t>
  </si>
  <si>
    <t>ПК1L</t>
  </si>
  <si>
    <t>ПК3L</t>
  </si>
  <si>
    <t>ПК4L</t>
  </si>
  <si>
    <t>ПК1R</t>
  </si>
  <si>
    <t>ПК2R</t>
  </si>
  <si>
    <t>ПК3R</t>
  </si>
  <si>
    <t>ПК4R</t>
  </si>
  <si>
    <t>Т1L</t>
  </si>
  <si>
    <t>Т2L</t>
  </si>
  <si>
    <t>Т3L</t>
  </si>
  <si>
    <t>Т4L</t>
  </si>
  <si>
    <t>Т1R</t>
  </si>
  <si>
    <t>Т2R</t>
  </si>
  <si>
    <t>Т3R</t>
  </si>
  <si>
    <t>Т4R</t>
  </si>
  <si>
    <t>ОБЩАЯ СУММА</t>
  </si>
  <si>
    <t xml:space="preserve"> СУММА</t>
  </si>
  <si>
    <t>К1</t>
  </si>
  <si>
    <t>К8</t>
  </si>
  <si>
    <t>Т1</t>
  </si>
  <si>
    <t>КП1</t>
  </si>
  <si>
    <t>ПК8</t>
  </si>
  <si>
    <t>Т5</t>
  </si>
  <si>
    <t>ПК5.1</t>
  </si>
  <si>
    <t>К5</t>
  </si>
  <si>
    <t>ПК5.2</t>
  </si>
  <si>
    <t>ПК5.3</t>
  </si>
  <si>
    <t>пк7</t>
  </si>
  <si>
    <t>т7</t>
  </si>
  <si>
    <t>к2</t>
  </si>
  <si>
    <t>Р7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</si>
</sst>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64770</xdr:colOff>
      <xdr:row>28</xdr:row>
      <xdr:rowOff>80645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2222" t="1530"/>
        <a:stretch/>
      </xdr:blipFill>
      <xdr:spPr bwMode="auto">
        <a:xfrm>
          <a:off x="0" y="0"/>
          <a:ext cx="5551170" cy="54146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0</xdr:colOff>
      <xdr:row>0</xdr:row>
      <xdr:rowOff>104775</xdr:rowOff>
    </xdr:from>
    <xdr:to>
      <xdr:col>16</xdr:col>
      <xdr:colOff>95250</xdr:colOff>
      <xdr:row>28</xdr:row>
      <xdr:rowOff>47625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04775"/>
          <a:ext cx="4362450" cy="527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161925</xdr:rowOff>
    </xdr:from>
    <xdr:to>
      <xdr:col>17</xdr:col>
      <xdr:colOff>238125</xdr:colOff>
      <xdr:row>28</xdr:row>
      <xdr:rowOff>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161925"/>
          <a:ext cx="5133975" cy="517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8</xdr:col>
      <xdr:colOff>537210</xdr:colOff>
      <xdr:row>28</xdr:row>
      <xdr:rowOff>26035</xdr:rowOff>
    </xdr:to>
    <xdr:pic>
      <xdr:nvPicPr>
        <xdr:cNvPr id="3" name="Рисунок 2"/>
        <xdr:cNvPicPr/>
      </xdr:nvPicPr>
      <xdr:blipFill rotWithShape="1">
        <a:blip xmlns:r="http://schemas.openxmlformats.org/officeDocument/2006/relationships" r:embed="rId2"/>
        <a:srcRect l="4756" t="2437" r="2688" b="1993"/>
        <a:stretch/>
      </xdr:blipFill>
      <xdr:spPr bwMode="auto">
        <a:xfrm>
          <a:off x="0" y="57150"/>
          <a:ext cx="5414010" cy="53028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1:Y24"/>
  <sheetViews>
    <sheetView topLeftCell="A4" zoomScale="130" zoomScaleNormal="130" workbookViewId="0">
      <selection activeCell="P38" sqref="P38"/>
    </sheetView>
  </sheetViews>
  <sheetFormatPr defaultRowHeight="15" x14ac:dyDescent="0.25"/>
  <cols>
    <col min="20" max="20" width="10.85546875" bestFit="1" customWidth="1"/>
  </cols>
  <sheetData>
    <row r="11" spans="18:25" x14ac:dyDescent="0.25">
      <c r="R11" s="1" t="s">
        <v>0</v>
      </c>
      <c r="S11" s="1">
        <f>5+6+7+15+6+14</f>
        <v>53</v>
      </c>
      <c r="U11" s="1" t="s">
        <v>11</v>
      </c>
      <c r="V11" s="1">
        <f>5+14+5+2+7+2</f>
        <v>35</v>
      </c>
      <c r="W11" s="1"/>
      <c r="X11" s="1" t="s">
        <v>14</v>
      </c>
      <c r="Y11" s="1">
        <f>5+14+5+2+7+2+15</f>
        <v>50</v>
      </c>
    </row>
    <row r="12" spans="18:25" x14ac:dyDescent="0.25">
      <c r="R12" s="1" t="s">
        <v>1</v>
      </c>
      <c r="S12" s="1">
        <f>7+15+6+14</f>
        <v>42</v>
      </c>
      <c r="U12" s="1" t="s">
        <v>10</v>
      </c>
      <c r="V12" s="1">
        <f>5+10+5+2+7+2</f>
        <v>31</v>
      </c>
      <c r="W12" s="1"/>
      <c r="X12" s="1" t="s">
        <v>15</v>
      </c>
      <c r="Y12" s="1">
        <f>5+10+5+2+7+2+15</f>
        <v>46</v>
      </c>
    </row>
    <row r="13" spans="18:25" x14ac:dyDescent="0.25">
      <c r="R13" s="1" t="s">
        <v>2</v>
      </c>
      <c r="S13" s="1">
        <f>4+15+6+14</f>
        <v>39</v>
      </c>
      <c r="U13" s="1" t="s">
        <v>12</v>
      </c>
      <c r="V13" s="1">
        <f>5+8+5+2+7+2</f>
        <v>29</v>
      </c>
      <c r="W13" s="1"/>
      <c r="X13" s="1" t="s">
        <v>16</v>
      </c>
      <c r="Y13" s="1">
        <f>5+8+5+2+7+2+15</f>
        <v>44</v>
      </c>
    </row>
    <row r="14" spans="18:25" x14ac:dyDescent="0.25">
      <c r="R14" s="1" t="s">
        <v>3</v>
      </c>
      <c r="S14" s="1">
        <f>6+14</f>
        <v>20</v>
      </c>
      <c r="U14" s="1" t="s">
        <v>13</v>
      </c>
      <c r="V14" s="1">
        <f>5+4+5+2+7+2</f>
        <v>25</v>
      </c>
      <c r="W14" s="1"/>
      <c r="X14" s="1" t="s">
        <v>17</v>
      </c>
      <c r="Y14" s="1">
        <f>5+4+5+2+7+2+15</f>
        <v>40</v>
      </c>
    </row>
    <row r="15" spans="18:25" x14ac:dyDescent="0.25">
      <c r="R15" s="1" t="s">
        <v>4</v>
      </c>
      <c r="S15" s="1">
        <f>17</f>
        <v>17</v>
      </c>
      <c r="U15" s="2" t="s">
        <v>9</v>
      </c>
      <c r="V15" s="2">
        <f>SUM(V11:V14)</f>
        <v>120</v>
      </c>
      <c r="W15" s="1"/>
      <c r="X15" s="2" t="s">
        <v>9</v>
      </c>
      <c r="Y15" s="2">
        <f>SUM(Y11:Y14)</f>
        <v>180</v>
      </c>
    </row>
    <row r="16" spans="18:25" x14ac:dyDescent="0.25">
      <c r="R16" s="1" t="s">
        <v>5</v>
      </c>
      <c r="S16" s="1">
        <f>7+7+2</f>
        <v>16</v>
      </c>
      <c r="U16" s="1" t="s">
        <v>18</v>
      </c>
      <c r="V16" s="1">
        <f>5+14+5+2+7+2</f>
        <v>35</v>
      </c>
      <c r="W16" s="1"/>
      <c r="X16" s="1" t="s">
        <v>22</v>
      </c>
      <c r="Y16" s="1">
        <f>5+14+5+2+7+2+15</f>
        <v>50</v>
      </c>
    </row>
    <row r="17" spans="18:25" x14ac:dyDescent="0.25">
      <c r="R17" s="1" t="s">
        <v>6</v>
      </c>
      <c r="S17" s="1">
        <f>5+4+5+5+5+5+10+7+7</f>
        <v>53</v>
      </c>
      <c r="U17" s="1" t="s">
        <v>19</v>
      </c>
      <c r="V17" s="1">
        <f>5+10+5+2+7+2</f>
        <v>31</v>
      </c>
      <c r="W17" s="1"/>
      <c r="X17" s="1" t="s">
        <v>23</v>
      </c>
      <c r="Y17" s="1">
        <f>5+10+5+2+7+2+15</f>
        <v>46</v>
      </c>
    </row>
    <row r="18" spans="18:25" x14ac:dyDescent="0.25">
      <c r="R18" s="1" t="s">
        <v>8</v>
      </c>
      <c r="S18" s="1">
        <f>5+5+5+10+7+7</f>
        <v>39</v>
      </c>
      <c r="U18" s="1" t="s">
        <v>20</v>
      </c>
      <c r="V18" s="1">
        <f>5+8+5+2+7+2</f>
        <v>29</v>
      </c>
      <c r="W18" s="1"/>
      <c r="X18" s="1" t="s">
        <v>24</v>
      </c>
      <c r="Y18" s="1">
        <f>5+8+5+2+7+2+15</f>
        <v>44</v>
      </c>
    </row>
    <row r="19" spans="18:25" x14ac:dyDescent="0.25">
      <c r="R19" s="1" t="s">
        <v>7</v>
      </c>
      <c r="S19" s="1">
        <f>7+7+2</f>
        <v>16</v>
      </c>
      <c r="U19" s="1" t="s">
        <v>21</v>
      </c>
      <c r="V19" s="1">
        <f>5+4+5+2+7+2</f>
        <v>25</v>
      </c>
      <c r="W19" s="1"/>
      <c r="X19" s="1" t="s">
        <v>25</v>
      </c>
      <c r="Y19" s="1">
        <f>5+4+5+2+7+2+15</f>
        <v>40</v>
      </c>
    </row>
    <row r="20" spans="18:25" x14ac:dyDescent="0.25">
      <c r="R20" s="2" t="s">
        <v>9</v>
      </c>
      <c r="S20" s="2">
        <f>SUM(S11:S19)+2</f>
        <v>297</v>
      </c>
      <c r="U20" s="2" t="s">
        <v>9</v>
      </c>
      <c r="V20" s="2">
        <f>SUM(V16:V19)</f>
        <v>120</v>
      </c>
      <c r="W20" s="1"/>
      <c r="X20" s="2" t="s">
        <v>9</v>
      </c>
      <c r="Y20" s="2">
        <f>SUM(Y16:Y19)</f>
        <v>180</v>
      </c>
    </row>
    <row r="23" spans="18:25" x14ac:dyDescent="0.25">
      <c r="R23" s="4" t="s">
        <v>27</v>
      </c>
      <c r="S23" s="4"/>
      <c r="T23" s="1">
        <f>S20+V20+V15+Y15+Y20</f>
        <v>897</v>
      </c>
    </row>
    <row r="24" spans="18:25" x14ac:dyDescent="0.25">
      <c r="R24" s="4" t="s">
        <v>26</v>
      </c>
      <c r="S24" s="4"/>
      <c r="T24" s="3">
        <v>986</v>
      </c>
    </row>
  </sheetData>
  <mergeCells count="2">
    <mergeCell ref="R23:S23"/>
    <mergeCell ref="R24:S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U27"/>
  <sheetViews>
    <sheetView zoomScale="115" zoomScaleNormal="115" workbookViewId="0">
      <selection activeCell="U28" sqref="U28"/>
    </sheetView>
  </sheetViews>
  <sheetFormatPr defaultRowHeight="15" x14ac:dyDescent="0.25"/>
  <sheetData>
    <row r="2" spans="20:21" x14ac:dyDescent="0.25">
      <c r="T2" t="s">
        <v>28</v>
      </c>
      <c r="U2">
        <f>5+8+9+5</f>
        <v>27</v>
      </c>
    </row>
    <row r="3" spans="20:21" x14ac:dyDescent="0.25">
      <c r="T3" t="s">
        <v>29</v>
      </c>
      <c r="U3">
        <f>8+9+5</f>
        <v>22</v>
      </c>
    </row>
    <row r="4" spans="20:21" x14ac:dyDescent="0.25">
      <c r="T4" t="s">
        <v>30</v>
      </c>
      <c r="U4">
        <f>5+8+9+5</f>
        <v>27</v>
      </c>
    </row>
    <row r="5" spans="20:21" x14ac:dyDescent="0.25">
      <c r="T5" t="s">
        <v>31</v>
      </c>
      <c r="U5">
        <f>5+8+9+5</f>
        <v>27</v>
      </c>
    </row>
    <row r="6" spans="20:21" x14ac:dyDescent="0.25">
      <c r="T6" t="s">
        <v>32</v>
      </c>
      <c r="U6">
        <f>8+9+5</f>
        <v>22</v>
      </c>
    </row>
    <row r="7" spans="20:21" x14ac:dyDescent="0.25">
      <c r="T7" t="s">
        <v>33</v>
      </c>
      <c r="U7">
        <f>9+6+5</f>
        <v>20</v>
      </c>
    </row>
    <row r="8" spans="20:21" x14ac:dyDescent="0.25">
      <c r="T8" t="s">
        <v>34</v>
      </c>
      <c r="U8">
        <f>9+6+5</f>
        <v>20</v>
      </c>
    </row>
    <row r="9" spans="20:21" x14ac:dyDescent="0.25">
      <c r="T9" t="s">
        <v>36</v>
      </c>
      <c r="U9">
        <f>9+6+2</f>
        <v>17</v>
      </c>
    </row>
    <row r="10" spans="20:21" x14ac:dyDescent="0.25">
      <c r="T10" t="s">
        <v>37</v>
      </c>
      <c r="U10">
        <f>9+6+3</f>
        <v>18</v>
      </c>
    </row>
    <row r="11" spans="20:21" x14ac:dyDescent="0.25">
      <c r="T11" t="s">
        <v>35</v>
      </c>
      <c r="U11">
        <f>9+11+5</f>
        <v>25</v>
      </c>
    </row>
    <row r="12" spans="20:21" x14ac:dyDescent="0.25">
      <c r="T12" t="s">
        <v>38</v>
      </c>
      <c r="U12">
        <f>12+15</f>
        <v>27</v>
      </c>
    </row>
    <row r="13" spans="20:21" x14ac:dyDescent="0.25">
      <c r="T13" t="s">
        <v>38</v>
      </c>
      <c r="U13">
        <f>12+13</f>
        <v>25</v>
      </c>
    </row>
    <row r="14" spans="20:21" x14ac:dyDescent="0.25">
      <c r="T14" t="s">
        <v>38</v>
      </c>
      <c r="U14">
        <f>12+10</f>
        <v>22</v>
      </c>
    </row>
    <row r="15" spans="20:21" x14ac:dyDescent="0.25">
      <c r="T15" t="s">
        <v>38</v>
      </c>
      <c r="U15">
        <f>12+8</f>
        <v>20</v>
      </c>
    </row>
    <row r="16" spans="20:21" x14ac:dyDescent="0.25">
      <c r="T16" t="s">
        <v>38</v>
      </c>
      <c r="U16">
        <f>12+6</f>
        <v>18</v>
      </c>
    </row>
    <row r="17" spans="20:21" x14ac:dyDescent="0.25">
      <c r="T17" t="s">
        <v>38</v>
      </c>
      <c r="U17">
        <f>12+4</f>
        <v>16</v>
      </c>
    </row>
    <row r="18" spans="20:21" x14ac:dyDescent="0.25">
      <c r="T18" t="s">
        <v>38</v>
      </c>
      <c r="U18">
        <f>12+2</f>
        <v>14</v>
      </c>
    </row>
    <row r="19" spans="20:21" x14ac:dyDescent="0.25">
      <c r="T19" t="s">
        <v>39</v>
      </c>
      <c r="U19">
        <f>12+15</f>
        <v>27</v>
      </c>
    </row>
    <row r="20" spans="20:21" x14ac:dyDescent="0.25">
      <c r="T20" t="s">
        <v>39</v>
      </c>
      <c r="U20">
        <f>12+13</f>
        <v>25</v>
      </c>
    </row>
    <row r="21" spans="20:21" x14ac:dyDescent="0.25">
      <c r="T21" t="s">
        <v>39</v>
      </c>
      <c r="U21">
        <f>12+10</f>
        <v>22</v>
      </c>
    </row>
    <row r="22" spans="20:21" x14ac:dyDescent="0.25">
      <c r="T22" t="s">
        <v>39</v>
      </c>
      <c r="U22">
        <f>12+8</f>
        <v>20</v>
      </c>
    </row>
    <row r="23" spans="20:21" x14ac:dyDescent="0.25">
      <c r="T23" t="s">
        <v>39</v>
      </c>
      <c r="U23">
        <f>12+6</f>
        <v>18</v>
      </c>
    </row>
    <row r="24" spans="20:21" x14ac:dyDescent="0.25">
      <c r="T24" t="s">
        <v>39</v>
      </c>
      <c r="U24">
        <f>12+4</f>
        <v>16</v>
      </c>
    </row>
    <row r="25" spans="20:21" x14ac:dyDescent="0.25">
      <c r="T25" t="s">
        <v>39</v>
      </c>
      <c r="U25">
        <f>12+2</f>
        <v>14</v>
      </c>
    </row>
    <row r="26" spans="20:21" x14ac:dyDescent="0.25">
      <c r="T26" t="s">
        <v>40</v>
      </c>
      <c r="U26">
        <f>5+8</f>
        <v>13</v>
      </c>
    </row>
    <row r="27" spans="20:21" x14ac:dyDescent="0.25">
      <c r="T27" t="s">
        <v>41</v>
      </c>
      <c r="U27">
        <f>4+3+11+5</f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5" x14ac:dyDescent="0.25"/>
  <sheetData>
    <row r="1" spans="1:1" ht="16.5" thickBot="1" x14ac:dyDescent="0.3">
      <c r="A1" s="5">
        <v>71250</v>
      </c>
    </row>
    <row r="2" spans="1:1" ht="16.5" thickBot="1" x14ac:dyDescent="0.3">
      <c r="A2" s="6">
        <v>55020</v>
      </c>
    </row>
    <row r="3" spans="1:1" ht="16.5" thickBot="1" x14ac:dyDescent="0.3">
      <c r="A3" s="6">
        <v>111984</v>
      </c>
    </row>
    <row r="4" spans="1:1" ht="16.5" thickBot="1" x14ac:dyDescent="0.3">
      <c r="A4" s="6">
        <v>20470</v>
      </c>
    </row>
    <row r="5" spans="1:1" ht="16.5" thickBot="1" x14ac:dyDescent="0.3">
      <c r="A5" s="6">
        <v>49996</v>
      </c>
    </row>
    <row r="6" spans="1:1" ht="16.5" thickBot="1" x14ac:dyDescent="0.3">
      <c r="A6" s="6">
        <v>30210</v>
      </c>
    </row>
    <row r="7" spans="1:1" ht="16.5" thickBot="1" x14ac:dyDescent="0.3">
      <c r="A7" s="6">
        <v>127281</v>
      </c>
    </row>
    <row r="8" spans="1:1" ht="16.5" thickBot="1" x14ac:dyDescent="0.3">
      <c r="A8" s="6">
        <v>20000</v>
      </c>
    </row>
    <row r="9" spans="1:1" ht="16.5" thickBot="1" x14ac:dyDescent="0.3">
      <c r="A9" s="6">
        <v>13750</v>
      </c>
    </row>
    <row r="10" spans="1:1" ht="16.5" thickBot="1" x14ac:dyDescent="0.3">
      <c r="A10" s="6">
        <v>75960</v>
      </c>
    </row>
    <row r="11" spans="1:1" ht="16.5" thickBot="1" x14ac:dyDescent="0.3">
      <c r="A11" s="7">
        <v>35499</v>
      </c>
    </row>
    <row r="12" spans="1:1" ht="16.5" thickBot="1" x14ac:dyDescent="0.3">
      <c r="A12" s="7">
        <v>35799</v>
      </c>
    </row>
    <row r="13" spans="1:1" ht="16.5" thickBot="1" x14ac:dyDescent="0.3">
      <c r="A13" s="7">
        <v>488405</v>
      </c>
    </row>
    <row r="14" spans="1:1" ht="16.5" thickBot="1" x14ac:dyDescent="0.3">
      <c r="A14" s="6">
        <v>355283</v>
      </c>
    </row>
    <row r="15" spans="1:1" ht="16.5" thickBot="1" x14ac:dyDescent="0.3">
      <c r="A15" s="6">
        <v>18981</v>
      </c>
    </row>
    <row r="16" spans="1:1" ht="16.5" thickBot="1" x14ac:dyDescent="0.3">
      <c r="A16" s="6">
        <v>40598</v>
      </c>
    </row>
    <row r="17" spans="1:2" ht="16.5" thickBot="1" x14ac:dyDescent="0.3">
      <c r="A17" s="6">
        <v>66481</v>
      </c>
    </row>
    <row r="18" spans="1:2" ht="16.5" thickBot="1" x14ac:dyDescent="0.3">
      <c r="A18" s="6">
        <v>9481</v>
      </c>
    </row>
    <row r="19" spans="1:2" ht="16.5" thickBot="1" x14ac:dyDescent="0.3">
      <c r="A19" s="6">
        <v>4541</v>
      </c>
    </row>
    <row r="20" spans="1:2" ht="16.5" thickBot="1" x14ac:dyDescent="0.3">
      <c r="A20" s="6">
        <v>132810</v>
      </c>
    </row>
    <row r="21" spans="1:2" x14ac:dyDescent="0.25">
      <c r="A21" t="s">
        <v>9</v>
      </c>
      <c r="B21">
        <f>SUM(A1:A20)</f>
        <v>1763799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2025-02-04T15:02:34Z</dcterms:modified>
</cp:coreProperties>
</file>