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1устройство" sheetId="3" r:id="rId1"/>
    <sheet name="несколько устройств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4" l="1"/>
  <c r="F31" i="4"/>
  <c r="E8" i="4"/>
  <c r="W37" i="4"/>
  <c r="E15" i="4"/>
  <c r="E16" i="4"/>
  <c r="E17" i="4"/>
  <c r="E18" i="4"/>
  <c r="E19" i="4"/>
  <c r="E20" i="4"/>
  <c r="E21" i="4"/>
  <c r="E22" i="4"/>
  <c r="E14" i="4"/>
  <c r="D16" i="4"/>
  <c r="C22" i="4"/>
  <c r="C15" i="4"/>
  <c r="C16" i="4"/>
  <c r="C17" i="4"/>
  <c r="C18" i="4"/>
  <c r="C19" i="4"/>
  <c r="C20" i="4"/>
  <c r="C21" i="4"/>
  <c r="C14" i="4"/>
  <c r="B18" i="4"/>
  <c r="D18" i="4" s="1"/>
  <c r="B20" i="4"/>
  <c r="D20" i="4" s="1"/>
  <c r="B15" i="4"/>
  <c r="D15" i="4" s="1"/>
  <c r="B16" i="4"/>
  <c r="F16" i="4" s="1"/>
  <c r="B17" i="4"/>
  <c r="F17" i="4" s="1"/>
  <c r="B19" i="4"/>
  <c r="D19" i="4" s="1"/>
  <c r="B21" i="4"/>
  <c r="D21" i="4" s="1"/>
  <c r="B22" i="4"/>
  <c r="F22" i="4" s="1"/>
  <c r="B14" i="4"/>
  <c r="D14" i="4" s="1"/>
  <c r="E7" i="4"/>
  <c r="E6" i="4"/>
  <c r="B7" i="3"/>
  <c r="B9" i="3"/>
  <c r="B8" i="3"/>
  <c r="B10" i="3"/>
  <c r="D17" i="4" l="1"/>
  <c r="D23" i="4" s="1"/>
  <c r="F18" i="4"/>
  <c r="F15" i="4"/>
  <c r="F14" i="4"/>
  <c r="F21" i="4"/>
  <c r="F20" i="4"/>
  <c r="F19" i="4"/>
  <c r="D22" i="4"/>
  <c r="B12" i="3"/>
  <c r="F23" i="4" l="1"/>
  <c r="B14" i="3"/>
  <c r="B13" i="3"/>
  <c r="B11" i="3"/>
</calcChain>
</file>

<file path=xl/sharedStrings.xml><?xml version="1.0" encoding="utf-8"?>
<sst xmlns="http://schemas.openxmlformats.org/spreadsheetml/2006/main" count="42" uniqueCount="33">
  <si>
    <r>
      <t>t</t>
    </r>
    <r>
      <rPr>
        <vertAlign val="subscript"/>
        <sz val="14"/>
        <color rgb="FF000000"/>
        <rFont val="Times New Roman"/>
        <family val="1"/>
        <charset val="204"/>
      </rPr>
      <t xml:space="preserve">p </t>
    </r>
  </si>
  <si>
    <t>среднее время между поступлением заявок.</t>
  </si>
  <si>
    <t xml:space="preserve">Число устройств </t>
  </si>
  <si>
    <t>N</t>
  </si>
  <si>
    <r>
      <t>t</t>
    </r>
    <r>
      <rPr>
        <vertAlign val="subscript"/>
        <sz val="12"/>
        <color rgb="FF000000"/>
        <rFont val="Times New Roman"/>
        <family val="1"/>
        <charset val="204"/>
      </rPr>
      <t xml:space="preserve">p </t>
    </r>
  </si>
  <si>
    <t>мин</t>
  </si>
  <si>
    <t>ед</t>
  </si>
  <si>
    <t>время обслуживания одного требования</t>
  </si>
  <si>
    <r>
      <t>t</t>
    </r>
    <r>
      <rPr>
        <vertAlign val="subscript"/>
        <sz val="14"/>
        <color rgb="FF000000"/>
        <rFont val="Times New Roman"/>
        <family val="1"/>
        <charset val="204"/>
      </rPr>
      <t>обсл</t>
    </r>
    <r>
      <rPr>
        <vertAlign val="superscript"/>
        <sz val="14"/>
        <color rgb="FF000000"/>
        <rFont val="Times New Roman"/>
        <family val="1"/>
        <charset val="204"/>
      </rPr>
      <t xml:space="preserve"> </t>
    </r>
  </si>
  <si>
    <r>
      <t>t</t>
    </r>
    <r>
      <rPr>
        <vertAlign val="subscript"/>
        <sz val="12"/>
        <color rgb="FF000000"/>
        <rFont val="Times New Roman"/>
        <family val="1"/>
        <charset val="204"/>
      </rPr>
      <t>обсл</t>
    </r>
    <r>
      <rPr>
        <vertAlign val="superscript"/>
        <sz val="12"/>
        <color rgb="FF000000"/>
        <rFont val="Times New Roman"/>
        <family val="1"/>
        <charset val="204"/>
      </rPr>
      <t xml:space="preserve"> </t>
    </r>
  </si>
  <si>
    <t>λ</t>
  </si>
  <si>
    <t xml:space="preserve"> интенсивность потока требований </t>
  </si>
  <si>
    <t>Интенсивность обслуживания:</t>
  </si>
  <si>
    <r>
      <t>Р</t>
    </r>
    <r>
      <rPr>
        <vertAlign val="subscript"/>
        <sz val="14"/>
        <color rgb="FF000000"/>
        <rFont val="Times New Roman"/>
        <family val="1"/>
        <charset val="204"/>
      </rPr>
      <t>0</t>
    </r>
  </si>
  <si>
    <t>Вероятность простоя канала обслуживания</t>
  </si>
  <si>
    <r>
      <t xml:space="preserve">Вероятность того, что в системе находится </t>
    </r>
    <r>
      <rPr>
        <i/>
        <sz val="14"/>
        <color rgb="FF000000"/>
        <rFont val="Times New Roman"/>
        <family val="1"/>
        <charset val="204"/>
      </rPr>
      <t>m</t>
    </r>
    <r>
      <rPr>
        <sz val="14"/>
        <color rgb="FF000000"/>
        <rFont val="Times New Roman"/>
        <family val="1"/>
        <charset val="204"/>
      </rPr>
      <t xml:space="preserve"> требований</t>
    </r>
  </si>
  <si>
    <t>Среднее число обслуживаемых требований, находящихся в системе:</t>
  </si>
  <si>
    <t>Среднее число требований, находящихся в очереди</t>
  </si>
  <si>
    <r>
      <rPr>
        <sz val="7"/>
        <color rgb="FF000000"/>
        <rFont val="Times New Roman"/>
        <family val="1"/>
        <charset val="204"/>
      </rPr>
      <t xml:space="preserve"> </t>
    </r>
    <r>
      <rPr>
        <sz val="14"/>
        <color rgb="FF000000"/>
        <rFont val="Times New Roman"/>
        <family val="1"/>
        <charset val="204"/>
      </rPr>
      <t>Среднее время ожидания требований:</t>
    </r>
  </si>
  <si>
    <t>чел. в час</t>
  </si>
  <si>
    <t>интенсивность входнго потока</t>
  </si>
  <si>
    <t>интенсивность  обслуживания</t>
  </si>
  <si>
    <t>интенсивность  загрузки</t>
  </si>
  <si>
    <t>K</t>
  </si>
  <si>
    <t xml:space="preserve">    ^k</t>
  </si>
  <si>
    <t>k!</t>
  </si>
  <si>
    <t xml:space="preserve">    ^k/k!</t>
  </si>
  <si>
    <t>n-k</t>
  </si>
  <si>
    <t>(n-k)/k!*      ^k</t>
  </si>
  <si>
    <t>Итог</t>
  </si>
  <si>
    <r>
      <t>P</t>
    </r>
    <r>
      <rPr>
        <sz val="10"/>
        <color theme="1"/>
        <rFont val="Calibri"/>
        <family val="2"/>
        <charset val="204"/>
        <scheme val="minor"/>
      </rPr>
      <t>o</t>
    </r>
  </si>
  <si>
    <t>надо родит</t>
  </si>
  <si>
    <t>1/(T37+(T34^(T35+1))/(ФАКТР(T35)*(T35-T34)))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</si>
</sst>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i/>
      <sz val="14"/>
      <color rgb="FF000000"/>
      <name val="Times New Roman"/>
      <family val="1"/>
      <charset val="204"/>
    </font>
    <font>
      <sz val="7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2" fontId="0" fillId="0" borderId="0" xfId="0" applyNumberFormat="1"/>
    <xf numFmtId="2" fontId="0" fillId="0" borderId="1" xfId="0" applyNumberFormat="1" applyBorder="1"/>
    <xf numFmtId="0" fontId="1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0</xdr:col>
      <xdr:colOff>104775</xdr:colOff>
      <xdr:row>8</xdr:row>
      <xdr:rowOff>19050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875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6</xdr:row>
      <xdr:rowOff>0</xdr:rowOff>
    </xdr:from>
    <xdr:to>
      <xdr:col>9</xdr:col>
      <xdr:colOff>104775</xdr:colOff>
      <xdr:row>6</xdr:row>
      <xdr:rowOff>209550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1428750"/>
          <a:ext cx="1047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123825</xdr:colOff>
      <xdr:row>9</xdr:row>
      <xdr:rowOff>19050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57375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6</xdr:row>
      <xdr:rowOff>0</xdr:rowOff>
    </xdr:from>
    <xdr:to>
      <xdr:col>9</xdr:col>
      <xdr:colOff>123825</xdr:colOff>
      <xdr:row>7</xdr:row>
      <xdr:rowOff>19050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238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0</xdr:rowOff>
    </xdr:from>
    <xdr:to>
      <xdr:col>0</xdr:col>
      <xdr:colOff>238125</xdr:colOff>
      <xdr:row>11</xdr:row>
      <xdr:rowOff>19050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"/>
          <a:ext cx="2381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0</xdr:col>
      <xdr:colOff>190500</xdr:colOff>
      <xdr:row>12</xdr:row>
      <xdr:rowOff>19050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"/>
          <a:ext cx="1905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8</xdr:row>
      <xdr:rowOff>0</xdr:rowOff>
    </xdr:from>
    <xdr:to>
      <xdr:col>9</xdr:col>
      <xdr:colOff>238125</xdr:colOff>
      <xdr:row>8</xdr:row>
      <xdr:rowOff>219075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1924050"/>
          <a:ext cx="238125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9</xdr:row>
      <xdr:rowOff>0</xdr:rowOff>
    </xdr:from>
    <xdr:to>
      <xdr:col>9</xdr:col>
      <xdr:colOff>190500</xdr:colOff>
      <xdr:row>9</xdr:row>
      <xdr:rowOff>219075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162175"/>
          <a:ext cx="19050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10</xdr:row>
      <xdr:rowOff>0</xdr:rowOff>
    </xdr:from>
    <xdr:to>
      <xdr:col>9</xdr:col>
      <xdr:colOff>219075</xdr:colOff>
      <xdr:row>11</xdr:row>
      <xdr:rowOff>9525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5908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219075</xdr:colOff>
      <xdr:row>13</xdr:row>
      <xdr:rowOff>17808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98304"/>
          <a:ext cx="219075" cy="208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11</xdr:row>
      <xdr:rowOff>0</xdr:rowOff>
    </xdr:from>
    <xdr:to>
      <xdr:col>9</xdr:col>
      <xdr:colOff>161925</xdr:colOff>
      <xdr:row>12</xdr:row>
      <xdr:rowOff>9525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790825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12</xdr:row>
      <xdr:rowOff>0</xdr:rowOff>
    </xdr:from>
    <xdr:to>
      <xdr:col>0</xdr:col>
      <xdr:colOff>219075</xdr:colOff>
      <xdr:row>13</xdr:row>
      <xdr:rowOff>9525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590800"/>
          <a:ext cx="21907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0</xdr:col>
      <xdr:colOff>161925</xdr:colOff>
      <xdr:row>14</xdr:row>
      <xdr:rowOff>9525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81700" y="2790825"/>
          <a:ext cx="1619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180975</xdr:rowOff>
    </xdr:from>
    <xdr:to>
      <xdr:col>1</xdr:col>
      <xdr:colOff>123825</xdr:colOff>
      <xdr:row>13</xdr:row>
      <xdr:rowOff>38100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2914650"/>
          <a:ext cx="1238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11</xdr:row>
      <xdr:rowOff>180975</xdr:rowOff>
    </xdr:from>
    <xdr:to>
      <xdr:col>3</xdr:col>
      <xdr:colOff>123825</xdr:colOff>
      <xdr:row>13</xdr:row>
      <xdr:rowOff>38100</xdr:rowOff>
    </xdr:to>
    <xdr:pic>
      <xdr:nvPicPr>
        <xdr:cNvPr id="86" name="Рисунок 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2914650"/>
          <a:ext cx="1238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571500</xdr:colOff>
      <xdr:row>11</xdr:row>
      <xdr:rowOff>190500</xdr:rowOff>
    </xdr:from>
    <xdr:to>
      <xdr:col>5</xdr:col>
      <xdr:colOff>695325</xdr:colOff>
      <xdr:row>13</xdr:row>
      <xdr:rowOff>47625</xdr:rowOff>
    </xdr:to>
    <xdr:pic>
      <xdr:nvPicPr>
        <xdr:cNvPr id="87" name="Рисунок 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3375" y="2924175"/>
          <a:ext cx="1238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104775</xdr:colOff>
      <xdr:row>26</xdr:row>
      <xdr:rowOff>101047</xdr:rowOff>
    </xdr:from>
    <xdr:to>
      <xdr:col>18</xdr:col>
      <xdr:colOff>65027</xdr:colOff>
      <xdr:row>35</xdr:row>
      <xdr:rowOff>22566</xdr:rowOff>
    </xdr:to>
    <xdr:pic>
      <xdr:nvPicPr>
        <xdr:cNvPr id="102" name="Рисунок 10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3884" y="5716656"/>
          <a:ext cx="3265013" cy="16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19050</xdr:colOff>
      <xdr:row>38</xdr:row>
      <xdr:rowOff>76200</xdr:rowOff>
    </xdr:from>
    <xdr:to>
      <xdr:col>13</xdr:col>
      <xdr:colOff>437790</xdr:colOff>
      <xdr:row>45</xdr:row>
      <xdr:rowOff>56986</xdr:rowOff>
    </xdr:to>
    <xdr:pic>
      <xdr:nvPicPr>
        <xdr:cNvPr id="103" name="Рисунок 10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5115" y="8027504"/>
          <a:ext cx="2886958" cy="13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276225</xdr:colOff>
      <xdr:row>46</xdr:row>
      <xdr:rowOff>152400</xdr:rowOff>
    </xdr:from>
    <xdr:to>
      <xdr:col>15</xdr:col>
      <xdr:colOff>1285061</xdr:colOff>
      <xdr:row>70</xdr:row>
      <xdr:rowOff>180400</xdr:rowOff>
    </xdr:to>
    <xdr:pic>
      <xdr:nvPicPr>
        <xdr:cNvPr id="104" name="Рисунок 10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24475" y="9620250"/>
          <a:ext cx="6514286" cy="46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72</xdr:row>
      <xdr:rowOff>9525</xdr:rowOff>
    </xdr:from>
    <xdr:to>
      <xdr:col>15</xdr:col>
      <xdr:colOff>1056470</xdr:colOff>
      <xdr:row>78</xdr:row>
      <xdr:rowOff>133192</xdr:rowOff>
    </xdr:to>
    <xdr:pic>
      <xdr:nvPicPr>
        <xdr:cNvPr id="105" name="Рисунок 10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72075" y="14430375"/>
          <a:ext cx="6438095" cy="1266667"/>
        </a:xfrm>
        <a:prstGeom prst="rect">
          <a:avLst/>
        </a:prstGeom>
      </xdr:spPr>
    </xdr:pic>
    <xdr:clientData/>
  </xdr:twoCellAnchor>
  <xdr:twoCellAnchor editAs="oneCell">
    <xdr:from>
      <xdr:col>15</xdr:col>
      <xdr:colOff>409575</xdr:colOff>
      <xdr:row>21</xdr:row>
      <xdr:rowOff>28575</xdr:rowOff>
    </xdr:from>
    <xdr:to>
      <xdr:col>17</xdr:col>
      <xdr:colOff>599715</xdr:colOff>
      <xdr:row>25</xdr:row>
      <xdr:rowOff>95146</xdr:rowOff>
    </xdr:to>
    <xdr:pic>
      <xdr:nvPicPr>
        <xdr:cNvPr id="106" name="Рисунок 10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34725" y="4686300"/>
          <a:ext cx="2876190" cy="8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4"/>
  <sheetViews>
    <sheetView zoomScaleNormal="100" workbookViewId="0">
      <selection activeCell="A10" sqref="A10:A14"/>
    </sheetView>
  </sheetViews>
  <sheetFormatPr defaultRowHeight="15" x14ac:dyDescent="0.25"/>
  <cols>
    <col min="1" max="1" width="16.5703125" customWidth="1"/>
    <col min="11" max="11" width="18.5703125" customWidth="1"/>
    <col min="16" max="16" width="31.140625" customWidth="1"/>
  </cols>
  <sheetData>
    <row r="2" spans="1:16" x14ac:dyDescent="0.25">
      <c r="A2" s="6" t="s">
        <v>3</v>
      </c>
      <c r="B2" s="5">
        <v>1</v>
      </c>
      <c r="C2" s="5" t="s">
        <v>6</v>
      </c>
    </row>
    <row r="3" spans="1:16" ht="20.25" x14ac:dyDescent="0.35">
      <c r="A3" s="4" t="s">
        <v>0</v>
      </c>
      <c r="B3" s="5">
        <v>90</v>
      </c>
      <c r="C3" s="5" t="s">
        <v>5</v>
      </c>
      <c r="J3" s="7" t="s">
        <v>4</v>
      </c>
      <c r="K3" s="13" t="s">
        <v>1</v>
      </c>
      <c r="L3" s="13"/>
      <c r="M3" s="13"/>
      <c r="N3" s="13"/>
      <c r="O3" s="13"/>
      <c r="P3" s="13"/>
    </row>
    <row r="4" spans="1:16" ht="23.25" x14ac:dyDescent="0.35">
      <c r="A4" s="4" t="s">
        <v>8</v>
      </c>
      <c r="B4" s="5">
        <v>53</v>
      </c>
      <c r="C4" s="5" t="s">
        <v>5</v>
      </c>
      <c r="J4" s="8" t="s">
        <v>3</v>
      </c>
      <c r="K4" s="14" t="s">
        <v>2</v>
      </c>
      <c r="L4" s="14"/>
      <c r="M4" s="14"/>
      <c r="N4" s="14"/>
      <c r="O4" s="14"/>
      <c r="P4" s="14"/>
    </row>
    <row r="5" spans="1:16" ht="18.75" x14ac:dyDescent="0.35">
      <c r="J5" s="7" t="s">
        <v>9</v>
      </c>
      <c r="K5" s="13" t="s">
        <v>7</v>
      </c>
      <c r="L5" s="13"/>
      <c r="M5" s="13"/>
      <c r="N5" s="13"/>
      <c r="O5" s="13"/>
      <c r="P5" s="13"/>
    </row>
    <row r="6" spans="1:16" ht="18.75" x14ac:dyDescent="0.3">
      <c r="J6" s="2" t="s">
        <v>10</v>
      </c>
      <c r="K6" s="10" t="s">
        <v>11</v>
      </c>
      <c r="L6" s="10"/>
      <c r="M6" s="10"/>
      <c r="N6" s="10"/>
      <c r="O6" s="10"/>
      <c r="P6" s="10"/>
    </row>
    <row r="7" spans="1:16" ht="18.75" x14ac:dyDescent="0.3">
      <c r="A7" s="3" t="s">
        <v>10</v>
      </c>
      <c r="B7">
        <f>1/B3</f>
        <v>1.1111111111111112E-2</v>
      </c>
      <c r="J7" s="2"/>
      <c r="K7" s="10" t="s">
        <v>12</v>
      </c>
      <c r="L7" s="10"/>
      <c r="M7" s="10"/>
      <c r="N7" s="10"/>
      <c r="O7" s="10"/>
      <c r="P7" s="10"/>
    </row>
    <row r="8" spans="1:16" ht="20.25" x14ac:dyDescent="0.35">
      <c r="B8">
        <f>1/B4</f>
        <v>1.8867924528301886E-2</v>
      </c>
      <c r="J8" s="9" t="s">
        <v>13</v>
      </c>
      <c r="K8" s="10" t="s">
        <v>14</v>
      </c>
      <c r="L8" s="10"/>
      <c r="M8" s="10"/>
      <c r="N8" s="10"/>
      <c r="O8" s="10"/>
      <c r="P8" s="10"/>
    </row>
    <row r="9" spans="1:16" ht="18.75" x14ac:dyDescent="0.3">
      <c r="B9">
        <f>B7/B8</f>
        <v>0.58888888888888891</v>
      </c>
      <c r="J9" s="2"/>
      <c r="K9" s="10" t="s">
        <v>15</v>
      </c>
      <c r="L9" s="10"/>
      <c r="M9" s="10"/>
      <c r="N9" s="10"/>
      <c r="O9" s="10"/>
      <c r="P9" s="10"/>
    </row>
    <row r="10" spans="1:16" ht="35.25" customHeight="1" x14ac:dyDescent="0.35">
      <c r="A10" s="3" t="s">
        <v>13</v>
      </c>
      <c r="B10">
        <f>1-B9</f>
        <v>0.41111111111111109</v>
      </c>
      <c r="J10" s="2"/>
      <c r="K10" s="10" t="s">
        <v>16</v>
      </c>
      <c r="L10" s="10"/>
      <c r="M10" s="10"/>
      <c r="N10" s="10"/>
      <c r="O10" s="10"/>
      <c r="P10" s="10"/>
    </row>
    <row r="11" spans="1:16" ht="15.75" customHeight="1" x14ac:dyDescent="0.3">
      <c r="B11">
        <f>B9*(1-B9)</f>
        <v>0.24209876543209877</v>
      </c>
      <c r="J11" s="1"/>
      <c r="K11" s="11" t="s">
        <v>17</v>
      </c>
      <c r="L11" s="11"/>
      <c r="M11" s="11"/>
      <c r="N11" s="11"/>
      <c r="O11" s="11"/>
      <c r="P11" s="11"/>
    </row>
    <row r="12" spans="1:16" ht="15.75" customHeight="1" x14ac:dyDescent="0.25">
      <c r="B12">
        <f>B9/(1-B9)</f>
        <v>1.4324324324324325</v>
      </c>
      <c r="J12" s="1"/>
      <c r="K12" s="12" t="s">
        <v>18</v>
      </c>
      <c r="L12" s="12"/>
      <c r="M12" s="12"/>
      <c r="N12" s="12"/>
      <c r="O12" s="12"/>
      <c r="P12" s="12"/>
    </row>
    <row r="13" spans="1:16" x14ac:dyDescent="0.25">
      <c r="B13">
        <f>B7/B8*B12</f>
        <v>0.84354354354354355</v>
      </c>
    </row>
    <row r="14" spans="1:16" x14ac:dyDescent="0.25">
      <c r="B14">
        <f>B12/B7</f>
        <v>128.91891891891891</v>
      </c>
    </row>
  </sheetData>
  <mergeCells count="10">
    <mergeCell ref="K9:P9"/>
    <mergeCell ref="K10:P10"/>
    <mergeCell ref="K11:P11"/>
    <mergeCell ref="K12:P12"/>
    <mergeCell ref="K3:P3"/>
    <mergeCell ref="K4:P4"/>
    <mergeCell ref="K5:P5"/>
    <mergeCell ref="K6:P6"/>
    <mergeCell ref="K7:P7"/>
    <mergeCell ref="K8:P8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0"/>
  <sheetViews>
    <sheetView tabSelected="1" topLeftCell="A10" zoomScale="115" zoomScaleNormal="115" workbookViewId="0">
      <selection activeCell="C32" sqref="C32"/>
    </sheetView>
  </sheetViews>
  <sheetFormatPr defaultRowHeight="15" x14ac:dyDescent="0.25"/>
  <cols>
    <col min="1" max="1" width="16.5703125" customWidth="1"/>
    <col min="2" max="2" width="13.140625" customWidth="1"/>
    <col min="4" max="4" width="13.42578125" bestFit="1" customWidth="1"/>
    <col min="5" max="5" width="9.5703125" bestFit="1" customWidth="1"/>
    <col min="6" max="6" width="13" customWidth="1"/>
    <col min="11" max="11" width="18.5703125" customWidth="1"/>
    <col min="16" max="16" width="31.140625" customWidth="1"/>
    <col min="20" max="20" width="14.5703125" customWidth="1"/>
  </cols>
  <sheetData>
    <row r="2" spans="1:16" x14ac:dyDescent="0.25">
      <c r="A2" s="6" t="s">
        <v>3</v>
      </c>
      <c r="B2" s="5">
        <v>9</v>
      </c>
      <c r="C2" s="5" t="s">
        <v>6</v>
      </c>
    </row>
    <row r="3" spans="1:16" ht="20.25" x14ac:dyDescent="0.35">
      <c r="A3" s="4" t="s">
        <v>0</v>
      </c>
      <c r="B3" s="5">
        <v>36</v>
      </c>
      <c r="C3" s="5" t="s">
        <v>19</v>
      </c>
      <c r="J3" s="7"/>
      <c r="K3" s="13"/>
      <c r="L3" s="13"/>
      <c r="M3" s="13"/>
      <c r="N3" s="13"/>
      <c r="O3" s="13"/>
      <c r="P3" s="13"/>
    </row>
    <row r="4" spans="1:16" ht="23.25" x14ac:dyDescent="0.35">
      <c r="A4" s="4" t="s">
        <v>8</v>
      </c>
      <c r="B4" s="5">
        <v>18</v>
      </c>
      <c r="C4" s="5" t="s">
        <v>5</v>
      </c>
      <c r="J4" s="8"/>
      <c r="K4" s="14"/>
      <c r="L4" s="14"/>
      <c r="M4" s="14"/>
      <c r="N4" s="14"/>
      <c r="O4" s="14"/>
      <c r="P4" s="14"/>
    </row>
    <row r="5" spans="1:16" ht="15.75" x14ac:dyDescent="0.25">
      <c r="J5" s="7"/>
      <c r="K5" s="13"/>
      <c r="L5" s="13"/>
      <c r="M5" s="13"/>
      <c r="N5" s="13"/>
      <c r="O5" s="13"/>
      <c r="P5" s="13"/>
    </row>
    <row r="6" spans="1:16" ht="18.75" x14ac:dyDescent="0.3">
      <c r="A6" s="11" t="s">
        <v>20</v>
      </c>
      <c r="B6" s="11"/>
      <c r="C6" s="11"/>
      <c r="D6" s="11"/>
      <c r="E6" s="1">
        <f>36/60</f>
        <v>0.6</v>
      </c>
      <c r="J6" s="2"/>
      <c r="K6" s="10"/>
      <c r="L6" s="10"/>
      <c r="M6" s="10"/>
      <c r="N6" s="10"/>
      <c r="O6" s="10"/>
      <c r="P6" s="10"/>
    </row>
    <row r="7" spans="1:16" ht="18.75" x14ac:dyDescent="0.3">
      <c r="A7" s="11" t="s">
        <v>21</v>
      </c>
      <c r="B7" s="11"/>
      <c r="C7" s="11"/>
      <c r="D7" s="11"/>
      <c r="E7" s="16">
        <f>1/B4</f>
        <v>5.5555555555555552E-2</v>
      </c>
      <c r="J7" s="2"/>
      <c r="K7" s="10"/>
      <c r="L7" s="10"/>
      <c r="M7" s="10"/>
      <c r="N7" s="10"/>
      <c r="O7" s="10"/>
      <c r="P7" s="10"/>
    </row>
    <row r="8" spans="1:16" ht="18.75" x14ac:dyDescent="0.3">
      <c r="A8" s="11" t="s">
        <v>22</v>
      </c>
      <c r="B8" s="11"/>
      <c r="C8" s="11"/>
      <c r="D8" s="11"/>
      <c r="E8" s="1">
        <f>E6/E7</f>
        <v>10.8</v>
      </c>
      <c r="J8" s="9"/>
      <c r="K8" s="10"/>
      <c r="L8" s="10"/>
      <c r="M8" s="10"/>
      <c r="N8" s="10"/>
      <c r="O8" s="10"/>
      <c r="P8" s="10"/>
    </row>
    <row r="9" spans="1:16" ht="18.75" x14ac:dyDescent="0.3">
      <c r="J9" s="2"/>
      <c r="K9" s="10"/>
      <c r="L9" s="10"/>
      <c r="M9" s="10"/>
      <c r="N9" s="10"/>
      <c r="O9" s="10"/>
      <c r="P9" s="10"/>
    </row>
    <row r="10" spans="1:16" ht="35.25" customHeight="1" x14ac:dyDescent="0.3">
      <c r="A10" s="3"/>
      <c r="J10" s="2"/>
      <c r="K10" s="10"/>
      <c r="L10" s="10"/>
      <c r="M10" s="10"/>
      <c r="N10" s="10"/>
      <c r="O10" s="10"/>
      <c r="P10" s="10"/>
    </row>
    <row r="11" spans="1:16" ht="15.75" customHeight="1" x14ac:dyDescent="0.3">
      <c r="J11" s="1"/>
      <c r="K11" s="11"/>
      <c r="L11" s="11"/>
      <c r="M11" s="11"/>
      <c r="N11" s="11"/>
      <c r="O11" s="11"/>
      <c r="P11" s="11"/>
    </row>
    <row r="12" spans="1:16" ht="15.75" customHeight="1" x14ac:dyDescent="0.25">
      <c r="J12" s="1"/>
      <c r="K12" s="12"/>
      <c r="L12" s="12"/>
      <c r="M12" s="12"/>
      <c r="N12" s="12"/>
      <c r="O12" s="12"/>
      <c r="P12" s="12"/>
    </row>
    <row r="13" spans="1:16" ht="15.75" customHeight="1" x14ac:dyDescent="0.25">
      <c r="A13" s="1" t="s">
        <v>23</v>
      </c>
      <c r="B13" s="1" t="s">
        <v>24</v>
      </c>
      <c r="C13" s="1" t="s">
        <v>25</v>
      </c>
      <c r="D13" s="1" t="s">
        <v>26</v>
      </c>
      <c r="E13" s="1" t="s">
        <v>27</v>
      </c>
      <c r="F13" s="1" t="s">
        <v>28</v>
      </c>
    </row>
    <row r="14" spans="1:16" x14ac:dyDescent="0.25">
      <c r="A14" s="1">
        <v>0</v>
      </c>
      <c r="B14" s="1">
        <f>$E$8^A14</f>
        <v>1</v>
      </c>
      <c r="C14" s="1">
        <f>FACT(A14)</f>
        <v>1</v>
      </c>
      <c r="D14" s="1">
        <f>B14/C14</f>
        <v>1</v>
      </c>
      <c r="E14" s="1">
        <f>$B$2-A14</f>
        <v>9</v>
      </c>
      <c r="F14" s="1">
        <f>E14/C14*B14</f>
        <v>9</v>
      </c>
    </row>
    <row r="15" spans="1:16" x14ac:dyDescent="0.25">
      <c r="A15" s="1">
        <v>1</v>
      </c>
      <c r="B15" s="1">
        <f t="shared" ref="B15:B22" si="0">$E$8^A15</f>
        <v>10.8</v>
      </c>
      <c r="C15" s="1">
        <f t="shared" ref="C15:C21" si="1">FACT(A15)</f>
        <v>1</v>
      </c>
      <c r="D15" s="1">
        <f>B15/C15</f>
        <v>10.8</v>
      </c>
      <c r="E15" s="1">
        <f t="shared" ref="E15:E22" si="2">$B$2-A15</f>
        <v>8</v>
      </c>
      <c r="F15" s="1">
        <f t="shared" ref="F15:F22" si="3">E15/C15*B15</f>
        <v>86.4</v>
      </c>
    </row>
    <row r="16" spans="1:16" x14ac:dyDescent="0.25">
      <c r="A16" s="1">
        <v>2</v>
      </c>
      <c r="B16" s="1">
        <f t="shared" si="0"/>
        <v>116.64000000000001</v>
      </c>
      <c r="C16" s="1">
        <f t="shared" si="1"/>
        <v>2</v>
      </c>
      <c r="D16" s="1">
        <f t="shared" ref="D16:D22" si="4">B16/C16</f>
        <v>58.320000000000007</v>
      </c>
      <c r="E16" s="1">
        <f t="shared" si="2"/>
        <v>7</v>
      </c>
      <c r="F16" s="1">
        <f t="shared" si="3"/>
        <v>408.24000000000007</v>
      </c>
    </row>
    <row r="17" spans="1:10" x14ac:dyDescent="0.25">
      <c r="A17" s="1">
        <v>3</v>
      </c>
      <c r="B17" s="1">
        <f t="shared" si="0"/>
        <v>1259.7120000000002</v>
      </c>
      <c r="C17" s="1">
        <f t="shared" si="1"/>
        <v>6</v>
      </c>
      <c r="D17" s="1">
        <f t="shared" si="4"/>
        <v>209.95200000000003</v>
      </c>
      <c r="E17" s="1">
        <f t="shared" si="2"/>
        <v>6</v>
      </c>
      <c r="F17" s="1">
        <f t="shared" si="3"/>
        <v>1259.7120000000002</v>
      </c>
    </row>
    <row r="18" spans="1:10" x14ac:dyDescent="0.25">
      <c r="A18" s="1">
        <v>4</v>
      </c>
      <c r="B18" s="1">
        <f>$E$8^A18</f>
        <v>13604.889600000004</v>
      </c>
      <c r="C18" s="1">
        <f t="shared" si="1"/>
        <v>24</v>
      </c>
      <c r="D18" s="1">
        <f t="shared" si="4"/>
        <v>566.87040000000013</v>
      </c>
      <c r="E18" s="1">
        <f t="shared" si="2"/>
        <v>5</v>
      </c>
      <c r="F18" s="1">
        <f t="shared" si="3"/>
        <v>2834.3520000000008</v>
      </c>
    </row>
    <row r="19" spans="1:10" x14ac:dyDescent="0.25">
      <c r="A19" s="1">
        <v>5</v>
      </c>
      <c r="B19" s="1">
        <f t="shared" si="0"/>
        <v>146932.80768000006</v>
      </c>
      <c r="C19" s="1">
        <f t="shared" si="1"/>
        <v>120</v>
      </c>
      <c r="D19" s="1">
        <f t="shared" si="4"/>
        <v>1224.4400640000006</v>
      </c>
      <c r="E19" s="1">
        <f t="shared" si="2"/>
        <v>4</v>
      </c>
      <c r="F19" s="1">
        <f t="shared" si="3"/>
        <v>4897.7602560000014</v>
      </c>
    </row>
    <row r="20" spans="1:10" x14ac:dyDescent="0.25">
      <c r="A20" s="1">
        <v>6</v>
      </c>
      <c r="B20" s="1">
        <f>$E$8^A20</f>
        <v>1586874.3229440006</v>
      </c>
      <c r="C20" s="1">
        <f t="shared" si="1"/>
        <v>720</v>
      </c>
      <c r="D20" s="1">
        <f t="shared" si="4"/>
        <v>2203.9921152000006</v>
      </c>
      <c r="E20" s="1">
        <f t="shared" si="2"/>
        <v>3</v>
      </c>
      <c r="F20" s="1">
        <f t="shared" si="3"/>
        <v>6611.9763456000028</v>
      </c>
    </row>
    <row r="21" spans="1:10" x14ac:dyDescent="0.25">
      <c r="A21" s="1">
        <v>7</v>
      </c>
      <c r="B21" s="1">
        <f t="shared" si="0"/>
        <v>17138242.687795207</v>
      </c>
      <c r="C21" s="1">
        <f t="shared" si="1"/>
        <v>5040</v>
      </c>
      <c r="D21" s="1">
        <f t="shared" si="4"/>
        <v>3400.4449777371442</v>
      </c>
      <c r="E21" s="1">
        <f t="shared" si="2"/>
        <v>2</v>
      </c>
      <c r="F21" s="1">
        <f t="shared" si="3"/>
        <v>6800.8899554742884</v>
      </c>
    </row>
    <row r="22" spans="1:10" x14ac:dyDescent="0.25">
      <c r="A22" s="1">
        <v>8</v>
      </c>
      <c r="B22" s="1">
        <f t="shared" si="0"/>
        <v>185093021.02818826</v>
      </c>
      <c r="C22" s="1">
        <f>FACT(A22)</f>
        <v>40320</v>
      </c>
      <c r="D22" s="1">
        <f t="shared" si="4"/>
        <v>4590.6007199451451</v>
      </c>
      <c r="E22" s="1">
        <f t="shared" si="2"/>
        <v>1</v>
      </c>
      <c r="F22" s="1">
        <f>E22/C22*B22</f>
        <v>4590.6007199451451</v>
      </c>
    </row>
    <row r="23" spans="1:10" x14ac:dyDescent="0.25">
      <c r="A23" s="1" t="s">
        <v>29</v>
      </c>
      <c r="B23" s="1"/>
      <c r="C23" s="1"/>
      <c r="D23" s="1">
        <f>SUM(D14:D22)</f>
        <v>12266.420276882291</v>
      </c>
      <c r="E23" s="1"/>
      <c r="F23" s="1">
        <f>SUM(F14:F22)</f>
        <v>27498.931277019441</v>
      </c>
    </row>
    <row r="27" spans="1:10" ht="18.75" x14ac:dyDescent="0.3">
      <c r="A27" s="17" t="s">
        <v>30</v>
      </c>
      <c r="B27">
        <f>1/(D23+(E8^(B2+1))/(FACT(B2)*(B2-E8)))</f>
        <v>-4.8109524434347419E-5</v>
      </c>
      <c r="J27" s="15"/>
    </row>
    <row r="31" spans="1:10" x14ac:dyDescent="0.25">
      <c r="F31">
        <f>1/(T37+(T34^(T35+1))/(FACT(T35)*(T35-T34)))</f>
        <v>3.2105815698938193E-3</v>
      </c>
      <c r="G31" t="s">
        <v>32</v>
      </c>
    </row>
    <row r="34" spans="20:23" x14ac:dyDescent="0.25">
      <c r="T34">
        <v>4.6666670000000003</v>
      </c>
    </row>
    <row r="35" spans="20:23" x14ac:dyDescent="0.25">
      <c r="T35">
        <v>5</v>
      </c>
    </row>
    <row r="36" spans="20:23" x14ac:dyDescent="0.25">
      <c r="T36">
        <v>4</v>
      </c>
    </row>
    <row r="37" spans="20:23" x14ac:dyDescent="0.25">
      <c r="T37">
        <v>53.255139999999997</v>
      </c>
      <c r="W37">
        <f>F30</f>
        <v>0</v>
      </c>
    </row>
    <row r="39" spans="20:23" x14ac:dyDescent="0.25">
      <c r="T39" t="s">
        <v>31</v>
      </c>
    </row>
    <row r="40" spans="20:23" x14ac:dyDescent="0.25">
      <c r="T40">
        <v>3.0309999999999998E-3</v>
      </c>
    </row>
  </sheetData>
  <mergeCells count="13">
    <mergeCell ref="K9:P9"/>
    <mergeCell ref="K10:P10"/>
    <mergeCell ref="K11:P11"/>
    <mergeCell ref="K12:P12"/>
    <mergeCell ref="A6:D6"/>
    <mergeCell ref="A7:D7"/>
    <mergeCell ref="A8:D8"/>
    <mergeCell ref="K3:P3"/>
    <mergeCell ref="K4:P4"/>
    <mergeCell ref="K5:P5"/>
    <mergeCell ref="K6:P6"/>
    <mergeCell ref="K7:P7"/>
    <mergeCell ref="K8:P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1устройство</vt:lpstr>
      <vt:lpstr>несколько устройств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2023-11-22T17:34:42Z</dcterms:modified>
</cp:coreProperties>
</file>