
<file path=[Content_Types].xml><?xml version="1.0" encoding="utf-8"?>
<Types xmlns="http://schemas.openxmlformats.org/package/2006/content-types">
  <Default Extension="xml" ContentType="application/xml"/>
  <Default Extension="docx" ContentType="application/vnd.openxmlformats-officedocument.wordprocessingml.document"/>
  <Default Extension="bin" ContentType="application/vnd.openxmlformats-officedocument.spreadsheetml.printerSettings"/>
  <Default Extension="vml" ContentType="application/vnd.openxmlformats-officedocument.vmlDrawi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codeName="ThisWorkbook"/>
  <mc:AlternateContent xmlns:mc="http://schemas.openxmlformats.org/markup-compatibility/2006">
    <mc:Choice Requires="x15">
      <x15ac:absPath xmlns:x15ac="http://schemas.microsoft.com/office/spreadsheetml/2010/11/ac" url="/Users/ruitang/Dropbox/Personal_Finance/Stock_Analysis/"/>
    </mc:Choice>
  </mc:AlternateContent>
  <bookViews>
    <workbookView xWindow="0" yWindow="460" windowWidth="22900" windowHeight="13020" tabRatio="681" activeTab="6"/>
  </bookViews>
  <sheets>
    <sheet name="Introduction" sheetId="1" r:id="rId1"/>
    <sheet name="P&amp;L" sheetId="2" r:id="rId2"/>
    <sheet name="Balance Sheet" sheetId="3" r:id="rId3"/>
    <sheet name="Cash Flow" sheetId="4" r:id="rId4"/>
    <sheet name="Revenue by Segment" sheetId="5" r:id="rId5"/>
    <sheet name="Recon GAAP to non-GAAP" sheetId="13" r:id="rId6"/>
    <sheet name="GAAP Reconciliation-Segments" sheetId="14" r:id="rId7"/>
    <sheet name="Adj EBITDA Calculation" sheetId="10" r:id="rId8"/>
    <sheet name="Combined Adjusted Revenue" sheetId="17" r:id="rId9"/>
    <sheet name="Other Combined Adj. Information" sheetId="18" r:id="rId10"/>
  </sheets>
  <definedNames>
    <definedName name="_xlnm.Print_Area" localSheetId="7">'Adj EBITDA Calculation'!$A$1:$AH$42</definedName>
    <definedName name="_xlnm.Print_Area" localSheetId="0">Introduction!$A$1:$B$55</definedName>
    <definedName name="Z_3AEE86E9_9A50_484E_B189_6F484AA443A0_.wvu.PrintArea" localSheetId="0" hidden="1">Introduction!$A$1:$A$49</definedName>
    <definedName name="Z_3AEE86E9_9A50_484E_B189_6F484AA443A0_.wvu.PrintArea" localSheetId="1" hidden="1">'P&amp;L'!$A$1:$AE$58</definedName>
    <definedName name="Z_8A3FF670_BD86_44B8_80D6_F16ECD9AAB7E_.wvu.PrintArea" localSheetId="0" hidden="1">Introduction!$A$1:$A$49</definedName>
    <definedName name="Z_8A3FF670_BD86_44B8_80D6_F16ECD9AAB7E_.wvu.PrintArea" localSheetId="1" hidden="1">'P&amp;L'!$A$1:$AE$58</definedName>
  </definedNames>
  <calcPr calcId="150001" concurrentCalc="0"/>
  <customWorkbookViews>
    <customWorkbookView name="Waterreus - Personal View" guid="{8A3FF670-BD86-44B8-80D6-F16ECD9AAB7E}" mergeInterval="0" personalView="1" maximized="1" xWindow="1" yWindow="1" windowWidth="1276" windowHeight="794" activeSheetId="9"/>
    <customWorkbookView name="nlv21979 - Personal View" guid="{3AEE86E9-9A50-484E-B189-6F484AA443A0}" mergeInterval="0" personalView="1" maximized="1" xWindow="1" yWindow="1" windowWidth="1276" windowHeight="794" activeSheetId="8"/>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M79" i="4" l="1"/>
  <c r="AM76" i="4"/>
  <c r="AM74" i="4"/>
  <c r="AM72" i="4"/>
  <c r="AM71" i="4"/>
  <c r="AM70" i="4"/>
  <c r="AM69" i="4"/>
  <c r="AM68" i="4"/>
  <c r="AM66" i="4"/>
  <c r="AM64" i="4"/>
  <c r="AM63" i="4"/>
  <c r="AM61" i="4"/>
  <c r="AM60" i="4"/>
  <c r="AM59" i="4"/>
  <c r="AM58" i="4"/>
  <c r="AM57" i="4"/>
  <c r="AM54" i="4"/>
  <c r="AM53" i="4"/>
  <c r="AM51" i="4"/>
  <c r="AM50" i="4"/>
  <c r="AM49" i="4"/>
  <c r="AM48" i="4"/>
  <c r="AM47" i="4"/>
  <c r="AM44" i="4"/>
  <c r="AM43" i="4"/>
  <c r="AM41" i="4"/>
  <c r="AM40" i="4"/>
  <c r="AM39" i="4"/>
  <c r="AM38" i="4"/>
  <c r="AM37" i="4"/>
  <c r="AM36" i="4"/>
  <c r="AM33" i="4"/>
  <c r="AM32" i="4"/>
  <c r="AM31" i="4"/>
  <c r="AM27" i="4"/>
  <c r="AM26" i="4"/>
  <c r="AM24" i="4"/>
  <c r="AM23" i="4"/>
  <c r="AM19" i="4"/>
  <c r="AM18" i="4"/>
  <c r="AM17" i="4"/>
  <c r="AM16" i="4"/>
  <c r="AM15" i="4"/>
  <c r="AM14" i="4"/>
  <c r="AM12" i="4"/>
  <c r="AM11" i="4"/>
  <c r="AM10" i="4"/>
  <c r="AM8" i="4"/>
  <c r="AM6" i="4"/>
  <c r="AL23" i="5"/>
  <c r="AL21" i="5"/>
  <c r="AL19" i="5"/>
  <c r="AL17" i="5"/>
  <c r="AL15" i="5"/>
  <c r="AL10" i="5"/>
  <c r="AL9" i="5"/>
  <c r="AL8" i="5"/>
  <c r="AL6" i="5"/>
  <c r="AL5" i="5"/>
  <c r="AL4" i="5"/>
  <c r="AL39" i="2"/>
  <c r="AL37" i="2"/>
  <c r="AL35" i="2"/>
  <c r="AL33" i="2"/>
  <c r="AL31" i="2"/>
  <c r="AL29" i="2"/>
  <c r="AL28" i="2"/>
  <c r="AL26" i="2"/>
  <c r="AL24" i="2"/>
  <c r="AL22" i="2"/>
  <c r="AL17" i="2"/>
  <c r="AL15" i="2"/>
  <c r="AL13" i="2"/>
  <c r="AL12" i="2"/>
  <c r="AL11" i="2"/>
  <c r="AL10" i="2"/>
  <c r="AL8" i="2"/>
  <c r="AL6" i="2"/>
  <c r="AL5" i="2"/>
  <c r="AL23" i="10"/>
  <c r="AL29" i="10"/>
  <c r="AL28" i="10"/>
  <c r="AL25" i="10"/>
  <c r="AL22" i="10"/>
  <c r="AL21" i="10"/>
  <c r="AL20" i="10"/>
  <c r="AL19" i="10"/>
  <c r="AL18" i="10"/>
  <c r="AL17" i="10"/>
  <c r="AL15" i="10"/>
  <c r="AL13" i="10"/>
  <c r="AL12" i="10"/>
  <c r="AL11" i="10"/>
  <c r="AL10" i="10"/>
  <c r="AL7" i="10"/>
  <c r="AL6" i="10"/>
  <c r="AL5" i="10"/>
  <c r="AD54" i="13"/>
  <c r="AD52" i="13"/>
  <c r="AD17" i="13"/>
  <c r="AD15" i="13"/>
  <c r="AN63" i="13"/>
  <c r="AN62" i="13"/>
  <c r="AN61" i="13"/>
  <c r="AN60" i="13"/>
  <c r="AN59" i="13"/>
  <c r="AN58" i="13"/>
  <c r="AN57" i="13"/>
  <c r="AN56" i="13"/>
  <c r="AN41" i="13"/>
  <c r="AN40" i="13"/>
  <c r="AN39" i="13"/>
  <c r="AN38" i="13"/>
  <c r="AN37" i="13"/>
  <c r="AN50" i="13"/>
  <c r="AN49" i="13"/>
  <c r="AN48" i="13"/>
  <c r="AN47" i="13"/>
  <c r="AN46" i="13"/>
  <c r="AN45" i="13"/>
  <c r="AN44" i="13"/>
  <c r="AN43" i="13"/>
  <c r="AN35" i="13"/>
  <c r="AN34" i="13"/>
  <c r="AN33" i="13"/>
  <c r="AN31" i="13"/>
  <c r="AN30" i="13"/>
  <c r="AN29" i="13"/>
  <c r="AN28" i="13"/>
  <c r="AN27" i="13"/>
  <c r="AN26" i="13"/>
  <c r="AN25" i="13"/>
  <c r="AN23" i="13"/>
  <c r="AN22" i="13"/>
  <c r="AN21" i="13"/>
  <c r="AN20" i="13"/>
  <c r="AN19" i="13"/>
  <c r="AN13" i="13"/>
  <c r="AN12" i="13"/>
  <c r="AN11" i="13"/>
  <c r="AN10" i="13"/>
  <c r="AN9" i="13"/>
  <c r="AN8" i="13"/>
  <c r="AN7" i="13"/>
  <c r="AN5" i="13"/>
  <c r="AN15" i="13"/>
  <c r="AN54" i="13"/>
  <c r="AN17" i="13"/>
  <c r="AN52" i="13"/>
  <c r="AC12" i="14"/>
  <c r="AC7" i="14"/>
  <c r="AC10" i="14"/>
  <c r="AL7" i="14"/>
  <c r="AL76" i="14"/>
  <c r="AL75" i="14"/>
  <c r="AL74" i="14"/>
  <c r="AL73" i="14"/>
  <c r="AL72" i="14"/>
  <c r="AL71" i="14"/>
  <c r="AL70" i="14"/>
  <c r="AL65" i="14"/>
  <c r="AL64" i="14"/>
  <c r="AL63" i="14"/>
  <c r="AL62" i="14"/>
  <c r="AL61" i="14"/>
  <c r="AL60" i="14"/>
  <c r="AL58" i="14"/>
  <c r="AL53" i="14"/>
  <c r="AL52" i="14"/>
  <c r="AL51" i="14"/>
  <c r="AL50" i="14"/>
  <c r="AL49" i="14"/>
  <c r="AL48" i="14"/>
  <c r="AL43" i="14"/>
  <c r="AL42" i="14"/>
  <c r="AL41" i="14"/>
  <c r="AL40" i="14"/>
  <c r="AL39" i="14"/>
  <c r="AL38" i="14"/>
  <c r="AL36" i="14"/>
  <c r="AL31" i="14"/>
  <c r="AL30" i="14"/>
  <c r="AL29" i="14"/>
  <c r="AL28" i="14"/>
  <c r="AL27" i="14"/>
  <c r="AL26" i="14"/>
  <c r="AL25" i="14"/>
  <c r="AL20" i="14"/>
  <c r="AL19" i="14"/>
  <c r="AL18" i="14"/>
  <c r="AL17" i="14"/>
  <c r="AL16" i="14"/>
  <c r="AL15" i="14"/>
  <c r="AL14" i="14"/>
  <c r="AL12" i="14"/>
  <c r="AL10" i="14"/>
  <c r="AL9" i="14"/>
  <c r="AL8" i="14"/>
  <c r="AL6" i="14"/>
  <c r="AL5" i="14"/>
  <c r="AL100" i="13"/>
  <c r="AK100" i="13"/>
  <c r="AA100" i="13"/>
  <c r="Y100" i="13"/>
  <c r="X100" i="13"/>
  <c r="W100" i="13"/>
  <c r="V100" i="13"/>
  <c r="U100" i="13"/>
  <c r="T100" i="13"/>
  <c r="S100" i="13"/>
  <c r="AL99" i="13"/>
  <c r="AK99" i="13"/>
  <c r="AA99" i="13"/>
  <c r="Y99" i="13"/>
  <c r="X99" i="13"/>
  <c r="W99" i="13"/>
  <c r="V99" i="13"/>
  <c r="U99" i="13"/>
  <c r="T99" i="13"/>
  <c r="S99" i="13"/>
  <c r="R99" i="13"/>
  <c r="Q99" i="13"/>
  <c r="P99" i="13"/>
  <c r="O99" i="13"/>
  <c r="N99" i="13"/>
  <c r="M99" i="13"/>
  <c r="L99" i="13"/>
  <c r="K99" i="13"/>
  <c r="J99" i="13"/>
  <c r="I99" i="13"/>
  <c r="H99" i="13"/>
  <c r="G99" i="13"/>
  <c r="F99" i="13"/>
  <c r="E99" i="13"/>
  <c r="D99" i="13"/>
  <c r="C99" i="13"/>
  <c r="B99" i="13"/>
  <c r="AJ97" i="13"/>
  <c r="AI97" i="13"/>
  <c r="AH97" i="13"/>
  <c r="AG97" i="13"/>
  <c r="R97" i="13"/>
  <c r="R100" i="13"/>
  <c r="Q97" i="13"/>
  <c r="Q100" i="13"/>
  <c r="P97" i="13"/>
  <c r="O97" i="13"/>
  <c r="N97" i="13"/>
  <c r="M97" i="13"/>
  <c r="L97" i="13"/>
  <c r="K97" i="13"/>
  <c r="J97" i="13"/>
  <c r="I97" i="13"/>
  <c r="H97" i="13"/>
  <c r="G97" i="13"/>
  <c r="F97" i="13"/>
  <c r="E97" i="13"/>
  <c r="D97" i="13"/>
  <c r="C97" i="13"/>
  <c r="B97" i="13"/>
  <c r="AJ94" i="13"/>
  <c r="P93" i="13"/>
  <c r="P100" i="13"/>
  <c r="O93" i="13"/>
  <c r="O100" i="13"/>
  <c r="N93" i="13"/>
  <c r="M93" i="13"/>
  <c r="M100" i="13"/>
  <c r="L93" i="13"/>
  <c r="L100" i="13"/>
  <c r="K93" i="13"/>
  <c r="K100" i="13"/>
  <c r="J93" i="13"/>
  <c r="J100" i="13"/>
  <c r="I93" i="13"/>
  <c r="I100" i="13"/>
  <c r="H93" i="13"/>
  <c r="H100" i="13"/>
  <c r="G93" i="13"/>
  <c r="G100" i="13"/>
  <c r="F93" i="13"/>
  <c r="F100" i="13"/>
  <c r="E93" i="13"/>
  <c r="E100" i="13"/>
  <c r="D93" i="13"/>
  <c r="D100" i="13"/>
  <c r="C93" i="13"/>
  <c r="C100" i="13"/>
  <c r="B93" i="13"/>
  <c r="B100" i="13"/>
  <c r="AJ92" i="13"/>
  <c r="AI92" i="13"/>
  <c r="AH92" i="13"/>
  <c r="AG92" i="13"/>
  <c r="AJ91" i="13"/>
  <c r="AI91" i="13"/>
  <c r="AH91" i="13"/>
  <c r="AG91" i="13"/>
  <c r="AJ89" i="13"/>
  <c r="AI89" i="13"/>
  <c r="AH89" i="13"/>
  <c r="AG89" i="13"/>
  <c r="AJ88" i="13"/>
  <c r="AI88" i="13"/>
  <c r="AH88" i="13"/>
  <c r="AG88" i="13"/>
  <c r="AJ87" i="13"/>
  <c r="AI87" i="13"/>
  <c r="AH87" i="13"/>
  <c r="AG87" i="13"/>
  <c r="AJ86" i="13"/>
  <c r="AJ99" i="13"/>
  <c r="AI86" i="13"/>
  <c r="AI99" i="13"/>
  <c r="AH86" i="13"/>
  <c r="AH99" i="13"/>
  <c r="AG86" i="13"/>
  <c r="AG99" i="13"/>
  <c r="P84" i="13"/>
  <c r="O84" i="13"/>
  <c r="N84" i="13"/>
  <c r="M84" i="13"/>
  <c r="L84" i="13"/>
  <c r="K84" i="13"/>
  <c r="J84" i="13"/>
  <c r="I84" i="13"/>
  <c r="H84" i="13"/>
  <c r="G84" i="13"/>
  <c r="F84" i="13"/>
  <c r="E84" i="13"/>
  <c r="D84" i="13"/>
  <c r="C84" i="13"/>
  <c r="B84" i="13"/>
  <c r="AJ83" i="13"/>
  <c r="AI83" i="13"/>
  <c r="AH83" i="13"/>
  <c r="AG83" i="13"/>
  <c r="AJ82" i="13"/>
  <c r="AI82" i="13"/>
  <c r="AH82" i="13"/>
  <c r="AG82" i="13"/>
  <c r="P80" i="13"/>
  <c r="O80" i="13"/>
  <c r="N80" i="13"/>
  <c r="M80" i="13"/>
  <c r="L80" i="13"/>
  <c r="K80" i="13"/>
  <c r="J80" i="13"/>
  <c r="I80" i="13"/>
  <c r="H80" i="13"/>
  <c r="G80" i="13"/>
  <c r="F80" i="13"/>
  <c r="E80" i="13"/>
  <c r="D80" i="13"/>
  <c r="C80" i="13"/>
  <c r="B80" i="13"/>
  <c r="AJ79" i="13"/>
  <c r="AI79" i="13"/>
  <c r="AH79" i="13"/>
  <c r="AG79" i="13"/>
  <c r="AJ78" i="13"/>
  <c r="AI78" i="13"/>
  <c r="AH78" i="13"/>
  <c r="AG78" i="13"/>
  <c r="AJ76" i="13"/>
  <c r="AI76" i="13"/>
  <c r="AH76" i="13"/>
  <c r="AG76" i="13"/>
  <c r="AJ75" i="13"/>
  <c r="AI75" i="13"/>
  <c r="AH75" i="13"/>
  <c r="AG75" i="13"/>
  <c r="AJ74" i="13"/>
  <c r="AI74" i="13"/>
  <c r="AH74" i="13"/>
  <c r="AG74" i="13"/>
  <c r="AJ73" i="13"/>
  <c r="AI73" i="13"/>
  <c r="AH73" i="13"/>
  <c r="AG73" i="13"/>
  <c r="AJ72" i="13"/>
  <c r="AH71" i="13"/>
  <c r="AG71" i="13"/>
  <c r="P71" i="13"/>
  <c r="O71" i="13"/>
  <c r="N71" i="13"/>
  <c r="M71" i="13"/>
  <c r="L71" i="13"/>
  <c r="K71" i="13"/>
  <c r="J71" i="13"/>
  <c r="I71" i="13"/>
  <c r="H71" i="13"/>
  <c r="G71" i="13"/>
  <c r="F71" i="13"/>
  <c r="E71" i="13"/>
  <c r="D71" i="13"/>
  <c r="C71" i="13"/>
  <c r="B71" i="13"/>
  <c r="AJ70" i="13"/>
  <c r="AI70" i="13"/>
  <c r="AJ69" i="13"/>
  <c r="AI69" i="13"/>
  <c r="AI71" i="13"/>
  <c r="P67" i="13"/>
  <c r="O67" i="13"/>
  <c r="N67" i="13"/>
  <c r="M67" i="13"/>
  <c r="L67" i="13"/>
  <c r="K67" i="13"/>
  <c r="J67" i="13"/>
  <c r="I67" i="13"/>
  <c r="H67" i="13"/>
  <c r="G67" i="13"/>
  <c r="F67" i="13"/>
  <c r="E67" i="13"/>
  <c r="D67" i="13"/>
  <c r="C67" i="13"/>
  <c r="B67" i="13"/>
  <c r="AJ66" i="13"/>
  <c r="AI66" i="13"/>
  <c r="AH66" i="13"/>
  <c r="AG66" i="13"/>
  <c r="AJ65" i="13"/>
  <c r="AI65" i="13"/>
  <c r="AI67" i="13"/>
  <c r="AH65" i="13"/>
  <c r="AG65" i="13"/>
  <c r="AH80" i="13"/>
  <c r="AJ80" i="13"/>
  <c r="AJ71" i="13"/>
  <c r="AG80" i="13"/>
  <c r="AI80" i="13"/>
  <c r="AJ84" i="13"/>
  <c r="AG67" i="13"/>
  <c r="AJ93" i="13"/>
  <c r="AJ100" i="13"/>
  <c r="AG84" i="13"/>
  <c r="AH84" i="13"/>
  <c r="AI84" i="13"/>
  <c r="AH67" i="13"/>
  <c r="AJ67" i="13"/>
  <c r="AG93" i="13"/>
  <c r="AG100" i="13"/>
  <c r="AH93" i="13"/>
  <c r="AH100" i="13"/>
  <c r="N100" i="13"/>
  <c r="AI93" i="13"/>
  <c r="AI100" i="13"/>
  <c r="AC54" i="13"/>
  <c r="AB54" i="13"/>
  <c r="AC52" i="13"/>
  <c r="AC15" i="13"/>
  <c r="AC17" i="13"/>
  <c r="AB52" i="13"/>
  <c r="AB17" i="13"/>
  <c r="AB15" i="13"/>
  <c r="AL57" i="13"/>
  <c r="AK57" i="13"/>
  <c r="AJ57" i="13"/>
  <c r="AI57" i="13"/>
  <c r="AH57" i="13"/>
  <c r="AG57" i="13"/>
  <c r="AA54" i="13"/>
  <c r="AA52" i="13"/>
  <c r="AA17" i="13"/>
  <c r="AA15" i="13"/>
  <c r="AK27" i="4"/>
  <c r="Z19" i="4"/>
  <c r="Z27" i="4"/>
  <c r="AK40" i="4"/>
  <c r="AJ15" i="4"/>
  <c r="AK43" i="13"/>
  <c r="AK73" i="13"/>
  <c r="AK18" i="4"/>
  <c r="AJ18" i="4"/>
  <c r="AI18" i="4"/>
  <c r="AG18" i="4"/>
  <c r="AK15" i="4"/>
  <c r="AK79" i="4"/>
  <c r="AK76" i="4"/>
  <c r="AK74" i="4"/>
  <c r="AK72" i="4"/>
  <c r="AK71" i="4"/>
  <c r="AK70" i="4"/>
  <c r="AK69" i="4"/>
  <c r="AK68" i="4"/>
  <c r="AK66" i="4"/>
  <c r="AK64" i="4"/>
  <c r="AK62" i="4"/>
  <c r="AK61" i="4"/>
  <c r="AK60" i="4"/>
  <c r="AK59" i="4"/>
  <c r="AK58" i="4"/>
  <c r="AK57" i="4"/>
  <c r="AK51" i="4"/>
  <c r="AK50" i="4"/>
  <c r="AK47" i="4"/>
  <c r="AK44" i="4"/>
  <c r="AK43" i="4"/>
  <c r="AK42" i="4"/>
  <c r="AK41" i="4"/>
  <c r="AK39" i="4"/>
  <c r="AK38" i="4"/>
  <c r="AK37" i="4"/>
  <c r="AK36" i="4"/>
  <c r="AK33" i="4"/>
  <c r="AK32" i="4"/>
  <c r="AK31" i="4"/>
  <c r="AK19" i="4"/>
  <c r="AK24" i="4"/>
  <c r="AK16" i="4"/>
  <c r="AK14" i="4"/>
  <c r="AK13" i="4"/>
  <c r="AK11" i="4"/>
  <c r="AK10" i="4"/>
  <c r="AK8" i="4"/>
  <c r="AK6" i="4"/>
  <c r="AL54" i="13"/>
  <c r="AL52" i="13"/>
  <c r="AL17" i="13"/>
  <c r="AL15" i="13"/>
  <c r="AJ6" i="5"/>
  <c r="AJ10" i="5"/>
  <c r="AJ23" i="5"/>
  <c r="AJ17" i="5"/>
  <c r="AJ21" i="5"/>
  <c r="AJ19" i="5"/>
  <c r="AJ15" i="5"/>
  <c r="AJ14" i="4"/>
  <c r="AJ13" i="4"/>
  <c r="Y54" i="13"/>
  <c r="Y52" i="13"/>
  <c r="Y17" i="13"/>
  <c r="Y15" i="13"/>
  <c r="X54" i="13"/>
  <c r="X52" i="13"/>
  <c r="X17" i="13"/>
  <c r="X15" i="13"/>
  <c r="W54" i="13"/>
  <c r="W52" i="13"/>
  <c r="W17" i="13"/>
  <c r="W15" i="13"/>
  <c r="AG32" i="4"/>
  <c r="AG31" i="4"/>
  <c r="AG19" i="4"/>
  <c r="AG29" i="4"/>
  <c r="AG28" i="4"/>
  <c r="AG25" i="4"/>
  <c r="AG24" i="4"/>
  <c r="AG22" i="4"/>
  <c r="AG16" i="4"/>
  <c r="AG10" i="4"/>
  <c r="AG8" i="4"/>
  <c r="AG6" i="4"/>
  <c r="AG33" i="4"/>
  <c r="AJ61" i="13"/>
  <c r="AI61" i="13"/>
  <c r="AH61" i="13"/>
  <c r="AG61" i="13"/>
  <c r="AJ58" i="13"/>
  <c r="AI58" i="13"/>
  <c r="AH58" i="13"/>
  <c r="AG58" i="13"/>
  <c r="AI23" i="2"/>
  <c r="AJ58" i="4"/>
  <c r="AJ56" i="4"/>
  <c r="AJ55" i="4"/>
  <c r="AJ79" i="4"/>
  <c r="AJ76" i="4"/>
  <c r="AJ74" i="4"/>
  <c r="AJ72" i="4"/>
  <c r="AJ71" i="4"/>
  <c r="AJ70" i="4"/>
  <c r="AJ69" i="4"/>
  <c r="AJ68" i="4"/>
  <c r="AJ66" i="4"/>
  <c r="AJ64" i="4"/>
  <c r="AJ61" i="4"/>
  <c r="AJ60" i="4"/>
  <c r="AJ59" i="4"/>
  <c r="AJ57" i="4"/>
  <c r="AJ52" i="4"/>
  <c r="AJ51" i="4"/>
  <c r="AJ50" i="4"/>
  <c r="AJ49" i="4"/>
  <c r="AJ48" i="4"/>
  <c r="AJ47" i="4"/>
  <c r="AJ44" i="4"/>
  <c r="AJ43" i="4"/>
  <c r="AJ42" i="4"/>
  <c r="AJ41" i="4"/>
  <c r="AJ40" i="4"/>
  <c r="AJ39" i="4"/>
  <c r="AJ38" i="4"/>
  <c r="AJ37" i="4"/>
  <c r="AJ36" i="4"/>
  <c r="AJ33" i="4"/>
  <c r="AJ32" i="4"/>
  <c r="AJ31" i="4"/>
  <c r="AJ19" i="4"/>
  <c r="AJ29" i="4"/>
  <c r="AJ28" i="4"/>
  <c r="AJ25" i="4"/>
  <c r="AJ24" i="4"/>
  <c r="AJ22" i="4"/>
  <c r="AJ17" i="4"/>
  <c r="AJ16" i="4"/>
  <c r="AJ11" i="4"/>
  <c r="AJ10" i="4"/>
  <c r="AJ8" i="4"/>
  <c r="AJ6" i="4"/>
  <c r="AI39" i="2"/>
  <c r="AI37" i="2"/>
  <c r="AI35" i="2"/>
  <c r="AI31" i="2"/>
  <c r="AI29" i="2"/>
  <c r="AI28" i="2"/>
  <c r="AI26" i="2"/>
  <c r="AI24" i="2"/>
  <c r="AI22" i="2"/>
  <c r="AI21" i="2"/>
  <c r="AI20" i="2"/>
  <c r="AI17" i="2"/>
  <c r="AI15" i="2"/>
  <c r="AI13" i="2"/>
  <c r="AI11" i="2"/>
  <c r="AI10" i="2"/>
  <c r="AI8" i="2"/>
  <c r="AI6" i="2"/>
  <c r="AI5" i="2"/>
  <c r="U7" i="14"/>
  <c r="U10" i="14"/>
  <c r="U106" i="14"/>
  <c r="AI106" i="14"/>
  <c r="U105" i="14"/>
  <c r="AK15" i="13"/>
  <c r="AI105" i="14"/>
  <c r="AI108" i="14"/>
  <c r="U108" i="14"/>
  <c r="U12" i="13"/>
  <c r="AK52" i="13"/>
  <c r="V15" i="13"/>
  <c r="U15" i="13"/>
  <c r="AK17" i="13"/>
  <c r="T54" i="13"/>
  <c r="T52" i="13"/>
  <c r="T17" i="13"/>
  <c r="T15" i="13"/>
  <c r="U52" i="13"/>
  <c r="V52" i="13"/>
  <c r="U17" i="13"/>
  <c r="V17" i="13"/>
  <c r="AK54" i="13"/>
  <c r="AH21" i="5"/>
  <c r="AH19" i="5"/>
  <c r="AH17" i="5"/>
  <c r="AH15" i="5"/>
  <c r="U54" i="13"/>
  <c r="V54" i="13"/>
  <c r="AG21" i="5"/>
  <c r="AF21" i="5"/>
  <c r="AE21" i="5"/>
  <c r="AG19" i="5"/>
  <c r="AF19" i="5"/>
  <c r="AE19" i="5"/>
  <c r="AG17" i="5"/>
  <c r="AF17" i="5"/>
  <c r="AE17" i="5"/>
  <c r="AG15" i="5"/>
  <c r="AF15" i="5"/>
  <c r="AE15" i="5"/>
  <c r="AG23" i="5"/>
  <c r="AF23" i="5"/>
  <c r="AE23" i="5"/>
  <c r="T106" i="14"/>
  <c r="T108" i="14"/>
  <c r="S106" i="14"/>
  <c r="Q106" i="14"/>
  <c r="Q108" i="14"/>
  <c r="R106" i="14"/>
  <c r="S54" i="13"/>
  <c r="S52" i="13"/>
  <c r="S17" i="13"/>
  <c r="S15" i="13"/>
  <c r="S105" i="14"/>
  <c r="S108" i="14"/>
  <c r="R54" i="13"/>
  <c r="R52" i="13"/>
  <c r="R17" i="13"/>
  <c r="R15" i="13"/>
  <c r="AI60" i="13"/>
  <c r="AI41" i="4"/>
  <c r="AI76" i="4"/>
  <c r="AI72" i="4"/>
  <c r="AI66" i="4"/>
  <c r="AI64" i="4"/>
  <c r="AI61" i="4"/>
  <c r="AI60" i="4"/>
  <c r="AI57" i="4"/>
  <c r="AI52" i="4"/>
  <c r="AI51" i="4"/>
  <c r="AI50" i="4"/>
  <c r="AI49" i="4"/>
  <c r="AI48" i="4"/>
  <c r="AI47" i="4"/>
  <c r="AI44" i="4"/>
  <c r="AI43" i="4"/>
  <c r="AI42" i="4"/>
  <c r="AI40" i="4"/>
  <c r="AI38" i="4"/>
  <c r="AI37" i="4"/>
  <c r="AI36" i="4"/>
  <c r="AI33" i="4"/>
  <c r="AI32" i="4"/>
  <c r="AI31" i="4"/>
  <c r="AI19" i="4"/>
  <c r="AI29" i="4"/>
  <c r="AI28" i="4"/>
  <c r="AI25" i="4"/>
  <c r="AI24" i="4"/>
  <c r="AI22" i="4"/>
  <c r="AI17" i="4"/>
  <c r="AI16" i="4"/>
  <c r="AI11" i="4"/>
  <c r="AI10" i="4"/>
  <c r="AI6" i="4"/>
  <c r="Q54" i="13"/>
  <c r="Q52" i="13"/>
  <c r="Q17" i="13"/>
  <c r="Q15" i="13"/>
  <c r="AJ64" i="13"/>
  <c r="AJ62" i="13"/>
  <c r="AJ60" i="13"/>
  <c r="AJ59" i="13"/>
  <c r="AJ56" i="13"/>
  <c r="AJ49" i="13"/>
  <c r="AJ48" i="13"/>
  <c r="AJ46" i="13"/>
  <c r="AJ45" i="13"/>
  <c r="AJ44" i="13"/>
  <c r="AJ42" i="13"/>
  <c r="AJ40" i="13"/>
  <c r="AJ39" i="13"/>
  <c r="AJ38" i="13"/>
  <c r="AJ37" i="13"/>
  <c r="AJ32" i="13"/>
  <c r="AJ30" i="13"/>
  <c r="AJ28" i="13"/>
  <c r="AJ27" i="13"/>
  <c r="AJ26" i="13"/>
  <c r="AJ25" i="13"/>
  <c r="AJ24" i="13"/>
  <c r="AJ22" i="13"/>
  <c r="AJ21" i="13"/>
  <c r="AJ20" i="13"/>
  <c r="AJ19" i="13"/>
  <c r="AJ12" i="13"/>
  <c r="AJ11" i="13"/>
  <c r="AJ10" i="13"/>
  <c r="AJ9" i="13"/>
  <c r="AJ8" i="13"/>
  <c r="AJ7" i="13"/>
  <c r="AJ5" i="13"/>
  <c r="Q6" i="5"/>
  <c r="F33" i="4"/>
  <c r="G33" i="4"/>
  <c r="H33" i="4"/>
  <c r="I33" i="4"/>
  <c r="O13" i="13"/>
  <c r="O17" i="13"/>
  <c r="AH21" i="13"/>
  <c r="AG21" i="13"/>
  <c r="AI62" i="13"/>
  <c r="AI59" i="13"/>
  <c r="AI56" i="13"/>
  <c r="AI49" i="13"/>
  <c r="AI48" i="13"/>
  <c r="AI46" i="13"/>
  <c r="AI45" i="13"/>
  <c r="AI44" i="13"/>
  <c r="AI40" i="13"/>
  <c r="AI39" i="13"/>
  <c r="AI38" i="13"/>
  <c r="AI37" i="13"/>
  <c r="AI30" i="13"/>
  <c r="AI28" i="13"/>
  <c r="AI27" i="13"/>
  <c r="AI26" i="13"/>
  <c r="AI25" i="13"/>
  <c r="AI22" i="13"/>
  <c r="AI21" i="13"/>
  <c r="AI20" i="13"/>
  <c r="AI19" i="13"/>
  <c r="AI12" i="13"/>
  <c r="AI11" i="13"/>
  <c r="AI10" i="13"/>
  <c r="AI9" i="13"/>
  <c r="AI8" i="13"/>
  <c r="AI7" i="13"/>
  <c r="AH10" i="13"/>
  <c r="AG10" i="13"/>
  <c r="AH46" i="13"/>
  <c r="AH28" i="13"/>
  <c r="AG46" i="13"/>
  <c r="AG28" i="13"/>
  <c r="M36" i="5"/>
  <c r="L36" i="5"/>
  <c r="K36" i="5"/>
  <c r="J36" i="5"/>
  <c r="I36" i="5"/>
  <c r="H36" i="5"/>
  <c r="G36" i="5"/>
  <c r="F36" i="5"/>
  <c r="E36" i="5"/>
  <c r="D36" i="5"/>
  <c r="C36" i="5"/>
  <c r="B36" i="5"/>
  <c r="AG34" i="5"/>
  <c r="AF34" i="5"/>
  <c r="AE34" i="5"/>
  <c r="AG32" i="5"/>
  <c r="AF32" i="5"/>
  <c r="AE32" i="5"/>
  <c r="AG30" i="5"/>
  <c r="AF30" i="5"/>
  <c r="AE30" i="5"/>
  <c r="AG28" i="5"/>
  <c r="AF28" i="5"/>
  <c r="AE28" i="5"/>
  <c r="AG9" i="5"/>
  <c r="AF9" i="5"/>
  <c r="AG8" i="5"/>
  <c r="AF8" i="5"/>
  <c r="AG5" i="5"/>
  <c r="AF5" i="5"/>
  <c r="AG4" i="5"/>
  <c r="AF4" i="5"/>
  <c r="AE9" i="5"/>
  <c r="AE8" i="5"/>
  <c r="AE5" i="5"/>
  <c r="AE4" i="5"/>
  <c r="M6" i="5"/>
  <c r="M10" i="5"/>
  <c r="M15" i="13"/>
  <c r="L6" i="5"/>
  <c r="L10" i="5"/>
  <c r="K6" i="5"/>
  <c r="K10" i="5"/>
  <c r="J6" i="5"/>
  <c r="J10" i="5"/>
  <c r="I6" i="5"/>
  <c r="I10" i="5"/>
  <c r="H6" i="5"/>
  <c r="H10" i="5"/>
  <c r="G6" i="5"/>
  <c r="G10" i="5"/>
  <c r="G15" i="13"/>
  <c r="F6" i="5"/>
  <c r="F10" i="5"/>
  <c r="E6" i="5"/>
  <c r="E10" i="5"/>
  <c r="D6" i="5"/>
  <c r="D10" i="5"/>
  <c r="C6" i="5"/>
  <c r="C10" i="5"/>
  <c r="C52" i="13"/>
  <c r="B6" i="5"/>
  <c r="B10" i="5"/>
  <c r="K63" i="13"/>
  <c r="O63" i="13"/>
  <c r="O52" i="13"/>
  <c r="K50" i="13"/>
  <c r="O50" i="13"/>
  <c r="O54" i="13"/>
  <c r="K41" i="13"/>
  <c r="O41" i="13"/>
  <c r="K23" i="13"/>
  <c r="K31" i="13"/>
  <c r="O31" i="13"/>
  <c r="O23" i="13"/>
  <c r="P63" i="13"/>
  <c r="N63" i="13"/>
  <c r="P52" i="13"/>
  <c r="N52" i="13"/>
  <c r="P50" i="13"/>
  <c r="P54" i="13"/>
  <c r="N50" i="13"/>
  <c r="N54" i="13"/>
  <c r="P41" i="13"/>
  <c r="N41" i="13"/>
  <c r="P31" i="13"/>
  <c r="N31" i="13"/>
  <c r="P23" i="13"/>
  <c r="N23" i="13"/>
  <c r="P15" i="13"/>
  <c r="O15" i="13"/>
  <c r="N15" i="13"/>
  <c r="P13" i="13"/>
  <c r="P17" i="13"/>
  <c r="N13" i="13"/>
  <c r="N17" i="13"/>
  <c r="AG7" i="13"/>
  <c r="AG8" i="13"/>
  <c r="AG9" i="13"/>
  <c r="AG11" i="13"/>
  <c r="AG12" i="13"/>
  <c r="AG19" i="13"/>
  <c r="AG20" i="13"/>
  <c r="AG22" i="13"/>
  <c r="AG25" i="13"/>
  <c r="AG26" i="13"/>
  <c r="AG27" i="13"/>
  <c r="AG30" i="13"/>
  <c r="AG37" i="13"/>
  <c r="AG38" i="13"/>
  <c r="AG39" i="13"/>
  <c r="AG40" i="13"/>
  <c r="AG44" i="13"/>
  <c r="AG45" i="13"/>
  <c r="AG48" i="13"/>
  <c r="AG49" i="13"/>
  <c r="AG56" i="13"/>
  <c r="AG59" i="13"/>
  <c r="AG60" i="13"/>
  <c r="AG62" i="13"/>
  <c r="M63" i="13"/>
  <c r="M50" i="13"/>
  <c r="M41" i="13"/>
  <c r="M31" i="13"/>
  <c r="M23" i="13"/>
  <c r="M13" i="13"/>
  <c r="L50" i="13"/>
  <c r="L13" i="13"/>
  <c r="L23" i="13"/>
  <c r="L31" i="13"/>
  <c r="L41" i="13"/>
  <c r="L63" i="13"/>
  <c r="AH40" i="13"/>
  <c r="AH39" i="13"/>
  <c r="AH38" i="13"/>
  <c r="AH37" i="13"/>
  <c r="J41" i="13"/>
  <c r="I41" i="13"/>
  <c r="H41" i="13"/>
  <c r="G41" i="13"/>
  <c r="F41" i="13"/>
  <c r="E41" i="13"/>
  <c r="D41" i="13"/>
  <c r="C41" i="13"/>
  <c r="B41" i="13"/>
  <c r="AH62" i="13"/>
  <c r="AH60" i="13"/>
  <c r="AH59" i="13"/>
  <c r="AH56" i="13"/>
  <c r="AH49" i="13"/>
  <c r="AH48" i="13"/>
  <c r="AH45" i="13"/>
  <c r="AH44" i="13"/>
  <c r="AH30" i="13"/>
  <c r="AH27" i="13"/>
  <c r="AH26" i="13"/>
  <c r="AH25" i="13"/>
  <c r="AH22" i="13"/>
  <c r="AH20" i="13"/>
  <c r="AH19" i="13"/>
  <c r="AH12" i="13"/>
  <c r="AH11" i="13"/>
  <c r="AH9" i="13"/>
  <c r="AH8" i="13"/>
  <c r="AH7" i="13"/>
  <c r="B50" i="13"/>
  <c r="J63" i="13"/>
  <c r="I63" i="13"/>
  <c r="H63" i="13"/>
  <c r="F63" i="13"/>
  <c r="E63" i="13"/>
  <c r="D63" i="13"/>
  <c r="C63" i="13"/>
  <c r="B63" i="13"/>
  <c r="I50" i="13"/>
  <c r="H50" i="13"/>
  <c r="F50" i="13"/>
  <c r="E50" i="13"/>
  <c r="D50" i="13"/>
  <c r="C50" i="13"/>
  <c r="J50" i="13"/>
  <c r="J31" i="13"/>
  <c r="I31" i="13"/>
  <c r="H31" i="13"/>
  <c r="F31" i="13"/>
  <c r="E31" i="13"/>
  <c r="D31" i="13"/>
  <c r="C31" i="13"/>
  <c r="B31" i="13"/>
  <c r="I23" i="13"/>
  <c r="H23" i="13"/>
  <c r="F23" i="13"/>
  <c r="E23" i="13"/>
  <c r="D23" i="13"/>
  <c r="C23" i="13"/>
  <c r="B23" i="13"/>
  <c r="J23" i="13"/>
  <c r="F13" i="13"/>
  <c r="E13" i="13"/>
  <c r="D13" i="13"/>
  <c r="C13" i="13"/>
  <c r="B13" i="13"/>
  <c r="J13" i="13"/>
  <c r="I13" i="13"/>
  <c r="H13" i="13"/>
  <c r="G63" i="13"/>
  <c r="G50" i="13"/>
  <c r="G31" i="13"/>
  <c r="G23" i="13"/>
  <c r="G13" i="13"/>
  <c r="AH43" i="13"/>
  <c r="AJ43" i="13"/>
  <c r="AJ52" i="13"/>
  <c r="AG43" i="13"/>
  <c r="AI43" i="13"/>
  <c r="AI50" i="13"/>
  <c r="F106" i="14"/>
  <c r="AG13" i="13"/>
  <c r="C54" i="13"/>
  <c r="AG41" i="13"/>
  <c r="AI23" i="13"/>
  <c r="J54" i="13"/>
  <c r="AJ63" i="13"/>
  <c r="AI41" i="13"/>
  <c r="AJ13" i="13"/>
  <c r="AJ17" i="13"/>
  <c r="AG31" i="13"/>
  <c r="AH31" i="13"/>
  <c r="AG63" i="13"/>
  <c r="AF6" i="5"/>
  <c r="AF10" i="5"/>
  <c r="AH5" i="13"/>
  <c r="AH15" i="13"/>
  <c r="R105" i="14"/>
  <c r="R108" i="14"/>
  <c r="AJ31" i="13"/>
  <c r="AG6" i="5"/>
  <c r="AG10" i="5"/>
  <c r="AI5" i="13"/>
  <c r="AF36" i="5"/>
  <c r="AJ15" i="13"/>
  <c r="AH13" i="13"/>
  <c r="I17" i="13"/>
  <c r="J15" i="13"/>
  <c r="M54" i="13"/>
  <c r="D106" i="14"/>
  <c r="E52" i="13"/>
  <c r="E17" i="13"/>
  <c r="H52" i="13"/>
  <c r="H17" i="13"/>
  <c r="H15" i="13"/>
  <c r="H54" i="13"/>
  <c r="L15" i="13"/>
  <c r="L54" i="13"/>
  <c r="L52" i="13"/>
  <c r="D15" i="13"/>
  <c r="D52" i="13"/>
  <c r="F15" i="13"/>
  <c r="F52" i="13"/>
  <c r="B52" i="13"/>
  <c r="B54" i="13"/>
  <c r="B17" i="13"/>
  <c r="B15" i="13"/>
  <c r="M52" i="13"/>
  <c r="P106" i="14"/>
  <c r="D17" i="13"/>
  <c r="M17" i="13"/>
  <c r="AE6" i="5"/>
  <c r="AE10" i="5"/>
  <c r="AG5" i="13"/>
  <c r="AG15" i="13"/>
  <c r="AE36" i="5"/>
  <c r="D54" i="13"/>
  <c r="AG50" i="13"/>
  <c r="AG23" i="13"/>
  <c r="AH41" i="13"/>
  <c r="J17" i="13"/>
  <c r="AG36" i="5"/>
  <c r="AI63" i="13"/>
  <c r="L17" i="13"/>
  <c r="AJ50" i="13"/>
  <c r="AJ54" i="13"/>
  <c r="I106" i="14"/>
  <c r="F54" i="13"/>
  <c r="AH63" i="13"/>
  <c r="AJ41" i="13"/>
  <c r="AI31" i="13"/>
  <c r="K17" i="13"/>
  <c r="K52" i="13"/>
  <c r="K54" i="13"/>
  <c r="K15" i="13"/>
  <c r="F17" i="13"/>
  <c r="G54" i="13"/>
  <c r="K106" i="14"/>
  <c r="AH50" i="13"/>
  <c r="G17" i="13"/>
  <c r="C17" i="13"/>
  <c r="M106" i="14"/>
  <c r="E54" i="13"/>
  <c r="E15" i="13"/>
  <c r="AI13" i="13"/>
  <c r="I52" i="13"/>
  <c r="G52" i="13"/>
  <c r="C15" i="13"/>
  <c r="AH23" i="13"/>
  <c r="AJ23" i="13"/>
  <c r="G106" i="14"/>
  <c r="J52" i="13"/>
  <c r="I54" i="13"/>
  <c r="I15" i="13"/>
  <c r="AH17" i="13"/>
  <c r="B106" i="14"/>
  <c r="AI17" i="13"/>
  <c r="N106" i="14"/>
  <c r="N105" i="14"/>
  <c r="AI54" i="13"/>
  <c r="AH52" i="13"/>
  <c r="AI15" i="13"/>
  <c r="AI52" i="13"/>
  <c r="AH54" i="13"/>
  <c r="P105" i="14"/>
  <c r="P108" i="14"/>
  <c r="AG17" i="13"/>
  <c r="H106" i="14"/>
  <c r="AG54" i="13"/>
  <c r="C106" i="14"/>
  <c r="O106" i="14"/>
  <c r="AG52" i="13"/>
  <c r="E106" i="14"/>
  <c r="J106" i="14"/>
  <c r="L106" i="14"/>
  <c r="AG106" i="14"/>
  <c r="AE106" i="14"/>
  <c r="AH106" i="14"/>
  <c r="AF106" i="14"/>
  <c r="B105" i="14"/>
  <c r="B108" i="14"/>
  <c r="F105" i="14"/>
  <c r="F108" i="14"/>
  <c r="I105" i="14"/>
  <c r="I108" i="14"/>
  <c r="C105" i="14"/>
  <c r="C108" i="14"/>
  <c r="M105" i="14"/>
  <c r="M108" i="14"/>
  <c r="J105" i="14"/>
  <c r="J108" i="14"/>
  <c r="L105" i="14"/>
  <c r="L108" i="14"/>
  <c r="E105" i="14"/>
  <c r="E108" i="14"/>
  <c r="D105" i="14"/>
  <c r="D108" i="14"/>
  <c r="K105" i="14"/>
  <c r="K108" i="14"/>
  <c r="H105" i="14"/>
  <c r="H108" i="14"/>
  <c r="G105" i="14"/>
  <c r="G108" i="14"/>
  <c r="O105" i="14"/>
  <c r="O108" i="14"/>
  <c r="N108" i="14"/>
  <c r="AF105" i="14"/>
  <c r="AF108" i="14"/>
  <c r="AG105" i="14"/>
  <c r="AG108" i="14"/>
  <c r="AH105" i="14"/>
  <c r="AH108" i="14"/>
  <c r="AE105" i="14"/>
  <c r="AE108" i="14"/>
</calcChain>
</file>

<file path=xl/sharedStrings.xml><?xml version="1.0" encoding="utf-8"?>
<sst xmlns="http://schemas.openxmlformats.org/spreadsheetml/2006/main" count="1673" uniqueCount="383">
  <si>
    <t>NXP Semiconductors</t>
  </si>
  <si>
    <t>Q2 2010</t>
  </si>
  <si>
    <t>Q3 2010</t>
  </si>
  <si>
    <t>Standard Products</t>
  </si>
  <si>
    <t>Corporate and Other</t>
  </si>
  <si>
    <t>Divested Home Activities</t>
  </si>
  <si>
    <t>Total NXP revenue</t>
  </si>
  <si>
    <t>($ in millions)</t>
  </si>
  <si>
    <t>Q1 2010</t>
  </si>
  <si>
    <t>Revenue</t>
  </si>
  <si>
    <t>Gross profit</t>
  </si>
  <si>
    <t>Operating income (loss)</t>
  </si>
  <si>
    <t>GAAP gross profit</t>
  </si>
  <si>
    <t>Non-GAAP gross profit</t>
  </si>
  <si>
    <t>PPA effects</t>
  </si>
  <si>
    <t>Restructuring</t>
  </si>
  <si>
    <t>Automotive</t>
  </si>
  <si>
    <t>Identification</t>
  </si>
  <si>
    <t>Total HPMS</t>
  </si>
  <si>
    <t>Q4 2010</t>
  </si>
  <si>
    <t>     Product Revenue</t>
  </si>
  <si>
    <t>Impairment</t>
  </si>
  <si>
    <t>Cost of revenue</t>
  </si>
  <si>
    <t>Total operating expenses</t>
  </si>
  <si>
    <t>Other income (expense)</t>
  </si>
  <si>
    <t>Financial income (expense):</t>
  </si>
  <si>
    <t>Income (loss) before income taxes</t>
  </si>
  <si>
    <t>Results relating to equity-accounted investees</t>
  </si>
  <si>
    <t>Income (loss) from continuing operations</t>
  </si>
  <si>
    <t>Net income (loss)</t>
  </si>
  <si>
    <t>Net income (loss) attributable to stockholders</t>
  </si>
  <si>
    <t>Net income (loss) attributable to stockholders per common share in $:</t>
  </si>
  <si>
    <t>Basic earnings per common share in $</t>
  </si>
  <si>
    <t xml:space="preserve">Net income (loss) </t>
  </si>
  <si>
    <t>Diluted earnings per common share in $</t>
  </si>
  <si>
    <t xml:space="preserve">Income (loss) from continuing operations </t>
  </si>
  <si>
    <t>Weighted average number of shares of common stock used in computing per share amounts (in thousands):</t>
  </si>
  <si>
    <t xml:space="preserve"> - Basic</t>
  </si>
  <si>
    <t xml:space="preserve"> - Diluted</t>
  </si>
  <si>
    <t>Assets</t>
  </si>
  <si>
    <t>Current assets:</t>
  </si>
  <si>
    <t>Cash and cash equivalents</t>
  </si>
  <si>
    <t>Assets held for sale</t>
  </si>
  <si>
    <t>Current assets of discontinued operations</t>
  </si>
  <si>
    <t>Inventories</t>
  </si>
  <si>
    <t>Other current assets</t>
  </si>
  <si>
    <t>Total current assets</t>
  </si>
  <si>
    <t>Non-current assets:</t>
  </si>
  <si>
    <t>Non-current assets of discontinued operations</t>
  </si>
  <si>
    <t>Other non-current assets</t>
  </si>
  <si>
    <t>Property, plant and equipment</t>
  </si>
  <si>
    <t>Goodwill</t>
  </si>
  <si>
    <t>Total non-current assets</t>
  </si>
  <si>
    <t>Total assets</t>
  </si>
  <si>
    <t>Liabilities and equity</t>
  </si>
  <si>
    <t>Current liabilities:</t>
  </si>
  <si>
    <t>Accounts payable</t>
  </si>
  <si>
    <t>Liabilities held for sale</t>
  </si>
  <si>
    <t>Current liabilities of discontinued operations</t>
  </si>
  <si>
    <t>Accrued liabilities</t>
  </si>
  <si>
    <t>Short-term debt</t>
  </si>
  <si>
    <t>Total current liabilities</t>
  </si>
  <si>
    <t>Non-current liabilities:</t>
  </si>
  <si>
    <t>Long-term debt</t>
  </si>
  <si>
    <t>Non-current liabilities of discontinued operations</t>
  </si>
  <si>
    <t>Other non-current liabilities</t>
  </si>
  <si>
    <t>Total non-current liabilities</t>
  </si>
  <si>
    <t>Non-controlling interests</t>
  </si>
  <si>
    <t>Stockholder's equity</t>
  </si>
  <si>
    <t>Total equity</t>
  </si>
  <si>
    <t>Total liabilities and equity</t>
  </si>
  <si>
    <t>Cash Flows from operating activities</t>
  </si>
  <si>
    <t>(Income) loss from discontinued operations, net of tax</t>
  </si>
  <si>
    <t>Depreciation and amortization</t>
  </si>
  <si>
    <t>Net (gain) loss on sale of assets</t>
  </si>
  <si>
    <t>Results relating to equity accounted investees</t>
  </si>
  <si>
    <t>Other items</t>
  </si>
  <si>
    <t>Net cash provided by (used for) operating activities</t>
  </si>
  <si>
    <t>Cash flows from investing activities:</t>
  </si>
  <si>
    <t>Capital expenditures on property, plant and equipment</t>
  </si>
  <si>
    <t>Proceeds from disposals of property, plant and equipment</t>
  </si>
  <si>
    <t>Proceeds from disposals of assets held for sale</t>
  </si>
  <si>
    <t>Proceeds from (cash payments related to) sale of interests in businesses</t>
  </si>
  <si>
    <t>Net cash (used for) provided by investing activities</t>
  </si>
  <si>
    <t>Cash flows from financing activities:</t>
  </si>
  <si>
    <t>Net (repayments) borrowings of short-term debt</t>
  </si>
  <si>
    <t>Amounts drawn under the revolving credit facility</t>
  </si>
  <si>
    <t>Repayments under the revolving credit facility</t>
  </si>
  <si>
    <t>Repurchase of long-term debt</t>
  </si>
  <si>
    <t>Net proceeds from the issuance of long-term debt</t>
  </si>
  <si>
    <t>Principal payments on long-term debt</t>
  </si>
  <si>
    <t>Net proceeds from the issuance of common stock</t>
  </si>
  <si>
    <t>Net cash provided by (used for) financing activities</t>
  </si>
  <si>
    <t>Net cash provided by (used for) continuing operations</t>
  </si>
  <si>
    <t>Cash flows from discontinued operations:</t>
  </si>
  <si>
    <t>Net cash provided by (used for) investing activities</t>
  </si>
  <si>
    <t>Net cash provided by (used for) discontinued operations</t>
  </si>
  <si>
    <t>Net cash provided by (used for) continuing and discontinued operations</t>
  </si>
  <si>
    <t>Effect of changes in exchange  rate on cash positions</t>
  </si>
  <si>
    <t>Increase (decrease) in cash and cash equivalents</t>
  </si>
  <si>
    <t>Cash and cash equivalents at beginning of period</t>
  </si>
  <si>
    <t>Cash and cash equivalents at  end of period-continuing operations</t>
  </si>
  <si>
    <t>Research and development</t>
  </si>
  <si>
    <t>Net Income</t>
  </si>
  <si>
    <t>Reconciling items to EBITDA:</t>
  </si>
  <si>
    <r>
      <t xml:space="preserve">     </t>
    </r>
    <r>
      <rPr>
        <sz val="10"/>
        <color indexed="8"/>
        <rFont val="Arial"/>
        <family val="2"/>
      </rPr>
      <t>Depreciation</t>
    </r>
  </si>
  <si>
    <t xml:space="preserve">     Amortization</t>
  </si>
  <si>
    <t>EBITDA</t>
  </si>
  <si>
    <t>Results of equity-accounted investees</t>
  </si>
  <si>
    <t>Adjusted EBITDA</t>
  </si>
  <si>
    <t>restructuring</t>
  </si>
  <si>
    <t>other incidental items</t>
  </si>
  <si>
    <t>-</t>
  </si>
  <si>
    <t xml:space="preserve">Income (loss) from discontinued operations </t>
  </si>
  <si>
    <t>Income (loss) from discontinued operations</t>
  </si>
  <si>
    <t>Less: cash and cash equivalents at end of period-discontinued operations</t>
  </si>
  <si>
    <t>Cash and cash equivalents at end of period</t>
  </si>
  <si>
    <t>Q1 2011</t>
  </si>
  <si>
    <t>GAAP Condensed consolidated statements of operations (unaudited)</t>
  </si>
  <si>
    <t>Condensed consolidated balance sheets (unaudited)</t>
  </si>
  <si>
    <t>Condensed consolidated statements of cash flows (unaudited)</t>
  </si>
  <si>
    <t>Revenue by Segment (unaudited)</t>
  </si>
  <si>
    <t>EBITDA and Adjusted EBITDA (unaudited)</t>
  </si>
  <si>
    <t xml:space="preserve">Financial Reconciliation - GAAP to non-GAAP (unaudited) </t>
  </si>
  <si>
    <t>Net (income) loss attributable to non-controlling interests</t>
  </si>
  <si>
    <t>Adjustments to reconcile net income (loss) to net cash provided by (used for):</t>
  </si>
  <si>
    <t>Q2 2011</t>
  </si>
  <si>
    <t>(Gain) loss on extinguishment of debt</t>
  </si>
  <si>
    <t>Cash proceeds from exercise of stock options</t>
  </si>
  <si>
    <t xml:space="preserve">  (Increase) decrease in trade receivables</t>
  </si>
  <si>
    <t xml:space="preserve">  (Increase) decrease in inventories</t>
  </si>
  <si>
    <t xml:space="preserve">  Increase (decrease) in trade payables</t>
  </si>
  <si>
    <t xml:space="preserve">  (Increase) decrease in other receivables</t>
  </si>
  <si>
    <t xml:space="preserve">  Increase (decrease) in other payables</t>
  </si>
  <si>
    <t xml:space="preserve">Exchange differences </t>
  </si>
  <si>
    <t>Q3 2011</t>
  </si>
  <si>
    <t>Purchase of treasury shares</t>
  </si>
  <si>
    <t>Q4 2011</t>
  </si>
  <si>
    <t>Benefit (provision) for income taxes</t>
  </si>
  <si>
    <t>Income (loss) from discontinued operations, net of tax</t>
  </si>
  <si>
    <t xml:space="preserve">   Income (loss) from discontinued operations</t>
  </si>
  <si>
    <t xml:space="preserve">  Financial (income) expense</t>
  </si>
  <si>
    <t>Trailing 12 month adjusted EBITDA</t>
  </si>
  <si>
    <t xml:space="preserve">    (Benefit) provision for income taxes</t>
  </si>
  <si>
    <t>Q1 2012</t>
  </si>
  <si>
    <t>Selling, general and administrative</t>
  </si>
  <si>
    <t>High Performance Mixed Signal</t>
  </si>
  <si>
    <t>Revenue - High Performance Mixed Signal Focus Areas (unaudited)</t>
  </si>
  <si>
    <t>Q2 2012</t>
  </si>
  <si>
    <t>Q3 2012</t>
  </si>
  <si>
    <t>Q4 2012</t>
  </si>
  <si>
    <t>Identified intangible assets</t>
  </si>
  <si>
    <t>Other incidentals</t>
  </si>
  <si>
    <t>Other adjustments</t>
  </si>
  <si>
    <t>GAAP Gross Margin</t>
  </si>
  <si>
    <t>Non-GAAP Gross Margin</t>
  </si>
  <si>
    <t>GAAP research and development</t>
  </si>
  <si>
    <t>Non-GAAP research and development</t>
  </si>
  <si>
    <t>GAAP selling, general and administrative</t>
  </si>
  <si>
    <t>GAAP operating income (loss)</t>
  </si>
  <si>
    <t>Non-GAAP operating income (loss)</t>
  </si>
  <si>
    <t>GAAP Operating Margin</t>
  </si>
  <si>
    <t>Non-GAAP Operating Margin</t>
  </si>
  <si>
    <t>GAAP financial income (expense)</t>
  </si>
  <si>
    <t>Foreign exchange gain (loss) on debt</t>
  </si>
  <si>
    <t>Gain (loss) on extinguishment of long term debt</t>
  </si>
  <si>
    <t>Other financial expense</t>
  </si>
  <si>
    <t>Non-GAAP Financial income (expense)</t>
  </si>
  <si>
    <t>High Performance Mixed Signal (HPMS)</t>
  </si>
  <si>
    <t>Product Revenue</t>
  </si>
  <si>
    <t>Total Revenue</t>
  </si>
  <si>
    <t>HPMS Revenue</t>
  </si>
  <si>
    <t>Percent of Total Revenue</t>
  </si>
  <si>
    <t>HPMS segment GAAP gross profit</t>
  </si>
  <si>
    <t>HPMS segment non-GAAP gross profit</t>
  </si>
  <si>
    <t>HPMS segment GAAP gross margin</t>
  </si>
  <si>
    <t>HPMS segment non-GAAP gross margin</t>
  </si>
  <si>
    <t>HPMS segment GAAP operating profit</t>
  </si>
  <si>
    <t>HPMS segment non-GAAP operating profit</t>
  </si>
  <si>
    <t>HPMS segment GAAP operating margin</t>
  </si>
  <si>
    <t>HPMS segment non-GAAP operating margin</t>
  </si>
  <si>
    <t>Standard Products Revenue</t>
  </si>
  <si>
    <t>Standard Products segment GAAP gross margin</t>
  </si>
  <si>
    <t>Standard Products segment non-GAAP gross margin</t>
  </si>
  <si>
    <t>Standard Products segment GAAP operating margin</t>
  </si>
  <si>
    <t>Standard Products segment non-GAAP operating margin</t>
  </si>
  <si>
    <t>Corporate and Other Revenue</t>
  </si>
  <si>
    <t>Corporate and Other segment GAAP gross margin</t>
  </si>
  <si>
    <t>Corporate and Other segment non-GAAP gross margin</t>
  </si>
  <si>
    <t>Corporate and Other segment GAAP operating margin</t>
  </si>
  <si>
    <t>Corporate and Other segment non-GAAP operating margin</t>
  </si>
  <si>
    <t>Divested Home Activities Revenue</t>
  </si>
  <si>
    <t>Divested Home Activities segment GAAP gross profit</t>
  </si>
  <si>
    <t>Divested Home Activities segment non-GAAP gross profit</t>
  </si>
  <si>
    <t>Divested Home Activities segment GAAP gross margin</t>
  </si>
  <si>
    <t>Divested Home Activities segment non-GAAP gross margin</t>
  </si>
  <si>
    <t>Divested Home Activities segment GAAP operating profit</t>
  </si>
  <si>
    <t>Divested Home Activities segment non-GAAP operating profit</t>
  </si>
  <si>
    <t>Divested Home Activities segment GAAP operating margin</t>
  </si>
  <si>
    <t>Divested Home Activities segment non-GAAP operating margin</t>
  </si>
  <si>
    <t>Corporate and Other segment GAAP gross profit</t>
  </si>
  <si>
    <t>Corporate and Other segment non-GAAP gross profit</t>
  </si>
  <si>
    <t>Corporate and Other segment GAAP operating profit</t>
  </si>
  <si>
    <t>Corporate and Other segment non-GAAP operating profit</t>
  </si>
  <si>
    <t>Standard Products segment GAAP gross profit</t>
  </si>
  <si>
    <t>Standard Products segment non-GAAP gross profit</t>
  </si>
  <si>
    <t>Standard Products segment GAAP operating profit</t>
  </si>
  <si>
    <t>Standard Products segment non-GAAP operating profit</t>
  </si>
  <si>
    <t>Industrial &amp; Infrastructure</t>
  </si>
  <si>
    <t>Portable &amp; Computing</t>
  </si>
  <si>
    <t>GAAP other income (expense)</t>
  </si>
  <si>
    <t>Non-GAAP other income (expense)</t>
  </si>
  <si>
    <t>Non-GAAP selling, general and administrative</t>
  </si>
  <si>
    <t xml:space="preserve">   Other adjustments</t>
  </si>
  <si>
    <t>Purchase of identified intangible assets</t>
  </si>
  <si>
    <t>Accounts receivable - net</t>
  </si>
  <si>
    <t>Stock-based compensation</t>
  </si>
  <si>
    <t>Proceeds from return of equity investment</t>
  </si>
  <si>
    <t>Q1 2013</t>
  </si>
  <si>
    <t>Q2 2013</t>
  </si>
  <si>
    <t>Q3 2013</t>
  </si>
  <si>
    <t>Q4 2013</t>
  </si>
  <si>
    <t>Free Cash Flow (unaudited)</t>
  </si>
  <si>
    <t xml:space="preserve">Net cash provided by (used for) operating activities </t>
  </si>
  <si>
    <t>Non-GAAP free cash flow</t>
  </si>
  <si>
    <t>Non-GAAP free cash flow as a percent of Revenue</t>
  </si>
  <si>
    <t xml:space="preserve">   Net capital expenditures on property, plant and equipment</t>
  </si>
  <si>
    <t>Purchase of non-controlling interest shares</t>
  </si>
  <si>
    <t>Q1 2014</t>
  </si>
  <si>
    <t>Q2 2014</t>
  </si>
  <si>
    <t>Q3 2014</t>
  </si>
  <si>
    <t>Q4 2014</t>
  </si>
  <si>
    <t>Non-Cash Financing</t>
  </si>
  <si>
    <t>Exchange of Term Loan C for Term Loan D</t>
  </si>
  <si>
    <t>Exchange of Term Loan A1 for Term Loan E</t>
  </si>
  <si>
    <t>Secure Identification Solutions</t>
  </si>
  <si>
    <t>Secure Connected Devices</t>
  </si>
  <si>
    <t>Revenue structure 2014</t>
  </si>
  <si>
    <t>Revenue structure 2015</t>
  </si>
  <si>
    <t>Other</t>
  </si>
  <si>
    <t>Proceeds from the sale of warrants</t>
  </si>
  <si>
    <t>Cash paid for Notes hedge derivatives</t>
  </si>
  <si>
    <t>Non-cash interest expense on convertible Notes</t>
  </si>
  <si>
    <t>Changes in fair value of warrant liability</t>
  </si>
  <si>
    <t>Q1 2015</t>
  </si>
  <si>
    <t>Q2 2015</t>
  </si>
  <si>
    <t>Q3 2015</t>
  </si>
  <si>
    <t>Q4 2015</t>
  </si>
  <si>
    <t>Hold-back payments on prior acquisitions</t>
  </si>
  <si>
    <t xml:space="preserve">  Increase (decrease) in accounts payable and accrued liabilities</t>
  </si>
  <si>
    <t>Purchase of interests in businesses, net of cash acquired</t>
  </si>
  <si>
    <t>Proceeds from the issuance of long-term debt</t>
  </si>
  <si>
    <t>Cash paid for debt issuance costs</t>
  </si>
  <si>
    <t xml:space="preserve">  Other financial income (expense)</t>
  </si>
  <si>
    <t>As of Q4 2015, this line item is included in 'Other non-current assets'.</t>
  </si>
  <si>
    <t>As of Q4 2015, the working capital of the cash flow is structured according to the external reported 20F cash flow:</t>
  </si>
  <si>
    <t xml:space="preserve">  (Increase) decrease in other non-current assets</t>
  </si>
  <si>
    <t>Trade payables, other payables and the deferred tax liabilities are grouped in 'Increase (decrease) in accounts payable and accrued liabilities'.</t>
  </si>
  <si>
    <t>Trade receivables and the current parts of both other receivables and deferred tax assets are grouped in '(Increase) decrease in receivables'.</t>
  </si>
  <si>
    <t>The non-current parts of both other receivables and deferred tax assets are grouped in '(Increase) decrease in other non-current assets'.</t>
  </si>
  <si>
    <t>Merger-related costs</t>
  </si>
  <si>
    <t>GAAP amortization of acquisition-related intangible assets</t>
  </si>
  <si>
    <t>Non-GAAP amortization of acquisition-related intangible assets</t>
  </si>
  <si>
    <t>1)</t>
  </si>
  <si>
    <t>2)</t>
  </si>
  <si>
    <t>3)</t>
  </si>
  <si>
    <t>Amortization of debt issuance costs</t>
  </si>
  <si>
    <t xml:space="preserve">Purchase accounting effect on inventory  </t>
  </si>
  <si>
    <r>
      <t xml:space="preserve">  Interest income (expense), net </t>
    </r>
    <r>
      <rPr>
        <sz val="9"/>
        <color rgb="FFFF0000"/>
        <rFont val="Arial"/>
        <family val="2"/>
      </rPr>
      <t>(3)</t>
    </r>
  </si>
  <si>
    <r>
      <t xml:space="preserve">Amortization of acquisition-related intangible assets </t>
    </r>
    <r>
      <rPr>
        <sz val="9"/>
        <color rgb="FFFF0000"/>
        <rFont val="Arial"/>
        <family val="2"/>
      </rPr>
      <t>(2)</t>
    </r>
  </si>
  <si>
    <r>
      <t xml:space="preserve">  Foreign exchange gain (loss) </t>
    </r>
    <r>
      <rPr>
        <sz val="9"/>
        <color rgb="FFFF0000"/>
        <rFont val="Arial"/>
        <family val="2"/>
      </rPr>
      <t>(3)</t>
    </r>
  </si>
  <si>
    <r>
      <t xml:space="preserve">  Changes in fair value of warrant liability </t>
    </r>
    <r>
      <rPr>
        <sz val="9"/>
        <color rgb="FFFF0000"/>
        <rFont val="Arial"/>
        <family val="2"/>
      </rPr>
      <t>(3)</t>
    </r>
  </si>
  <si>
    <t>As of Q4 2015, these line items are shown separately due to the restructuring activity as a result of our merger with FSL.  Prior to Q4 2015 these amounts were included in 'Accrued liabilities' and 'Other non-current liabilities'</t>
  </si>
  <si>
    <t>As of Q4 2015, this line item is shown separately due to materiality considerations.  Prior to Q4 2015 these amounts are included in 'Other non-current liabilities'.</t>
  </si>
  <si>
    <t>As of Q4 2015, this line item is shown separatly due to the signifigance of the activity.  Prior to Q4 2015 this activity was included in 'Selling, general and administrative'.</t>
  </si>
  <si>
    <t>As of Q4 2015, these line items are included in 'Other financial income (expense)'.</t>
  </si>
  <si>
    <t xml:space="preserve">     - Trade receivables and the current parts of both other receivables and deferred tax assets are grouped in '(Increase) decrease in receivables'.</t>
  </si>
  <si>
    <t xml:space="preserve">     - The non-current parts of both other receivables and deferred tax assets are grouped in '(Increase) decrease in other non-current assets'.</t>
  </si>
  <si>
    <t xml:space="preserve">     - Trade payables, other payables and the deferred tax liabilities are grouped in 'Increase (decrease) in accounts payable and accrued liabilities'.</t>
  </si>
  <si>
    <r>
      <rPr>
        <sz val="9"/>
        <color rgb="FFFF0000"/>
        <rFont val="Arial"/>
        <family val="2"/>
      </rPr>
      <t xml:space="preserve">2) </t>
    </r>
    <r>
      <rPr>
        <sz val="9"/>
        <color indexed="8"/>
        <rFont val="Arial"/>
        <family val="2"/>
      </rPr>
      <t>Amortization of acquisition-related intangible assets</t>
    </r>
  </si>
  <si>
    <r>
      <rPr>
        <sz val="9"/>
        <color rgb="FFFF0000"/>
        <rFont val="Arial"/>
        <family val="2"/>
      </rPr>
      <t>3)</t>
    </r>
    <r>
      <rPr>
        <sz val="9"/>
        <color indexed="8"/>
        <rFont val="Arial"/>
        <family val="2"/>
      </rPr>
      <t xml:space="preserve">  Interest income (expense), net; Foreign exchange gain (loss); Changes in fair value of warrant liability</t>
    </r>
  </si>
  <si>
    <r>
      <t xml:space="preserve">Changes in deferred taxes </t>
    </r>
    <r>
      <rPr>
        <sz val="9"/>
        <color rgb="FFFF0000"/>
        <rFont val="Arial"/>
        <family val="2"/>
      </rPr>
      <t>2)</t>
    </r>
  </si>
  <si>
    <r>
      <t xml:space="preserve">Merger-related costs </t>
    </r>
    <r>
      <rPr>
        <sz val="10"/>
        <color rgb="FFFF0000"/>
        <rFont val="Arial"/>
        <family val="2"/>
      </rPr>
      <t>2)</t>
    </r>
  </si>
  <si>
    <r>
      <rPr>
        <sz val="9"/>
        <color rgb="FFFF0000"/>
        <rFont val="Arial"/>
        <family val="2"/>
      </rPr>
      <t>2)</t>
    </r>
    <r>
      <rPr>
        <sz val="9"/>
        <rFont val="Arial"/>
        <family val="2"/>
      </rPr>
      <t xml:space="preserve"> I</t>
    </r>
    <r>
      <rPr>
        <sz val="9"/>
        <color indexed="8"/>
        <rFont val="Arial"/>
        <family val="2"/>
      </rPr>
      <t>n conjunction with the merger of FSL, certain financial reporting requirements and to align presentation with our 20-F, the following changes have been made:</t>
    </r>
  </si>
  <si>
    <r>
      <rPr>
        <sz val="9"/>
        <color rgb="FFFF0000"/>
        <rFont val="Arial"/>
        <family val="2"/>
      </rPr>
      <t>3)</t>
    </r>
    <r>
      <rPr>
        <sz val="9"/>
        <color theme="1"/>
        <rFont val="Arial"/>
        <family val="2"/>
      </rPr>
      <t xml:space="preserve"> Includes the recognition of the gain on the sale of the RF Power and Bipolar businesses.</t>
    </r>
  </si>
  <si>
    <r>
      <rPr>
        <sz val="9"/>
        <color rgb="FFFF0000"/>
        <rFont val="Arial"/>
        <family val="2"/>
      </rPr>
      <t xml:space="preserve">2) </t>
    </r>
    <r>
      <rPr>
        <sz val="9"/>
        <rFont val="Arial"/>
        <family val="2"/>
      </rPr>
      <t>Merger related expenses has been broken out in a separate line for presentation purposes, prior to Q1 2015 these amounts were included in the 'other incidentals items' line.</t>
    </r>
  </si>
  <si>
    <r>
      <t>Changes in operating assets and Liabilities:</t>
    </r>
    <r>
      <rPr>
        <sz val="9"/>
        <color rgb="FFFF0000"/>
        <rFont val="Arial"/>
        <family val="2"/>
      </rPr>
      <t xml:space="preserve"> 2)</t>
    </r>
  </si>
  <si>
    <r>
      <t>Dividends paid to non-controlling interests</t>
    </r>
    <r>
      <rPr>
        <vertAlign val="superscript"/>
        <sz val="9"/>
        <color rgb="FFFF0000"/>
        <rFont val="Arial"/>
        <family val="2"/>
      </rPr>
      <t xml:space="preserve"> </t>
    </r>
    <r>
      <rPr>
        <sz val="10"/>
        <color rgb="FFFF0000"/>
        <rFont val="Arial"/>
        <family val="2"/>
      </rPr>
      <t>1)</t>
    </r>
  </si>
  <si>
    <r>
      <rPr>
        <sz val="9"/>
        <color rgb="FFFF0000"/>
        <rFont val="Arial"/>
        <family val="2"/>
      </rPr>
      <t>1)</t>
    </r>
    <r>
      <rPr>
        <sz val="9"/>
        <color indexed="8"/>
        <rFont val="Times New Roman"/>
        <family val="1"/>
      </rPr>
      <t> </t>
    </r>
    <r>
      <rPr>
        <sz val="9"/>
        <color indexed="8"/>
        <rFont val="Arial"/>
        <family val="2"/>
      </rPr>
      <t>Dividends paid to non-controlling interests have been reclassified from operating activities to financing activities to align with the guidance provided by ASC Topic 810 that classifies non-controlling interests within equity.</t>
    </r>
  </si>
  <si>
    <r>
      <rPr>
        <sz val="9"/>
        <color rgb="FFFF0000"/>
        <rFont val="Arial"/>
        <family val="2"/>
      </rPr>
      <t>1)</t>
    </r>
    <r>
      <rPr>
        <sz val="9"/>
        <rFont val="Arial"/>
        <family val="2"/>
      </rPr>
      <t xml:space="preserve"> </t>
    </r>
    <r>
      <rPr>
        <sz val="9"/>
        <color theme="1"/>
        <rFont val="Arial"/>
        <family val="2"/>
      </rPr>
      <t>Includes Purchase Accounting effect on inventory that will be amortized over 4 months.</t>
    </r>
  </si>
  <si>
    <r>
      <rPr>
        <sz val="9"/>
        <color rgb="FFFF0000"/>
        <rFont val="Arial"/>
        <family val="2"/>
      </rPr>
      <t>2)</t>
    </r>
    <r>
      <rPr>
        <sz val="9"/>
        <rFont val="Arial"/>
        <family val="2"/>
      </rPr>
      <t xml:space="preserve"> </t>
    </r>
    <r>
      <rPr>
        <sz val="9"/>
        <color theme="1"/>
        <rFont val="Arial"/>
        <family val="2"/>
      </rPr>
      <t>Includes severance, contract termination costs and accelerated vesting charges related to the acquisition of Freescale.</t>
    </r>
  </si>
  <si>
    <r>
      <rPr>
        <sz val="9"/>
        <color rgb="FFFF0000"/>
        <rFont val="Arial"/>
        <family val="2"/>
      </rPr>
      <t>1)</t>
    </r>
    <r>
      <rPr>
        <sz val="9"/>
        <color theme="1"/>
        <rFont val="Arial"/>
        <family val="2"/>
      </rPr>
      <t xml:space="preserve"> Excluding depreciation property, plant and equipment and amortization software related to:</t>
    </r>
  </si>
  <si>
    <r>
      <t xml:space="preserve">Restructuring </t>
    </r>
    <r>
      <rPr>
        <sz val="10"/>
        <color rgb="FFFF0000"/>
        <rFont val="Arial"/>
        <family val="2"/>
      </rPr>
      <t xml:space="preserve">1) </t>
    </r>
  </si>
  <si>
    <r>
      <t xml:space="preserve">   Other incidental items </t>
    </r>
    <r>
      <rPr>
        <sz val="10"/>
        <color rgb="FFFF0000"/>
        <rFont val="Arial"/>
        <family val="2"/>
      </rPr>
      <t>1), 2)</t>
    </r>
  </si>
  <si>
    <r>
      <t xml:space="preserve">Earnings per share data: </t>
    </r>
    <r>
      <rPr>
        <b/>
        <sz val="9"/>
        <color rgb="FFFF0000"/>
        <rFont val="Arial"/>
        <family val="2"/>
      </rPr>
      <t>1)</t>
    </r>
  </si>
  <si>
    <r>
      <rPr>
        <sz val="9"/>
        <color rgb="FFFF0000"/>
        <rFont val="Arial"/>
        <family val="2"/>
      </rPr>
      <t>1)</t>
    </r>
    <r>
      <rPr>
        <sz val="9"/>
        <color indexed="8"/>
        <rFont val="Arial"/>
        <family val="2"/>
      </rPr>
      <t xml:space="preserve"> As adjusted for the impact of the 1:20 reverse stock split.</t>
    </r>
  </si>
  <si>
    <t>Q1 2016</t>
  </si>
  <si>
    <t>Q2 2016</t>
  </si>
  <si>
    <t>Q3 2016</t>
  </si>
  <si>
    <t>Q4 2016</t>
  </si>
  <si>
    <t>Excess tax benefits from share-based compensation plans</t>
  </si>
  <si>
    <t>Amortization of discount on debt</t>
  </si>
  <si>
    <t>Secure Interface &amp; Infrastructure</t>
  </si>
  <si>
    <r>
      <t xml:space="preserve">Other receivables </t>
    </r>
    <r>
      <rPr>
        <sz val="9"/>
        <color rgb="FFFF0000"/>
        <rFont val="Arial"/>
        <family val="2"/>
      </rPr>
      <t>1)</t>
    </r>
  </si>
  <si>
    <r>
      <t xml:space="preserve">Investments in equity-accounted investees </t>
    </r>
    <r>
      <rPr>
        <sz val="9"/>
        <color rgb="FFFF0000"/>
        <rFont val="Arial"/>
        <family val="2"/>
      </rPr>
      <t>2)</t>
    </r>
  </si>
  <si>
    <r>
      <t xml:space="preserve">Restructuring liabilities - current </t>
    </r>
    <r>
      <rPr>
        <sz val="9"/>
        <color rgb="FFFF0000"/>
        <rFont val="Arial"/>
        <family val="2"/>
      </rPr>
      <t>3)</t>
    </r>
  </si>
  <si>
    <r>
      <t xml:space="preserve">Restructuring liabilities - non-current </t>
    </r>
    <r>
      <rPr>
        <sz val="9"/>
        <color rgb="FFFF0000"/>
        <rFont val="Arial"/>
        <family val="2"/>
      </rPr>
      <t>3)</t>
    </r>
  </si>
  <si>
    <r>
      <t xml:space="preserve">Deferred tax liabilities </t>
    </r>
    <r>
      <rPr>
        <sz val="9"/>
        <color rgb="FFFF0000"/>
        <rFont val="Arial"/>
        <family val="2"/>
      </rPr>
      <t>4)</t>
    </r>
  </si>
  <si>
    <r>
      <rPr>
        <sz val="9"/>
        <color rgb="FFFF0000"/>
        <rFont val="Arial"/>
        <family val="2"/>
      </rPr>
      <t xml:space="preserve">2) </t>
    </r>
    <r>
      <rPr>
        <sz val="9"/>
        <color indexed="8"/>
        <rFont val="Arial"/>
        <family val="2"/>
      </rPr>
      <t>Investments in equity-accounted investees</t>
    </r>
  </si>
  <si>
    <r>
      <rPr>
        <sz val="9"/>
        <color rgb="FFFF0000"/>
        <rFont val="Arial"/>
        <family val="2"/>
      </rPr>
      <t xml:space="preserve">3) </t>
    </r>
    <r>
      <rPr>
        <sz val="9"/>
        <color indexed="8"/>
        <rFont val="Arial"/>
        <family val="2"/>
      </rPr>
      <t>Restructuring liabilities - current and non-current</t>
    </r>
  </si>
  <si>
    <r>
      <rPr>
        <sz val="9"/>
        <color rgb="FFFF0000"/>
        <rFont val="Arial"/>
        <family val="2"/>
      </rPr>
      <t xml:space="preserve">4) </t>
    </r>
    <r>
      <rPr>
        <sz val="9"/>
        <rFont val="Arial"/>
        <family val="2"/>
      </rPr>
      <t>Deferred tax liabilities</t>
    </r>
  </si>
  <si>
    <r>
      <rPr>
        <sz val="9"/>
        <color rgb="FFFF0000"/>
        <rFont val="Arial"/>
        <family val="2"/>
      </rPr>
      <t xml:space="preserve">1) </t>
    </r>
    <r>
      <rPr>
        <sz val="9"/>
        <rFont val="Arial"/>
        <family val="2"/>
      </rPr>
      <t>Other receivables</t>
    </r>
  </si>
  <si>
    <t>As from Q1 2015, this line item is included in 'Other current assets'.</t>
  </si>
  <si>
    <t>Q115</t>
  </si>
  <si>
    <t>Q215</t>
  </si>
  <si>
    <t>Q315</t>
  </si>
  <si>
    <t>Q415</t>
  </si>
  <si>
    <t>FY</t>
  </si>
  <si>
    <t xml:space="preserve">  (Increase) decrease in receivables and other current assets</t>
  </si>
  <si>
    <t>Change in fair value of the warrant liability</t>
  </si>
  <si>
    <t xml:space="preserve">  Extinguishment of debt</t>
  </si>
  <si>
    <t>Combined adjusted Revenue (Unaudited) - GAAP to Non GAAP reconciliation  - see notes 1, 2, 3, 4, 5 and 6 below</t>
  </si>
  <si>
    <t>Automotive NXP</t>
  </si>
  <si>
    <t>Acquired Freescale</t>
  </si>
  <si>
    <t>Automotive combined</t>
  </si>
  <si>
    <t>Secure Identification Solutions NXP</t>
  </si>
  <si>
    <t>Secure Connected Devices NXP</t>
  </si>
  <si>
    <t>Secure Connected Devices combined</t>
  </si>
  <si>
    <t>Secure Interface &amp; Infrastructure NXP</t>
  </si>
  <si>
    <t>Divested NXP</t>
  </si>
  <si>
    <t>Secure Interface &amp; Infrastructure combined</t>
  </si>
  <si>
    <t>High Performance Mixed Signal NXP</t>
  </si>
  <si>
    <t>High Performance Mixed Signal combined</t>
  </si>
  <si>
    <t>Standard Products NXP</t>
  </si>
  <si>
    <t>Standard Products combined</t>
  </si>
  <si>
    <t>Corporate &amp; Other NXP</t>
  </si>
  <si>
    <t>Corporate &amp; Other combined</t>
  </si>
  <si>
    <t>Total NXP GAAP revenue</t>
  </si>
  <si>
    <t>Total Non GAAP adjusted revenue</t>
  </si>
  <si>
    <r>
      <t>Combined adjusted Non GAAP operating income (Unaudite</t>
    </r>
    <r>
      <rPr>
        <b/>
        <sz val="9"/>
        <rFont val="Arial"/>
        <family val="2"/>
      </rPr>
      <t>d) - see notes 1, 2, 3, 4 and 7 below</t>
    </r>
  </si>
  <si>
    <r>
      <t xml:space="preserve">Combined adjusted Q115 Non GAAP annualized </t>
    </r>
    <r>
      <rPr>
        <b/>
        <sz val="9"/>
        <rFont val="Arial"/>
        <family val="2"/>
      </rPr>
      <t>operating results (Unaudited) - see notes 1, 2, 3, 4, 6 and 7 below</t>
    </r>
  </si>
  <si>
    <t xml:space="preserve">Q115 </t>
  </si>
  <si>
    <t>GAAP NXP</t>
  </si>
  <si>
    <t>Non GAAP NXP</t>
  </si>
  <si>
    <t>Non GAAP Combined</t>
  </si>
  <si>
    <t>Annualized</t>
  </si>
  <si>
    <t>NXP GAAP operating income</t>
  </si>
  <si>
    <t>Gross margin</t>
  </si>
  <si>
    <t>Operating income</t>
  </si>
  <si>
    <t>Operating margin</t>
  </si>
  <si>
    <t>NXP Non GAAP operating income</t>
  </si>
  <si>
    <t>Total Non GAAP adjusted operating income</t>
  </si>
  <si>
    <r>
      <t>Combined adjusted Non GAAP free cash flow (</t>
    </r>
    <r>
      <rPr>
        <b/>
        <sz val="9"/>
        <rFont val="Arial"/>
        <family val="2"/>
      </rPr>
      <t>Unaudited) - see notes 1, 2, 3, 5 and 7 below</t>
    </r>
  </si>
  <si>
    <t>Net capital expenditures on property, plant and equipment</t>
  </si>
  <si>
    <t>NXP Non GAAP free cash flow</t>
  </si>
  <si>
    <t>Total Non GAAP adjusted free cash flow</t>
  </si>
  <si>
    <t>Combined adjusted Non GAAP EBITDA (Unaudited) - see notes 1, 2, 3, 4, 6 and 7 below</t>
  </si>
  <si>
    <t>TTM</t>
  </si>
  <si>
    <t>FY15</t>
  </si>
  <si>
    <t>Q116</t>
  </si>
  <si>
    <t>NXP Non GAAP adjusted EBITDA</t>
  </si>
  <si>
    <t>Total Combined Non GAAP adjusted EBITDA</t>
  </si>
  <si>
    <t>Q216</t>
  </si>
  <si>
    <t>Net cash paid during the period for:</t>
  </si>
  <si>
    <t>Interest</t>
  </si>
  <si>
    <t>Income taxes</t>
  </si>
  <si>
    <t>GAAP Income tax benefit (provision)</t>
  </si>
  <si>
    <t>Non-GAAP Cash tax (expense)</t>
  </si>
  <si>
    <t>GAAP Results relating to equity-accounted investees</t>
  </si>
  <si>
    <t>Non-GAAP Results relating to equity-accounted investees</t>
  </si>
  <si>
    <t>GAAP Income (loss) from continuing operations</t>
  </si>
  <si>
    <t>Non-GAAP Income (loss) from continuing operations</t>
  </si>
  <si>
    <t>GAAP Income (loss) from discontinued operations - net of tax</t>
  </si>
  <si>
    <t>Non-GAAP Income (loss) from discontinued operations</t>
  </si>
  <si>
    <t>GAAP net income (loss) attributable to stockholders</t>
  </si>
  <si>
    <t>Non-GAAP net income (loss) attributable to stockholders</t>
  </si>
  <si>
    <t>GAAP weighted average shares - diluted</t>
  </si>
  <si>
    <t>Non-GAAP adjustment</t>
  </si>
  <si>
    <t>Non-GAAP weighted average shares - diluted</t>
  </si>
  <si>
    <t>GAAP diluted net income (loss) per share</t>
  </si>
  <si>
    <t>Non-GAAP diluted net income (loss) per share</t>
  </si>
  <si>
    <t xml:space="preserve">     - As of Q1 2017, the issuance costs for the issuance of long-term debt will be shown separately in the financing section, prior to Q1 it was included with the 'proceeds from issuance of long-term debt' </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</si>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</sst>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1" formatCode="_(* #,##0_);_(* \(#,##0\);_(* &quot;-&quot;_);_(@_)"/>
    <numFmt numFmtId="44" formatCode="_(&quot;$&quot;* #,##0.00_);_(&quot;$&quot;* \(#,##0.00\);_(&quot;$&quot;* &quot;-&quot;??_);_(@_)"/>
    <numFmt numFmtId="43" formatCode="_(* #,##0.00_);_(* \(#,##0.00\);_(* &quot;-&quot;??_);_(@_)"/>
    <numFmt numFmtId="164" formatCode="0.0%"/>
    <numFmt numFmtId="165" formatCode="0.00_);\(0.00\)"/>
    <numFmt numFmtId="166" formatCode="0_);\(0\)"/>
    <numFmt numFmtId="167" formatCode="_(* #,##0_);_(* \(#,##0\);_(* &quot;-&quot;??_);_(@_)"/>
  </numFmts>
  <fonts count="41" x14ac:knownFonts="1">
    <font>
      <sz val="10"/>
      <color theme="1"/>
      <name val="Arial"/>
      <family val="2"/>
    </font>
    <font>
      <sz val="11"/>
      <color theme="1"/>
      <name val="Calibri"/>
      <family val="2"/>
      <scheme val="minor"/>
    </font>
    <font>
      <sz val="10"/>
      <color indexed="8"/>
      <name val="Arial"/>
      <family val="2"/>
    </font>
    <font>
      <b/>
      <sz val="10"/>
      <color indexed="8"/>
      <name val="Arial"/>
      <family val="2"/>
    </font>
    <font>
      <sz val="10"/>
      <name val="Arial"/>
      <family val="2"/>
    </font>
    <font>
      <sz val="10"/>
      <color indexed="8"/>
      <name val="Arial"/>
      <family val="2"/>
    </font>
    <font>
      <b/>
      <sz val="10"/>
      <color indexed="8"/>
      <name val="Arial"/>
      <family val="2"/>
    </font>
    <font>
      <b/>
      <sz val="11"/>
      <color indexed="8"/>
      <name val="Arial"/>
      <family val="2"/>
    </font>
    <font>
      <b/>
      <u/>
      <sz val="10"/>
      <color indexed="8"/>
      <name val="Arial"/>
      <family val="2"/>
    </font>
    <font>
      <sz val="10"/>
      <color indexed="8"/>
      <name val="Arial"/>
      <family val="2"/>
    </font>
    <font>
      <b/>
      <sz val="9"/>
      <color indexed="8"/>
      <name val="Arial"/>
      <family val="2"/>
    </font>
    <font>
      <sz val="9"/>
      <color indexed="8"/>
      <name val="Arial"/>
      <family val="2"/>
    </font>
    <font>
      <i/>
      <sz val="10"/>
      <color indexed="8"/>
      <name val="Arial"/>
      <family val="2"/>
    </font>
    <font>
      <b/>
      <sz val="10"/>
      <color indexed="8"/>
      <name val="Arial"/>
      <family val="2"/>
    </font>
    <font>
      <sz val="8"/>
      <name val="Arial"/>
      <family val="2"/>
    </font>
    <font>
      <i/>
      <sz val="9"/>
      <color indexed="8"/>
      <name val="Arial"/>
      <family val="2"/>
    </font>
    <font>
      <b/>
      <u/>
      <sz val="9"/>
      <name val="Arial"/>
      <family val="2"/>
    </font>
    <font>
      <sz val="10"/>
      <color indexed="8"/>
      <name val="Arial"/>
      <family val="2"/>
    </font>
    <font>
      <b/>
      <u/>
      <sz val="9"/>
      <color indexed="8"/>
      <name val="Arial"/>
      <family val="2"/>
    </font>
    <font>
      <sz val="9"/>
      <name val="Arial"/>
      <family val="2"/>
    </font>
    <font>
      <b/>
      <i/>
      <sz val="9"/>
      <name val="Arial"/>
      <family val="2"/>
    </font>
    <font>
      <sz val="10"/>
      <color theme="1"/>
      <name val="Arial"/>
      <family val="2"/>
    </font>
    <font>
      <b/>
      <sz val="10"/>
      <color theme="1"/>
      <name val="Arial"/>
      <family val="2"/>
    </font>
    <font>
      <sz val="10"/>
      <color rgb="FFFF0000"/>
      <name val="Arial"/>
      <family val="2"/>
    </font>
    <font>
      <b/>
      <sz val="10"/>
      <color rgb="FFFF0000"/>
      <name val="Arial"/>
      <family val="2"/>
    </font>
    <font>
      <b/>
      <sz val="9"/>
      <color theme="1"/>
      <name val="Arial"/>
      <family val="2"/>
    </font>
    <font>
      <sz val="9"/>
      <color theme="1"/>
      <name val="Arial"/>
      <family val="2"/>
    </font>
    <font>
      <vertAlign val="superscript"/>
      <sz val="10"/>
      <color theme="1"/>
      <name val="Arial"/>
      <family val="2"/>
    </font>
    <font>
      <b/>
      <i/>
      <u/>
      <sz val="11"/>
      <color theme="1"/>
      <name val="Arial"/>
      <family val="2"/>
    </font>
    <font>
      <sz val="9"/>
      <color rgb="FFFF0000"/>
      <name val="Arial"/>
      <family val="2"/>
    </font>
    <font>
      <sz val="9"/>
      <color indexed="8"/>
      <name val="Times New Roman"/>
      <family val="1"/>
    </font>
    <font>
      <vertAlign val="superscript"/>
      <sz val="9"/>
      <color rgb="FFFF0000"/>
      <name val="Arial"/>
      <family val="2"/>
    </font>
    <font>
      <sz val="12"/>
      <color rgb="FFFF0000"/>
      <name val="Arial"/>
      <family val="2"/>
    </font>
    <font>
      <vertAlign val="superscript"/>
      <sz val="12"/>
      <color rgb="FFFF0000"/>
      <name val="Arial"/>
      <family val="2"/>
    </font>
    <font>
      <b/>
      <sz val="9"/>
      <color rgb="FFFF0000"/>
      <name val="Arial"/>
      <family val="2"/>
    </font>
    <font>
      <sz val="9"/>
      <color theme="1"/>
      <name val="Calibri"/>
      <family val="2"/>
      <scheme val="minor"/>
    </font>
    <font>
      <b/>
      <sz val="9"/>
      <name val="Arial"/>
      <family val="2"/>
    </font>
    <font>
      <u/>
      <sz val="9"/>
      <name val="Arial"/>
      <family val="2"/>
    </font>
    <font>
      <i/>
      <sz val="9"/>
      <color theme="1"/>
      <name val="Arial"/>
      <family val="2"/>
    </font>
    <font>
      <i/>
      <sz val="9"/>
      <color theme="1"/>
      <name val="Calibri"/>
      <family val="2"/>
      <scheme val="minor"/>
    </font>
    <font>
      <b/>
      <i/>
      <sz val="9"/>
      <color theme="1"/>
      <name val="Arial"/>
      <family val="2"/>
    </font>
  </fonts>
  <fills count="2">
    <fill>
      <patternFill patternType="none"/>
    </fill>
    <fill>
      <patternFill patternType="gray125"/>
    </fill>
  </fills>
  <borders count="103">
    <border>
      <left/>
      <right/>
      <top/>
      <bottom/>
      <diagonal/>
    </border>
    <border>
      <left style="medium">
        <color auto="1"/>
      </left>
      <right/>
      <top/>
      <bottom/>
      <diagonal/>
    </border>
    <border>
      <left style="medium">
        <color auto="1"/>
      </left>
      <right style="medium">
        <color auto="1"/>
      </right>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dotted">
        <color auto="1"/>
      </left>
      <right style="dotted">
        <color auto="1"/>
      </right>
      <top/>
      <bottom/>
      <diagonal/>
    </border>
    <border>
      <left style="dotted">
        <color auto="1"/>
      </left>
      <right style="dotted">
        <color auto="1"/>
      </right>
      <top/>
      <bottom style="medium">
        <color auto="1"/>
      </bottom>
      <diagonal/>
    </border>
    <border>
      <left style="dotted">
        <color auto="1"/>
      </left>
      <right style="dotted">
        <color auto="1"/>
      </right>
      <top style="medium">
        <color auto="1"/>
      </top>
      <bottom style="medium">
        <color auto="1"/>
      </bottom>
      <diagonal/>
    </border>
    <border>
      <left style="dotted">
        <color auto="1"/>
      </left>
      <right style="medium">
        <color auto="1"/>
      </right>
      <top style="medium">
        <color auto="1"/>
      </top>
      <bottom style="medium">
        <color auto="1"/>
      </bottom>
      <diagonal/>
    </border>
    <border>
      <left style="dotted">
        <color auto="1"/>
      </left>
      <right style="medium">
        <color auto="1"/>
      </right>
      <top/>
      <bottom/>
      <diagonal/>
    </border>
    <border>
      <left style="dotted">
        <color auto="1"/>
      </left>
      <right style="medium">
        <color auto="1"/>
      </right>
      <top/>
      <bottom style="medium">
        <color auto="1"/>
      </bottom>
      <diagonal/>
    </border>
    <border>
      <left style="dotted">
        <color auto="1"/>
      </left>
      <right style="dotted">
        <color auto="1"/>
      </right>
      <top style="medium">
        <color auto="1"/>
      </top>
      <bottom/>
      <diagonal/>
    </border>
    <border>
      <left style="medium">
        <color auto="1"/>
      </left>
      <right style="medium">
        <color auto="1"/>
      </right>
      <top/>
      <bottom style="thin">
        <color auto="1"/>
      </bottom>
      <diagonal/>
    </border>
    <border>
      <left/>
      <right/>
      <top/>
      <bottom style="thin">
        <color auto="1"/>
      </bottom>
      <diagonal/>
    </border>
    <border>
      <left style="dotted">
        <color auto="1"/>
      </left>
      <right style="dotted">
        <color auto="1"/>
      </right>
      <top/>
      <bottom style="thin">
        <color auto="1"/>
      </bottom>
      <diagonal/>
    </border>
    <border>
      <left style="dotted">
        <color auto="1"/>
      </left>
      <right style="medium">
        <color auto="1"/>
      </right>
      <top/>
      <bottom style="thin">
        <color auto="1"/>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top style="thin">
        <color auto="1"/>
      </top>
      <bottom style="medium">
        <color auto="1"/>
      </bottom>
      <diagonal/>
    </border>
    <border>
      <left style="dotted">
        <color auto="1"/>
      </left>
      <right/>
      <top style="thin">
        <color auto="1"/>
      </top>
      <bottom style="medium">
        <color auto="1"/>
      </bottom>
      <diagonal/>
    </border>
    <border>
      <left/>
      <right style="dotted">
        <color auto="1"/>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dotted">
        <color auto="1"/>
      </right>
      <top/>
      <bottom/>
      <diagonal/>
    </border>
    <border>
      <left style="medium">
        <color auto="1"/>
      </left>
      <right style="dotted">
        <color auto="1"/>
      </right>
      <top/>
      <bottom style="thin">
        <color auto="1"/>
      </bottom>
      <diagonal/>
    </border>
    <border>
      <left/>
      <right/>
      <top/>
      <bottom style="medium">
        <color auto="1"/>
      </bottom>
      <diagonal/>
    </border>
    <border>
      <left/>
      <right style="medium">
        <color auto="1"/>
      </right>
      <top style="medium">
        <color auto="1"/>
      </top>
      <bottom style="medium">
        <color auto="1"/>
      </bottom>
      <diagonal/>
    </border>
    <border>
      <left style="medium">
        <color auto="1"/>
      </left>
      <right style="dotted">
        <color auto="1"/>
      </right>
      <top style="medium">
        <color auto="1"/>
      </top>
      <bottom style="medium">
        <color auto="1"/>
      </bottom>
      <diagonal/>
    </border>
    <border>
      <left/>
      <right/>
      <top style="medium">
        <color auto="1"/>
      </top>
      <bottom style="medium">
        <color auto="1"/>
      </bottom>
      <diagonal/>
    </border>
    <border>
      <left style="medium">
        <color auto="1"/>
      </left>
      <right style="dotted">
        <color auto="1"/>
      </right>
      <top/>
      <bottom style="medium">
        <color auto="1"/>
      </bottom>
      <diagonal/>
    </border>
    <border>
      <left style="medium">
        <color auto="1"/>
      </left>
      <right style="dotted">
        <color auto="1"/>
      </right>
      <top style="medium">
        <color auto="1"/>
      </top>
      <bottom/>
      <diagonal/>
    </border>
    <border>
      <left/>
      <right style="dotted">
        <color auto="1"/>
      </right>
      <top style="medium">
        <color auto="1"/>
      </top>
      <bottom style="medium">
        <color auto="1"/>
      </bottom>
      <diagonal/>
    </border>
    <border>
      <left/>
      <right style="dotted">
        <color auto="1"/>
      </right>
      <top/>
      <bottom/>
      <diagonal/>
    </border>
    <border>
      <left/>
      <right style="dotted">
        <color auto="1"/>
      </right>
      <top/>
      <bottom style="medium">
        <color auto="1"/>
      </bottom>
      <diagonal/>
    </border>
    <border>
      <left style="dotted">
        <color auto="1"/>
      </left>
      <right/>
      <top/>
      <bottom/>
      <diagonal/>
    </border>
    <border>
      <left style="dotted">
        <color auto="1"/>
      </left>
      <right style="dotted">
        <color auto="1"/>
      </right>
      <top style="thin">
        <color auto="1"/>
      </top>
      <bottom style="medium">
        <color auto="1"/>
      </bottom>
      <diagonal/>
    </border>
    <border>
      <left style="dotted">
        <color auto="1"/>
      </left>
      <right/>
      <top style="medium">
        <color auto="1"/>
      </top>
      <bottom style="medium">
        <color auto="1"/>
      </bottom>
      <diagonal/>
    </border>
    <border>
      <left style="dotted">
        <color auto="1"/>
      </left>
      <right/>
      <top/>
      <bottom style="medium">
        <color auto="1"/>
      </bottom>
      <diagonal/>
    </border>
    <border>
      <left/>
      <right/>
      <top style="thin">
        <color auto="1"/>
      </top>
      <bottom style="double">
        <color auto="1"/>
      </bottom>
      <diagonal/>
    </border>
    <border>
      <left style="medium">
        <color auto="1"/>
      </left>
      <right/>
      <top style="thin">
        <color auto="1"/>
      </top>
      <bottom style="double">
        <color auto="1"/>
      </bottom>
      <diagonal/>
    </border>
    <border>
      <left/>
      <right style="medium">
        <color auto="1"/>
      </right>
      <top style="thin">
        <color auto="1"/>
      </top>
      <bottom style="double">
        <color auto="1"/>
      </bottom>
      <diagonal/>
    </border>
    <border>
      <left style="dashed">
        <color auto="1"/>
      </left>
      <right style="dashed">
        <color auto="1"/>
      </right>
      <top style="medium">
        <color auto="1"/>
      </top>
      <bottom/>
      <diagonal/>
    </border>
    <border>
      <left style="dashed">
        <color auto="1"/>
      </left>
      <right style="dashed">
        <color auto="1"/>
      </right>
      <top/>
      <bottom/>
      <diagonal/>
    </border>
    <border>
      <left style="dashed">
        <color auto="1"/>
      </left>
      <right style="dashed">
        <color auto="1"/>
      </right>
      <top style="thin">
        <color auto="1"/>
      </top>
      <bottom style="double">
        <color auto="1"/>
      </bottom>
      <diagonal/>
    </border>
    <border>
      <left style="medium">
        <color auto="1"/>
      </left>
      <right style="dashed">
        <color auto="1"/>
      </right>
      <top style="medium">
        <color auto="1"/>
      </top>
      <bottom style="medium">
        <color auto="1"/>
      </bottom>
      <diagonal/>
    </border>
    <border>
      <left style="medium">
        <color auto="1"/>
      </left>
      <right style="dashed">
        <color auto="1"/>
      </right>
      <top/>
      <bottom/>
      <diagonal/>
    </border>
    <border>
      <left style="medium">
        <color auto="1"/>
      </left>
      <right style="dashed">
        <color auto="1"/>
      </right>
      <top style="thin">
        <color auto="1"/>
      </top>
      <bottom style="double">
        <color auto="1"/>
      </bottom>
      <diagonal/>
    </border>
    <border>
      <left style="dashed">
        <color auto="1"/>
      </left>
      <right style="dashed">
        <color auto="1"/>
      </right>
      <top/>
      <bottom style="medium">
        <color auto="1"/>
      </bottom>
      <diagonal/>
    </border>
    <border>
      <left style="medium">
        <color auto="1"/>
      </left>
      <right style="dashed">
        <color auto="1"/>
      </right>
      <top/>
      <bottom style="medium">
        <color auto="1"/>
      </bottom>
      <diagonal/>
    </border>
    <border>
      <left/>
      <right style="dashed">
        <color auto="1"/>
      </right>
      <top/>
      <bottom/>
      <diagonal/>
    </border>
    <border>
      <left style="dashed">
        <color auto="1"/>
      </left>
      <right style="medium">
        <color auto="1"/>
      </right>
      <top/>
      <bottom style="thin">
        <color auto="1"/>
      </bottom>
      <diagonal/>
    </border>
    <border>
      <left style="dashed">
        <color auto="1"/>
      </left>
      <right style="dashed">
        <color auto="1"/>
      </right>
      <top/>
      <bottom style="thin">
        <color auto="1"/>
      </bottom>
      <diagonal/>
    </border>
    <border>
      <left/>
      <right style="dashed">
        <color auto="1"/>
      </right>
      <top/>
      <bottom style="thin">
        <color auto="1"/>
      </bottom>
      <diagonal/>
    </border>
    <border>
      <left style="medium">
        <color auto="1"/>
      </left>
      <right style="dashed">
        <color auto="1"/>
      </right>
      <top/>
      <bottom style="thin">
        <color auto="1"/>
      </bottom>
      <diagonal/>
    </border>
    <border>
      <left style="dashed">
        <color auto="1"/>
      </left>
      <right style="medium">
        <color auto="1"/>
      </right>
      <top/>
      <bottom/>
      <diagonal/>
    </border>
    <border>
      <left style="dashed">
        <color auto="1"/>
      </left>
      <right style="medium">
        <color auto="1"/>
      </right>
      <top style="medium">
        <color auto="1"/>
      </top>
      <bottom/>
      <diagonal/>
    </border>
    <border>
      <left style="dashed">
        <color auto="1"/>
      </left>
      <right style="medium">
        <color auto="1"/>
      </right>
      <top style="thin">
        <color auto="1"/>
      </top>
      <bottom style="double">
        <color auto="1"/>
      </bottom>
      <diagonal/>
    </border>
    <border>
      <left style="dashed">
        <color auto="1"/>
      </left>
      <right style="medium">
        <color auto="1"/>
      </right>
      <top/>
      <bottom style="medium">
        <color auto="1"/>
      </bottom>
      <diagonal/>
    </border>
    <border>
      <left style="dashed">
        <color auto="1"/>
      </left>
      <right style="dashed">
        <color auto="1"/>
      </right>
      <top style="thin">
        <color auto="1"/>
      </top>
      <bottom/>
      <diagonal/>
    </border>
    <border>
      <left style="dotted">
        <color auto="1"/>
      </left>
      <right style="dashed">
        <color auto="1"/>
      </right>
      <top style="medium">
        <color auto="1"/>
      </top>
      <bottom style="medium">
        <color auto="1"/>
      </bottom>
      <diagonal/>
    </border>
    <border>
      <left/>
      <right style="dashed">
        <color auto="1"/>
      </right>
      <top style="medium">
        <color auto="1"/>
      </top>
      <bottom style="medium">
        <color auto="1"/>
      </bottom>
      <diagonal/>
    </border>
    <border>
      <left/>
      <right style="dashed">
        <color auto="1"/>
      </right>
      <top/>
      <bottom style="medium">
        <color auto="1"/>
      </bottom>
      <diagonal/>
    </border>
    <border>
      <left style="dashed">
        <color auto="1"/>
      </left>
      <right style="dashed">
        <color auto="1"/>
      </right>
      <top style="medium">
        <color auto="1"/>
      </top>
      <bottom style="medium">
        <color auto="1"/>
      </bottom>
      <diagonal/>
    </border>
    <border>
      <left style="medium">
        <color auto="1"/>
      </left>
      <right style="medium">
        <color auto="1"/>
      </right>
      <top style="thin">
        <color auto="1"/>
      </top>
      <bottom style="double">
        <color auto="1"/>
      </bottom>
      <diagonal/>
    </border>
    <border>
      <left style="medium">
        <color auto="1"/>
      </left>
      <right style="medium">
        <color auto="1"/>
      </right>
      <top style="medium">
        <color auto="1"/>
      </top>
      <bottom/>
      <diagonal/>
    </border>
    <border>
      <left style="dotted">
        <color auto="1"/>
      </left>
      <right style="dashed">
        <color auto="1"/>
      </right>
      <top/>
      <bottom/>
      <diagonal/>
    </border>
    <border>
      <left style="dotted">
        <color auto="1"/>
      </left>
      <right style="dashed">
        <color auto="1"/>
      </right>
      <top/>
      <bottom style="thin">
        <color auto="1"/>
      </bottom>
      <diagonal/>
    </border>
    <border>
      <left style="medium">
        <color auto="1"/>
      </left>
      <right style="dashed">
        <color auto="1"/>
      </right>
      <top style="thin">
        <color auto="1"/>
      </top>
      <bottom/>
      <diagonal/>
    </border>
    <border>
      <left style="dashed">
        <color auto="1"/>
      </left>
      <right style="medium">
        <color auto="1"/>
      </right>
      <top style="thin">
        <color auto="1"/>
      </top>
      <bottom/>
      <diagonal/>
    </border>
    <border>
      <left style="medium">
        <color auto="1"/>
      </left>
      <right style="dashed">
        <color auto="1"/>
      </right>
      <top style="thin">
        <color auto="1"/>
      </top>
      <bottom style="medium">
        <color auto="1"/>
      </bottom>
      <diagonal/>
    </border>
    <border>
      <left style="dashed">
        <color auto="1"/>
      </left>
      <right style="dashed">
        <color auto="1"/>
      </right>
      <top style="thin">
        <color auto="1"/>
      </top>
      <bottom style="medium">
        <color auto="1"/>
      </bottom>
      <diagonal/>
    </border>
    <border>
      <left/>
      <right style="dashed">
        <color auto="1"/>
      </right>
      <top style="thin">
        <color auto="1"/>
      </top>
      <bottom style="medium">
        <color auto="1"/>
      </bottom>
      <diagonal/>
    </border>
    <border>
      <left/>
      <right/>
      <top style="thin">
        <color auto="1"/>
      </top>
      <bottom style="medium">
        <color auto="1"/>
      </bottom>
      <diagonal/>
    </border>
    <border>
      <left style="dashed">
        <color auto="1"/>
      </left>
      <right style="medium">
        <color auto="1"/>
      </right>
      <top style="thin">
        <color auto="1"/>
      </top>
      <bottom style="medium">
        <color auto="1"/>
      </bottom>
      <diagonal/>
    </border>
    <border>
      <left style="medium">
        <color auto="1"/>
      </left>
      <right style="dashed">
        <color auto="1"/>
      </right>
      <top style="medium">
        <color auto="1"/>
      </top>
      <bottom/>
      <diagonal/>
    </border>
    <border>
      <left/>
      <right style="dashed">
        <color auto="1"/>
      </right>
      <top style="medium">
        <color auto="1"/>
      </top>
      <bottom/>
      <diagonal/>
    </border>
    <border>
      <left style="medium">
        <color auto="1"/>
      </left>
      <right/>
      <top style="medium">
        <color auto="1"/>
      </top>
      <bottom/>
      <diagonal/>
    </border>
    <border>
      <left/>
      <right style="dotted">
        <color auto="1"/>
      </right>
      <top/>
      <bottom style="thin">
        <color auto="1"/>
      </bottom>
      <diagonal/>
    </border>
    <border>
      <left/>
      <right/>
      <top style="thin">
        <color auto="1"/>
      </top>
      <bottom/>
      <diagonal/>
    </border>
    <border>
      <left style="dotted">
        <color auto="1"/>
      </left>
      <right style="medium">
        <color auto="1"/>
      </right>
      <top style="thin">
        <color auto="1"/>
      </top>
      <bottom style="medium">
        <color auto="1"/>
      </bottom>
      <diagonal/>
    </border>
    <border>
      <left style="dashed">
        <color auto="1"/>
      </left>
      <right/>
      <top style="thin">
        <color auto="1"/>
      </top>
      <bottom style="double">
        <color auto="1"/>
      </bottom>
      <diagonal/>
    </border>
    <border>
      <left style="dashed">
        <color auto="1"/>
      </left>
      <right/>
      <top/>
      <bottom/>
      <diagonal/>
    </border>
    <border>
      <left style="medium">
        <color auto="1"/>
      </left>
      <right style="medium">
        <color auto="1"/>
      </right>
      <top/>
      <bottom style="double">
        <color auto="1"/>
      </bottom>
      <diagonal/>
    </border>
    <border>
      <left style="dotted">
        <color auto="1"/>
      </left>
      <right style="dashed">
        <color auto="1"/>
      </right>
      <top/>
      <bottom style="medium">
        <color auto="1"/>
      </bottom>
      <diagonal/>
    </border>
    <border>
      <left/>
      <right/>
      <top style="medium">
        <color auto="1"/>
      </top>
      <bottom/>
      <diagonal/>
    </border>
    <border>
      <left/>
      <right style="dotted">
        <color auto="1"/>
      </right>
      <top style="medium">
        <color auto="1"/>
      </top>
      <bottom/>
      <diagonal/>
    </border>
    <border>
      <left/>
      <right style="dashed">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right style="thin">
        <color auto="1"/>
      </right>
      <top/>
      <bottom style="thin">
        <color auto="1"/>
      </bottom>
      <diagonal/>
    </border>
    <border>
      <left/>
      <right/>
      <top/>
      <bottom style="thin">
        <color theme="0" tint="-0.499984740745262"/>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double">
        <color auto="1"/>
      </top>
      <bottom/>
      <diagonal/>
    </border>
  </borders>
  <cellStyleXfs count="9">
    <xf numFmtId="0" fontId="0" fillId="0" borderId="0"/>
    <xf numFmtId="44" fontId="5" fillId="0" borderId="0" applyFont="0" applyFill="0" applyBorder="0" applyAlignment="0" applyProtection="0"/>
    <xf numFmtId="0" fontId="4" fillId="0" borderId="0"/>
    <xf numFmtId="0" fontId="21" fillId="0" borderId="0"/>
    <xf numFmtId="9" fontId="5" fillId="0" borderId="0" applyFont="0" applyFill="0" applyBorder="0" applyAlignment="0" applyProtection="0"/>
    <xf numFmtId="43" fontId="21" fillId="0" borderId="0" applyFont="0" applyFill="0" applyBorder="0" applyAlignment="0" applyProtection="0"/>
    <xf numFmtId="0" fontId="1" fillId="0" borderId="0"/>
    <xf numFmtId="0" fontId="1" fillId="0" borderId="0"/>
    <xf numFmtId="9" fontId="1" fillId="0" borderId="0" applyFont="0" applyFill="0" applyBorder="0" applyAlignment="0" applyProtection="0"/>
  </cellStyleXfs>
  <cellXfs count="1110">
    <xf numFmtId="0" fontId="0" fillId="0" borderId="0" xfId="0"/>
    <xf numFmtId="0" fontId="7" fillId="0" borderId="0" xfId="0" applyFont="1"/>
    <xf numFmtId="0" fontId="0" fillId="0" borderId="0" xfId="0" applyFont="1"/>
    <xf numFmtId="0" fontId="8" fillId="0" borderId="0" xfId="0" applyFont="1"/>
    <xf numFmtId="0" fontId="0" fillId="0" borderId="1" xfId="0" applyFont="1" applyBorder="1" applyAlignment="1">
      <alignment horizontal="right" vertical="top" wrapText="1"/>
    </xf>
    <xf numFmtId="0" fontId="0" fillId="0" borderId="2" xfId="0" applyFont="1" applyBorder="1" applyAlignment="1">
      <alignment horizontal="right" vertical="top" wrapText="1"/>
    </xf>
    <xf numFmtId="0" fontId="0" fillId="0" borderId="1" xfId="0" applyFont="1" applyBorder="1" applyAlignment="1">
      <alignment horizontal="left" vertical="top" wrapText="1"/>
    </xf>
    <xf numFmtId="0" fontId="0" fillId="0" borderId="0" xfId="0" applyFont="1" applyBorder="1" applyAlignment="1">
      <alignment horizontal="right" vertical="top" wrapText="1"/>
    </xf>
    <xf numFmtId="0" fontId="9" fillId="0" borderId="1" xfId="0" applyFont="1" applyBorder="1" applyAlignment="1">
      <alignment horizontal="left" vertical="top" wrapText="1"/>
    </xf>
    <xf numFmtId="0" fontId="0" fillId="0" borderId="3" xfId="0" applyFont="1" applyBorder="1" applyAlignment="1">
      <alignment horizontal="right" vertical="top" wrapText="1"/>
    </xf>
    <xf numFmtId="0" fontId="0" fillId="0" borderId="4" xfId="0" applyFont="1" applyBorder="1" applyAlignment="1">
      <alignment horizontal="right" vertical="top" wrapText="1"/>
    </xf>
    <xf numFmtId="0" fontId="10" fillId="0" borderId="1" xfId="0" applyFont="1" applyBorder="1" applyAlignment="1">
      <alignment horizontal="left" vertical="top" wrapText="1"/>
    </xf>
    <xf numFmtId="0" fontId="11" fillId="0" borderId="1" xfId="0" applyFont="1" applyBorder="1" applyAlignment="1">
      <alignment horizontal="left" vertical="top" wrapText="1"/>
    </xf>
    <xf numFmtId="0" fontId="12" fillId="0" borderId="5" xfId="0" applyFont="1" applyBorder="1" applyAlignment="1">
      <alignment horizontal="left" vertical="top" wrapText="1"/>
    </xf>
    <xf numFmtId="0" fontId="6" fillId="0" borderId="5" xfId="0" applyFont="1" applyBorder="1" applyAlignment="1">
      <alignment horizontal="center" vertical="top" wrapText="1"/>
    </xf>
    <xf numFmtId="0" fontId="6" fillId="0" borderId="6" xfId="0" applyFont="1" applyBorder="1" applyAlignment="1">
      <alignment horizontal="center" vertical="top" wrapText="1"/>
    </xf>
    <xf numFmtId="0" fontId="11" fillId="0" borderId="3" xfId="0" applyFont="1" applyBorder="1" applyAlignment="1">
      <alignment horizontal="left" vertical="top" wrapText="1"/>
    </xf>
    <xf numFmtId="0" fontId="6" fillId="0" borderId="1" xfId="0" applyFont="1" applyBorder="1"/>
    <xf numFmtId="0" fontId="0" fillId="0" borderId="1" xfId="0" applyFont="1" applyBorder="1" applyAlignment="1">
      <alignment horizontal="left" indent="1"/>
    </xf>
    <xf numFmtId="0" fontId="11" fillId="0" borderId="1" xfId="0" applyFont="1" applyBorder="1" applyAlignment="1">
      <alignment horizontal="left" indent="1"/>
    </xf>
    <xf numFmtId="0" fontId="12" fillId="0" borderId="6" xfId="0" applyFont="1" applyBorder="1" applyAlignment="1">
      <alignment horizontal="left" vertical="top" wrapText="1"/>
    </xf>
    <xf numFmtId="0" fontId="11" fillId="0" borderId="2" xfId="0" applyFont="1" applyBorder="1" applyAlignment="1">
      <alignment horizontal="left" vertical="top" wrapText="1"/>
    </xf>
    <xf numFmtId="0" fontId="10" fillId="0" borderId="2" xfId="0" applyFont="1" applyBorder="1" applyAlignment="1">
      <alignment horizontal="left" vertical="top" wrapText="1"/>
    </xf>
    <xf numFmtId="0" fontId="13" fillId="0" borderId="3" xfId="0" applyFont="1" applyBorder="1" applyAlignment="1">
      <alignment horizontal="left" vertical="top" wrapText="1" indent="1"/>
    </xf>
    <xf numFmtId="0" fontId="6" fillId="0" borderId="3" xfId="0" applyFont="1" applyBorder="1" applyAlignment="1">
      <alignment horizontal="left" vertical="top" wrapText="1" indent="1"/>
    </xf>
    <xf numFmtId="0" fontId="0" fillId="0" borderId="7" xfId="0" applyFont="1" applyBorder="1" applyAlignment="1">
      <alignment horizontal="right" vertical="top" wrapText="1"/>
    </xf>
    <xf numFmtId="0" fontId="0" fillId="0" borderId="8" xfId="0" applyFont="1" applyBorder="1" applyAlignment="1">
      <alignment horizontal="right" vertical="top" wrapText="1"/>
    </xf>
    <xf numFmtId="0" fontId="6" fillId="0" borderId="9" xfId="0" applyFont="1" applyBorder="1" applyAlignment="1">
      <alignment horizontal="center" vertical="top" wrapText="1"/>
    </xf>
    <xf numFmtId="0" fontId="6" fillId="0" borderId="10" xfId="0" applyFont="1" applyBorder="1" applyAlignment="1">
      <alignment horizontal="center" vertical="top" wrapText="1"/>
    </xf>
    <xf numFmtId="0" fontId="0" fillId="0" borderId="11" xfId="0" applyFont="1" applyBorder="1" applyAlignment="1">
      <alignment horizontal="right" vertical="top" wrapText="1"/>
    </xf>
    <xf numFmtId="0" fontId="0" fillId="0" borderId="12" xfId="0" applyFont="1" applyBorder="1" applyAlignment="1">
      <alignment horizontal="right" vertical="top" wrapText="1"/>
    </xf>
    <xf numFmtId="0" fontId="0" fillId="0" borderId="13" xfId="0" applyFont="1" applyBorder="1" applyAlignment="1">
      <alignment horizontal="right" vertical="top" wrapText="1"/>
    </xf>
    <xf numFmtId="0" fontId="11" fillId="0" borderId="4" xfId="0" applyFont="1" applyBorder="1" applyAlignment="1">
      <alignment horizontal="left" vertical="top" wrapText="1"/>
    </xf>
    <xf numFmtId="0" fontId="15" fillId="0" borderId="1" xfId="0" applyFont="1" applyBorder="1" applyAlignment="1">
      <alignment horizontal="left" vertical="top" wrapText="1"/>
    </xf>
    <xf numFmtId="0" fontId="16" fillId="0" borderId="2" xfId="0" applyFont="1" applyBorder="1"/>
    <xf numFmtId="0" fontId="10" fillId="0" borderId="2" xfId="0" applyFont="1" applyBorder="1"/>
    <xf numFmtId="0" fontId="11" fillId="0" borderId="2" xfId="0" applyFont="1" applyBorder="1"/>
    <xf numFmtId="0" fontId="17" fillId="0" borderId="2" xfId="0" applyFont="1" applyBorder="1" applyAlignment="1">
      <alignment horizontal="left" vertical="top" wrapText="1"/>
    </xf>
    <xf numFmtId="0" fontId="17" fillId="0" borderId="0" xfId="0" applyFont="1"/>
    <xf numFmtId="0" fontId="18" fillId="0" borderId="2" xfId="0" applyFont="1" applyBorder="1" applyAlignment="1">
      <alignment horizontal="left" vertical="top" wrapText="1"/>
    </xf>
    <xf numFmtId="0" fontId="0" fillId="0" borderId="1" xfId="0" applyBorder="1"/>
    <xf numFmtId="0" fontId="0" fillId="0" borderId="1" xfId="0" applyBorder="1" applyAlignment="1">
      <alignment horizontal="left" indent="1"/>
    </xf>
    <xf numFmtId="0" fontId="3" fillId="0" borderId="1" xfId="0" applyFont="1" applyBorder="1" applyAlignment="1">
      <alignment horizontal="left" indent="1"/>
    </xf>
    <xf numFmtId="0" fontId="3" fillId="0" borderId="1" xfId="0" applyFont="1" applyBorder="1"/>
    <xf numFmtId="41" fontId="0" fillId="0" borderId="1" xfId="0" applyNumberFormat="1" applyFont="1" applyBorder="1" applyAlignment="1">
      <alignment horizontal="right" vertical="top" wrapText="1"/>
    </xf>
    <xf numFmtId="41" fontId="0" fillId="0" borderId="7" xfId="0" applyNumberFormat="1" applyFont="1" applyBorder="1" applyAlignment="1">
      <alignment horizontal="right" vertical="top" wrapText="1"/>
    </xf>
    <xf numFmtId="41" fontId="0" fillId="0" borderId="11" xfId="0" applyNumberFormat="1" applyFont="1" applyBorder="1" applyAlignment="1">
      <alignment horizontal="right" vertical="top" wrapText="1"/>
    </xf>
    <xf numFmtId="41" fontId="0" fillId="0" borderId="0" xfId="0" applyNumberFormat="1" applyFont="1"/>
    <xf numFmtId="41" fontId="0" fillId="0" borderId="2" xfId="0" applyNumberFormat="1" applyFont="1" applyBorder="1" applyAlignment="1">
      <alignment horizontal="right" vertical="top" wrapText="1"/>
    </xf>
    <xf numFmtId="41" fontId="0" fillId="0" borderId="7" xfId="0" applyNumberFormat="1" applyBorder="1" applyAlignment="1">
      <alignment horizontal="right" vertical="top" wrapText="1"/>
    </xf>
    <xf numFmtId="41" fontId="0" fillId="0" borderId="0" xfId="0" applyNumberFormat="1"/>
    <xf numFmtId="37" fontId="0" fillId="0" borderId="2" xfId="0" applyNumberFormat="1" applyFont="1" applyBorder="1" applyAlignment="1">
      <alignment horizontal="right" vertical="top" wrapText="1"/>
    </xf>
    <xf numFmtId="37" fontId="0" fillId="0" borderId="0" xfId="0" applyNumberFormat="1" applyBorder="1" applyAlignment="1">
      <alignment horizontal="right" vertical="top" wrapText="1"/>
    </xf>
    <xf numFmtId="37" fontId="0" fillId="0" borderId="7" xfId="0" applyNumberFormat="1" applyBorder="1" applyAlignment="1">
      <alignment horizontal="right" vertical="top" wrapText="1"/>
    </xf>
    <xf numFmtId="37" fontId="0" fillId="0" borderId="2" xfId="0" applyNumberFormat="1" applyFont="1" applyBorder="1"/>
    <xf numFmtId="37" fontId="0" fillId="0" borderId="0" xfId="0" applyNumberFormat="1" applyFont="1" applyBorder="1" applyAlignment="1">
      <alignment horizontal="right" vertical="top" wrapText="1"/>
    </xf>
    <xf numFmtId="37" fontId="0" fillId="0" borderId="7" xfId="0" applyNumberFormat="1" applyFont="1" applyBorder="1" applyAlignment="1">
      <alignment horizontal="right" vertical="top" wrapText="1"/>
    </xf>
    <xf numFmtId="37" fontId="0" fillId="0" borderId="14" xfId="0" applyNumberFormat="1" applyFont="1" applyBorder="1" applyAlignment="1">
      <alignment horizontal="right" vertical="top" wrapText="1"/>
    </xf>
    <xf numFmtId="37" fontId="0" fillId="0" borderId="15" xfId="0" applyNumberFormat="1" applyFont="1" applyBorder="1" applyAlignment="1">
      <alignment horizontal="right" vertical="top" wrapText="1"/>
    </xf>
    <xf numFmtId="37" fontId="0" fillId="0" borderId="16" xfId="0" applyNumberFormat="1" applyFont="1" applyBorder="1" applyAlignment="1">
      <alignment horizontal="right" vertical="top" wrapText="1"/>
    </xf>
    <xf numFmtId="37" fontId="0" fillId="0" borderId="15" xfId="0" applyNumberFormat="1" applyBorder="1" applyAlignment="1">
      <alignment horizontal="right" vertical="top" wrapText="1"/>
    </xf>
    <xf numFmtId="37" fontId="0" fillId="0" borderId="17" xfId="0" applyNumberFormat="1" applyBorder="1" applyAlignment="1">
      <alignment horizontal="right"/>
    </xf>
    <xf numFmtId="37" fontId="0" fillId="0" borderId="16" xfId="0" applyNumberFormat="1" applyBorder="1" applyAlignment="1">
      <alignment horizontal="right"/>
    </xf>
    <xf numFmtId="0" fontId="0" fillId="0" borderId="18" xfId="0" applyFont="1" applyBorder="1"/>
    <xf numFmtId="37" fontId="0" fillId="0" borderId="18" xfId="0" applyNumberFormat="1" applyBorder="1" applyAlignment="1">
      <alignment horizontal="right"/>
    </xf>
    <xf numFmtId="37" fontId="0" fillId="0" borderId="18" xfId="0" applyNumberFormat="1" applyFont="1" applyBorder="1"/>
    <xf numFmtId="37" fontId="0" fillId="0" borderId="7" xfId="0" applyNumberFormat="1" applyFont="1" applyBorder="1" applyAlignment="1">
      <alignment wrapText="1"/>
    </xf>
    <xf numFmtId="37" fontId="0" fillId="0" borderId="0" xfId="0" applyNumberFormat="1" applyFont="1" applyBorder="1" applyAlignment="1">
      <alignment wrapText="1"/>
    </xf>
    <xf numFmtId="37" fontId="0" fillId="0" borderId="7" xfId="0" applyNumberFormat="1" applyFont="1" applyBorder="1" applyAlignment="1"/>
    <xf numFmtId="37" fontId="0" fillId="0" borderId="11" xfId="0" applyNumberFormat="1" applyFont="1" applyBorder="1" applyAlignment="1"/>
    <xf numFmtId="37" fontId="0" fillId="0" borderId="18" xfId="0" applyNumberFormat="1" applyFont="1" applyBorder="1" applyAlignment="1"/>
    <xf numFmtId="37" fontId="0" fillId="0" borderId="2" xfId="0" applyNumberFormat="1" applyFont="1" applyBorder="1" applyAlignment="1"/>
    <xf numFmtId="37" fontId="0" fillId="0" borderId="14" xfId="0" applyNumberFormat="1" applyFont="1" applyBorder="1" applyAlignment="1"/>
    <xf numFmtId="0" fontId="0" fillId="0" borderId="0" xfId="0" applyFont="1" applyAlignment="1"/>
    <xf numFmtId="37" fontId="0" fillId="0" borderId="16" xfId="0" applyNumberFormat="1" applyBorder="1" applyAlignment="1">
      <alignment horizontal="right" vertical="top" wrapText="1"/>
    </xf>
    <xf numFmtId="37" fontId="0" fillId="0" borderId="0" xfId="0" applyNumberFormat="1"/>
    <xf numFmtId="37" fontId="0" fillId="0" borderId="8" xfId="0" applyNumberFormat="1" applyFont="1" applyBorder="1" applyAlignment="1">
      <alignment horizontal="right" vertical="top" wrapText="1"/>
    </xf>
    <xf numFmtId="37" fontId="0" fillId="0" borderId="16" xfId="0" applyNumberFormat="1" applyFont="1" applyBorder="1" applyAlignment="1"/>
    <xf numFmtId="37" fontId="0" fillId="0" borderId="17" xfId="0" applyNumberFormat="1" applyFont="1" applyBorder="1" applyAlignment="1"/>
    <xf numFmtId="37" fontId="0" fillId="0" borderId="1" xfId="0" applyNumberFormat="1" applyFont="1" applyBorder="1" applyAlignment="1"/>
    <xf numFmtId="37" fontId="0" fillId="0" borderId="19" xfId="0" applyNumberFormat="1" applyFont="1" applyBorder="1" applyAlignment="1"/>
    <xf numFmtId="37" fontId="0" fillId="0" borderId="20" xfId="0" applyNumberFormat="1" applyFont="1" applyBorder="1" applyAlignment="1"/>
    <xf numFmtId="37" fontId="0" fillId="0" borderId="0" xfId="0" applyNumberFormat="1" applyFont="1" applyAlignment="1"/>
    <xf numFmtId="37" fontId="0" fillId="0" borderId="1" xfId="0" applyNumberFormat="1" applyFont="1" applyBorder="1" applyAlignment="1">
      <alignment horizontal="right" vertical="top" wrapText="1"/>
    </xf>
    <xf numFmtId="37" fontId="0" fillId="0" borderId="0" xfId="0" applyNumberFormat="1" applyFont="1"/>
    <xf numFmtId="37" fontId="0" fillId="0" borderId="11" xfId="0" applyNumberFormat="1" applyFont="1" applyBorder="1" applyAlignment="1">
      <alignment horizontal="right" vertical="top" wrapText="1"/>
    </xf>
    <xf numFmtId="37" fontId="0" fillId="0" borderId="3" xfId="0" applyNumberFormat="1" applyFont="1" applyBorder="1" applyAlignment="1">
      <alignment horizontal="right" vertical="top" wrapText="1"/>
    </xf>
    <xf numFmtId="37" fontId="0" fillId="0" borderId="12" xfId="0" applyNumberFormat="1" applyFont="1" applyBorder="1" applyAlignment="1">
      <alignment horizontal="right" vertical="top" wrapText="1"/>
    </xf>
    <xf numFmtId="37" fontId="0" fillId="0" borderId="11" xfId="0" applyNumberFormat="1" applyBorder="1" applyAlignment="1">
      <alignment horizontal="right" vertical="top" wrapText="1"/>
    </xf>
    <xf numFmtId="37" fontId="0" fillId="0" borderId="19" xfId="0" applyNumberFormat="1" applyFont="1" applyBorder="1" applyAlignment="1">
      <alignment horizontal="right" vertical="top" wrapText="1"/>
    </xf>
    <xf numFmtId="37" fontId="0" fillId="0" borderId="17" xfId="0" applyNumberFormat="1" applyFont="1" applyBorder="1" applyAlignment="1">
      <alignment horizontal="right" vertical="top" wrapText="1"/>
    </xf>
    <xf numFmtId="164" fontId="0" fillId="0" borderId="0" xfId="0" applyNumberFormat="1"/>
    <xf numFmtId="37" fontId="0" fillId="0" borderId="2" xfId="0" applyNumberFormat="1" applyFont="1" applyFill="1" applyBorder="1" applyAlignment="1"/>
    <xf numFmtId="0" fontId="0" fillId="0" borderId="0" xfId="0" applyFont="1" applyFill="1"/>
    <xf numFmtId="165" fontId="0" fillId="0" borderId="1" xfId="0" applyNumberFormat="1" applyFont="1" applyBorder="1" applyAlignment="1">
      <alignment horizontal="right" vertical="top" wrapText="1"/>
    </xf>
    <xf numFmtId="165" fontId="0" fillId="0" borderId="7" xfId="0" applyNumberFormat="1" applyFont="1" applyBorder="1" applyAlignment="1">
      <alignment horizontal="right" vertical="top" wrapText="1"/>
    </xf>
    <xf numFmtId="165" fontId="0" fillId="0" borderId="11" xfId="0" applyNumberFormat="1" applyFont="1" applyBorder="1" applyAlignment="1">
      <alignment horizontal="right" vertical="top" wrapText="1"/>
    </xf>
    <xf numFmtId="165" fontId="0" fillId="0" borderId="0" xfId="0" applyNumberFormat="1" applyFont="1"/>
    <xf numFmtId="165" fontId="0" fillId="0" borderId="2" xfId="0" applyNumberFormat="1" applyFont="1" applyBorder="1" applyAlignment="1">
      <alignment horizontal="right" vertical="top" wrapText="1"/>
    </xf>
    <xf numFmtId="3" fontId="0" fillId="0" borderId="1" xfId="0" applyNumberFormat="1" applyFont="1" applyBorder="1" applyAlignment="1">
      <alignment horizontal="right" vertical="top" wrapText="1"/>
    </xf>
    <xf numFmtId="3" fontId="0" fillId="0" borderId="7" xfId="0" applyNumberFormat="1" applyFont="1" applyBorder="1" applyAlignment="1">
      <alignment horizontal="right" vertical="top" wrapText="1"/>
    </xf>
    <xf numFmtId="3" fontId="0" fillId="0" borderId="11" xfId="0" applyNumberFormat="1" applyFont="1" applyBorder="1" applyAlignment="1">
      <alignment horizontal="right" vertical="top" wrapText="1"/>
    </xf>
    <xf numFmtId="3" fontId="0" fillId="0" borderId="0" xfId="0" applyNumberFormat="1" applyFont="1"/>
    <xf numFmtId="3" fontId="0" fillId="0" borderId="2" xfId="0" applyNumberFormat="1" applyFont="1" applyBorder="1" applyAlignment="1">
      <alignment horizontal="right" vertical="top" wrapText="1"/>
    </xf>
    <xf numFmtId="0" fontId="11" fillId="0" borderId="2" xfId="0" applyFont="1" applyFill="1" applyBorder="1" applyAlignment="1">
      <alignment horizontal="left" vertical="top" wrapText="1"/>
    </xf>
    <xf numFmtId="37" fontId="0" fillId="0" borderId="18" xfId="0" applyNumberFormat="1" applyFont="1" applyFill="1" applyBorder="1"/>
    <xf numFmtId="37" fontId="0" fillId="0" borderId="17" xfId="0" applyNumberFormat="1" applyBorder="1" applyAlignment="1">
      <alignment horizontal="right" vertical="top" wrapText="1"/>
    </xf>
    <xf numFmtId="37" fontId="3" fillId="0" borderId="1" xfId="0" applyNumberFormat="1" applyFont="1" applyBorder="1" applyAlignment="1">
      <alignment horizontal="right" vertical="top" wrapText="1"/>
    </xf>
    <xf numFmtId="37" fontId="3" fillId="0" borderId="7" xfId="0" applyNumberFormat="1" applyFont="1" applyBorder="1" applyAlignment="1">
      <alignment horizontal="right" vertical="top" wrapText="1"/>
    </xf>
    <xf numFmtId="37" fontId="3" fillId="0" borderId="11" xfId="0" applyNumberFormat="1" applyFont="1" applyBorder="1" applyAlignment="1">
      <alignment horizontal="right" vertical="top" wrapText="1"/>
    </xf>
    <xf numFmtId="37" fontId="3" fillId="0" borderId="2" xfId="0" applyNumberFormat="1" applyFont="1" applyBorder="1" applyAlignment="1">
      <alignment horizontal="right" vertical="top" wrapText="1"/>
    </xf>
    <xf numFmtId="0" fontId="11" fillId="0" borderId="2" xfId="0" applyFont="1" applyBorder="1" applyAlignment="1">
      <alignment vertical="top" wrapText="1"/>
    </xf>
    <xf numFmtId="37" fontId="0" fillId="0" borderId="1" xfId="0" applyNumberFormat="1" applyFont="1" applyBorder="1" applyAlignment="1">
      <alignment horizontal="right" wrapText="1"/>
    </xf>
    <xf numFmtId="37" fontId="0" fillId="0" borderId="7" xfId="0" applyNumberFormat="1" applyFont="1" applyBorder="1" applyAlignment="1">
      <alignment horizontal="right" wrapText="1"/>
    </xf>
    <xf numFmtId="37" fontId="0" fillId="0" borderId="11" xfId="0" applyNumberFormat="1" applyFont="1" applyBorder="1" applyAlignment="1">
      <alignment horizontal="right" wrapText="1"/>
    </xf>
    <xf numFmtId="37" fontId="0" fillId="0" borderId="7" xfId="0" applyNumberFormat="1" applyBorder="1" applyAlignment="1">
      <alignment horizontal="right" wrapText="1"/>
    </xf>
    <xf numFmtId="0" fontId="0" fillId="0" borderId="21" xfId="0" applyFont="1" applyBorder="1"/>
    <xf numFmtId="37" fontId="3" fillId="0" borderId="18" xfId="0" applyNumberFormat="1" applyFont="1" applyBorder="1"/>
    <xf numFmtId="37" fontId="0" fillId="0" borderId="22" xfId="0" applyNumberFormat="1" applyFont="1" applyBorder="1"/>
    <xf numFmtId="37" fontId="3" fillId="0" borderId="18" xfId="0" applyNumberFormat="1" applyFont="1" applyBorder="1" applyAlignment="1"/>
    <xf numFmtId="37" fontId="3" fillId="0" borderId="23" xfId="0" applyNumberFormat="1" applyFont="1" applyBorder="1" applyAlignment="1"/>
    <xf numFmtId="37" fontId="3" fillId="0" borderId="24" xfId="0" applyNumberFormat="1" applyFont="1" applyBorder="1" applyAlignment="1"/>
    <xf numFmtId="37" fontId="3" fillId="0" borderId="25" xfId="0" applyNumberFormat="1" applyFont="1" applyBorder="1" applyAlignment="1"/>
    <xf numFmtId="37" fontId="3" fillId="0" borderId="26" xfId="0" applyNumberFormat="1" applyFont="1" applyBorder="1" applyAlignment="1"/>
    <xf numFmtId="37" fontId="3" fillId="0" borderId="27" xfId="0" applyNumberFormat="1" applyFont="1" applyBorder="1" applyAlignment="1"/>
    <xf numFmtId="37" fontId="3" fillId="0" borderId="3" xfId="0" applyNumberFormat="1" applyFont="1" applyBorder="1" applyAlignment="1">
      <alignment horizontal="right" vertical="top" wrapText="1"/>
    </xf>
    <xf numFmtId="37" fontId="3" fillId="0" borderId="8" xfId="0" applyNumberFormat="1" applyFont="1" applyBorder="1" applyAlignment="1">
      <alignment horizontal="right" vertical="top" wrapText="1"/>
    </xf>
    <xf numFmtId="37" fontId="3" fillId="0" borderId="12" xfId="0" applyNumberFormat="1" applyFont="1" applyBorder="1" applyAlignment="1">
      <alignment horizontal="right" vertical="top" wrapText="1"/>
    </xf>
    <xf numFmtId="37" fontId="3" fillId="0" borderId="4" xfId="0" applyNumberFormat="1" applyFont="1" applyBorder="1" applyAlignment="1">
      <alignment horizontal="right" vertical="top" wrapText="1"/>
    </xf>
    <xf numFmtId="41" fontId="3" fillId="0" borderId="1" xfId="0" applyNumberFormat="1" applyFont="1" applyBorder="1" applyAlignment="1">
      <alignment horizontal="right" vertical="top" wrapText="1"/>
    </xf>
    <xf numFmtId="41" fontId="3" fillId="0" borderId="7" xfId="0" applyNumberFormat="1" applyFont="1" applyBorder="1" applyAlignment="1">
      <alignment horizontal="right" vertical="top" wrapText="1"/>
    </xf>
    <xf numFmtId="41" fontId="3" fillId="0" borderId="11" xfId="0" applyNumberFormat="1" applyFont="1" applyBorder="1" applyAlignment="1">
      <alignment horizontal="right" vertical="top" wrapText="1"/>
    </xf>
    <xf numFmtId="41" fontId="3" fillId="0" borderId="2" xfId="0" applyNumberFormat="1" applyFont="1" applyBorder="1" applyAlignment="1">
      <alignment horizontal="right" vertical="top" wrapText="1"/>
    </xf>
    <xf numFmtId="41" fontId="3" fillId="0" borderId="3" xfId="0" applyNumberFormat="1" applyFont="1" applyBorder="1" applyAlignment="1">
      <alignment horizontal="right" vertical="top" wrapText="1"/>
    </xf>
    <xf numFmtId="41" fontId="3" fillId="0" borderId="8" xfId="0" applyNumberFormat="1" applyFont="1" applyBorder="1" applyAlignment="1">
      <alignment horizontal="right" vertical="top" wrapText="1"/>
    </xf>
    <xf numFmtId="41" fontId="3" fillId="0" borderId="12" xfId="0" applyNumberFormat="1" applyFont="1" applyBorder="1" applyAlignment="1">
      <alignment horizontal="right" vertical="top" wrapText="1"/>
    </xf>
    <xf numFmtId="41" fontId="3" fillId="0" borderId="4" xfId="0" applyNumberFormat="1" applyFont="1" applyBorder="1" applyAlignment="1">
      <alignment horizontal="right" vertical="top" wrapText="1"/>
    </xf>
    <xf numFmtId="0" fontId="0" fillId="0" borderId="18" xfId="0" applyFont="1" applyBorder="1" applyAlignment="1">
      <alignment horizontal="right" vertical="top" wrapText="1"/>
    </xf>
    <xf numFmtId="37" fontId="0" fillId="0" borderId="28" xfId="0" applyNumberFormat="1" applyFont="1" applyBorder="1"/>
    <xf numFmtId="37" fontId="0" fillId="0" borderId="29" xfId="0" applyNumberFormat="1" applyFont="1" applyBorder="1" applyAlignment="1"/>
    <xf numFmtId="0" fontId="0" fillId="0" borderId="28" xfId="0" applyFont="1" applyBorder="1" applyAlignment="1">
      <alignment horizontal="right" vertical="top" wrapText="1"/>
    </xf>
    <xf numFmtId="37" fontId="0" fillId="0" borderId="0" xfId="0" applyNumberFormat="1" applyFont="1" applyBorder="1"/>
    <xf numFmtId="0" fontId="10" fillId="0" borderId="3" xfId="0" applyFont="1" applyBorder="1" applyAlignment="1">
      <alignment horizontal="left" vertical="top" wrapText="1"/>
    </xf>
    <xf numFmtId="0" fontId="0" fillId="0" borderId="0" xfId="0" applyFill="1"/>
    <xf numFmtId="0" fontId="0" fillId="0" borderId="0" xfId="0"/>
    <xf numFmtId="0" fontId="11" fillId="0" borderId="2" xfId="0" applyFont="1" applyBorder="1" applyAlignment="1">
      <alignment wrapText="1"/>
    </xf>
    <xf numFmtId="0" fontId="10" fillId="0" borderId="2" xfId="0" applyFont="1" applyBorder="1" applyAlignment="1">
      <alignment wrapText="1"/>
    </xf>
    <xf numFmtId="0" fontId="11" fillId="0" borderId="2" xfId="0" applyFont="1" applyBorder="1" applyAlignment="1">
      <alignment horizontal="left" wrapText="1"/>
    </xf>
    <xf numFmtId="0" fontId="10" fillId="0" borderId="2" xfId="0" applyFont="1" applyBorder="1" applyAlignment="1">
      <alignment horizontal="left" wrapText="1"/>
    </xf>
    <xf numFmtId="0" fontId="11" fillId="0" borderId="2" xfId="0" applyFont="1" applyBorder="1" applyAlignment="1">
      <alignment vertical="distributed" wrapText="1"/>
    </xf>
    <xf numFmtId="37" fontId="0" fillId="0" borderId="1" xfId="0" applyNumberFormat="1" applyFont="1" applyBorder="1" applyAlignment="1">
      <alignment wrapText="1"/>
    </xf>
    <xf numFmtId="37" fontId="0" fillId="0" borderId="11" xfId="0" applyNumberFormat="1" applyFont="1" applyBorder="1" applyAlignment="1">
      <alignment wrapText="1"/>
    </xf>
    <xf numFmtId="0" fontId="0" fillId="0" borderId="0" xfId="0" applyFont="1" applyAlignment="1">
      <alignment wrapText="1"/>
    </xf>
    <xf numFmtId="37" fontId="0" fillId="0" borderId="18" xfId="0" applyNumberFormat="1" applyFont="1" applyBorder="1" applyAlignment="1">
      <alignment wrapText="1"/>
    </xf>
    <xf numFmtId="37" fontId="22" fillId="0" borderId="1" xfId="0" applyNumberFormat="1" applyFont="1" applyBorder="1" applyAlignment="1">
      <alignment wrapText="1"/>
    </xf>
    <xf numFmtId="37" fontId="22" fillId="0" borderId="7" xfId="0" applyNumberFormat="1" applyFont="1" applyBorder="1" applyAlignment="1">
      <alignment wrapText="1"/>
    </xf>
    <xf numFmtId="37" fontId="22" fillId="0" borderId="11" xfId="0" applyNumberFormat="1" applyFont="1" applyBorder="1" applyAlignment="1">
      <alignment wrapText="1"/>
    </xf>
    <xf numFmtId="0" fontId="22" fillId="0" borderId="0" xfId="0" applyFont="1" applyAlignment="1">
      <alignment wrapText="1"/>
    </xf>
    <xf numFmtId="37" fontId="22" fillId="0" borderId="18" xfId="0" applyNumberFormat="1" applyFont="1" applyBorder="1" applyAlignment="1">
      <alignment wrapText="1"/>
    </xf>
    <xf numFmtId="37" fontId="0" fillId="0" borderId="19" xfId="0" applyNumberFormat="1" applyFont="1" applyBorder="1" applyAlignment="1">
      <alignment horizontal="right" wrapText="1"/>
    </xf>
    <xf numFmtId="37" fontId="0" fillId="0" borderId="17" xfId="0" applyNumberFormat="1" applyFont="1" applyBorder="1" applyAlignment="1">
      <alignment horizontal="right" wrapText="1"/>
    </xf>
    <xf numFmtId="37" fontId="0" fillId="0" borderId="16" xfId="0" applyNumberFormat="1" applyFont="1" applyBorder="1" applyAlignment="1">
      <alignment horizontal="right" wrapText="1"/>
    </xf>
    <xf numFmtId="37" fontId="0" fillId="0" borderId="14" xfId="0" applyNumberFormat="1" applyFont="1" applyBorder="1" applyAlignment="1">
      <alignment horizontal="right" wrapText="1"/>
    </xf>
    <xf numFmtId="37" fontId="3" fillId="0" borderId="1" xfId="0" applyNumberFormat="1" applyFont="1" applyBorder="1" applyAlignment="1">
      <alignment horizontal="right" wrapText="1"/>
    </xf>
    <xf numFmtId="37" fontId="3" fillId="0" borderId="7" xfId="0" applyNumberFormat="1" applyFont="1" applyBorder="1" applyAlignment="1">
      <alignment horizontal="right" wrapText="1"/>
    </xf>
    <xf numFmtId="37" fontId="3" fillId="0" borderId="11" xfId="0" applyNumberFormat="1" applyFont="1" applyBorder="1" applyAlignment="1">
      <alignment horizontal="right" wrapText="1"/>
    </xf>
    <xf numFmtId="37" fontId="3" fillId="0" borderId="2" xfId="0" applyNumberFormat="1" applyFont="1" applyBorder="1" applyAlignment="1">
      <alignment horizontal="right" wrapText="1"/>
    </xf>
    <xf numFmtId="165" fontId="0" fillId="0" borderId="19" xfId="0" applyNumberFormat="1" applyFont="1" applyBorder="1" applyAlignment="1">
      <alignment horizontal="right" wrapText="1"/>
    </xf>
    <xf numFmtId="165" fontId="0" fillId="0" borderId="16" xfId="0" applyNumberFormat="1" applyFont="1" applyBorder="1" applyAlignment="1">
      <alignment horizontal="right" wrapText="1"/>
    </xf>
    <xf numFmtId="165" fontId="0" fillId="0" borderId="17" xfId="0" applyNumberFormat="1" applyFont="1" applyBorder="1" applyAlignment="1">
      <alignment horizontal="right" wrapText="1"/>
    </xf>
    <xf numFmtId="165" fontId="0" fillId="0" borderId="14" xfId="0" applyNumberFormat="1" applyFont="1" applyBorder="1" applyAlignment="1">
      <alignment horizontal="right" wrapText="1"/>
    </xf>
    <xf numFmtId="165" fontId="0" fillId="0" borderId="0" xfId="0" applyNumberFormat="1" applyFont="1" applyAlignment="1"/>
    <xf numFmtId="37" fontId="0" fillId="0" borderId="11" xfId="0" applyNumberFormat="1" applyBorder="1" applyAlignment="1">
      <alignment horizontal="right" wrapText="1"/>
    </xf>
    <xf numFmtId="37" fontId="0" fillId="0" borderId="2" xfId="0" applyNumberFormat="1" applyFont="1" applyBorder="1" applyAlignment="1">
      <alignment horizontal="right" wrapText="1"/>
    </xf>
    <xf numFmtId="0" fontId="6" fillId="0" borderId="0" xfId="0" applyFont="1" applyBorder="1" applyAlignment="1">
      <alignment horizontal="left" vertical="top" wrapText="1" indent="1"/>
    </xf>
    <xf numFmtId="37" fontId="3" fillId="0" borderId="0" xfId="0" applyNumberFormat="1" applyFont="1" applyBorder="1" applyAlignment="1"/>
    <xf numFmtId="0" fontId="0" fillId="0" borderId="0" xfId="0"/>
    <xf numFmtId="0" fontId="0" fillId="0" borderId="0" xfId="0" applyFont="1" applyBorder="1"/>
    <xf numFmtId="0" fontId="0" fillId="0" borderId="0" xfId="0" applyBorder="1"/>
    <xf numFmtId="0" fontId="3" fillId="0" borderId="10" xfId="0" applyFont="1" applyBorder="1" applyAlignment="1">
      <alignment horizontal="center" vertical="top" wrapText="1"/>
    </xf>
    <xf numFmtId="0" fontId="0" fillId="0" borderId="30" xfId="0" applyBorder="1"/>
    <xf numFmtId="0" fontId="3" fillId="0" borderId="31" xfId="0" applyFont="1" applyBorder="1" applyAlignment="1">
      <alignment horizontal="center"/>
    </xf>
    <xf numFmtId="0" fontId="6" fillId="0" borderId="32" xfId="0" applyFont="1" applyBorder="1" applyAlignment="1">
      <alignment horizontal="center" vertical="top" wrapText="1"/>
    </xf>
    <xf numFmtId="0" fontId="3" fillId="0" borderId="31" xfId="0" applyFont="1" applyBorder="1" applyAlignment="1">
      <alignment horizontal="center" vertical="top" wrapText="1"/>
    </xf>
    <xf numFmtId="0" fontId="3" fillId="0" borderId="32" xfId="0" applyFont="1" applyBorder="1" applyAlignment="1">
      <alignment horizontal="center"/>
    </xf>
    <xf numFmtId="41" fontId="0" fillId="0" borderId="11" xfId="0" applyNumberFormat="1" applyBorder="1" applyAlignment="1">
      <alignment horizontal="right" vertical="top" wrapText="1"/>
    </xf>
    <xf numFmtId="37" fontId="3" fillId="0" borderId="1" xfId="0" applyNumberFormat="1" applyFont="1" applyBorder="1" applyAlignment="1">
      <alignment wrapText="1"/>
    </xf>
    <xf numFmtId="37" fontId="3" fillId="0" borderId="7" xfId="0" applyNumberFormat="1" applyFont="1" applyBorder="1" applyAlignment="1">
      <alignment wrapText="1"/>
    </xf>
    <xf numFmtId="37" fontId="3" fillId="0" borderId="11" xfId="0" applyNumberFormat="1" applyFont="1" applyBorder="1" applyAlignment="1">
      <alignment wrapText="1"/>
    </xf>
    <xf numFmtId="37" fontId="3" fillId="0" borderId="2" xfId="0" applyNumberFormat="1" applyFont="1" applyBorder="1" applyAlignment="1">
      <alignment wrapText="1"/>
    </xf>
    <xf numFmtId="0" fontId="0" fillId="0" borderId="0" xfId="0"/>
    <xf numFmtId="37" fontId="3" fillId="0" borderId="0" xfId="0" applyNumberFormat="1" applyFont="1" applyBorder="1" applyAlignment="1">
      <alignment horizontal="right" vertical="top" wrapText="1"/>
    </xf>
    <xf numFmtId="37" fontId="0" fillId="0" borderId="15" xfId="0" applyNumberFormat="1" applyFont="1" applyBorder="1" applyAlignment="1">
      <alignment horizontal="right" wrapText="1"/>
    </xf>
    <xf numFmtId="37" fontId="3" fillId="0" borderId="0" xfId="0" applyNumberFormat="1" applyFont="1" applyBorder="1" applyAlignment="1">
      <alignment wrapText="1"/>
    </xf>
    <xf numFmtId="37" fontId="3" fillId="0" borderId="0" xfId="0" applyNumberFormat="1" applyFont="1" applyBorder="1" applyAlignment="1">
      <alignment horizontal="right" wrapText="1"/>
    </xf>
    <xf numFmtId="165" fontId="0" fillId="0" borderId="0" xfId="0" applyNumberFormat="1" applyFont="1" applyBorder="1" applyAlignment="1">
      <alignment horizontal="right" vertical="top" wrapText="1"/>
    </xf>
    <xf numFmtId="165" fontId="0" fillId="0" borderId="15" xfId="0" applyNumberFormat="1" applyFont="1" applyBorder="1" applyAlignment="1">
      <alignment horizontal="right" wrapText="1"/>
    </xf>
    <xf numFmtId="3" fontId="0" fillId="0" borderId="0" xfId="0" applyNumberFormat="1" applyFont="1" applyBorder="1" applyAlignment="1">
      <alignment horizontal="right" vertical="top" wrapText="1"/>
    </xf>
    <xf numFmtId="0" fontId="0" fillId="0" borderId="30" xfId="0" applyFont="1" applyFill="1" applyBorder="1" applyAlignment="1">
      <alignment horizontal="right" vertical="top" wrapText="1"/>
    </xf>
    <xf numFmtId="0" fontId="6" fillId="0" borderId="33" xfId="0" applyFont="1" applyBorder="1" applyAlignment="1">
      <alignment horizontal="center" vertical="top" wrapText="1"/>
    </xf>
    <xf numFmtId="0" fontId="0" fillId="0" borderId="0" xfId="0" applyFont="1" applyBorder="1" applyAlignment="1"/>
    <xf numFmtId="3" fontId="22" fillId="0" borderId="0" xfId="0" applyNumberFormat="1" applyFont="1" applyBorder="1"/>
    <xf numFmtId="3" fontId="0" fillId="0" borderId="0" xfId="0" applyNumberFormat="1" applyFont="1" applyBorder="1"/>
    <xf numFmtId="0" fontId="22" fillId="0" borderId="0" xfId="0" applyFont="1" applyBorder="1"/>
    <xf numFmtId="3" fontId="22" fillId="0" borderId="30" xfId="0" applyNumberFormat="1" applyFont="1" applyBorder="1"/>
    <xf numFmtId="166" fontId="0" fillId="0" borderId="0" xfId="0" applyNumberFormat="1" applyFont="1" applyBorder="1"/>
    <xf numFmtId="166" fontId="0" fillId="0" borderId="0" xfId="0" applyNumberFormat="1" applyFont="1" applyBorder="1" applyAlignment="1"/>
    <xf numFmtId="166" fontId="0" fillId="0" borderId="0" xfId="0" applyNumberFormat="1" applyBorder="1" applyAlignment="1">
      <alignment horizontal="right"/>
    </xf>
    <xf numFmtId="166" fontId="22" fillId="0" borderId="0" xfId="0" applyNumberFormat="1" applyFont="1" applyBorder="1" applyAlignment="1"/>
    <xf numFmtId="166" fontId="0" fillId="0" borderId="0" xfId="0" applyNumberFormat="1" applyFill="1" applyBorder="1" applyAlignment="1">
      <alignment horizontal="right"/>
    </xf>
    <xf numFmtId="166" fontId="0" fillId="0" borderId="30" xfId="0" applyNumberFormat="1" applyFont="1" applyBorder="1"/>
    <xf numFmtId="41" fontId="0" fillId="0" borderId="0" xfId="0" applyNumberFormat="1" applyFont="1" applyBorder="1" applyAlignment="1">
      <alignment horizontal="right" vertical="top" wrapText="1"/>
    </xf>
    <xf numFmtId="41" fontId="3" fillId="0" borderId="0" xfId="0" applyNumberFormat="1" applyFont="1" applyBorder="1" applyAlignment="1">
      <alignment horizontal="right" vertical="top" wrapText="1"/>
    </xf>
    <xf numFmtId="41" fontId="3" fillId="0" borderId="30" xfId="0" applyNumberFormat="1" applyFont="1" applyBorder="1" applyAlignment="1">
      <alignment horizontal="right" vertical="top" wrapText="1"/>
    </xf>
    <xf numFmtId="0" fontId="23" fillId="0" borderId="0" xfId="0" applyFont="1"/>
    <xf numFmtId="37" fontId="4" fillId="0" borderId="7" xfId="0" applyNumberFormat="1" applyFont="1" applyBorder="1" applyAlignment="1">
      <alignment horizontal="right" vertical="top" wrapText="1"/>
    </xf>
    <xf numFmtId="166" fontId="4" fillId="0" borderId="0" xfId="0" applyNumberFormat="1" applyFont="1" applyBorder="1" applyAlignment="1">
      <alignment horizontal="right"/>
    </xf>
    <xf numFmtId="0" fontId="4" fillId="0" borderId="0" xfId="0" applyFont="1"/>
    <xf numFmtId="37" fontId="4" fillId="0" borderId="18" xfId="0" applyNumberFormat="1" applyFont="1" applyBorder="1"/>
    <xf numFmtId="37" fontId="0" fillId="0" borderId="18" xfId="0" applyNumberFormat="1" applyFont="1" applyBorder="1" applyAlignment="1">
      <alignment horizontal="right"/>
    </xf>
    <xf numFmtId="41" fontId="3" fillId="0" borderId="28" xfId="0" applyNumberFormat="1" applyFont="1" applyBorder="1" applyAlignment="1">
      <alignment horizontal="right" vertical="top" wrapText="1"/>
    </xf>
    <xf numFmtId="41" fontId="0" fillId="0" borderId="28" xfId="0" applyNumberFormat="1" applyFont="1" applyBorder="1" applyAlignment="1">
      <alignment horizontal="right" vertical="top" wrapText="1"/>
    </xf>
    <xf numFmtId="41" fontId="3" fillId="0" borderId="34" xfId="0" applyNumberFormat="1" applyFont="1" applyBorder="1" applyAlignment="1">
      <alignment horizontal="right" vertical="top" wrapText="1"/>
    </xf>
    <xf numFmtId="37" fontId="3" fillId="0" borderId="28" xfId="0" applyNumberFormat="1" applyFont="1" applyBorder="1" applyAlignment="1">
      <alignment horizontal="right" vertical="top" wrapText="1"/>
    </xf>
    <xf numFmtId="37" fontId="0" fillId="0" borderId="29" xfId="0" applyNumberFormat="1" applyFont="1" applyBorder="1" applyAlignment="1">
      <alignment horizontal="right" vertical="top" wrapText="1"/>
    </xf>
    <xf numFmtId="37" fontId="0" fillId="0" borderId="28" xfId="0" applyNumberFormat="1" applyFont="1" applyBorder="1" applyAlignment="1">
      <alignment horizontal="right" vertical="top" wrapText="1"/>
    </xf>
    <xf numFmtId="37" fontId="0" fillId="0" borderId="29" xfId="0" applyNumberFormat="1" applyBorder="1" applyAlignment="1">
      <alignment horizontal="right" vertical="top" wrapText="1"/>
    </xf>
    <xf numFmtId="37" fontId="0" fillId="0" borderId="28" xfId="0" applyNumberFormat="1" applyBorder="1" applyAlignment="1">
      <alignment horizontal="right" vertical="top" wrapText="1"/>
    </xf>
    <xf numFmtId="37" fontId="0" fillId="0" borderId="29" xfId="0" applyNumberFormat="1" applyFont="1" applyBorder="1" applyAlignment="1">
      <alignment horizontal="right" wrapText="1"/>
    </xf>
    <xf numFmtId="37" fontId="3" fillId="0" borderId="28" xfId="0" applyNumberFormat="1" applyFont="1" applyBorder="1" applyAlignment="1">
      <alignment wrapText="1"/>
    </xf>
    <xf numFmtId="37" fontId="3" fillId="0" borderId="28" xfId="0" applyNumberFormat="1" applyFont="1" applyBorder="1" applyAlignment="1">
      <alignment horizontal="right" wrapText="1"/>
    </xf>
    <xf numFmtId="165" fontId="0" fillId="0" borderId="28" xfId="0" applyNumberFormat="1" applyFont="1" applyBorder="1" applyAlignment="1">
      <alignment horizontal="right" vertical="top" wrapText="1"/>
    </xf>
    <xf numFmtId="165" fontId="0" fillId="0" borderId="29" xfId="0" applyNumberFormat="1" applyFont="1" applyBorder="1" applyAlignment="1">
      <alignment horizontal="right" wrapText="1"/>
    </xf>
    <xf numFmtId="3" fontId="0" fillId="0" borderId="28" xfId="0" applyNumberFormat="1" applyFont="1" applyBorder="1" applyAlignment="1">
      <alignment horizontal="right" vertical="top" wrapText="1"/>
    </xf>
    <xf numFmtId="0" fontId="0" fillId="0" borderId="34" xfId="0" applyFont="1" applyFill="1" applyBorder="1" applyAlignment="1">
      <alignment horizontal="right" vertical="top" wrapText="1"/>
    </xf>
    <xf numFmtId="0" fontId="0" fillId="0" borderId="28" xfId="0" applyFont="1" applyBorder="1"/>
    <xf numFmtId="0" fontId="0" fillId="0" borderId="28" xfId="0" applyFont="1" applyBorder="1" applyAlignment="1"/>
    <xf numFmtId="3" fontId="22" fillId="0" borderId="28" xfId="0" applyNumberFormat="1" applyFont="1" applyBorder="1"/>
    <xf numFmtId="3" fontId="0" fillId="0" borderId="28" xfId="0" applyNumberFormat="1" applyFont="1" applyBorder="1"/>
    <xf numFmtId="0" fontId="22" fillId="0" borderId="28" xfId="0" applyFont="1" applyBorder="1"/>
    <xf numFmtId="3" fontId="22" fillId="0" borderId="34" xfId="0" applyNumberFormat="1" applyFont="1" applyBorder="1"/>
    <xf numFmtId="37" fontId="22" fillId="0" borderId="0" xfId="0" applyNumberFormat="1" applyFont="1" applyBorder="1" applyAlignment="1">
      <alignment wrapText="1"/>
    </xf>
    <xf numFmtId="37" fontId="0" fillId="0" borderId="28" xfId="0" applyNumberFormat="1" applyFont="1" applyBorder="1" applyAlignment="1">
      <alignment wrapText="1"/>
    </xf>
    <xf numFmtId="0" fontId="0" fillId="0" borderId="28" xfId="0" applyBorder="1" applyAlignment="1">
      <alignment horizontal="right"/>
    </xf>
    <xf numFmtId="166" fontId="0" fillId="0" borderId="28" xfId="0" applyNumberFormat="1" applyBorder="1"/>
    <xf numFmtId="166" fontId="0" fillId="0" borderId="28" xfId="0" applyNumberFormat="1" applyFont="1" applyBorder="1"/>
    <xf numFmtId="37" fontId="22" fillId="0" borderId="28" xfId="0" applyNumberFormat="1" applyFont="1" applyBorder="1" applyAlignment="1">
      <alignment wrapText="1"/>
    </xf>
    <xf numFmtId="166" fontId="0" fillId="0" borderId="28" xfId="0" applyNumberFormat="1" applyFont="1" applyBorder="1" applyAlignment="1"/>
    <xf numFmtId="166" fontId="0" fillId="0" borderId="28" xfId="0" applyNumberFormat="1" applyBorder="1" applyAlignment="1">
      <alignment horizontal="right"/>
    </xf>
    <xf numFmtId="166" fontId="22" fillId="0" borderId="28" xfId="0" applyNumberFormat="1" applyFont="1" applyBorder="1" applyAlignment="1"/>
    <xf numFmtId="166" fontId="0" fillId="0" borderId="28" xfId="0" applyNumberFormat="1" applyFill="1" applyBorder="1" applyAlignment="1">
      <alignment horizontal="right"/>
    </xf>
    <xf numFmtId="166" fontId="0" fillId="0" borderId="34" xfId="0" applyNumberFormat="1" applyFont="1" applyBorder="1"/>
    <xf numFmtId="0" fontId="3" fillId="0" borderId="9" xfId="0" applyFont="1" applyBorder="1" applyAlignment="1">
      <alignment horizontal="center"/>
    </xf>
    <xf numFmtId="37" fontId="0" fillId="0" borderId="35" xfId="0" applyNumberFormat="1" applyFont="1" applyBorder="1" applyAlignment="1"/>
    <xf numFmtId="37" fontId="0" fillId="0" borderId="28" xfId="0" applyNumberFormat="1" applyFont="1" applyBorder="1" applyAlignment="1"/>
    <xf numFmtId="37" fontId="0" fillId="0" borderId="29" xfId="0" applyNumberFormat="1" applyBorder="1" applyAlignment="1">
      <alignment horizontal="right"/>
    </xf>
    <xf numFmtId="37" fontId="3" fillId="0" borderId="34" xfId="0" applyNumberFormat="1" applyFont="1" applyBorder="1" applyAlignment="1"/>
    <xf numFmtId="37" fontId="0" fillId="0" borderId="20" xfId="0" applyNumberFormat="1" applyBorder="1" applyAlignment="1">
      <alignment horizontal="right"/>
    </xf>
    <xf numFmtId="37" fontId="3" fillId="0" borderId="8" xfId="0" applyNumberFormat="1" applyFont="1" applyBorder="1" applyAlignment="1"/>
    <xf numFmtId="37" fontId="0" fillId="0" borderId="18" xfId="0" applyNumberFormat="1" applyFont="1" applyBorder="1" applyAlignment="1">
      <alignment horizontal="right" vertical="top" wrapText="1"/>
    </xf>
    <xf numFmtId="37" fontId="0" fillId="0" borderId="18" xfId="0" applyNumberFormat="1" applyFont="1" applyBorder="1" applyAlignment="1">
      <alignment horizontal="right" wrapText="1"/>
    </xf>
    <xf numFmtId="37" fontId="3" fillId="0" borderId="22" xfId="0" applyNumberFormat="1" applyFont="1" applyBorder="1" applyAlignment="1">
      <alignment horizontal="right" vertical="top" wrapText="1"/>
    </xf>
    <xf numFmtId="0" fontId="6" fillId="0" borderId="36" xfId="0" applyFont="1" applyBorder="1" applyAlignment="1">
      <alignment horizontal="center" vertical="top" wrapText="1"/>
    </xf>
    <xf numFmtId="37" fontId="0" fillId="0" borderId="37" xfId="0" applyNumberFormat="1" applyFont="1" applyBorder="1" applyAlignment="1">
      <alignment horizontal="right" vertical="top" wrapText="1"/>
    </xf>
    <xf numFmtId="41" fontId="0" fillId="0" borderId="37" xfId="0" applyNumberFormat="1" applyFont="1" applyBorder="1" applyAlignment="1">
      <alignment horizontal="right" vertical="top" wrapText="1"/>
    </xf>
    <xf numFmtId="41" fontId="0" fillId="0" borderId="37" xfId="0" applyNumberFormat="1" applyFont="1" applyBorder="1" applyAlignment="1">
      <alignment horizontal="right" wrapText="1"/>
    </xf>
    <xf numFmtId="41" fontId="22" fillId="0" borderId="38" xfId="0" applyNumberFormat="1" applyFont="1" applyBorder="1" applyAlignment="1">
      <alignment horizontal="right" vertical="top" wrapText="1"/>
    </xf>
    <xf numFmtId="41" fontId="0" fillId="0" borderId="28" xfId="0" applyNumberFormat="1" applyFont="1" applyBorder="1" applyAlignment="1">
      <alignment horizontal="right" wrapText="1"/>
    </xf>
    <xf numFmtId="41" fontId="22" fillId="0" borderId="34" xfId="0" applyNumberFormat="1" applyFont="1" applyBorder="1" applyAlignment="1">
      <alignment horizontal="right" vertical="top" wrapText="1"/>
    </xf>
    <xf numFmtId="0" fontId="3" fillId="0" borderId="9" xfId="0" applyFont="1" applyBorder="1" applyAlignment="1">
      <alignment horizontal="center" vertical="top" wrapText="1"/>
    </xf>
    <xf numFmtId="0" fontId="0" fillId="0" borderId="0" xfId="0"/>
    <xf numFmtId="0" fontId="0" fillId="0" borderId="0" xfId="0"/>
    <xf numFmtId="0" fontId="0" fillId="0" borderId="39" xfId="0" applyFont="1" applyBorder="1" applyAlignment="1">
      <alignment horizontal="right" vertical="top" wrapText="1"/>
    </xf>
    <xf numFmtId="37" fontId="0" fillId="0" borderId="18" xfId="0" applyNumberFormat="1" applyBorder="1" applyAlignment="1">
      <alignment horizontal="right" wrapText="1"/>
    </xf>
    <xf numFmtId="37" fontId="3" fillId="0" borderId="18" xfId="0" applyNumberFormat="1" applyFont="1" applyBorder="1" applyAlignment="1">
      <alignment horizontal="right" vertical="top" wrapText="1"/>
    </xf>
    <xf numFmtId="37" fontId="0" fillId="0" borderId="18" xfId="0" applyNumberFormat="1" applyBorder="1" applyAlignment="1">
      <alignment horizontal="right" vertical="top" wrapText="1"/>
    </xf>
    <xf numFmtId="37" fontId="3" fillId="0" borderId="18" xfId="0" applyNumberFormat="1" applyFont="1" applyBorder="1" applyAlignment="1">
      <alignment horizontal="right" wrapText="1"/>
    </xf>
    <xf numFmtId="37" fontId="0" fillId="0" borderId="22" xfId="0" applyNumberFormat="1" applyFont="1" applyBorder="1" applyAlignment="1">
      <alignment horizontal="right" vertical="top" wrapText="1"/>
    </xf>
    <xf numFmtId="37" fontId="3" fillId="0" borderId="40" xfId="0" applyNumberFormat="1" applyFont="1" applyBorder="1" applyAlignment="1"/>
    <xf numFmtId="0" fontId="3" fillId="0" borderId="41" xfId="0" applyFont="1" applyBorder="1" applyAlignment="1">
      <alignment horizontal="center" vertical="top" wrapText="1"/>
    </xf>
    <xf numFmtId="0" fontId="7" fillId="0" borderId="0" xfId="0" applyFont="1" applyProtection="1">
      <protection locked="0"/>
    </xf>
    <xf numFmtId="0" fontId="0" fillId="0" borderId="0" xfId="0" applyFill="1" applyProtection="1">
      <protection locked="0"/>
    </xf>
    <xf numFmtId="41" fontId="3" fillId="0" borderId="39" xfId="0" applyNumberFormat="1" applyFont="1" applyBorder="1" applyAlignment="1">
      <alignment horizontal="right" vertical="top" wrapText="1"/>
    </xf>
    <xf numFmtId="41" fontId="0" fillId="0" borderId="39" xfId="0" applyNumberFormat="1" applyFont="1" applyBorder="1" applyAlignment="1">
      <alignment horizontal="right" vertical="top" wrapText="1"/>
    </xf>
    <xf numFmtId="41" fontId="0" fillId="0" borderId="39" xfId="0" applyNumberFormat="1" applyBorder="1" applyAlignment="1">
      <alignment horizontal="right" vertical="top" wrapText="1"/>
    </xf>
    <xf numFmtId="41" fontId="3" fillId="0" borderId="42" xfId="0" applyNumberFormat="1" applyFont="1" applyBorder="1" applyAlignment="1">
      <alignment horizontal="right" vertical="top" wrapText="1"/>
    </xf>
    <xf numFmtId="37" fontId="0" fillId="0" borderId="20" xfId="0" applyNumberFormat="1" applyBorder="1" applyAlignment="1">
      <alignment horizontal="right" vertical="top" wrapText="1"/>
    </xf>
    <xf numFmtId="37" fontId="0" fillId="0" borderId="20" xfId="0" applyNumberFormat="1" applyFont="1" applyBorder="1" applyAlignment="1">
      <alignment horizontal="right" vertical="top" wrapText="1"/>
    </xf>
    <xf numFmtId="37" fontId="0" fillId="0" borderId="20" xfId="0" applyNumberFormat="1" applyFont="1" applyBorder="1" applyAlignment="1">
      <alignment horizontal="right" wrapText="1"/>
    </xf>
    <xf numFmtId="37" fontId="3" fillId="0" borderId="18" xfId="0" applyNumberFormat="1" applyFont="1" applyBorder="1" applyAlignment="1">
      <alignment wrapText="1"/>
    </xf>
    <xf numFmtId="165" fontId="0" fillId="0" borderId="18" xfId="0" applyNumberFormat="1" applyFont="1" applyBorder="1" applyAlignment="1">
      <alignment horizontal="right" vertical="top" wrapText="1"/>
    </xf>
    <xf numFmtId="165" fontId="0" fillId="0" borderId="20" xfId="0" applyNumberFormat="1" applyFont="1" applyBorder="1" applyAlignment="1">
      <alignment horizontal="right" wrapText="1"/>
    </xf>
    <xf numFmtId="3" fontId="0" fillId="0" borderId="18" xfId="0" applyNumberFormat="1" applyFont="1" applyBorder="1" applyAlignment="1">
      <alignment horizontal="right" vertical="top" wrapText="1"/>
    </xf>
    <xf numFmtId="0" fontId="0" fillId="0" borderId="22" xfId="0" applyFont="1" applyBorder="1" applyAlignment="1">
      <alignment horizontal="right" vertical="top" wrapText="1"/>
    </xf>
    <xf numFmtId="165" fontId="0" fillId="0" borderId="2" xfId="0" applyNumberFormat="1" applyBorder="1" applyAlignment="1">
      <alignment horizontal="right" vertical="top" wrapText="1"/>
    </xf>
    <xf numFmtId="0" fontId="3" fillId="0" borderId="3" xfId="0" applyFont="1" applyBorder="1"/>
    <xf numFmtId="0" fontId="0" fillId="0" borderId="1" xfId="0" applyBorder="1" applyAlignment="1">
      <alignment horizontal="left" vertical="top" wrapText="1"/>
    </xf>
    <xf numFmtId="0" fontId="3" fillId="0" borderId="33" xfId="0" applyFont="1" applyBorder="1" applyAlignment="1">
      <alignment horizontal="center" vertical="top" wrapText="1"/>
    </xf>
    <xf numFmtId="41" fontId="3" fillId="0" borderId="18" xfId="0" applyNumberFormat="1" applyFont="1" applyBorder="1" applyAlignment="1">
      <alignment horizontal="right" vertical="top" wrapText="1"/>
    </xf>
    <xf numFmtId="41" fontId="0" fillId="0" borderId="18" xfId="0" applyNumberFormat="1" applyFont="1" applyBorder="1" applyAlignment="1">
      <alignment horizontal="right" vertical="top" wrapText="1"/>
    </xf>
    <xf numFmtId="41" fontId="3" fillId="0" borderId="22" xfId="0" applyNumberFormat="1" applyFont="1" applyBorder="1" applyAlignment="1">
      <alignment horizontal="right" vertical="top" wrapText="1"/>
    </xf>
    <xf numFmtId="0" fontId="0" fillId="0" borderId="28" xfId="0" applyFont="1" applyBorder="1" applyAlignment="1">
      <alignment horizontal="right"/>
    </xf>
    <xf numFmtId="0" fontId="24" fillId="0" borderId="0" xfId="0" applyFont="1"/>
    <xf numFmtId="0" fontId="25" fillId="0" borderId="0" xfId="0" applyFont="1" applyAlignment="1">
      <alignment wrapText="1"/>
    </xf>
    <xf numFmtId="0" fontId="26" fillId="0" borderId="0" xfId="0" applyFont="1" applyAlignment="1">
      <alignment wrapText="1"/>
    </xf>
    <xf numFmtId="0" fontId="26" fillId="0" borderId="0" xfId="0" applyFont="1" applyAlignment="1">
      <alignment horizontal="left" wrapText="1" indent="1"/>
    </xf>
    <xf numFmtId="0" fontId="26" fillId="0" borderId="0" xfId="0" applyFont="1" applyAlignment="1">
      <alignment horizontal="left" wrapText="1" indent="2"/>
    </xf>
    <xf numFmtId="0" fontId="25" fillId="0" borderId="15" xfId="0" applyFont="1" applyBorder="1" applyAlignment="1">
      <alignment horizontal="left" wrapText="1"/>
    </xf>
    <xf numFmtId="41" fontId="26" fillId="0" borderId="0" xfId="0" applyNumberFormat="1" applyFont="1"/>
    <xf numFmtId="164" fontId="25" fillId="0" borderId="0" xfId="4" applyNumberFormat="1" applyFont="1" applyBorder="1"/>
    <xf numFmtId="41" fontId="26" fillId="0" borderId="43" xfId="0" applyNumberFormat="1" applyFont="1" applyBorder="1"/>
    <xf numFmtId="166" fontId="26" fillId="0" borderId="0" xfId="0" applyNumberFormat="1" applyFont="1"/>
    <xf numFmtId="166" fontId="26" fillId="0" borderId="0" xfId="0" applyNumberFormat="1" applyFont="1" applyBorder="1"/>
    <xf numFmtId="166" fontId="25" fillId="0" borderId="0" xfId="4" applyNumberFormat="1" applyFont="1" applyBorder="1"/>
    <xf numFmtId="166" fontId="26" fillId="0" borderId="0" xfId="1" applyNumberFormat="1" applyFont="1" applyBorder="1"/>
    <xf numFmtId="164" fontId="25" fillId="0" borderId="0" xfId="1" applyNumberFormat="1" applyFont="1" applyBorder="1"/>
    <xf numFmtId="41" fontId="25" fillId="0" borderId="0" xfId="0" applyNumberFormat="1" applyFont="1"/>
    <xf numFmtId="41" fontId="25" fillId="0" borderId="43" xfId="0" applyNumberFormat="1" applyFont="1" applyBorder="1"/>
    <xf numFmtId="41" fontId="26" fillId="0" borderId="0" xfId="4" applyNumberFormat="1" applyFont="1" applyBorder="1"/>
    <xf numFmtId="41" fontId="25" fillId="0" borderId="0" xfId="0" applyNumberFormat="1" applyFont="1" applyBorder="1"/>
    <xf numFmtId="0" fontId="0" fillId="0" borderId="0" xfId="0" applyProtection="1">
      <protection locked="0"/>
    </xf>
    <xf numFmtId="41" fontId="25" fillId="0" borderId="1" xfId="0" applyNumberFormat="1" applyFont="1" applyBorder="1"/>
    <xf numFmtId="41" fontId="26" fillId="0" borderId="1" xfId="0" applyNumberFormat="1" applyFont="1" applyBorder="1"/>
    <xf numFmtId="41" fontId="25" fillId="0" borderId="44" xfId="0" applyNumberFormat="1" applyFont="1" applyBorder="1"/>
    <xf numFmtId="166" fontId="26" fillId="0" borderId="1" xfId="0" applyNumberFormat="1" applyFont="1" applyBorder="1"/>
    <xf numFmtId="164" fontId="25" fillId="0" borderId="1" xfId="4" applyNumberFormat="1" applyFont="1" applyBorder="1"/>
    <xf numFmtId="166" fontId="26" fillId="0" borderId="1" xfId="1" applyNumberFormat="1" applyFont="1" applyBorder="1"/>
    <xf numFmtId="41" fontId="26" fillId="0" borderId="44" xfId="0" applyNumberFormat="1" applyFont="1" applyBorder="1"/>
    <xf numFmtId="164" fontId="25" fillId="0" borderId="1" xfId="1" applyNumberFormat="1" applyFont="1" applyBorder="1"/>
    <xf numFmtId="166" fontId="25" fillId="0" borderId="1" xfId="4" applyNumberFormat="1" applyFont="1" applyBorder="1"/>
    <xf numFmtId="41" fontId="26" fillId="0" borderId="1" xfId="4" applyNumberFormat="1" applyFont="1" applyBorder="1"/>
    <xf numFmtId="0" fontId="0" fillId="0" borderId="21" xfId="0" applyBorder="1"/>
    <xf numFmtId="41" fontId="25" fillId="0" borderId="18" xfId="0" applyNumberFormat="1" applyFont="1" applyBorder="1"/>
    <xf numFmtId="41" fontId="26" fillId="0" borderId="18" xfId="0" applyNumberFormat="1" applyFont="1" applyBorder="1"/>
    <xf numFmtId="41" fontId="25" fillId="0" borderId="45" xfId="0" applyNumberFormat="1" applyFont="1" applyBorder="1"/>
    <xf numFmtId="166" fontId="26" fillId="0" borderId="18" xfId="0" applyNumberFormat="1" applyFont="1" applyBorder="1"/>
    <xf numFmtId="164" fontId="25" fillId="0" borderId="18" xfId="4" applyNumberFormat="1" applyFont="1" applyBorder="1"/>
    <xf numFmtId="166" fontId="26" fillId="0" borderId="18" xfId="1" applyNumberFormat="1" applyFont="1" applyBorder="1"/>
    <xf numFmtId="41" fontId="26" fillId="0" borderId="45" xfId="0" applyNumberFormat="1" applyFont="1" applyBorder="1"/>
    <xf numFmtId="164" fontId="25" fillId="0" borderId="18" xfId="1" applyNumberFormat="1" applyFont="1" applyBorder="1"/>
    <xf numFmtId="166" fontId="25" fillId="0" borderId="18" xfId="4" applyNumberFormat="1" applyFont="1" applyBorder="1"/>
    <xf numFmtId="41" fontId="26" fillId="0" borderId="18" xfId="4" applyNumberFormat="1" applyFont="1" applyBorder="1"/>
    <xf numFmtId="0" fontId="3" fillId="0" borderId="5" xfId="0" applyFont="1" applyBorder="1" applyAlignment="1">
      <alignment horizontal="center" vertical="top" wrapText="1"/>
    </xf>
    <xf numFmtId="0" fontId="0" fillId="0" borderId="46" xfId="0" applyBorder="1"/>
    <xf numFmtId="41" fontId="25" fillId="0" borderId="47" xfId="0" applyNumberFormat="1" applyFont="1" applyBorder="1"/>
    <xf numFmtId="41" fontId="26" fillId="0" borderId="47" xfId="0" applyNumberFormat="1" applyFont="1" applyBorder="1"/>
    <xf numFmtId="41" fontId="25" fillId="0" borderId="48" xfId="0" applyNumberFormat="1" applyFont="1" applyBorder="1"/>
    <xf numFmtId="166" fontId="26" fillId="0" borderId="47" xfId="0" applyNumberFormat="1" applyFont="1" applyBorder="1"/>
    <xf numFmtId="164" fontId="25" fillId="0" borderId="47" xfId="4" applyNumberFormat="1" applyFont="1" applyBorder="1"/>
    <xf numFmtId="166" fontId="26" fillId="0" borderId="47" xfId="1" applyNumberFormat="1" applyFont="1" applyBorder="1"/>
    <xf numFmtId="41" fontId="26" fillId="0" borderId="48" xfId="0" applyNumberFormat="1" applyFont="1" applyBorder="1"/>
    <xf numFmtId="164" fontId="25" fillId="0" borderId="47" xfId="1" applyNumberFormat="1" applyFont="1" applyBorder="1"/>
    <xf numFmtId="166" fontId="25" fillId="0" borderId="47" xfId="4" applyNumberFormat="1" applyFont="1" applyBorder="1"/>
    <xf numFmtId="41" fontId="26" fillId="0" borderId="47" xfId="4" applyNumberFormat="1" applyFont="1" applyBorder="1"/>
    <xf numFmtId="0" fontId="3" fillId="0" borderId="49" xfId="0" applyFont="1" applyBorder="1" applyAlignment="1">
      <alignment horizontal="center" vertical="top" wrapText="1"/>
    </xf>
    <xf numFmtId="0" fontId="0" fillId="0" borderId="50" xfId="0" applyBorder="1"/>
    <xf numFmtId="41" fontId="25" fillId="0" borderId="50" xfId="0" applyNumberFormat="1" applyFont="1" applyBorder="1"/>
    <xf numFmtId="41" fontId="26" fillId="0" borderId="50" xfId="0" applyNumberFormat="1" applyFont="1" applyBorder="1"/>
    <xf numFmtId="41" fontId="25" fillId="0" borderId="51" xfId="0" applyNumberFormat="1" applyFont="1" applyBorder="1"/>
    <xf numFmtId="166" fontId="26" fillId="0" borderId="50" xfId="0" applyNumberFormat="1" applyFont="1" applyBorder="1"/>
    <xf numFmtId="164" fontId="25" fillId="0" borderId="50" xfId="4" applyNumberFormat="1" applyFont="1" applyBorder="1"/>
    <xf numFmtId="41" fontId="26" fillId="0" borderId="51" xfId="0" applyNumberFormat="1" applyFont="1" applyBorder="1"/>
    <xf numFmtId="164" fontId="25" fillId="0" borderId="50" xfId="1" applyNumberFormat="1" applyFont="1" applyBorder="1"/>
    <xf numFmtId="166" fontId="25" fillId="0" borderId="50" xfId="4" applyNumberFormat="1" applyFont="1" applyBorder="1"/>
    <xf numFmtId="41" fontId="26" fillId="0" borderId="50" xfId="4" applyNumberFormat="1" applyFont="1" applyBorder="1"/>
    <xf numFmtId="0" fontId="26" fillId="0" borderId="0" xfId="0" applyFont="1" applyAlignment="1">
      <alignment horizontal="left" wrapText="1"/>
    </xf>
    <xf numFmtId="0" fontId="25" fillId="0" borderId="0" xfId="0" applyFont="1" applyAlignment="1">
      <alignment horizontal="left" wrapText="1" indent="1"/>
    </xf>
    <xf numFmtId="0" fontId="25" fillId="0" borderId="0" xfId="0" applyFont="1" applyAlignment="1">
      <alignment horizontal="left" wrapText="1" indent="2"/>
    </xf>
    <xf numFmtId="0" fontId="26" fillId="0" borderId="0" xfId="0" applyFont="1" applyAlignment="1">
      <alignment horizontal="left" indent="1"/>
    </xf>
    <xf numFmtId="0" fontId="25" fillId="0" borderId="15" xfId="0" applyFont="1" applyBorder="1" applyAlignment="1">
      <alignment horizontal="left" wrapText="1" indent="2"/>
    </xf>
    <xf numFmtId="0" fontId="25" fillId="0" borderId="0" xfId="0" applyFont="1" applyAlignment="1">
      <alignment horizontal="left"/>
    </xf>
    <xf numFmtId="0" fontId="26" fillId="0" borderId="0" xfId="0" applyFont="1"/>
    <xf numFmtId="0" fontId="25" fillId="0" borderId="0" xfId="0" applyFont="1" applyAlignment="1">
      <alignment horizontal="left" indent="1"/>
    </xf>
    <xf numFmtId="0" fontId="25" fillId="0" borderId="15" xfId="0" applyFont="1" applyBorder="1" applyAlignment="1">
      <alignment horizontal="left" indent="1"/>
    </xf>
    <xf numFmtId="41" fontId="0" fillId="0" borderId="47" xfId="0" applyNumberFormat="1" applyFont="1" applyBorder="1"/>
    <xf numFmtId="41" fontId="0" fillId="0" borderId="54" xfId="0" applyNumberFormat="1" applyFont="1" applyBorder="1"/>
    <xf numFmtId="41" fontId="0" fillId="0" borderId="55" xfId="0" applyNumberFormat="1" applyFont="1" applyBorder="1"/>
    <xf numFmtId="37" fontId="0" fillId="0" borderId="18" xfId="0" applyNumberFormat="1" applyBorder="1"/>
    <xf numFmtId="37" fontId="0" fillId="0" borderId="2" xfId="0" applyNumberFormat="1" applyBorder="1"/>
    <xf numFmtId="164" fontId="0" fillId="0" borderId="2" xfId="0" applyNumberFormat="1" applyBorder="1"/>
    <xf numFmtId="0" fontId="0" fillId="0" borderId="2" xfId="0" applyBorder="1"/>
    <xf numFmtId="164" fontId="0" fillId="0" borderId="4" xfId="0" applyNumberFormat="1" applyBorder="1"/>
    <xf numFmtId="164" fontId="0" fillId="0" borderId="30" xfId="0" applyNumberFormat="1" applyBorder="1"/>
    <xf numFmtId="164" fontId="0" fillId="0" borderId="1" xfId="0" applyNumberFormat="1" applyBorder="1"/>
    <xf numFmtId="37" fontId="0" fillId="0" borderId="1" xfId="0" applyNumberFormat="1" applyBorder="1"/>
    <xf numFmtId="164" fontId="0" fillId="0" borderId="18" xfId="0" applyNumberFormat="1" applyBorder="1"/>
    <xf numFmtId="0" fontId="0" fillId="0" borderId="18" xfId="0" applyBorder="1"/>
    <xf numFmtId="164" fontId="0" fillId="0" borderId="47" xfId="0" applyNumberFormat="1" applyBorder="1"/>
    <xf numFmtId="0" fontId="0" fillId="0" borderId="47" xfId="0" applyBorder="1"/>
    <xf numFmtId="37" fontId="0" fillId="0" borderId="47" xfId="0" applyNumberFormat="1" applyBorder="1"/>
    <xf numFmtId="164" fontId="0" fillId="0" borderId="3" xfId="0" applyNumberFormat="1" applyBorder="1"/>
    <xf numFmtId="164" fontId="0" fillId="0" borderId="52" xfId="0" applyNumberFormat="1" applyBorder="1"/>
    <xf numFmtId="164" fontId="0" fillId="0" borderId="22" xfId="0" applyNumberFormat="1" applyBorder="1"/>
    <xf numFmtId="164" fontId="0" fillId="0" borderId="19" xfId="0" applyNumberFormat="1" applyBorder="1"/>
    <xf numFmtId="164" fontId="0" fillId="0" borderId="56" xfId="0" applyNumberFormat="1" applyBorder="1"/>
    <xf numFmtId="164" fontId="0" fillId="0" borderId="20" xfId="0" applyNumberFormat="1" applyBorder="1"/>
    <xf numFmtId="164" fontId="0" fillId="0" borderId="14" xfId="0" applyNumberFormat="1" applyBorder="1"/>
    <xf numFmtId="41" fontId="26" fillId="0" borderId="0" xfId="0" applyNumberFormat="1" applyFont="1" applyBorder="1"/>
    <xf numFmtId="166" fontId="0" fillId="0" borderId="28" xfId="0" applyNumberFormat="1" applyFont="1" applyBorder="1" applyAlignment="1">
      <alignment horizontal="right"/>
    </xf>
    <xf numFmtId="41" fontId="0" fillId="0" borderId="56" xfId="0" applyNumberFormat="1" applyFont="1" applyBorder="1"/>
    <xf numFmtId="41" fontId="0" fillId="0" borderId="57" xfId="0" applyNumberFormat="1" applyFont="1" applyBorder="1"/>
    <xf numFmtId="41" fontId="0" fillId="0" borderId="20" xfId="0" applyNumberFormat="1" applyFont="1" applyBorder="1"/>
    <xf numFmtId="41" fontId="0" fillId="0" borderId="1" xfId="0" applyNumberFormat="1" applyBorder="1"/>
    <xf numFmtId="41" fontId="0" fillId="0" borderId="47" xfId="0" applyNumberFormat="1" applyBorder="1"/>
    <xf numFmtId="41" fontId="0" fillId="0" borderId="20" xfId="0" applyNumberFormat="1" applyBorder="1"/>
    <xf numFmtId="41" fontId="0" fillId="0" borderId="18" xfId="0" applyNumberFormat="1" applyBorder="1"/>
    <xf numFmtId="41" fontId="0" fillId="0" borderId="19" xfId="0" applyNumberFormat="1" applyBorder="1"/>
    <xf numFmtId="41" fontId="0" fillId="0" borderId="56" xfId="0" applyNumberFormat="1" applyBorder="1"/>
    <xf numFmtId="41" fontId="0" fillId="0" borderId="58" xfId="0" applyNumberFormat="1" applyBorder="1"/>
    <xf numFmtId="41" fontId="0" fillId="0" borderId="2" xfId="0" applyNumberFormat="1" applyBorder="1"/>
    <xf numFmtId="41" fontId="0" fillId="0" borderId="14" xfId="0" applyNumberFormat="1" applyBorder="1"/>
    <xf numFmtId="41" fontId="0" fillId="0" borderId="0" xfId="0" applyNumberFormat="1" applyBorder="1"/>
    <xf numFmtId="0" fontId="26" fillId="0" borderId="0" xfId="0" applyFont="1" applyFill="1" applyAlignment="1">
      <alignment horizontal="left" wrapText="1" indent="1"/>
    </xf>
    <xf numFmtId="0" fontId="25" fillId="0" borderId="0" xfId="0" applyFont="1" applyFill="1" applyAlignment="1">
      <alignment wrapText="1"/>
    </xf>
    <xf numFmtId="41" fontId="26" fillId="0" borderId="18" xfId="0" applyNumberFormat="1" applyFont="1" applyFill="1" applyBorder="1"/>
    <xf numFmtId="41" fontId="26" fillId="0" borderId="19" xfId="0" applyNumberFormat="1" applyFont="1" applyFill="1" applyBorder="1"/>
    <xf numFmtId="41" fontId="26" fillId="0" borderId="56" xfId="0" applyNumberFormat="1" applyFont="1" applyFill="1" applyBorder="1"/>
    <xf numFmtId="41" fontId="26" fillId="0" borderId="15" xfId="0" applyNumberFormat="1" applyFont="1" applyFill="1" applyBorder="1"/>
    <xf numFmtId="41" fontId="26" fillId="0" borderId="58" xfId="0" applyNumberFormat="1" applyFont="1" applyFill="1" applyBorder="1"/>
    <xf numFmtId="41" fontId="25" fillId="0" borderId="51" xfId="0" applyNumberFormat="1" applyFont="1" applyFill="1" applyBorder="1"/>
    <xf numFmtId="41" fontId="0" fillId="0" borderId="59" xfId="0" applyNumberFormat="1" applyFont="1" applyBorder="1"/>
    <xf numFmtId="41" fontId="0" fillId="0" borderId="18" xfId="0" applyNumberFormat="1" applyFont="1" applyBorder="1"/>
    <xf numFmtId="41" fontId="0" fillId="0" borderId="14" xfId="0" applyNumberFormat="1" applyFont="1" applyBorder="1"/>
    <xf numFmtId="0" fontId="3" fillId="0" borderId="33" xfId="0" applyFont="1" applyBorder="1" applyAlignment="1">
      <alignment horizontal="center"/>
    </xf>
    <xf numFmtId="166" fontId="0" fillId="0" borderId="0" xfId="0" applyNumberFormat="1" applyFont="1" applyBorder="1" applyAlignment="1">
      <alignment horizontal="right"/>
    </xf>
    <xf numFmtId="166" fontId="22" fillId="0" borderId="0" xfId="0" applyNumberFormat="1" applyFont="1" applyBorder="1" applyAlignment="1">
      <alignment horizontal="right"/>
    </xf>
    <xf numFmtId="37" fontId="0" fillId="0" borderId="0" xfId="0" applyNumberFormat="1" applyFont="1" applyBorder="1" applyAlignment="1">
      <alignment horizontal="right" wrapText="1"/>
    </xf>
    <xf numFmtId="41" fontId="26" fillId="0" borderId="0" xfId="0" applyNumberFormat="1" applyFont="1" applyFill="1" applyBorder="1"/>
    <xf numFmtId="41" fontId="26" fillId="0" borderId="0" xfId="0" applyNumberFormat="1" applyFont="1" applyBorder="1" applyAlignment="1">
      <alignment horizontal="right"/>
    </xf>
    <xf numFmtId="37" fontId="0" fillId="0" borderId="1" xfId="0" applyNumberFormat="1" applyFont="1" applyFill="1" applyBorder="1" applyAlignment="1">
      <alignment horizontal="right" vertical="top" wrapText="1"/>
    </xf>
    <xf numFmtId="37" fontId="0" fillId="0" borderId="7" xfId="0" applyNumberFormat="1" applyFont="1" applyFill="1" applyBorder="1" applyAlignment="1">
      <alignment horizontal="right" vertical="top" wrapText="1"/>
    </xf>
    <xf numFmtId="37" fontId="0" fillId="0" borderId="11" xfId="0" applyNumberFormat="1" applyFont="1" applyFill="1" applyBorder="1" applyAlignment="1">
      <alignment horizontal="right" vertical="top" wrapText="1"/>
    </xf>
    <xf numFmtId="0" fontId="0" fillId="0" borderId="28" xfId="0" applyFont="1" applyFill="1" applyBorder="1"/>
    <xf numFmtId="0" fontId="0" fillId="0" borderId="0" xfId="0" applyFont="1" applyFill="1" applyBorder="1"/>
    <xf numFmtId="37" fontId="0" fillId="0" borderId="18" xfId="0" applyNumberFormat="1" applyFont="1" applyFill="1" applyBorder="1" applyAlignment="1">
      <alignment horizontal="right" vertical="top" wrapText="1"/>
    </xf>
    <xf numFmtId="0" fontId="11" fillId="0" borderId="2" xfId="0" applyFont="1" applyFill="1" applyBorder="1" applyAlignment="1">
      <alignment vertical="distributed" wrapText="1"/>
    </xf>
    <xf numFmtId="0" fontId="11" fillId="0" borderId="2" xfId="0" applyFont="1" applyFill="1" applyBorder="1" applyAlignment="1">
      <alignment horizontal="left" wrapText="1"/>
    </xf>
    <xf numFmtId="166" fontId="0" fillId="0" borderId="28" xfId="0" applyNumberFormat="1" applyFont="1" applyFill="1" applyBorder="1"/>
    <xf numFmtId="166" fontId="0" fillId="0" borderId="0" xfId="0" applyNumberFormat="1" applyFont="1" applyFill="1" applyBorder="1"/>
    <xf numFmtId="0" fontId="0" fillId="0" borderId="60" xfId="0" applyBorder="1"/>
    <xf numFmtId="41" fontId="25" fillId="0" borderId="59" xfId="0" applyNumberFormat="1" applyFont="1" applyBorder="1"/>
    <xf numFmtId="41" fontId="26" fillId="0" borderId="59" xfId="0" applyNumberFormat="1" applyFont="1" applyBorder="1"/>
    <xf numFmtId="41" fontId="25" fillId="0" borderId="61" xfId="0" applyNumberFormat="1" applyFont="1" applyBorder="1"/>
    <xf numFmtId="166" fontId="26" fillId="0" borderId="59" xfId="0" applyNumberFormat="1" applyFont="1" applyBorder="1"/>
    <xf numFmtId="164" fontId="25" fillId="0" borderId="59" xfId="4" applyNumberFormat="1" applyFont="1" applyBorder="1"/>
    <xf numFmtId="166" fontId="26" fillId="0" borderId="59" xfId="1" applyNumberFormat="1" applyFont="1" applyBorder="1"/>
    <xf numFmtId="41" fontId="26" fillId="0" borderId="61" xfId="0" applyNumberFormat="1" applyFont="1" applyBorder="1"/>
    <xf numFmtId="164" fontId="25" fillId="0" borderId="59" xfId="1" applyNumberFormat="1" applyFont="1" applyBorder="1"/>
    <xf numFmtId="166" fontId="25" fillId="0" borderId="59" xfId="4" applyNumberFormat="1" applyFont="1" applyBorder="1"/>
    <xf numFmtId="41" fontId="26" fillId="0" borderId="59" xfId="4" applyNumberFormat="1" applyFont="1" applyBorder="1"/>
    <xf numFmtId="41" fontId="26" fillId="0" borderId="55" xfId="0" applyNumberFormat="1" applyFont="1" applyFill="1" applyBorder="1"/>
    <xf numFmtId="0" fontId="0" fillId="0" borderId="63" xfId="0" applyBorder="1"/>
    <xf numFmtId="0" fontId="3" fillId="0" borderId="64" xfId="0" applyFont="1" applyBorder="1" applyAlignment="1">
      <alignment horizontal="center" vertical="top" wrapText="1"/>
    </xf>
    <xf numFmtId="0" fontId="3" fillId="0" borderId="65" xfId="0" applyFont="1" applyBorder="1" applyAlignment="1">
      <alignment horizontal="center" vertical="top" wrapText="1"/>
    </xf>
    <xf numFmtId="0" fontId="0" fillId="0" borderId="54" xfId="0" applyFont="1" applyBorder="1" applyAlignment="1">
      <alignment horizontal="right" vertical="top" wrapText="1"/>
    </xf>
    <xf numFmtId="41" fontId="3" fillId="0" borderId="54" xfId="0" applyNumberFormat="1" applyFont="1" applyBorder="1" applyAlignment="1">
      <alignment horizontal="right" vertical="top" wrapText="1"/>
    </xf>
    <xf numFmtId="41" fontId="0" fillId="0" borderId="54" xfId="0" applyNumberFormat="1" applyFont="1" applyBorder="1" applyAlignment="1">
      <alignment horizontal="right" vertical="top" wrapText="1"/>
    </xf>
    <xf numFmtId="41" fontId="3" fillId="0" borderId="66" xfId="0" applyNumberFormat="1" applyFont="1" applyBorder="1" applyAlignment="1">
      <alignment horizontal="right" vertical="top" wrapText="1"/>
    </xf>
    <xf numFmtId="41" fontId="0" fillId="0" borderId="18" xfId="0" applyNumberFormat="1" applyBorder="1" applyAlignment="1">
      <alignment horizontal="right" vertical="top" wrapText="1"/>
    </xf>
    <xf numFmtId="0" fontId="3" fillId="0" borderId="67" xfId="0" applyFont="1" applyBorder="1" applyAlignment="1">
      <alignment horizontal="center" vertical="top" wrapText="1"/>
    </xf>
    <xf numFmtId="0" fontId="0" fillId="0" borderId="47" xfId="0" applyFont="1" applyBorder="1" applyAlignment="1">
      <alignment horizontal="right" vertical="top" wrapText="1"/>
    </xf>
    <xf numFmtId="41" fontId="3" fillId="0" borderId="47" xfId="0" applyNumberFormat="1" applyFont="1" applyBorder="1" applyAlignment="1">
      <alignment horizontal="right" vertical="top" wrapText="1"/>
    </xf>
    <xf numFmtId="41" fontId="0" fillId="0" borderId="47" xfId="0" applyNumberFormat="1" applyFont="1" applyBorder="1" applyAlignment="1">
      <alignment horizontal="right" vertical="top" wrapText="1"/>
    </xf>
    <xf numFmtId="41" fontId="3" fillId="0" borderId="52" xfId="0" applyNumberFormat="1" applyFont="1" applyBorder="1" applyAlignment="1">
      <alignment horizontal="right" vertical="top" wrapText="1"/>
    </xf>
    <xf numFmtId="37" fontId="0" fillId="0" borderId="20" xfId="0" applyNumberFormat="1" applyBorder="1" applyAlignment="1">
      <alignment horizontal="right" wrapText="1"/>
    </xf>
    <xf numFmtId="165" fontId="0" fillId="0" borderId="20" xfId="0" applyNumberFormat="1" applyBorder="1" applyAlignment="1">
      <alignment horizontal="right" wrapText="1"/>
    </xf>
    <xf numFmtId="165" fontId="0" fillId="0" borderId="14" xfId="0" applyNumberFormat="1" applyBorder="1" applyAlignment="1">
      <alignment horizontal="right" wrapText="1"/>
    </xf>
    <xf numFmtId="41" fontId="26" fillId="0" borderId="59" xfId="0" applyNumberFormat="1" applyFont="1" applyBorder="1" applyAlignment="1">
      <alignment horizontal="right"/>
    </xf>
    <xf numFmtId="41" fontId="26" fillId="0" borderId="18" xfId="0" applyNumberFormat="1" applyFont="1" applyBorder="1" applyAlignment="1">
      <alignment horizontal="right"/>
    </xf>
    <xf numFmtId="41" fontId="0" fillId="0" borderId="2" xfId="0" applyNumberFormat="1" applyBorder="1" applyAlignment="1">
      <alignment horizontal="right" vertical="top" wrapText="1"/>
    </xf>
    <xf numFmtId="37" fontId="0" fillId="0" borderId="7" xfId="0" applyNumberFormat="1" applyFill="1" applyBorder="1" applyAlignment="1">
      <alignment horizontal="right" vertical="top" wrapText="1"/>
    </xf>
    <xf numFmtId="37" fontId="0" fillId="0" borderId="18" xfId="0" applyNumberFormat="1" applyFill="1" applyBorder="1" applyAlignment="1">
      <alignment horizontal="right"/>
    </xf>
    <xf numFmtId="37" fontId="0" fillId="0" borderId="7" xfId="0" applyNumberFormat="1" applyFill="1" applyBorder="1" applyAlignment="1">
      <alignment horizontal="right" wrapText="1"/>
    </xf>
    <xf numFmtId="0" fontId="3" fillId="0" borderId="32" xfId="0" applyFont="1" applyBorder="1" applyAlignment="1">
      <alignment horizontal="center" vertical="top" wrapText="1"/>
    </xf>
    <xf numFmtId="0" fontId="3" fillId="0" borderId="36" xfId="0" applyFont="1" applyBorder="1" applyAlignment="1">
      <alignment horizontal="center" vertical="top" wrapText="1"/>
    </xf>
    <xf numFmtId="164" fontId="0" fillId="0" borderId="54" xfId="0" applyNumberFormat="1" applyBorder="1"/>
    <xf numFmtId="41" fontId="0" fillId="0" borderId="54" xfId="0" applyNumberFormat="1" applyBorder="1"/>
    <xf numFmtId="0" fontId="0" fillId="0" borderId="54" xfId="0" applyBorder="1"/>
    <xf numFmtId="164" fontId="0" fillId="0" borderId="57" xfId="0" applyNumberFormat="1" applyBorder="1"/>
    <xf numFmtId="41" fontId="0" fillId="0" borderId="57" xfId="0" applyNumberFormat="1" applyBorder="1"/>
    <xf numFmtId="0" fontId="25" fillId="0" borderId="30" xfId="0" applyFont="1" applyBorder="1" applyAlignment="1">
      <alignment horizontal="left" indent="1"/>
    </xf>
    <xf numFmtId="164" fontId="0" fillId="0" borderId="50" xfId="0" applyNumberFormat="1" applyBorder="1"/>
    <xf numFmtId="41" fontId="0" fillId="0" borderId="58" xfId="0" applyNumberFormat="1" applyFont="1" applyBorder="1"/>
    <xf numFmtId="164" fontId="0" fillId="0" borderId="58" xfId="0" applyNumberFormat="1" applyBorder="1"/>
    <xf numFmtId="41" fontId="0" fillId="0" borderId="50" xfId="0" applyNumberFormat="1" applyBorder="1"/>
    <xf numFmtId="164" fontId="0" fillId="0" borderId="53" xfId="0" applyNumberFormat="1" applyBorder="1"/>
    <xf numFmtId="164" fontId="0" fillId="0" borderId="59" xfId="0" applyNumberFormat="1" applyBorder="1"/>
    <xf numFmtId="0" fontId="0" fillId="0" borderId="59" xfId="0" applyBorder="1"/>
    <xf numFmtId="41" fontId="0" fillId="0" borderId="59" xfId="0" applyNumberFormat="1" applyBorder="1"/>
    <xf numFmtId="164" fontId="0" fillId="0" borderId="55" xfId="0" applyNumberFormat="1" applyBorder="1"/>
    <xf numFmtId="41" fontId="0" fillId="0" borderId="55" xfId="0" applyNumberFormat="1" applyBorder="1"/>
    <xf numFmtId="41" fontId="25" fillId="0" borderId="2" xfId="0" applyNumberFormat="1" applyFont="1" applyBorder="1"/>
    <xf numFmtId="41" fontId="26" fillId="0" borderId="2" xfId="0" applyNumberFormat="1" applyFont="1" applyBorder="1"/>
    <xf numFmtId="41" fontId="25" fillId="0" borderId="68" xfId="0" applyNumberFormat="1" applyFont="1" applyBorder="1"/>
    <xf numFmtId="41" fontId="26" fillId="0" borderId="68" xfId="0" applyNumberFormat="1" applyFont="1" applyBorder="1"/>
    <xf numFmtId="166" fontId="26" fillId="0" borderId="2" xfId="0" applyNumberFormat="1" applyFont="1" applyBorder="1"/>
    <xf numFmtId="0" fontId="0" fillId="0" borderId="69" xfId="0" applyBorder="1"/>
    <xf numFmtId="164" fontId="25" fillId="0" borderId="2" xfId="4" applyNumberFormat="1" applyFont="1" applyBorder="1"/>
    <xf numFmtId="166" fontId="26" fillId="0" borderId="2" xfId="1" applyNumberFormat="1" applyFont="1" applyBorder="1"/>
    <xf numFmtId="164" fontId="25" fillId="0" borderId="2" xfId="1" applyNumberFormat="1" applyFont="1" applyBorder="1"/>
    <xf numFmtId="166" fontId="25" fillId="0" borderId="2" xfId="4" applyNumberFormat="1" applyFont="1" applyBorder="1"/>
    <xf numFmtId="41" fontId="26" fillId="0" borderId="2" xfId="4" applyNumberFormat="1" applyFont="1" applyBorder="1"/>
    <xf numFmtId="41" fontId="26" fillId="0" borderId="2" xfId="0" applyNumberFormat="1" applyFont="1" applyFill="1" applyBorder="1"/>
    <xf numFmtId="41" fontId="0" fillId="0" borderId="54" xfId="0" applyNumberFormat="1" applyBorder="1" applyAlignment="1">
      <alignment horizontal="right" vertical="top" wrapText="1"/>
    </xf>
    <xf numFmtId="41" fontId="0" fillId="0" borderId="0" xfId="0" applyNumberFormat="1" applyFill="1"/>
    <xf numFmtId="41" fontId="0" fillId="0" borderId="1" xfId="0" applyNumberFormat="1" applyFont="1" applyBorder="1" applyAlignment="1"/>
    <xf numFmtId="41" fontId="0" fillId="0" borderId="7" xfId="0" applyNumberFormat="1" applyFont="1" applyBorder="1" applyAlignment="1"/>
    <xf numFmtId="41" fontId="0" fillId="0" borderId="70" xfId="0" applyNumberFormat="1" applyFont="1" applyBorder="1" applyAlignment="1"/>
    <xf numFmtId="41" fontId="0" fillId="0" borderId="18" xfId="0" applyNumberFormat="1" applyFont="1" applyBorder="1" applyAlignment="1"/>
    <xf numFmtId="41" fontId="0" fillId="0" borderId="50" xfId="0" applyNumberFormat="1" applyFont="1" applyBorder="1" applyAlignment="1"/>
    <xf numFmtId="41" fontId="0" fillId="0" borderId="47" xfId="0" applyNumberFormat="1" applyFont="1" applyBorder="1" applyAlignment="1"/>
    <xf numFmtId="41" fontId="0" fillId="0" borderId="19" xfId="0" applyNumberFormat="1" applyFont="1" applyBorder="1" applyAlignment="1"/>
    <xf numFmtId="41" fontId="0" fillId="0" borderId="16" xfId="0" applyNumberFormat="1" applyFont="1" applyBorder="1" applyAlignment="1"/>
    <xf numFmtId="41" fontId="0" fillId="0" borderId="71" xfId="0" applyNumberFormat="1" applyFont="1" applyBorder="1" applyAlignment="1"/>
    <xf numFmtId="41" fontId="0" fillId="0" borderId="20" xfId="0" applyNumberFormat="1" applyFont="1" applyBorder="1" applyAlignment="1"/>
    <xf numFmtId="41" fontId="0" fillId="0" borderId="58" xfId="0" applyNumberFormat="1" applyFont="1" applyBorder="1" applyAlignment="1"/>
    <xf numFmtId="41" fontId="0" fillId="0" borderId="56" xfId="0" applyNumberFormat="1" applyFont="1" applyBorder="1" applyAlignment="1"/>
    <xf numFmtId="41" fontId="0" fillId="0" borderId="72" xfId="0" applyNumberFormat="1" applyFont="1" applyBorder="1" applyAlignment="1"/>
    <xf numFmtId="41" fontId="0" fillId="0" borderId="63" xfId="0" applyNumberFormat="1" applyFont="1" applyBorder="1" applyAlignment="1"/>
    <xf numFmtId="41" fontId="0" fillId="0" borderId="54" xfId="0" applyNumberFormat="1" applyFont="1" applyBorder="1" applyAlignment="1"/>
    <xf numFmtId="41" fontId="0" fillId="0" borderId="0" xfId="0" applyNumberFormat="1" applyFont="1" applyBorder="1" applyAlignment="1"/>
    <xf numFmtId="41" fontId="0" fillId="0" borderId="73" xfId="0" applyNumberFormat="1" applyFont="1" applyBorder="1" applyAlignment="1"/>
    <xf numFmtId="41" fontId="3" fillId="0" borderId="74" xfId="0" applyNumberFormat="1" applyFont="1" applyBorder="1" applyAlignment="1"/>
    <xf numFmtId="41" fontId="3" fillId="0" borderId="75" xfId="0" applyNumberFormat="1" applyFont="1" applyBorder="1" applyAlignment="1"/>
    <xf numFmtId="41" fontId="3" fillId="0" borderId="76" xfId="0" applyNumberFormat="1" applyFont="1" applyBorder="1" applyAlignment="1"/>
    <xf numFmtId="41" fontId="3" fillId="0" borderId="77" xfId="0" applyNumberFormat="1" applyFont="1" applyBorder="1" applyAlignment="1"/>
    <xf numFmtId="41" fontId="3" fillId="0" borderId="78" xfId="0" applyNumberFormat="1" applyFont="1" applyBorder="1" applyAlignment="1"/>
    <xf numFmtId="41" fontId="22" fillId="0" borderId="4" xfId="0" applyNumberFormat="1" applyFont="1" applyBorder="1"/>
    <xf numFmtId="41" fontId="22" fillId="0" borderId="22" xfId="0" applyNumberFormat="1" applyFont="1" applyBorder="1"/>
    <xf numFmtId="41" fontId="0" fillId="0" borderId="79" xfId="0" applyNumberFormat="1" applyBorder="1"/>
    <xf numFmtId="41" fontId="0" fillId="0" borderId="46" xfId="0" applyNumberFormat="1" applyBorder="1"/>
    <xf numFmtId="41" fontId="0" fillId="0" borderId="60" xfId="0" applyNumberFormat="1" applyBorder="1"/>
    <xf numFmtId="41" fontId="0" fillId="0" borderId="80" xfId="0" applyNumberFormat="1" applyBorder="1"/>
    <xf numFmtId="41" fontId="0" fillId="0" borderId="21" xfId="0" applyNumberFormat="1" applyBorder="1"/>
    <xf numFmtId="41" fontId="0" fillId="0" borderId="81" xfId="0" applyNumberFormat="1" applyBorder="1"/>
    <xf numFmtId="41" fontId="0" fillId="0" borderId="69" xfId="0" applyNumberFormat="1" applyBorder="1"/>
    <xf numFmtId="41" fontId="0" fillId="0" borderId="14" xfId="0" applyNumberFormat="1" applyBorder="1" applyAlignment="1">
      <alignment horizontal="right"/>
    </xf>
    <xf numFmtId="0" fontId="0" fillId="0" borderId="69" xfId="0" applyFont="1" applyBorder="1"/>
    <xf numFmtId="0" fontId="0" fillId="0" borderId="2" xfId="0" applyFont="1" applyBorder="1"/>
    <xf numFmtId="37" fontId="3" fillId="0" borderId="2" xfId="0" applyNumberFormat="1" applyFont="1" applyBorder="1"/>
    <xf numFmtId="37" fontId="0" fillId="0" borderId="2" xfId="0" applyNumberFormat="1" applyFont="1" applyBorder="1" applyAlignment="1">
      <alignment wrapText="1"/>
    </xf>
    <xf numFmtId="37" fontId="0" fillId="0" borderId="2" xfId="0" applyNumberFormat="1" applyFont="1" applyFill="1" applyBorder="1"/>
    <xf numFmtId="37" fontId="22" fillId="0" borderId="2" xfId="0" applyNumberFormat="1" applyFont="1" applyBorder="1" applyAlignment="1">
      <alignment wrapText="1"/>
    </xf>
    <xf numFmtId="37" fontId="3" fillId="0" borderId="2" xfId="0" applyNumberFormat="1" applyFont="1" applyBorder="1" applyAlignment="1"/>
    <xf numFmtId="37" fontId="4" fillId="0" borderId="2" xfId="0" applyNumberFormat="1" applyFont="1" applyBorder="1"/>
    <xf numFmtId="37" fontId="0" fillId="0" borderId="4" xfId="0" applyNumberFormat="1" applyFont="1" applyBorder="1"/>
    <xf numFmtId="37" fontId="0" fillId="0" borderId="0" xfId="0" applyNumberFormat="1" applyBorder="1"/>
    <xf numFmtId="164" fontId="0" fillId="0" borderId="0" xfId="0" applyNumberFormat="1" applyBorder="1"/>
    <xf numFmtId="0" fontId="0" fillId="0" borderId="81" xfId="0" applyBorder="1"/>
    <xf numFmtId="0" fontId="0" fillId="0" borderId="6" xfId="0" applyBorder="1"/>
    <xf numFmtId="41" fontId="0" fillId="0" borderId="29" xfId="0" applyNumberFormat="1" applyFont="1" applyBorder="1" applyAlignment="1">
      <alignment horizontal="right" wrapText="1"/>
    </xf>
    <xf numFmtId="41" fontId="0" fillId="0" borderId="28" xfId="0" applyNumberFormat="1" applyFont="1" applyBorder="1" applyAlignment="1">
      <alignment horizontal="right"/>
    </xf>
    <xf numFmtId="41" fontId="0" fillId="0" borderId="28" xfId="0" applyNumberFormat="1" applyFont="1" applyBorder="1"/>
    <xf numFmtId="41" fontId="0" fillId="0" borderId="28" xfId="0" applyNumberFormat="1" applyFont="1" applyBorder="1" applyAlignment="1">
      <alignment wrapText="1"/>
    </xf>
    <xf numFmtId="41" fontId="0" fillId="0" borderId="28" xfId="0" applyNumberFormat="1" applyBorder="1" applyAlignment="1">
      <alignment horizontal="right"/>
    </xf>
    <xf numFmtId="41" fontId="0" fillId="0" borderId="28" xfId="0" applyNumberFormat="1" applyFill="1" applyBorder="1" applyAlignment="1">
      <alignment horizontal="right"/>
    </xf>
    <xf numFmtId="41" fontId="4" fillId="0" borderId="28" xfId="0" applyNumberFormat="1" applyFont="1" applyBorder="1" applyAlignment="1">
      <alignment horizontal="right"/>
    </xf>
    <xf numFmtId="41" fontId="22" fillId="0" borderId="28" xfId="0" applyNumberFormat="1" applyFont="1" applyBorder="1" applyAlignment="1">
      <alignment horizontal="right"/>
    </xf>
    <xf numFmtId="41" fontId="0" fillId="0" borderId="29" xfId="0" applyNumberFormat="1" applyBorder="1" applyAlignment="1">
      <alignment horizontal="right"/>
    </xf>
    <xf numFmtId="41" fontId="0" fillId="0" borderId="37" xfId="0" applyNumberFormat="1" applyFont="1" applyBorder="1" applyAlignment="1"/>
    <xf numFmtId="41" fontId="0" fillId="0" borderId="82" xfId="0" applyNumberFormat="1" applyFont="1" applyBorder="1" applyAlignment="1"/>
    <xf numFmtId="37" fontId="0" fillId="0" borderId="7" xfId="0" applyNumberFormat="1" applyBorder="1" applyAlignment="1">
      <alignment horizontal="right"/>
    </xf>
    <xf numFmtId="41" fontId="0" fillId="0" borderId="47" xfId="0" applyNumberFormat="1" applyFont="1" applyBorder="1" applyAlignment="1">
      <alignment horizontal="right"/>
    </xf>
    <xf numFmtId="41" fontId="0" fillId="0" borderId="55" xfId="0" applyNumberFormat="1" applyFont="1" applyBorder="1" applyAlignment="1">
      <alignment horizontal="right"/>
    </xf>
    <xf numFmtId="41" fontId="0" fillId="0" borderId="58" xfId="0" applyNumberFormat="1" applyFont="1" applyBorder="1" applyAlignment="1">
      <alignment horizontal="right"/>
    </xf>
    <xf numFmtId="41" fontId="0" fillId="0" borderId="54" xfId="0" applyNumberFormat="1" applyFont="1" applyBorder="1" applyAlignment="1">
      <alignment horizontal="right"/>
    </xf>
    <xf numFmtId="37" fontId="0" fillId="0" borderId="16" xfId="0" applyNumberFormat="1" applyBorder="1" applyAlignment="1">
      <alignment horizontal="right" wrapText="1"/>
    </xf>
    <xf numFmtId="165" fontId="0" fillId="0" borderId="16" xfId="0" applyNumberFormat="1" applyBorder="1" applyAlignment="1">
      <alignment horizontal="right" wrapText="1"/>
    </xf>
    <xf numFmtId="37" fontId="0" fillId="0" borderId="7" xfId="0" applyNumberFormat="1" applyBorder="1" applyAlignment="1"/>
    <xf numFmtId="0" fontId="26" fillId="0" borderId="0" xfId="0" applyFont="1" applyFill="1"/>
    <xf numFmtId="0" fontId="0" fillId="0" borderId="69" xfId="0" applyFont="1" applyBorder="1" applyAlignment="1">
      <alignment horizontal="left" vertical="top" wrapText="1"/>
    </xf>
    <xf numFmtId="0" fontId="22" fillId="0" borderId="2" xfId="0" applyFont="1" applyFill="1" applyBorder="1" applyAlignment="1"/>
    <xf numFmtId="0" fontId="22" fillId="0" borderId="2" xfId="0" applyFont="1" applyFill="1" applyBorder="1" applyAlignment="1">
      <alignment horizontal="left"/>
    </xf>
    <xf numFmtId="41" fontId="22" fillId="0" borderId="18" xfId="0" applyNumberFormat="1" applyFont="1" applyBorder="1"/>
    <xf numFmtId="0" fontId="0" fillId="0" borderId="69" xfId="0" applyFont="1" applyBorder="1" applyAlignment="1">
      <alignment horizontal="right" vertical="top" wrapText="1"/>
    </xf>
    <xf numFmtId="0" fontId="22" fillId="0" borderId="4" xfId="0" applyFont="1" applyFill="1" applyBorder="1" applyAlignment="1">
      <alignment horizontal="left"/>
    </xf>
    <xf numFmtId="9" fontId="22" fillId="0" borderId="22" xfId="0" applyNumberFormat="1" applyFont="1" applyBorder="1"/>
    <xf numFmtId="9" fontId="22" fillId="0" borderId="4" xfId="0" applyNumberFormat="1" applyFont="1" applyBorder="1"/>
    <xf numFmtId="0" fontId="0" fillId="0" borderId="35" xfId="0" applyFont="1" applyBorder="1" applyAlignment="1">
      <alignment horizontal="right" vertical="top" wrapText="1"/>
    </xf>
    <xf numFmtId="41" fontId="0" fillId="0" borderId="28" xfId="0" applyNumberFormat="1" applyBorder="1"/>
    <xf numFmtId="41" fontId="22" fillId="0" borderId="28" xfId="0" applyNumberFormat="1" applyFont="1" applyBorder="1"/>
    <xf numFmtId="9" fontId="22" fillId="0" borderId="34" xfId="0" applyNumberFormat="1" applyFont="1" applyBorder="1"/>
    <xf numFmtId="41" fontId="0" fillId="0" borderId="7" xfId="0" applyNumberFormat="1" applyBorder="1"/>
    <xf numFmtId="41" fontId="22" fillId="0" borderId="7" xfId="0" applyNumberFormat="1" applyFont="1" applyBorder="1"/>
    <xf numFmtId="9" fontId="22" fillId="0" borderId="8" xfId="0" applyNumberFormat="1" applyFont="1" applyBorder="1"/>
    <xf numFmtId="0" fontId="0" fillId="0" borderId="21" xfId="0" applyFont="1" applyBorder="1" applyAlignment="1">
      <alignment horizontal="right" vertical="top" wrapText="1"/>
    </xf>
    <xf numFmtId="41" fontId="0" fillId="0" borderId="11" xfId="0" applyNumberFormat="1" applyBorder="1"/>
    <xf numFmtId="41" fontId="22" fillId="0" borderId="11" xfId="0" applyNumberFormat="1" applyFont="1" applyBorder="1"/>
    <xf numFmtId="9" fontId="22" fillId="0" borderId="12" xfId="0" applyNumberFormat="1" applyFont="1" applyBorder="1"/>
    <xf numFmtId="37" fontId="3" fillId="0" borderId="18" xfId="0" applyNumberFormat="1" applyFont="1" applyBorder="1" applyAlignment="1">
      <alignment horizontal="right" vertical="top"/>
    </xf>
    <xf numFmtId="37" fontId="0" fillId="0" borderId="18" xfId="0" applyNumberFormat="1" applyFont="1" applyBorder="1" applyAlignment="1">
      <alignment horizontal="right" vertical="top"/>
    </xf>
    <xf numFmtId="37" fontId="0" fillId="0" borderId="18" xfId="0" applyNumberFormat="1" applyFont="1" applyFill="1" applyBorder="1" applyAlignment="1">
      <alignment horizontal="right" vertical="top"/>
    </xf>
    <xf numFmtId="37" fontId="0" fillId="0" borderId="18" xfId="0" applyNumberFormat="1" applyBorder="1" applyAlignment="1">
      <alignment horizontal="right" vertical="top"/>
    </xf>
    <xf numFmtId="37" fontId="22" fillId="0" borderId="18" xfId="0" applyNumberFormat="1" applyFont="1" applyBorder="1" applyAlignment="1">
      <alignment horizontal="right" vertical="top"/>
    </xf>
    <xf numFmtId="37" fontId="3" fillId="0" borderId="18" xfId="0" applyNumberFormat="1" applyFont="1" applyBorder="1" applyAlignment="1">
      <alignment horizontal="right"/>
    </xf>
    <xf numFmtId="37" fontId="0" fillId="0" borderId="11" xfId="0" applyNumberFormat="1" applyBorder="1" applyAlignment="1">
      <alignment horizontal="right"/>
    </xf>
    <xf numFmtId="37" fontId="22" fillId="0" borderId="18" xfId="0" applyNumberFormat="1" applyFont="1" applyBorder="1" applyAlignment="1"/>
    <xf numFmtId="37" fontId="0" fillId="0" borderId="22" xfId="0" applyNumberFormat="1" applyFont="1" applyBorder="1" applyAlignment="1">
      <alignment horizontal="right" vertical="top"/>
    </xf>
    <xf numFmtId="37" fontId="0" fillId="0" borderId="18" xfId="0" applyNumberFormat="1" applyFont="1" applyFill="1" applyBorder="1" applyAlignment="1"/>
    <xf numFmtId="37" fontId="4" fillId="0" borderId="18" xfId="0" applyNumberFormat="1" applyFont="1" applyBorder="1" applyAlignment="1"/>
    <xf numFmtId="37" fontId="0" fillId="0" borderId="22" xfId="0" applyNumberFormat="1" applyFont="1" applyBorder="1" applyAlignment="1"/>
    <xf numFmtId="41" fontId="0" fillId="0" borderId="18" xfId="0" applyNumberFormat="1" applyBorder="1" applyAlignment="1">
      <alignment horizontal="right"/>
    </xf>
    <xf numFmtId="41" fontId="22" fillId="0" borderId="18" xfId="0" applyNumberFormat="1" applyFont="1" applyBorder="1" applyAlignment="1">
      <alignment horizontal="right"/>
    </xf>
    <xf numFmtId="44" fontId="0" fillId="0" borderId="18" xfId="0" applyNumberFormat="1" applyBorder="1" applyAlignment="1">
      <alignment horizontal="right"/>
    </xf>
    <xf numFmtId="44" fontId="0" fillId="0" borderId="7" xfId="0" applyNumberFormat="1" applyFont="1" applyBorder="1" applyAlignment="1">
      <alignment horizontal="right"/>
    </xf>
    <xf numFmtId="44" fontId="0" fillId="0" borderId="7" xfId="0" applyNumberFormat="1" applyBorder="1" applyAlignment="1">
      <alignment horizontal="right"/>
    </xf>
    <xf numFmtId="41" fontId="0" fillId="0" borderId="2" xfId="0" applyNumberFormat="1" applyBorder="1" applyAlignment="1">
      <alignment horizontal="right"/>
    </xf>
    <xf numFmtId="44" fontId="0" fillId="0" borderId="7" xfId="0" applyNumberFormat="1" applyBorder="1" applyAlignment="1">
      <alignment horizontal="right" vertical="top"/>
    </xf>
    <xf numFmtId="44" fontId="0" fillId="0" borderId="18" xfId="0" applyNumberFormat="1" applyBorder="1" applyAlignment="1">
      <alignment horizontal="right" vertical="top"/>
    </xf>
    <xf numFmtId="44" fontId="0" fillId="0" borderId="7" xfId="0" applyNumberFormat="1" applyFill="1" applyBorder="1" applyAlignment="1">
      <alignment horizontal="right"/>
    </xf>
    <xf numFmtId="44" fontId="0" fillId="0" borderId="7" xfId="0" applyNumberFormat="1" applyFill="1" applyBorder="1" applyAlignment="1">
      <alignment horizontal="right" vertical="top"/>
    </xf>
    <xf numFmtId="44" fontId="0" fillId="0" borderId="28" xfId="0" applyNumberFormat="1" applyBorder="1" applyAlignment="1">
      <alignment horizontal="right"/>
    </xf>
    <xf numFmtId="44" fontId="0" fillId="0" borderId="28" xfId="0" applyNumberFormat="1" applyFill="1" applyBorder="1" applyAlignment="1">
      <alignment horizontal="right"/>
    </xf>
    <xf numFmtId="44" fontId="0" fillId="0" borderId="1" xfId="0" applyNumberFormat="1" applyFill="1" applyBorder="1" applyAlignment="1">
      <alignment horizontal="right" vertical="top"/>
    </xf>
    <xf numFmtId="37" fontId="0" fillId="0" borderId="7" xfId="0" applyNumberFormat="1" applyFill="1" applyBorder="1" applyAlignment="1">
      <alignment horizontal="right" vertical="top"/>
    </xf>
    <xf numFmtId="37" fontId="0" fillId="0" borderId="7" xfId="0" applyNumberFormat="1" applyFill="1" applyBorder="1" applyAlignment="1">
      <alignment horizontal="right"/>
    </xf>
    <xf numFmtId="44" fontId="0" fillId="0" borderId="28" xfId="0" applyNumberFormat="1" applyFont="1" applyBorder="1" applyAlignment="1">
      <alignment horizontal="right"/>
    </xf>
    <xf numFmtId="44" fontId="0" fillId="0" borderId="1" xfId="0" applyNumberFormat="1" applyBorder="1" applyAlignment="1">
      <alignment horizontal="right"/>
    </xf>
    <xf numFmtId="37" fontId="22" fillId="0" borderId="28" xfId="0" applyNumberFormat="1" applyFont="1" applyBorder="1" applyAlignment="1"/>
    <xf numFmtId="37" fontId="22" fillId="0" borderId="7" xfId="0" applyNumberFormat="1" applyFont="1" applyBorder="1" applyAlignment="1"/>
    <xf numFmtId="37" fontId="22" fillId="0" borderId="2" xfId="0" applyNumberFormat="1" applyFont="1" applyBorder="1" applyAlignment="1"/>
    <xf numFmtId="37" fontId="22" fillId="0" borderId="1" xfId="0" applyNumberFormat="1" applyFont="1" applyBorder="1" applyAlignment="1"/>
    <xf numFmtId="37" fontId="22" fillId="0" borderId="11" xfId="0" applyNumberFormat="1" applyFont="1" applyBorder="1" applyAlignment="1"/>
    <xf numFmtId="37" fontId="22" fillId="0" borderId="0" xfId="0" applyNumberFormat="1" applyFont="1" applyBorder="1" applyAlignment="1"/>
    <xf numFmtId="37" fontId="0" fillId="0" borderId="1" xfId="0" applyNumberFormat="1" applyFont="1" applyBorder="1" applyAlignment="1">
      <alignment horizontal="right"/>
    </xf>
    <xf numFmtId="37" fontId="0" fillId="0" borderId="7" xfId="0" applyNumberFormat="1" applyFont="1" applyBorder="1" applyAlignment="1">
      <alignment horizontal="right"/>
    </xf>
    <xf numFmtId="37" fontId="0" fillId="0" borderId="11" xfId="0" applyNumberFormat="1" applyFont="1" applyBorder="1" applyAlignment="1">
      <alignment horizontal="right"/>
    </xf>
    <xf numFmtId="37" fontId="0" fillId="0" borderId="1" xfId="0" applyNumberFormat="1" applyFont="1" applyBorder="1" applyAlignment="1">
      <alignment horizontal="right" vertical="top"/>
    </xf>
    <xf numFmtId="37" fontId="0" fillId="0" borderId="7" xfId="0" applyNumberFormat="1" applyFont="1" applyBorder="1" applyAlignment="1">
      <alignment horizontal="right" vertical="top"/>
    </xf>
    <xf numFmtId="37" fontId="0" fillId="0" borderId="11" xfId="0" applyNumberFormat="1" applyFont="1" applyBorder="1" applyAlignment="1">
      <alignment horizontal="right" vertical="top"/>
    </xf>
    <xf numFmtId="37" fontId="3" fillId="0" borderId="1" xfId="0" applyNumberFormat="1" applyFont="1" applyBorder="1" applyAlignment="1">
      <alignment horizontal="right"/>
    </xf>
    <xf numFmtId="37" fontId="3" fillId="0" borderId="7" xfId="0" applyNumberFormat="1" applyFont="1" applyBorder="1" applyAlignment="1">
      <alignment horizontal="right"/>
    </xf>
    <xf numFmtId="37" fontId="3" fillId="0" borderId="11" xfId="0" applyNumberFormat="1" applyFont="1" applyBorder="1" applyAlignment="1">
      <alignment horizontal="right"/>
    </xf>
    <xf numFmtId="44" fontId="0" fillId="0" borderId="0" xfId="0" applyNumberFormat="1" applyFont="1" applyBorder="1" applyAlignment="1">
      <alignment horizontal="right"/>
    </xf>
    <xf numFmtId="44" fontId="3" fillId="0" borderId="1" xfId="0" applyNumberFormat="1" applyFont="1" applyBorder="1" applyAlignment="1">
      <alignment horizontal="right"/>
    </xf>
    <xf numFmtId="37" fontId="4" fillId="0" borderId="7" xfId="0" applyNumberFormat="1" applyFont="1" applyBorder="1" applyAlignment="1">
      <alignment horizontal="right" vertical="top"/>
    </xf>
    <xf numFmtId="44" fontId="0" fillId="0" borderId="1" xfId="0" applyNumberFormat="1" applyBorder="1" applyAlignment="1">
      <alignment horizontal="right" vertical="top"/>
    </xf>
    <xf numFmtId="44" fontId="4" fillId="0" borderId="1" xfId="0" applyNumberFormat="1" applyFont="1" applyBorder="1" applyAlignment="1">
      <alignment horizontal="right" vertical="top"/>
    </xf>
    <xf numFmtId="44" fontId="4" fillId="0" borderId="7" xfId="0" applyNumberFormat="1" applyFont="1" applyBorder="1" applyAlignment="1">
      <alignment horizontal="right" vertical="top"/>
    </xf>
    <xf numFmtId="44" fontId="0" fillId="0" borderId="11" xfId="0" applyNumberFormat="1" applyBorder="1" applyAlignment="1">
      <alignment horizontal="right"/>
    </xf>
    <xf numFmtId="44" fontId="4" fillId="0" borderId="28" xfId="0" applyNumberFormat="1" applyFont="1" applyBorder="1" applyAlignment="1">
      <alignment horizontal="right"/>
    </xf>
    <xf numFmtId="44" fontId="0" fillId="0" borderId="0" xfId="0" applyNumberFormat="1" applyBorder="1" applyAlignment="1">
      <alignment horizontal="right"/>
    </xf>
    <xf numFmtId="44" fontId="0" fillId="0" borderId="11" xfId="0" applyNumberFormat="1" applyBorder="1" applyAlignment="1">
      <alignment horizontal="right" vertical="top"/>
    </xf>
    <xf numFmtId="44" fontId="0" fillId="0" borderId="1" xfId="0" applyNumberFormat="1" applyFont="1" applyBorder="1" applyAlignment="1">
      <alignment horizontal="right" vertical="top"/>
    </xf>
    <xf numFmtId="44" fontId="0" fillId="0" borderId="1" xfId="0" applyNumberFormat="1" applyFill="1" applyBorder="1" applyAlignment="1">
      <alignment horizontal="right"/>
    </xf>
    <xf numFmtId="44" fontId="0" fillId="0" borderId="11" xfId="0" applyNumberFormat="1" applyFill="1" applyBorder="1" applyAlignment="1">
      <alignment horizontal="right" vertical="top"/>
    </xf>
    <xf numFmtId="44" fontId="0" fillId="0" borderId="0" xfId="0" applyNumberFormat="1" applyFill="1" applyBorder="1" applyAlignment="1">
      <alignment horizontal="right"/>
    </xf>
    <xf numFmtId="37" fontId="0" fillId="0" borderId="1" xfId="0" applyNumberFormat="1" applyFont="1" applyFill="1" applyBorder="1" applyAlignment="1">
      <alignment horizontal="right" vertical="top"/>
    </xf>
    <xf numFmtId="37" fontId="0" fillId="0" borderId="7" xfId="0" applyNumberFormat="1" applyFont="1" applyFill="1" applyBorder="1" applyAlignment="1">
      <alignment horizontal="right" vertical="top"/>
    </xf>
    <xf numFmtId="37" fontId="0" fillId="0" borderId="11" xfId="0" applyNumberFormat="1" applyFont="1" applyFill="1" applyBorder="1" applyAlignment="1">
      <alignment horizontal="right" vertical="top"/>
    </xf>
    <xf numFmtId="37" fontId="3" fillId="0" borderId="1" xfId="0" applyNumberFormat="1" applyFont="1" applyBorder="1" applyAlignment="1">
      <alignment horizontal="right" vertical="top"/>
    </xf>
    <xf numFmtId="37" fontId="3" fillId="0" borderId="7" xfId="0" applyNumberFormat="1" applyFont="1" applyBorder="1" applyAlignment="1">
      <alignment horizontal="right" vertical="top"/>
    </xf>
    <xf numFmtId="37" fontId="3" fillId="0" borderId="11" xfId="0" applyNumberFormat="1" applyFont="1" applyBorder="1" applyAlignment="1">
      <alignment horizontal="right" vertical="top"/>
    </xf>
    <xf numFmtId="37" fontId="0" fillId="0" borderId="11" xfId="0" applyNumberFormat="1" applyFont="1" applyFill="1" applyBorder="1" applyAlignment="1">
      <alignment horizontal="right"/>
    </xf>
    <xf numFmtId="37" fontId="4" fillId="0" borderId="11" xfId="0" applyNumberFormat="1" applyFont="1" applyBorder="1" applyAlignment="1">
      <alignment horizontal="right" vertical="top"/>
    </xf>
    <xf numFmtId="1" fontId="0" fillId="0" borderId="7" xfId="0" applyNumberFormat="1" applyFont="1" applyBorder="1" applyAlignment="1">
      <alignment horizontal="right" vertical="top"/>
    </xf>
    <xf numFmtId="1" fontId="0" fillId="0" borderId="18" xfId="0" applyNumberFormat="1" applyFont="1" applyBorder="1" applyAlignment="1">
      <alignment horizontal="right" vertical="top"/>
    </xf>
    <xf numFmtId="1" fontId="0" fillId="0" borderId="7" xfId="0" applyNumberFormat="1" applyBorder="1" applyAlignment="1">
      <alignment horizontal="right" vertical="top"/>
    </xf>
    <xf numFmtId="1" fontId="0" fillId="0" borderId="7" xfId="0" applyNumberFormat="1" applyBorder="1" applyAlignment="1">
      <alignment horizontal="right"/>
    </xf>
    <xf numFmtId="1" fontId="0" fillId="0" borderId="28" xfId="0" applyNumberFormat="1" applyFont="1" applyBorder="1"/>
    <xf numFmtId="1" fontId="0" fillId="0" borderId="0" xfId="0" applyNumberFormat="1" applyFont="1" applyBorder="1"/>
    <xf numFmtId="1" fontId="0" fillId="0" borderId="7" xfId="0" applyNumberFormat="1" applyFont="1" applyBorder="1" applyAlignment="1">
      <alignment horizontal="right" vertical="top" wrapText="1"/>
    </xf>
    <xf numFmtId="1" fontId="0" fillId="0" borderId="18" xfId="0" applyNumberFormat="1" applyFont="1" applyBorder="1" applyAlignment="1">
      <alignment horizontal="right" vertical="top" wrapText="1"/>
    </xf>
    <xf numFmtId="1" fontId="0" fillId="0" borderId="28" xfId="0" applyNumberFormat="1" applyFont="1" applyBorder="1" applyAlignment="1">
      <alignment horizontal="right" vertical="top"/>
    </xf>
    <xf numFmtId="1" fontId="0" fillId="0" borderId="0" xfId="0" applyNumberFormat="1" applyFont="1" applyBorder="1" applyAlignment="1">
      <alignment horizontal="right" vertical="top"/>
    </xf>
    <xf numFmtId="1" fontId="0" fillId="0" borderId="11" xfId="0" applyNumberFormat="1" applyBorder="1" applyAlignment="1">
      <alignment horizontal="right" vertical="top"/>
    </xf>
    <xf numFmtId="44" fontId="0" fillId="0" borderId="7" xfId="0" applyNumberFormat="1" applyFont="1" applyBorder="1" applyAlignment="1">
      <alignment horizontal="right" vertical="top"/>
    </xf>
    <xf numFmtId="44" fontId="0" fillId="0" borderId="1" xfId="0" applyNumberFormat="1" applyFont="1" applyBorder="1" applyAlignment="1">
      <alignment horizontal="right"/>
    </xf>
    <xf numFmtId="1" fontId="0" fillId="0" borderId="1" xfId="0" applyNumberFormat="1" applyBorder="1" applyAlignment="1">
      <alignment horizontal="right" vertical="top"/>
    </xf>
    <xf numFmtId="44" fontId="4" fillId="0" borderId="11" xfId="0" applyNumberFormat="1" applyFont="1" applyBorder="1" applyAlignment="1">
      <alignment horizontal="right" vertical="top"/>
    </xf>
    <xf numFmtId="44" fontId="0" fillId="0" borderId="11" xfId="0" applyNumberFormat="1" applyFont="1" applyBorder="1" applyAlignment="1">
      <alignment horizontal="right" vertical="top"/>
    </xf>
    <xf numFmtId="44" fontId="22" fillId="0" borderId="28" xfId="0" applyNumberFormat="1" applyFont="1" applyBorder="1" applyAlignment="1">
      <alignment horizontal="right"/>
    </xf>
    <xf numFmtId="44" fontId="3" fillId="0" borderId="7" xfId="0" applyNumberFormat="1" applyFont="1" applyBorder="1" applyAlignment="1">
      <alignment horizontal="right"/>
    </xf>
    <xf numFmtId="44" fontId="3" fillId="0" borderId="18" xfId="0" applyNumberFormat="1" applyFont="1" applyBorder="1" applyAlignment="1">
      <alignment horizontal="right"/>
    </xf>
    <xf numFmtId="44" fontId="0" fillId="0" borderId="11" xfId="0" applyNumberFormat="1" applyFont="1" applyBorder="1" applyAlignment="1">
      <alignment horizontal="right"/>
    </xf>
    <xf numFmtId="0" fontId="20" fillId="0" borderId="0" xfId="0" applyFont="1"/>
    <xf numFmtId="0" fontId="19" fillId="0" borderId="0" xfId="0" applyFont="1"/>
    <xf numFmtId="0" fontId="0" fillId="0" borderId="0" xfId="0" applyFont="1" applyAlignment="1">
      <alignment horizontal="right"/>
    </xf>
    <xf numFmtId="41" fontId="0" fillId="0" borderId="47" xfId="0" applyNumberFormat="1" applyBorder="1" applyAlignment="1">
      <alignment horizontal="right"/>
    </xf>
    <xf numFmtId="41" fontId="0" fillId="0" borderId="56" xfId="0" applyNumberFormat="1" applyFont="1" applyBorder="1" applyAlignment="1">
      <alignment horizontal="right"/>
    </xf>
    <xf numFmtId="3" fontId="0" fillId="0" borderId="7" xfId="0" applyNumberFormat="1" applyFont="1" applyFill="1" applyBorder="1" applyAlignment="1">
      <alignment horizontal="right" vertical="top" wrapText="1"/>
    </xf>
    <xf numFmtId="37" fontId="22" fillId="0" borderId="0" xfId="0" applyNumberFormat="1" applyFont="1" applyFill="1" applyBorder="1" applyAlignment="1">
      <alignment wrapText="1"/>
    </xf>
    <xf numFmtId="37" fontId="3" fillId="0" borderId="7" xfId="0" applyNumberFormat="1" applyFont="1" applyFill="1" applyBorder="1" applyAlignment="1">
      <alignment horizontal="right" wrapText="1"/>
    </xf>
    <xf numFmtId="41" fontId="26" fillId="0" borderId="0" xfId="0" applyNumberFormat="1" applyFont="1" applyFill="1" applyBorder="1" applyAlignment="1">
      <alignment horizontal="right"/>
    </xf>
    <xf numFmtId="37" fontId="22" fillId="0" borderId="7" xfId="0" applyNumberFormat="1" applyFont="1" applyFill="1" applyBorder="1" applyAlignment="1">
      <alignment wrapText="1"/>
    </xf>
    <xf numFmtId="41" fontId="0" fillId="0" borderId="7" xfId="0" applyNumberFormat="1" applyFill="1" applyBorder="1"/>
    <xf numFmtId="41" fontId="22" fillId="0" borderId="7" xfId="0" applyNumberFormat="1" applyFont="1" applyFill="1" applyBorder="1"/>
    <xf numFmtId="0" fontId="28" fillId="0" borderId="0" xfId="0" applyFont="1" applyFill="1" applyBorder="1" applyAlignment="1">
      <alignment horizontal="left" vertical="top" wrapText="1"/>
    </xf>
    <xf numFmtId="0" fontId="3" fillId="0" borderId="10" xfId="0" applyFont="1" applyBorder="1" applyAlignment="1">
      <alignment horizontal="center"/>
    </xf>
    <xf numFmtId="37" fontId="0" fillId="0" borderId="11" xfId="0" applyNumberFormat="1" applyBorder="1" applyAlignment="1"/>
    <xf numFmtId="37" fontId="3" fillId="0" borderId="84" xfId="0" applyNumberFormat="1" applyFont="1" applyBorder="1" applyAlignment="1"/>
    <xf numFmtId="41" fontId="25" fillId="0" borderId="85" xfId="0" applyNumberFormat="1" applyFont="1" applyBorder="1"/>
    <xf numFmtId="164" fontId="25" fillId="0" borderId="86" xfId="4" applyNumberFormat="1" applyFont="1" applyBorder="1"/>
    <xf numFmtId="166" fontId="26" fillId="0" borderId="86" xfId="1" applyNumberFormat="1" applyFont="1" applyBorder="1"/>
    <xf numFmtId="166" fontId="26" fillId="0" borderId="86" xfId="0" applyNumberFormat="1" applyFont="1" applyBorder="1"/>
    <xf numFmtId="41" fontId="26" fillId="0" borderId="85" xfId="0" applyNumberFormat="1" applyFont="1" applyBorder="1"/>
    <xf numFmtId="164" fontId="25" fillId="0" borderId="86" xfId="1" applyNumberFormat="1" applyFont="1" applyBorder="1"/>
    <xf numFmtId="41" fontId="26" fillId="0" borderId="86" xfId="0" applyNumberFormat="1" applyFont="1" applyBorder="1" applyAlignment="1">
      <alignment horizontal="right"/>
    </xf>
    <xf numFmtId="0" fontId="3" fillId="0" borderId="6" xfId="0" applyFont="1" applyFill="1" applyBorder="1" applyAlignment="1">
      <alignment horizontal="center" vertical="top" wrapText="1"/>
    </xf>
    <xf numFmtId="37" fontId="25" fillId="0" borderId="2" xfId="0" applyNumberFormat="1" applyFont="1" applyBorder="1"/>
    <xf numFmtId="37" fontId="26" fillId="0" borderId="2" xfId="0" applyNumberFormat="1" applyFont="1" applyBorder="1"/>
    <xf numFmtId="37" fontId="26" fillId="0" borderId="68" xfId="0" applyNumberFormat="1" applyFont="1" applyBorder="1"/>
    <xf numFmtId="37" fontId="26" fillId="0" borderId="14" xfId="0" applyNumberFormat="1" applyFont="1" applyFill="1" applyBorder="1"/>
    <xf numFmtId="37" fontId="25" fillId="0" borderId="68" xfId="0" applyNumberFormat="1" applyFont="1" applyBorder="1"/>
    <xf numFmtId="164" fontId="25" fillId="0" borderId="2" xfId="0" applyNumberFormat="1" applyFont="1" applyBorder="1"/>
    <xf numFmtId="37" fontId="25" fillId="0" borderId="87" xfId="0" applyNumberFormat="1" applyFont="1" applyBorder="1"/>
    <xf numFmtId="41" fontId="26" fillId="0" borderId="14" xfId="0" applyNumberFormat="1" applyFont="1" applyBorder="1"/>
    <xf numFmtId="41" fontId="0" fillId="0" borderId="20" xfId="0" applyNumberFormat="1" applyBorder="1" applyAlignment="1">
      <alignment horizontal="right"/>
    </xf>
    <xf numFmtId="41" fontId="26" fillId="0" borderId="59" xfId="0" applyNumberFormat="1" applyFont="1" applyFill="1" applyBorder="1"/>
    <xf numFmtId="165" fontId="0" fillId="0" borderId="28" xfId="0" applyNumberFormat="1" applyFont="1" applyBorder="1" applyAlignment="1">
      <alignment horizontal="right" wrapText="1"/>
    </xf>
    <xf numFmtId="165" fontId="0" fillId="0" borderId="0" xfId="0" applyNumberFormat="1" applyFont="1" applyBorder="1" applyAlignment="1">
      <alignment horizontal="right" wrapText="1"/>
    </xf>
    <xf numFmtId="165" fontId="0" fillId="0" borderId="7" xfId="0" applyNumberFormat="1" applyFont="1" applyBorder="1" applyAlignment="1">
      <alignment horizontal="right" wrapText="1"/>
    </xf>
    <xf numFmtId="165" fontId="0" fillId="0" borderId="18" xfId="0" applyNumberFormat="1" applyBorder="1" applyAlignment="1">
      <alignment horizontal="right" wrapText="1"/>
    </xf>
    <xf numFmtId="41" fontId="19" fillId="0" borderId="59" xfId="0" applyNumberFormat="1" applyFont="1" applyFill="1" applyBorder="1"/>
    <xf numFmtId="41" fontId="19" fillId="0" borderId="18" xfId="0" applyNumberFormat="1" applyFont="1" applyFill="1" applyBorder="1" applyAlignment="1">
      <alignment horizontal="right"/>
    </xf>
    <xf numFmtId="41" fontId="26" fillId="0" borderId="18" xfId="0" applyNumberFormat="1" applyFont="1" applyFill="1" applyBorder="1" applyAlignment="1">
      <alignment horizontal="right"/>
    </xf>
    <xf numFmtId="0" fontId="3" fillId="0" borderId="64" xfId="0" applyFont="1" applyBorder="1" applyAlignment="1">
      <alignment horizontal="center"/>
    </xf>
    <xf numFmtId="0" fontId="0" fillId="0" borderId="70" xfId="0" applyFont="1" applyBorder="1" applyAlignment="1">
      <alignment horizontal="right" vertical="top" wrapText="1"/>
    </xf>
    <xf numFmtId="37" fontId="0" fillId="0" borderId="70" xfId="0" applyNumberFormat="1" applyFont="1" applyBorder="1" applyAlignment="1">
      <alignment horizontal="right" vertical="top" wrapText="1"/>
    </xf>
    <xf numFmtId="37" fontId="0" fillId="0" borderId="70" xfId="0" applyNumberFormat="1" applyFont="1" applyFill="1" applyBorder="1" applyAlignment="1">
      <alignment horizontal="right" vertical="top" wrapText="1"/>
    </xf>
    <xf numFmtId="37" fontId="0" fillId="0" borderId="70" xfId="0" applyNumberFormat="1" applyBorder="1" applyAlignment="1">
      <alignment horizontal="right" wrapText="1"/>
    </xf>
    <xf numFmtId="37" fontId="3" fillId="0" borderId="70" xfId="0" applyNumberFormat="1" applyFont="1" applyBorder="1" applyAlignment="1">
      <alignment horizontal="right" vertical="top" wrapText="1"/>
    </xf>
    <xf numFmtId="37" fontId="0" fillId="0" borderId="70" xfId="0" applyNumberFormat="1" applyBorder="1" applyAlignment="1">
      <alignment horizontal="right" vertical="top" wrapText="1"/>
    </xf>
    <xf numFmtId="37" fontId="3" fillId="0" borderId="88" xfId="0" applyNumberFormat="1" applyFont="1" applyBorder="1" applyAlignment="1">
      <alignment horizontal="right" vertical="top" wrapText="1"/>
    </xf>
    <xf numFmtId="37" fontId="26" fillId="0" borderId="2" xfId="0" applyNumberFormat="1" applyFont="1" applyFill="1" applyBorder="1"/>
    <xf numFmtId="41" fontId="26" fillId="0" borderId="14" xfId="0" applyNumberFormat="1" applyFont="1" applyFill="1" applyBorder="1"/>
    <xf numFmtId="41" fontId="26" fillId="0" borderId="61" xfId="0" applyNumberFormat="1" applyFont="1" applyFill="1" applyBorder="1"/>
    <xf numFmtId="41" fontId="26" fillId="0" borderId="45" xfId="0" applyNumberFormat="1" applyFont="1" applyFill="1" applyBorder="1"/>
    <xf numFmtId="41" fontId="26" fillId="0" borderId="68" xfId="0" applyNumberFormat="1" applyFont="1" applyFill="1" applyBorder="1"/>
    <xf numFmtId="3" fontId="0" fillId="0" borderId="18" xfId="0" applyNumberFormat="1" applyFont="1" applyFill="1" applyBorder="1" applyAlignment="1">
      <alignment horizontal="right" vertical="top" wrapText="1"/>
    </xf>
    <xf numFmtId="3" fontId="0" fillId="0" borderId="2" xfId="0" applyNumberFormat="1" applyFont="1" applyFill="1" applyBorder="1" applyAlignment="1">
      <alignment horizontal="right" vertical="top" wrapText="1"/>
    </xf>
    <xf numFmtId="37" fontId="0" fillId="0" borderId="18" xfId="0" applyNumberFormat="1" applyFill="1" applyBorder="1" applyAlignment="1">
      <alignment horizontal="right" vertical="top" wrapText="1"/>
    </xf>
    <xf numFmtId="37" fontId="0" fillId="0" borderId="18" xfId="0" applyNumberFormat="1" applyFill="1" applyBorder="1" applyAlignment="1">
      <alignment horizontal="right" wrapText="1"/>
    </xf>
    <xf numFmtId="37" fontId="4" fillId="0" borderId="18" xfId="0" applyNumberFormat="1" applyFont="1" applyBorder="1" applyAlignment="1">
      <alignment horizontal="right" vertical="top" wrapText="1"/>
    </xf>
    <xf numFmtId="37" fontId="0" fillId="0" borderId="2" xfId="0" applyNumberFormat="1" applyFont="1" applyBorder="1" applyAlignment="1">
      <alignment horizontal="right"/>
    </xf>
    <xf numFmtId="44" fontId="0" fillId="0" borderId="2" xfId="0" applyNumberFormat="1" applyFont="1" applyBorder="1" applyAlignment="1">
      <alignment horizontal="right"/>
    </xf>
    <xf numFmtId="37" fontId="0" fillId="0" borderId="18" xfId="0" applyNumberFormat="1" applyBorder="1" applyAlignment="1"/>
    <xf numFmtId="41" fontId="0" fillId="0" borderId="16" xfId="0" applyNumberFormat="1" applyBorder="1" applyAlignment="1">
      <alignment horizontal="right"/>
    </xf>
    <xf numFmtId="37" fontId="0" fillId="0" borderId="13" xfId="0" applyNumberFormat="1" applyFont="1" applyBorder="1" applyAlignment="1"/>
    <xf numFmtId="37" fontId="0" fillId="0" borderId="13" xfId="0" applyNumberFormat="1" applyFont="1" applyBorder="1" applyAlignment="1">
      <alignment horizontal="right" vertical="top" wrapText="1"/>
    </xf>
    <xf numFmtId="41" fontId="0" fillId="0" borderId="0" xfId="0" applyNumberFormat="1" applyFont="1" applyBorder="1"/>
    <xf numFmtId="41" fontId="0" fillId="0" borderId="15" xfId="0" applyNumberFormat="1" applyFont="1" applyBorder="1" applyAlignment="1"/>
    <xf numFmtId="41" fontId="0" fillId="0" borderId="89" xfId="0" applyNumberFormat="1" applyBorder="1"/>
    <xf numFmtId="164" fontId="0" fillId="0" borderId="15" xfId="0" applyNumberFormat="1" applyBorder="1"/>
    <xf numFmtId="41" fontId="0" fillId="0" borderId="15" xfId="0" applyNumberFormat="1" applyBorder="1"/>
    <xf numFmtId="41" fontId="0" fillId="0" borderId="59" xfId="0" applyNumberFormat="1" applyFont="1" applyBorder="1" applyAlignment="1"/>
    <xf numFmtId="41" fontId="0" fillId="0" borderId="55" xfId="0" applyNumberFormat="1" applyFont="1" applyBorder="1" applyAlignment="1"/>
    <xf numFmtId="37" fontId="0" fillId="0" borderId="59" xfId="0" applyNumberFormat="1" applyBorder="1"/>
    <xf numFmtId="164" fontId="0" fillId="0" borderId="62" xfId="0" applyNumberFormat="1" applyBorder="1"/>
    <xf numFmtId="41" fontId="0" fillId="0" borderId="83" xfId="0" applyNumberFormat="1" applyFont="1" applyBorder="1" applyAlignment="1"/>
    <xf numFmtId="41" fontId="0" fillId="0" borderId="15" xfId="0" applyNumberFormat="1" applyFont="1" applyBorder="1"/>
    <xf numFmtId="0" fontId="0" fillId="0" borderId="79" xfId="0" applyBorder="1"/>
    <xf numFmtId="0" fontId="0" fillId="0" borderId="46" xfId="0" applyFont="1" applyBorder="1" applyAlignment="1">
      <alignment horizontal="right" vertical="top" wrapText="1"/>
    </xf>
    <xf numFmtId="41" fontId="0" fillId="0" borderId="47" xfId="0" applyNumberFormat="1" applyBorder="1" applyAlignment="1">
      <alignment horizontal="right" vertical="top" wrapText="1"/>
    </xf>
    <xf numFmtId="37" fontId="22" fillId="0" borderId="47" xfId="0" applyNumberFormat="1" applyFont="1" applyBorder="1" applyAlignment="1">
      <alignment wrapText="1"/>
    </xf>
    <xf numFmtId="41" fontId="22" fillId="0" borderId="47" xfId="0" applyNumberFormat="1" applyFont="1" applyBorder="1"/>
    <xf numFmtId="9" fontId="22" fillId="0" borderId="52" xfId="0" applyNumberFormat="1" applyFont="1" applyBorder="1"/>
    <xf numFmtId="0" fontId="0" fillId="0" borderId="37" xfId="0" applyFont="1" applyBorder="1" applyAlignment="1">
      <alignment horizontal="right" vertical="top" wrapText="1"/>
    </xf>
    <xf numFmtId="37" fontId="3" fillId="0" borderId="37" xfId="0" applyNumberFormat="1" applyFont="1" applyBorder="1" applyAlignment="1">
      <alignment horizontal="right" vertical="top" wrapText="1"/>
    </xf>
    <xf numFmtId="37" fontId="0" fillId="0" borderId="82" xfId="0" applyNumberFormat="1" applyBorder="1" applyAlignment="1">
      <alignment horizontal="right" vertical="top" wrapText="1"/>
    </xf>
    <xf numFmtId="37" fontId="0" fillId="0" borderId="82" xfId="0" applyNumberFormat="1" applyFont="1" applyBorder="1" applyAlignment="1">
      <alignment horizontal="right" vertical="top" wrapText="1"/>
    </xf>
    <xf numFmtId="37" fontId="0" fillId="0" borderId="37" xfId="0" applyNumberFormat="1" applyBorder="1" applyAlignment="1">
      <alignment horizontal="right" vertical="top" wrapText="1"/>
    </xf>
    <xf numFmtId="37" fontId="0" fillId="0" borderId="82" xfId="0" applyNumberFormat="1" applyFont="1" applyBorder="1" applyAlignment="1">
      <alignment horizontal="right" wrapText="1"/>
    </xf>
    <xf numFmtId="37" fontId="3" fillId="0" borderId="37" xfId="0" applyNumberFormat="1" applyFont="1" applyBorder="1" applyAlignment="1">
      <alignment wrapText="1"/>
    </xf>
    <xf numFmtId="37" fontId="3" fillId="0" borderId="37" xfId="0" applyNumberFormat="1" applyFont="1" applyBorder="1" applyAlignment="1">
      <alignment horizontal="right" wrapText="1"/>
    </xf>
    <xf numFmtId="165" fontId="0" fillId="0" borderId="37" xfId="0" applyNumberFormat="1" applyFont="1" applyBorder="1" applyAlignment="1">
      <alignment horizontal="right" vertical="top" wrapText="1"/>
    </xf>
    <xf numFmtId="3" fontId="0" fillId="0" borderId="37" xfId="0" applyNumberFormat="1" applyFont="1" applyBorder="1" applyAlignment="1">
      <alignment horizontal="right" vertical="top" wrapText="1"/>
    </xf>
    <xf numFmtId="3" fontId="0" fillId="0" borderId="37" xfId="0" applyNumberFormat="1" applyFont="1" applyFill="1" applyBorder="1" applyAlignment="1">
      <alignment horizontal="right" vertical="top" wrapText="1"/>
    </xf>
    <xf numFmtId="0" fontId="0" fillId="0" borderId="38" xfId="0" applyFont="1" applyBorder="1" applyAlignment="1">
      <alignment horizontal="right" vertical="top" wrapText="1"/>
    </xf>
    <xf numFmtId="0" fontId="3" fillId="0" borderId="6" xfId="0" applyFont="1" applyBorder="1" applyAlignment="1">
      <alignment horizontal="center" vertical="top" wrapText="1"/>
    </xf>
    <xf numFmtId="0" fontId="3" fillId="0" borderId="36" xfId="0" applyFont="1" applyBorder="1" applyAlignment="1">
      <alignment horizontal="center"/>
    </xf>
    <xf numFmtId="37" fontId="0" fillId="0" borderId="37" xfId="0" applyNumberFormat="1" applyFont="1" applyFill="1" applyBorder="1" applyAlignment="1">
      <alignment horizontal="right" vertical="top" wrapText="1"/>
    </xf>
    <xf numFmtId="37" fontId="0" fillId="0" borderId="37" xfId="0" applyNumberFormat="1" applyBorder="1" applyAlignment="1">
      <alignment horizontal="right" wrapText="1"/>
    </xf>
    <xf numFmtId="37" fontId="3" fillId="0" borderId="38" xfId="0" applyNumberFormat="1" applyFont="1" applyBorder="1" applyAlignment="1">
      <alignment horizontal="right" vertical="top" wrapText="1"/>
    </xf>
    <xf numFmtId="0" fontId="0" fillId="0" borderId="90" xfId="0" applyFont="1" applyBorder="1" applyAlignment="1">
      <alignment horizontal="right" vertical="top" wrapText="1"/>
    </xf>
    <xf numFmtId="44" fontId="0" fillId="0" borderId="37" xfId="0" applyNumberFormat="1" applyBorder="1" applyAlignment="1">
      <alignment horizontal="right"/>
    </xf>
    <xf numFmtId="37" fontId="0" fillId="0" borderId="37" xfId="0" applyNumberFormat="1" applyFont="1" applyBorder="1" applyAlignment="1">
      <alignment wrapText="1"/>
    </xf>
    <xf numFmtId="37" fontId="22" fillId="0" borderId="37" xfId="0" applyNumberFormat="1" applyFont="1" applyBorder="1" applyAlignment="1">
      <alignment wrapText="1"/>
    </xf>
    <xf numFmtId="37" fontId="0" fillId="0" borderId="37" xfId="0" applyNumberFormat="1" applyFill="1" applyBorder="1" applyAlignment="1">
      <alignment horizontal="right" vertical="top" wrapText="1"/>
    </xf>
    <xf numFmtId="37" fontId="0" fillId="0" borderId="37" xfId="0" applyNumberFormat="1" applyFill="1" applyBorder="1" applyAlignment="1">
      <alignment horizontal="right" wrapText="1"/>
    </xf>
    <xf numFmtId="37" fontId="0" fillId="0" borderId="37" xfId="0" applyNumberFormat="1" applyFont="1" applyBorder="1" applyAlignment="1">
      <alignment horizontal="right" wrapText="1"/>
    </xf>
    <xf numFmtId="37" fontId="0" fillId="0" borderId="37" xfId="0" applyNumberFormat="1" applyFont="1" applyBorder="1" applyAlignment="1">
      <alignment horizontal="right"/>
    </xf>
    <xf numFmtId="37" fontId="4" fillId="0" borderId="37" xfId="0" applyNumberFormat="1" applyFont="1" applyBorder="1" applyAlignment="1">
      <alignment horizontal="right" vertical="top" wrapText="1"/>
    </xf>
    <xf numFmtId="44" fontId="3" fillId="0" borderId="37" xfId="0" applyNumberFormat="1" applyFont="1" applyBorder="1" applyAlignment="1">
      <alignment horizontal="right"/>
    </xf>
    <xf numFmtId="37" fontId="0" fillId="0" borderId="38" xfId="0" applyNumberFormat="1" applyFont="1" applyBorder="1" applyAlignment="1">
      <alignment horizontal="right" vertical="top" wrapText="1"/>
    </xf>
    <xf numFmtId="37" fontId="0" fillId="0" borderId="90" xfId="0" applyNumberFormat="1" applyFont="1" applyBorder="1" applyAlignment="1"/>
    <xf numFmtId="37" fontId="0" fillId="0" borderId="82" xfId="0" applyNumberFormat="1" applyFont="1" applyBorder="1" applyAlignment="1"/>
    <xf numFmtId="37" fontId="0" fillId="0" borderId="37" xfId="0" applyNumberFormat="1" applyFont="1" applyBorder="1" applyAlignment="1"/>
    <xf numFmtId="37" fontId="0" fillId="0" borderId="37" xfId="0" applyNumberFormat="1" applyBorder="1" applyAlignment="1"/>
    <xf numFmtId="41" fontId="0" fillId="0" borderId="82" xfId="0" applyNumberFormat="1" applyBorder="1" applyAlignment="1">
      <alignment horizontal="right"/>
    </xf>
    <xf numFmtId="37" fontId="0" fillId="0" borderId="90" xfId="0" applyNumberFormat="1" applyFont="1" applyBorder="1" applyAlignment="1">
      <alignment horizontal="right" vertical="top" wrapText="1"/>
    </xf>
    <xf numFmtId="0" fontId="0" fillId="0" borderId="80" xfId="0" applyBorder="1"/>
    <xf numFmtId="41" fontId="0" fillId="0" borderId="57" xfId="0" applyNumberFormat="1" applyFont="1" applyBorder="1" applyAlignment="1"/>
    <xf numFmtId="41" fontId="0" fillId="0" borderId="91" xfId="0" applyNumberFormat="1" applyFont="1" applyBorder="1" applyAlignment="1"/>
    <xf numFmtId="37" fontId="0" fillId="0" borderId="54" xfId="0" applyNumberFormat="1" applyBorder="1"/>
    <xf numFmtId="164" fontId="0" fillId="0" borderId="66" xfId="0" applyNumberFormat="1" applyBorder="1"/>
    <xf numFmtId="0" fontId="0" fillId="0" borderId="80" xfId="0" applyFont="1" applyBorder="1" applyAlignment="1">
      <alignment horizontal="right" vertical="top" wrapText="1"/>
    </xf>
    <xf numFmtId="37" fontId="22" fillId="0" borderId="54" xfId="0" applyNumberFormat="1" applyFont="1" applyBorder="1" applyAlignment="1">
      <alignment wrapText="1"/>
    </xf>
    <xf numFmtId="41" fontId="22" fillId="0" borderId="54" xfId="0" applyNumberFormat="1" applyFont="1" applyBorder="1"/>
    <xf numFmtId="9" fontId="22" fillId="0" borderId="66" xfId="0" applyNumberFormat="1" applyFont="1" applyBorder="1"/>
    <xf numFmtId="37" fontId="0" fillId="0" borderId="2" xfId="0" applyNumberFormat="1" applyBorder="1" applyAlignment="1">
      <alignment horizontal="right"/>
    </xf>
    <xf numFmtId="37" fontId="0" fillId="0" borderId="2" xfId="0" applyNumberFormat="1" applyFill="1" applyBorder="1" applyAlignment="1">
      <alignment horizontal="right"/>
    </xf>
    <xf numFmtId="37" fontId="4" fillId="0" borderId="2" xfId="0" applyNumberFormat="1" applyFont="1" applyBorder="1" applyAlignment="1"/>
    <xf numFmtId="41" fontId="22" fillId="0" borderId="2" xfId="0" applyNumberFormat="1" applyFont="1" applyBorder="1" applyAlignment="1">
      <alignment horizontal="right"/>
    </xf>
    <xf numFmtId="37" fontId="0" fillId="0" borderId="4" xfId="0" applyNumberFormat="1" applyFont="1" applyBorder="1" applyAlignment="1"/>
    <xf numFmtId="41" fontId="0" fillId="0" borderId="18" xfId="0" applyNumberFormat="1" applyBorder="1" applyAlignment="1">
      <alignment horizontal="right" wrapText="1"/>
    </xf>
    <xf numFmtId="3" fontId="0" fillId="0" borderId="28" xfId="0" applyNumberFormat="1" applyFont="1" applyFill="1" applyBorder="1" applyAlignment="1">
      <alignment horizontal="right" vertical="top" wrapText="1"/>
    </xf>
    <xf numFmtId="0" fontId="0" fillId="0" borderId="34" xfId="0" applyFont="1" applyBorder="1" applyAlignment="1">
      <alignment horizontal="right" vertical="top" wrapText="1"/>
    </xf>
    <xf numFmtId="0" fontId="3" fillId="0" borderId="41" xfId="0" applyFont="1" applyBorder="1" applyAlignment="1">
      <alignment horizontal="center"/>
    </xf>
    <xf numFmtId="37" fontId="3" fillId="0" borderId="39" xfId="0" applyNumberFormat="1" applyFont="1" applyBorder="1" applyAlignment="1">
      <alignment horizontal="right" vertical="top" wrapText="1"/>
    </xf>
    <xf numFmtId="37" fontId="0" fillId="0" borderId="39" xfId="0" applyNumberFormat="1" applyFont="1" applyBorder="1" applyAlignment="1">
      <alignment horizontal="right" vertical="top" wrapText="1"/>
    </xf>
    <xf numFmtId="44" fontId="0" fillId="0" borderId="39" xfId="0" applyNumberFormat="1" applyBorder="1" applyAlignment="1">
      <alignment horizontal="right"/>
    </xf>
    <xf numFmtId="37" fontId="0" fillId="0" borderId="39" xfId="0" applyNumberFormat="1" applyFont="1" applyBorder="1" applyAlignment="1">
      <alignment wrapText="1"/>
    </xf>
    <xf numFmtId="37" fontId="0" fillId="0" borderId="39" xfId="0" applyNumberFormat="1" applyFont="1" applyFill="1" applyBorder="1" applyAlignment="1">
      <alignment horizontal="right" vertical="top" wrapText="1"/>
    </xf>
    <xf numFmtId="37" fontId="0" fillId="0" borderId="39" xfId="0" applyNumberFormat="1" applyBorder="1" applyAlignment="1">
      <alignment horizontal="right" vertical="top" wrapText="1"/>
    </xf>
    <xf numFmtId="37" fontId="0" fillId="0" borderId="39" xfId="0" applyNumberFormat="1" applyBorder="1" applyAlignment="1">
      <alignment horizontal="right" wrapText="1"/>
    </xf>
    <xf numFmtId="37" fontId="0" fillId="0" borderId="39" xfId="0" applyNumberFormat="1" applyFill="1" applyBorder="1" applyAlignment="1">
      <alignment horizontal="right" vertical="top" wrapText="1"/>
    </xf>
    <xf numFmtId="37" fontId="0" fillId="0" borderId="39" xfId="0" applyNumberFormat="1" applyFill="1" applyBorder="1" applyAlignment="1">
      <alignment horizontal="right" wrapText="1"/>
    </xf>
    <xf numFmtId="37" fontId="3" fillId="0" borderId="39" xfId="0" applyNumberFormat="1" applyFont="1" applyBorder="1" applyAlignment="1">
      <alignment horizontal="right" wrapText="1"/>
    </xf>
    <xf numFmtId="37" fontId="0" fillId="0" borderId="39" xfId="0" applyNumberFormat="1" applyFont="1" applyBorder="1" applyAlignment="1">
      <alignment horizontal="right" wrapText="1"/>
    </xf>
    <xf numFmtId="37" fontId="0" fillId="0" borderId="39" xfId="0" applyNumberFormat="1" applyFont="1" applyBorder="1" applyAlignment="1">
      <alignment horizontal="right"/>
    </xf>
    <xf numFmtId="37" fontId="4" fillId="0" borderId="39" xfId="0" applyNumberFormat="1" applyFont="1" applyBorder="1" applyAlignment="1">
      <alignment horizontal="right" vertical="top" wrapText="1"/>
    </xf>
    <xf numFmtId="44" fontId="3" fillId="0" borderId="0" xfId="0" applyNumberFormat="1" applyFont="1" applyBorder="1" applyAlignment="1">
      <alignment horizontal="right"/>
    </xf>
    <xf numFmtId="37" fontId="22" fillId="0" borderId="39" xfId="0" applyNumberFormat="1" applyFont="1" applyBorder="1" applyAlignment="1">
      <alignment wrapText="1"/>
    </xf>
    <xf numFmtId="37" fontId="0" fillId="0" borderId="42" xfId="0" applyNumberFormat="1" applyFont="1" applyBorder="1" applyAlignment="1">
      <alignment horizontal="right" vertical="top" wrapText="1"/>
    </xf>
    <xf numFmtId="0" fontId="3" fillId="0" borderId="49" xfId="0" applyFont="1" applyBorder="1" applyAlignment="1">
      <alignment horizontal="center"/>
    </xf>
    <xf numFmtId="0" fontId="0" fillId="0" borderId="79" xfId="0" applyFont="1" applyBorder="1" applyAlignment="1">
      <alignment horizontal="right" vertical="top" wrapText="1"/>
    </xf>
    <xf numFmtId="0" fontId="0" fillId="0" borderId="50" xfId="0" applyFont="1" applyBorder="1" applyAlignment="1">
      <alignment horizontal="right" vertical="top" wrapText="1"/>
    </xf>
    <xf numFmtId="37" fontId="3" fillId="0" borderId="50" xfId="0" applyNumberFormat="1" applyFont="1" applyBorder="1" applyAlignment="1">
      <alignment horizontal="right" vertical="top" wrapText="1"/>
    </xf>
    <xf numFmtId="37" fontId="0" fillId="0" borderId="50" xfId="0" applyNumberFormat="1" applyFont="1" applyBorder="1" applyAlignment="1">
      <alignment horizontal="right" vertical="top" wrapText="1"/>
    </xf>
    <xf numFmtId="37" fontId="0" fillId="0" borderId="50" xfId="0" applyNumberFormat="1" applyFont="1" applyBorder="1" applyAlignment="1">
      <alignment wrapText="1"/>
    </xf>
    <xf numFmtId="37" fontId="0" fillId="0" borderId="50" xfId="0" applyNumberFormat="1" applyFont="1" applyFill="1" applyBorder="1" applyAlignment="1">
      <alignment horizontal="right" vertical="top" wrapText="1"/>
    </xf>
    <xf numFmtId="37" fontId="0" fillId="0" borderId="50" xfId="0" applyNumberFormat="1" applyBorder="1" applyAlignment="1">
      <alignment horizontal="right" vertical="top" wrapText="1"/>
    </xf>
    <xf numFmtId="37" fontId="22" fillId="0" borderId="50" xfId="0" applyNumberFormat="1" applyFont="1" applyBorder="1" applyAlignment="1">
      <alignment wrapText="1"/>
    </xf>
    <xf numFmtId="37" fontId="0" fillId="0" borderId="50" xfId="0" applyNumberFormat="1" applyBorder="1" applyAlignment="1">
      <alignment horizontal="right" wrapText="1"/>
    </xf>
    <xf numFmtId="37" fontId="0" fillId="0" borderId="50" xfId="0" applyNumberFormat="1" applyFill="1" applyBorder="1" applyAlignment="1">
      <alignment horizontal="right" vertical="top" wrapText="1"/>
    </xf>
    <xf numFmtId="37" fontId="0" fillId="0" borderId="50" xfId="0" applyNumberFormat="1" applyFill="1" applyBorder="1" applyAlignment="1">
      <alignment horizontal="right" wrapText="1"/>
    </xf>
    <xf numFmtId="37" fontId="3" fillId="0" borderId="50" xfId="0" applyNumberFormat="1" applyFont="1" applyBorder="1" applyAlignment="1">
      <alignment horizontal="right" wrapText="1"/>
    </xf>
    <xf numFmtId="37" fontId="0" fillId="0" borderId="50" xfId="0" applyNumberFormat="1" applyFont="1" applyBorder="1" applyAlignment="1">
      <alignment horizontal="right" wrapText="1"/>
    </xf>
    <xf numFmtId="37" fontId="0" fillId="0" borderId="53" xfId="0" applyNumberFormat="1" applyFont="1" applyBorder="1" applyAlignment="1">
      <alignment horizontal="right" vertical="top" wrapText="1"/>
    </xf>
    <xf numFmtId="41" fontId="0" fillId="0" borderId="2" xfId="0" applyNumberFormat="1" applyFill="1" applyBorder="1" applyAlignment="1">
      <alignment horizontal="right"/>
    </xf>
    <xf numFmtId="37" fontId="0" fillId="0" borderId="79" xfId="0" applyNumberFormat="1" applyFont="1" applyBorder="1" applyAlignment="1"/>
    <xf numFmtId="37" fontId="0" fillId="0" borderId="58" xfId="0" applyNumberFormat="1" applyFont="1" applyBorder="1" applyAlignment="1"/>
    <xf numFmtId="37" fontId="0" fillId="0" borderId="50" xfId="0" applyNumberFormat="1" applyFont="1" applyBorder="1" applyAlignment="1"/>
    <xf numFmtId="37" fontId="0" fillId="0" borderId="50" xfId="0" applyNumberFormat="1" applyBorder="1" applyAlignment="1"/>
    <xf numFmtId="41" fontId="0" fillId="0" borderId="58" xfId="0" applyNumberFormat="1" applyBorder="1" applyAlignment="1">
      <alignment horizontal="right"/>
    </xf>
    <xf numFmtId="37" fontId="3" fillId="0" borderId="74" xfId="0" applyNumberFormat="1" applyFont="1" applyBorder="1" applyAlignment="1"/>
    <xf numFmtId="37" fontId="0" fillId="0" borderId="79" xfId="0" applyNumberFormat="1" applyFont="1" applyBorder="1" applyAlignment="1">
      <alignment horizontal="right" vertical="top" wrapText="1"/>
    </xf>
    <xf numFmtId="37" fontId="3" fillId="0" borderId="53" xfId="0" applyNumberFormat="1" applyFont="1" applyBorder="1" applyAlignment="1">
      <alignment horizontal="right" vertical="top" wrapText="1"/>
    </xf>
    <xf numFmtId="41" fontId="0" fillId="0" borderId="50" xfId="0" applyNumberFormat="1" applyFont="1" applyBorder="1"/>
    <xf numFmtId="37" fontId="0" fillId="0" borderId="50" xfId="0" applyNumberFormat="1" applyBorder="1"/>
    <xf numFmtId="41" fontId="3" fillId="0" borderId="50" xfId="0" applyNumberFormat="1" applyFont="1" applyBorder="1" applyAlignment="1">
      <alignment horizontal="right" vertical="top" wrapText="1"/>
    </xf>
    <xf numFmtId="41" fontId="0" fillId="0" borderId="50" xfId="0" applyNumberFormat="1" applyBorder="1" applyAlignment="1">
      <alignment horizontal="right" vertical="top" wrapText="1"/>
    </xf>
    <xf numFmtId="41" fontId="0" fillId="0" borderId="50" xfId="0" applyNumberFormat="1" applyFont="1" applyBorder="1" applyAlignment="1">
      <alignment horizontal="right" vertical="top" wrapText="1"/>
    </xf>
    <xf numFmtId="41" fontId="3" fillId="0" borderId="53" xfId="0" applyNumberFormat="1" applyFont="1" applyBorder="1" applyAlignment="1">
      <alignment horizontal="right" vertical="top" wrapText="1"/>
    </xf>
    <xf numFmtId="41" fontId="22" fillId="0" borderId="50" xfId="0" applyNumberFormat="1" applyFont="1" applyBorder="1"/>
    <xf numFmtId="9" fontId="22" fillId="0" borderId="53" xfId="0" applyNumberFormat="1" applyFont="1" applyBorder="1"/>
    <xf numFmtId="0" fontId="26" fillId="0" borderId="0" xfId="0" applyFont="1" applyFill="1" applyAlignment="1">
      <alignment horizontal="left"/>
    </xf>
    <xf numFmtId="0" fontId="3" fillId="0" borderId="0" xfId="0" applyFont="1" applyBorder="1" applyAlignment="1">
      <alignment horizontal="center" vertical="top" wrapText="1"/>
    </xf>
    <xf numFmtId="41" fontId="0" fillId="0" borderId="29" xfId="0" applyNumberFormat="1" applyBorder="1" applyAlignment="1">
      <alignment horizontal="right" vertical="top" wrapText="1"/>
    </xf>
    <xf numFmtId="41" fontId="0" fillId="0" borderId="28" xfId="0" applyNumberFormat="1" applyBorder="1" applyAlignment="1">
      <alignment horizontal="right" vertical="top" wrapText="1"/>
    </xf>
    <xf numFmtId="41" fontId="0" fillId="0" borderId="29" xfId="0" applyNumberFormat="1" applyBorder="1" applyAlignment="1">
      <alignment horizontal="right" wrapText="1"/>
    </xf>
    <xf numFmtId="43" fontId="0" fillId="0" borderId="29" xfId="0" applyNumberFormat="1" applyBorder="1" applyAlignment="1">
      <alignment horizontal="right" wrapText="1"/>
    </xf>
    <xf numFmtId="43" fontId="0" fillId="0" borderId="50" xfId="0" applyNumberFormat="1" applyBorder="1" applyAlignment="1">
      <alignment horizontal="right"/>
    </xf>
    <xf numFmtId="41" fontId="0" fillId="0" borderId="50" xfId="0" applyNumberFormat="1" applyBorder="1" applyAlignment="1">
      <alignment horizontal="right" wrapText="1"/>
    </xf>
    <xf numFmtId="41" fontId="4" fillId="0" borderId="50" xfId="0" applyNumberFormat="1" applyFont="1" applyBorder="1" applyAlignment="1">
      <alignment horizontal="right" vertical="top" wrapText="1"/>
    </xf>
    <xf numFmtId="44" fontId="0" fillId="0" borderId="7" xfId="0" applyNumberFormat="1" applyFont="1" applyBorder="1" applyAlignment="1">
      <alignment horizontal="right" wrapText="1"/>
    </xf>
    <xf numFmtId="41" fontId="0" fillId="0" borderId="50" xfId="0" applyNumberFormat="1" applyFont="1" applyBorder="1" applyAlignment="1">
      <alignment horizontal="right" wrapText="1"/>
    </xf>
    <xf numFmtId="41" fontId="4" fillId="0" borderId="28" xfId="0" applyNumberFormat="1" applyFont="1" applyBorder="1" applyAlignment="1">
      <alignment horizontal="right" wrapText="1"/>
    </xf>
    <xf numFmtId="44" fontId="0" fillId="0" borderId="1" xfId="0" applyNumberFormat="1" applyBorder="1" applyAlignment="1">
      <alignment horizontal="right" wrapText="1"/>
    </xf>
    <xf numFmtId="41" fontId="0" fillId="0" borderId="28" xfId="0" applyNumberFormat="1" applyBorder="1" applyAlignment="1">
      <alignment horizontal="right" wrapText="1"/>
    </xf>
    <xf numFmtId="44" fontId="0" fillId="0" borderId="28" xfId="0" applyNumberFormat="1" applyBorder="1" applyAlignment="1">
      <alignment horizontal="right" wrapText="1"/>
    </xf>
    <xf numFmtId="44" fontId="0" fillId="0" borderId="1" xfId="0" applyNumberFormat="1" applyFill="1" applyBorder="1" applyAlignment="1">
      <alignment horizontal="right" vertical="top" wrapText="1"/>
    </xf>
    <xf numFmtId="44" fontId="0" fillId="0" borderId="28" xfId="0" applyNumberFormat="1" applyFill="1" applyBorder="1" applyAlignment="1">
      <alignment horizontal="right" wrapText="1"/>
    </xf>
    <xf numFmtId="44" fontId="0" fillId="0" borderId="1" xfId="0" applyNumberFormat="1" applyBorder="1" applyAlignment="1">
      <alignment horizontal="right" vertical="top" wrapText="1"/>
    </xf>
    <xf numFmtId="44" fontId="0" fillId="0" borderId="7" xfId="0" applyNumberFormat="1" applyBorder="1" applyAlignment="1">
      <alignment horizontal="right" vertical="top" wrapText="1"/>
    </xf>
    <xf numFmtId="41" fontId="0" fillId="0" borderId="82" xfId="0" applyNumberFormat="1" applyBorder="1" applyAlignment="1">
      <alignment horizontal="right" wrapText="1"/>
    </xf>
    <xf numFmtId="43" fontId="0" fillId="0" borderId="82" xfId="0" applyNumberFormat="1" applyBorder="1" applyAlignment="1">
      <alignment horizontal="right" wrapText="1"/>
    </xf>
    <xf numFmtId="41" fontId="26" fillId="0" borderId="56" xfId="0" applyNumberFormat="1" applyFont="1" applyBorder="1" applyAlignment="1">
      <alignment horizontal="right"/>
    </xf>
    <xf numFmtId="0" fontId="3" fillId="0" borderId="31" xfId="0" applyFont="1" applyFill="1" applyBorder="1" applyAlignment="1">
      <alignment horizontal="center" vertical="top" wrapText="1"/>
    </xf>
    <xf numFmtId="0" fontId="6" fillId="0" borderId="0" xfId="0" applyFont="1" applyBorder="1" applyAlignment="1">
      <alignment horizontal="center" vertical="top" wrapText="1"/>
    </xf>
    <xf numFmtId="37" fontId="0" fillId="0" borderId="0" xfId="0" applyNumberFormat="1" applyBorder="1" applyAlignment="1">
      <alignment horizontal="right" wrapText="1"/>
    </xf>
    <xf numFmtId="166" fontId="0" fillId="0" borderId="1" xfId="0" applyNumberFormat="1" applyBorder="1" applyAlignment="1">
      <alignment horizontal="right"/>
    </xf>
    <xf numFmtId="41" fontId="4" fillId="0" borderId="1" xfId="0" applyNumberFormat="1" applyFont="1" applyBorder="1" applyAlignment="1">
      <alignment horizontal="right" wrapText="1"/>
    </xf>
    <xf numFmtId="0" fontId="11" fillId="0" borderId="1" xfId="0" applyFont="1" applyFill="1" applyBorder="1" applyAlignment="1">
      <alignment horizontal="left" vertical="top" wrapText="1"/>
    </xf>
    <xf numFmtId="41" fontId="0" fillId="0" borderId="14" xfId="0" applyNumberFormat="1" applyFont="1" applyBorder="1" applyAlignment="1">
      <alignment horizontal="right" wrapText="1"/>
    </xf>
    <xf numFmtId="43" fontId="0" fillId="0" borderId="14" xfId="0" applyNumberFormat="1" applyBorder="1" applyAlignment="1">
      <alignment horizontal="right" wrapText="1"/>
    </xf>
    <xf numFmtId="41" fontId="0" fillId="0" borderId="50" xfId="0" applyNumberFormat="1" applyFill="1" applyBorder="1"/>
    <xf numFmtId="41" fontId="0" fillId="0" borderId="54" xfId="0" applyNumberFormat="1" applyFill="1" applyBorder="1"/>
    <xf numFmtId="0" fontId="26" fillId="0" borderId="0" xfId="0" applyFont="1" applyFill="1" applyAlignment="1">
      <alignment horizontal="left" wrapText="1" indent="2"/>
    </xf>
    <xf numFmtId="0" fontId="26" fillId="0" borderId="0" xfId="0" applyFont="1" applyFill="1" applyAlignment="1">
      <alignment wrapText="1"/>
    </xf>
    <xf numFmtId="41" fontId="27" fillId="0" borderId="0" xfId="0" applyNumberFormat="1" applyFont="1" applyAlignment="1"/>
    <xf numFmtId="0" fontId="14" fillId="0" borderId="0" xfId="0" applyFont="1" applyFill="1" applyAlignment="1">
      <alignment vertical="center"/>
    </xf>
    <xf numFmtId="44" fontId="0" fillId="0" borderId="0" xfId="0" applyNumberFormat="1" applyBorder="1" applyAlignment="1">
      <alignment horizontal="right" vertical="top"/>
    </xf>
    <xf numFmtId="41" fontId="0" fillId="0" borderId="37" xfId="0" applyNumberFormat="1" applyBorder="1" applyAlignment="1">
      <alignment horizontal="right" vertical="top" wrapText="1"/>
    </xf>
    <xf numFmtId="43" fontId="0" fillId="0" borderId="18" xfId="0" applyNumberFormat="1" applyBorder="1" applyAlignment="1">
      <alignment horizontal="right"/>
    </xf>
    <xf numFmtId="43" fontId="3" fillId="0" borderId="18" xfId="0" applyNumberFormat="1" applyFont="1" applyBorder="1" applyAlignment="1">
      <alignment horizontal="right"/>
    </xf>
    <xf numFmtId="44" fontId="0" fillId="0" borderId="18" xfId="0" applyNumberFormat="1" applyFont="1" applyBorder="1" applyAlignment="1">
      <alignment horizontal="right"/>
    </xf>
    <xf numFmtId="37" fontId="0" fillId="0" borderId="14" xfId="0" applyNumberFormat="1" applyFont="1" applyBorder="1" applyAlignment="1">
      <alignment wrapText="1"/>
    </xf>
    <xf numFmtId="37" fontId="0" fillId="0" borderId="29" xfId="0" applyNumberFormat="1" applyFont="1" applyFill="1" applyBorder="1" applyAlignment="1">
      <alignment horizontal="right" wrapText="1"/>
    </xf>
    <xf numFmtId="37" fontId="0" fillId="0" borderId="82" xfId="0" applyNumberFormat="1" applyFont="1" applyFill="1" applyBorder="1" applyAlignment="1">
      <alignment horizontal="right" wrapText="1"/>
    </xf>
    <xf numFmtId="37" fontId="0" fillId="0" borderId="16" xfId="0" applyNumberFormat="1" applyFont="1" applyFill="1" applyBorder="1" applyAlignment="1">
      <alignment horizontal="right" wrapText="1"/>
    </xf>
    <xf numFmtId="0" fontId="26" fillId="0" borderId="0" xfId="0" applyFont="1" applyFill="1" applyAlignment="1">
      <alignment horizontal="left" indent="1"/>
    </xf>
    <xf numFmtId="0" fontId="0" fillId="0" borderId="1" xfId="0" applyFill="1" applyBorder="1" applyAlignment="1">
      <alignment horizontal="left" indent="1"/>
    </xf>
    <xf numFmtId="0" fontId="0" fillId="0" borderId="1" xfId="0" applyFill="1" applyBorder="1"/>
    <xf numFmtId="41" fontId="26" fillId="0" borderId="50" xfId="0" applyNumberFormat="1" applyFont="1" applyFill="1" applyBorder="1"/>
    <xf numFmtId="41" fontId="26" fillId="0" borderId="47" xfId="0" applyNumberFormat="1" applyFont="1" applyFill="1" applyBorder="1"/>
    <xf numFmtId="41" fontId="26" fillId="0" borderId="1" xfId="0" applyNumberFormat="1" applyFont="1" applyFill="1" applyBorder="1"/>
    <xf numFmtId="41" fontId="26" fillId="0" borderId="0" xfId="0" applyNumberFormat="1" applyFont="1" applyFill="1"/>
    <xf numFmtId="41" fontId="26" fillId="0" borderId="15" xfId="0" applyNumberFormat="1" applyFont="1" applyFill="1" applyBorder="1" applyAlignment="1">
      <alignment horizontal="right"/>
    </xf>
    <xf numFmtId="41" fontId="26" fillId="0" borderId="55" xfId="0" applyNumberFormat="1" applyFont="1" applyFill="1" applyBorder="1" applyAlignment="1">
      <alignment horizontal="right"/>
    </xf>
    <xf numFmtId="41" fontId="26" fillId="0" borderId="20" xfId="0" applyNumberFormat="1" applyFont="1" applyFill="1" applyBorder="1" applyAlignment="1">
      <alignment horizontal="right"/>
    </xf>
    <xf numFmtId="41" fontId="26" fillId="0" borderId="44" xfId="0" applyNumberFormat="1" applyFont="1" applyFill="1" applyBorder="1"/>
    <xf numFmtId="41" fontId="26" fillId="0" borderId="48" xfId="0" applyNumberFormat="1" applyFont="1" applyFill="1" applyBorder="1"/>
    <xf numFmtId="41" fontId="26" fillId="0" borderId="43" xfId="0" applyNumberFormat="1" applyFont="1" applyFill="1" applyBorder="1"/>
    <xf numFmtId="41" fontId="26" fillId="0" borderId="51" xfId="0" applyNumberFormat="1" applyFont="1" applyFill="1" applyBorder="1"/>
    <xf numFmtId="0" fontId="11" fillId="0" borderId="2" xfId="0" applyFont="1" applyFill="1" applyBorder="1" applyAlignment="1">
      <alignment wrapText="1"/>
    </xf>
    <xf numFmtId="0" fontId="10" fillId="0" borderId="2" xfId="0" applyFont="1" applyFill="1" applyBorder="1" applyAlignment="1">
      <alignment wrapText="1"/>
    </xf>
    <xf numFmtId="0" fontId="19" fillId="0" borderId="2" xfId="0" applyFont="1" applyFill="1" applyBorder="1" applyAlignment="1">
      <alignment vertical="distributed" wrapText="1"/>
    </xf>
    <xf numFmtId="0" fontId="11" fillId="0" borderId="0" xfId="0" applyFont="1" applyFill="1" applyBorder="1" applyAlignment="1">
      <alignment horizontal="left" wrapText="1"/>
    </xf>
    <xf numFmtId="0" fontId="17" fillId="0" borderId="0" xfId="0" applyFont="1" applyFill="1" applyBorder="1"/>
    <xf numFmtId="0" fontId="10" fillId="0" borderId="1" xfId="0" applyFont="1" applyFill="1" applyBorder="1" applyAlignment="1">
      <alignment horizontal="left" vertical="top" wrapText="1"/>
    </xf>
    <xf numFmtId="0" fontId="26" fillId="0" borderId="0" xfId="0" applyFont="1" applyFill="1" applyAlignment="1">
      <alignment horizontal="left" vertical="top"/>
    </xf>
    <xf numFmtId="37" fontId="0" fillId="0" borderId="0" xfId="0" applyNumberFormat="1" applyFont="1" applyFill="1"/>
    <xf numFmtId="37" fontId="0" fillId="0" borderId="2" xfId="0" applyNumberFormat="1" applyFont="1" applyFill="1" applyBorder="1" applyAlignment="1">
      <alignment horizontal="right" vertical="top" wrapText="1"/>
    </xf>
    <xf numFmtId="41" fontId="0" fillId="0" borderId="18" xfId="0" applyNumberFormat="1" applyFill="1" applyBorder="1" applyAlignment="1">
      <alignment horizontal="right" wrapText="1"/>
    </xf>
    <xf numFmtId="41" fontId="0" fillId="0" borderId="2" xfId="0" applyNumberFormat="1" applyFont="1" applyFill="1" applyBorder="1" applyAlignment="1">
      <alignment horizontal="right" vertical="top" wrapText="1"/>
    </xf>
    <xf numFmtId="41" fontId="0" fillId="0" borderId="2" xfId="0" applyNumberFormat="1" applyFont="1" applyFill="1" applyBorder="1"/>
    <xf numFmtId="41" fontId="0" fillId="0" borderId="18" xfId="0" applyNumberFormat="1" applyFont="1" applyFill="1" applyBorder="1" applyAlignment="1">
      <alignment horizontal="right"/>
    </xf>
    <xf numFmtId="41" fontId="0" fillId="0" borderId="2" xfId="0" applyNumberFormat="1" applyFont="1" applyFill="1" applyBorder="1" applyAlignment="1">
      <alignment horizontal="right"/>
    </xf>
    <xf numFmtId="37" fontId="0" fillId="0" borderId="20" xfId="0" applyNumberFormat="1" applyFont="1" applyFill="1" applyBorder="1" applyAlignment="1">
      <alignment horizontal="right" vertical="top" wrapText="1"/>
    </xf>
    <xf numFmtId="37" fontId="0" fillId="0" borderId="14" xfId="0" applyNumberFormat="1" applyFont="1" applyFill="1" applyBorder="1" applyAlignment="1">
      <alignment horizontal="right" vertical="top" wrapText="1"/>
    </xf>
    <xf numFmtId="37" fontId="3" fillId="0" borderId="18" xfId="0" applyNumberFormat="1" applyFont="1" applyFill="1" applyBorder="1" applyAlignment="1">
      <alignment horizontal="right" vertical="top" wrapText="1"/>
    </xf>
    <xf numFmtId="37" fontId="3" fillId="0" borderId="2" xfId="0" applyNumberFormat="1" applyFont="1" applyFill="1" applyBorder="1" applyAlignment="1">
      <alignment horizontal="right" vertical="top" wrapText="1"/>
    </xf>
    <xf numFmtId="37" fontId="0" fillId="0" borderId="11" xfId="0" applyNumberFormat="1" applyFill="1" applyBorder="1" applyAlignment="1">
      <alignment horizontal="right" wrapText="1"/>
    </xf>
    <xf numFmtId="37" fontId="3" fillId="0" borderId="11" xfId="0" applyNumberFormat="1" applyFont="1" applyFill="1" applyBorder="1" applyAlignment="1">
      <alignment horizontal="right" vertical="top" wrapText="1"/>
    </xf>
    <xf numFmtId="37" fontId="0" fillId="0" borderId="11" xfId="0" applyNumberFormat="1" applyFill="1" applyBorder="1" applyAlignment="1">
      <alignment horizontal="right" vertical="top" wrapText="1"/>
    </xf>
    <xf numFmtId="37" fontId="3" fillId="0" borderId="12" xfId="0" applyNumberFormat="1" applyFont="1" applyFill="1" applyBorder="1" applyAlignment="1">
      <alignment horizontal="right" vertical="top" wrapText="1"/>
    </xf>
    <xf numFmtId="0" fontId="11" fillId="0" borderId="1" xfId="0" applyFont="1" applyFill="1" applyBorder="1" applyAlignment="1">
      <alignment horizontal="left" wrapText="1"/>
    </xf>
    <xf numFmtId="0" fontId="19" fillId="0" borderId="1" xfId="0" applyFont="1" applyFill="1" applyBorder="1" applyAlignment="1">
      <alignment horizontal="left" wrapText="1"/>
    </xf>
    <xf numFmtId="0" fontId="19" fillId="0" borderId="0" xfId="0" applyFont="1" applyFill="1" applyBorder="1" applyAlignment="1"/>
    <xf numFmtId="0" fontId="19" fillId="0" borderId="0" xfId="0" applyFont="1" applyFill="1" applyBorder="1" applyAlignment="1">
      <alignment horizontal="left"/>
    </xf>
    <xf numFmtId="0" fontId="26" fillId="0" borderId="0" xfId="0" applyFont="1" applyAlignment="1">
      <alignment horizontal="left" vertical="top"/>
    </xf>
    <xf numFmtId="1" fontId="0" fillId="0" borderId="39" xfId="0" applyNumberFormat="1" applyBorder="1" applyAlignment="1">
      <alignment horizontal="right" vertical="top"/>
    </xf>
    <xf numFmtId="0" fontId="11" fillId="0" borderId="0" xfId="0" quotePrefix="1" applyFont="1" applyBorder="1"/>
    <xf numFmtId="41" fontId="26" fillId="0" borderId="0" xfId="0" applyNumberFormat="1" applyFont="1" applyAlignment="1">
      <alignment horizontal="right"/>
    </xf>
    <xf numFmtId="41" fontId="26" fillId="0" borderId="0" xfId="0" quotePrefix="1" applyNumberFormat="1" applyFont="1" applyAlignment="1">
      <alignment horizontal="right"/>
    </xf>
    <xf numFmtId="0" fontId="32" fillId="0" borderId="0" xfId="0" applyFont="1"/>
    <xf numFmtId="41" fontId="32" fillId="0" borderId="0" xfId="0" applyNumberFormat="1" applyFont="1"/>
    <xf numFmtId="41" fontId="33" fillId="0" borderId="0" xfId="0" applyNumberFormat="1" applyFont="1" applyAlignment="1"/>
    <xf numFmtId="41" fontId="32" fillId="0" borderId="0" xfId="0" applyNumberFormat="1" applyFont="1" applyFill="1"/>
    <xf numFmtId="0" fontId="32" fillId="0" borderId="0" xfId="0" applyFont="1" applyFill="1" applyAlignment="1">
      <alignment vertical="center"/>
    </xf>
    <xf numFmtId="0" fontId="11" fillId="0" borderId="0" xfId="0" applyFont="1" applyFill="1" applyBorder="1" applyAlignment="1">
      <alignment horizontal="left" vertical="top"/>
    </xf>
    <xf numFmtId="41" fontId="0" fillId="0" borderId="11" xfId="0" applyNumberFormat="1" applyFill="1" applyBorder="1" applyAlignment="1">
      <alignment horizontal="right" wrapText="1"/>
    </xf>
    <xf numFmtId="0" fontId="11" fillId="0" borderId="0" xfId="0" applyFont="1" applyFill="1" applyBorder="1" applyAlignment="1">
      <alignment vertical="distributed" wrapText="1"/>
    </xf>
    <xf numFmtId="44" fontId="0" fillId="0" borderId="1" xfId="0" applyNumberFormat="1" applyFont="1" applyFill="1" applyBorder="1" applyAlignment="1">
      <alignment horizontal="right" vertical="top"/>
    </xf>
    <xf numFmtId="44" fontId="0" fillId="0" borderId="7" xfId="0" applyNumberFormat="1" applyFont="1" applyFill="1" applyBorder="1" applyAlignment="1">
      <alignment horizontal="right" vertical="top"/>
    </xf>
    <xf numFmtId="44" fontId="0" fillId="0" borderId="11" xfId="0" applyNumberFormat="1" applyFont="1" applyFill="1" applyBorder="1" applyAlignment="1">
      <alignment horizontal="right" vertical="top"/>
    </xf>
    <xf numFmtId="44" fontId="0" fillId="0" borderId="0" xfId="0" applyNumberFormat="1" applyFont="1" applyBorder="1" applyAlignment="1">
      <alignment horizontal="right" vertical="top"/>
    </xf>
    <xf numFmtId="0" fontId="0" fillId="0" borderId="1" xfId="0" applyFont="1" applyFill="1" applyBorder="1" applyAlignment="1">
      <alignment horizontal="right" vertical="top"/>
    </xf>
    <xf numFmtId="166" fontId="0" fillId="0" borderId="0" xfId="0" applyNumberFormat="1" applyFont="1" applyBorder="1" applyAlignment="1">
      <alignment horizontal="right" vertical="top"/>
    </xf>
    <xf numFmtId="37" fontId="0" fillId="0" borderId="39" xfId="0" applyNumberFormat="1" applyFont="1" applyFill="1" applyBorder="1" applyAlignment="1">
      <alignment horizontal="right" vertical="top"/>
    </xf>
    <xf numFmtId="37" fontId="25" fillId="0" borderId="18" xfId="0" applyNumberFormat="1" applyFont="1" applyBorder="1"/>
    <xf numFmtId="41" fontId="0" fillId="0" borderId="50" xfId="0" applyNumberFormat="1" applyFont="1" applyFill="1" applyBorder="1" applyAlignment="1">
      <alignment horizontal="right" vertical="top" wrapText="1"/>
    </xf>
    <xf numFmtId="41" fontId="26" fillId="0" borderId="86" xfId="0" applyNumberFormat="1" applyFont="1" applyFill="1" applyBorder="1" applyAlignment="1">
      <alignment horizontal="right"/>
    </xf>
    <xf numFmtId="41" fontId="25" fillId="0" borderId="85" xfId="0" applyNumberFormat="1" applyFont="1" applyFill="1" applyBorder="1"/>
    <xf numFmtId="41" fontId="26" fillId="0" borderId="50" xfId="4" applyNumberFormat="1" applyFont="1" applyFill="1" applyBorder="1"/>
    <xf numFmtId="41" fontId="26" fillId="0" borderId="0" xfId="4" applyNumberFormat="1" applyFont="1" applyFill="1" applyBorder="1"/>
    <xf numFmtId="0" fontId="35" fillId="0" borderId="0" xfId="6" applyFont="1"/>
    <xf numFmtId="0" fontId="26" fillId="0" borderId="0" xfId="6" applyFont="1"/>
    <xf numFmtId="0" fontId="25" fillId="0" borderId="0" xfId="6" applyFont="1"/>
    <xf numFmtId="0" fontId="19" fillId="0" borderId="0" xfId="6" applyFont="1" applyBorder="1"/>
    <xf numFmtId="0" fontId="19" fillId="0" borderId="15" xfId="6" applyFont="1" applyBorder="1" applyAlignment="1">
      <alignment horizontal="center"/>
    </xf>
    <xf numFmtId="0" fontId="19" fillId="0" borderId="93" xfId="6" applyFont="1" applyBorder="1" applyAlignment="1">
      <alignment horizontal="center"/>
    </xf>
    <xf numFmtId="0" fontId="36" fillId="0" borderId="0" xfId="6" applyFont="1" applyBorder="1"/>
    <xf numFmtId="37" fontId="36" fillId="0" borderId="0" xfId="6" applyNumberFormat="1" applyFont="1" applyFill="1" applyBorder="1" applyAlignment="1">
      <alignment horizontal="right"/>
    </xf>
    <xf numFmtId="37" fontId="37" fillId="0" borderId="0" xfId="6" applyNumberFormat="1" applyFont="1" applyFill="1" applyBorder="1" applyAlignment="1">
      <alignment horizontal="right"/>
    </xf>
    <xf numFmtId="37" fontId="19" fillId="0" borderId="0" xfId="6" applyNumberFormat="1" applyFont="1" applyFill="1" applyBorder="1" applyAlignment="1">
      <alignment horizontal="right"/>
    </xf>
    <xf numFmtId="0" fontId="36" fillId="0" borderId="0" xfId="6" applyFont="1" applyFill="1" applyBorder="1"/>
    <xf numFmtId="0" fontId="19" fillId="0" borderId="0" xfId="6" applyFont="1" applyFill="1" applyBorder="1"/>
    <xf numFmtId="0" fontId="26" fillId="0" borderId="0" xfId="6" applyFont="1" applyBorder="1"/>
    <xf numFmtId="37" fontId="26" fillId="0" borderId="0" xfId="6" applyNumberFormat="1" applyFont="1" applyBorder="1" applyAlignment="1">
      <alignment horizontal="right"/>
    </xf>
    <xf numFmtId="37" fontId="26" fillId="0" borderId="0" xfId="6" applyNumberFormat="1" applyFont="1" applyFill="1" applyBorder="1" applyAlignment="1">
      <alignment horizontal="right"/>
    </xf>
    <xf numFmtId="0" fontId="35" fillId="0" borderId="0" xfId="6" applyFont="1" applyBorder="1"/>
    <xf numFmtId="37" fontId="35" fillId="0" borderId="0" xfId="6" applyNumberFormat="1" applyFont="1" applyBorder="1" applyAlignment="1">
      <alignment horizontal="right"/>
    </xf>
    <xf numFmtId="37" fontId="35" fillId="0" borderId="0" xfId="6" applyNumberFormat="1" applyFont="1" applyFill="1" applyBorder="1" applyAlignment="1">
      <alignment horizontal="right"/>
    </xf>
    <xf numFmtId="0" fontId="26" fillId="0" borderId="0" xfId="7" applyFont="1"/>
    <xf numFmtId="0" fontId="25" fillId="0" borderId="0" xfId="7" applyFont="1"/>
    <xf numFmtId="0" fontId="35" fillId="0" borderId="0" xfId="7" applyFont="1"/>
    <xf numFmtId="0" fontId="1" fillId="0" borderId="0" xfId="7"/>
    <xf numFmtId="0" fontId="26" fillId="0" borderId="15" xfId="7" applyFont="1" applyBorder="1" applyAlignment="1">
      <alignment horizontal="center"/>
    </xf>
    <xf numFmtId="0" fontId="26" fillId="0" borderId="15" xfId="7" applyFont="1" applyBorder="1" applyAlignment="1">
      <alignment horizontal="center" vertical="center" wrapText="1"/>
    </xf>
    <xf numFmtId="0" fontId="25" fillId="0" borderId="15" xfId="7" applyFont="1" applyBorder="1" applyAlignment="1">
      <alignment horizontal="center" vertical="center" wrapText="1"/>
    </xf>
    <xf numFmtId="0" fontId="26" fillId="0" borderId="94" xfId="7" applyFont="1" applyBorder="1" applyAlignment="1">
      <alignment horizontal="center" vertical="center" wrapText="1"/>
    </xf>
    <xf numFmtId="0" fontId="26" fillId="0" borderId="0" xfId="7" applyFont="1" applyBorder="1"/>
    <xf numFmtId="0" fontId="26" fillId="0" borderId="93" xfId="7" applyFont="1" applyBorder="1" applyAlignment="1">
      <alignment horizontal="center"/>
    </xf>
    <xf numFmtId="0" fontId="26" fillId="0" borderId="95" xfId="7" applyFont="1" applyBorder="1"/>
    <xf numFmtId="0" fontId="26" fillId="0" borderId="0" xfId="7" applyFont="1" applyBorder="1" applyAlignment="1">
      <alignment horizontal="center"/>
    </xf>
    <xf numFmtId="167" fontId="25" fillId="0" borderId="0" xfId="5" applyNumberFormat="1" applyFont="1" applyAlignment="1">
      <alignment horizontal="center"/>
    </xf>
    <xf numFmtId="167" fontId="26" fillId="0" borderId="0" xfId="5" applyNumberFormat="1" applyFont="1" applyAlignment="1">
      <alignment horizontal="center"/>
    </xf>
    <xf numFmtId="167" fontId="26" fillId="0" borderId="0" xfId="5" applyNumberFormat="1" applyFont="1"/>
    <xf numFmtId="167" fontId="26" fillId="0" borderId="96" xfId="5" applyNumberFormat="1" applyFont="1" applyBorder="1" applyAlignment="1">
      <alignment horizontal="center"/>
    </xf>
    <xf numFmtId="167" fontId="25" fillId="0" borderId="0" xfId="5" applyNumberFormat="1" applyFont="1" applyFill="1" applyBorder="1" applyAlignment="1">
      <alignment horizontal="right"/>
    </xf>
    <xf numFmtId="167" fontId="25" fillId="0" borderId="93" xfId="5" applyNumberFormat="1" applyFont="1" applyBorder="1" applyAlignment="1">
      <alignment horizontal="center"/>
    </xf>
    <xf numFmtId="167" fontId="26" fillId="0" borderId="93" xfId="5" applyNumberFormat="1" applyFont="1" applyBorder="1" applyAlignment="1">
      <alignment horizontal="center"/>
    </xf>
    <xf numFmtId="167" fontId="26" fillId="0" borderId="92" xfId="5" applyNumberFormat="1" applyFont="1" applyBorder="1" applyAlignment="1">
      <alignment horizontal="center"/>
    </xf>
    <xf numFmtId="167" fontId="26" fillId="0" borderId="0" xfId="5" applyNumberFormat="1" applyFont="1" applyFill="1" applyBorder="1" applyAlignment="1">
      <alignment horizontal="right"/>
    </xf>
    <xf numFmtId="164" fontId="25" fillId="0" borderId="0" xfId="4" applyNumberFormat="1" applyFont="1" applyAlignment="1">
      <alignment horizontal="center"/>
    </xf>
    <xf numFmtId="164" fontId="26" fillId="0" borderId="0" xfId="4" applyNumberFormat="1" applyFont="1" applyAlignment="1">
      <alignment horizontal="center"/>
    </xf>
    <xf numFmtId="164" fontId="26" fillId="0" borderId="96" xfId="4" applyNumberFormat="1" applyFont="1" applyBorder="1" applyAlignment="1">
      <alignment horizontal="center"/>
    </xf>
    <xf numFmtId="0" fontId="35" fillId="0" borderId="97" xfId="7" applyFont="1" applyBorder="1"/>
    <xf numFmtId="0" fontId="35" fillId="0" borderId="0" xfId="7" applyFont="1" applyBorder="1"/>
    <xf numFmtId="164" fontId="35" fillId="0" borderId="0" xfId="7" applyNumberFormat="1" applyFont="1"/>
    <xf numFmtId="167" fontId="26" fillId="0" borderId="15" xfId="5" applyNumberFormat="1" applyFont="1" applyFill="1" applyBorder="1" applyAlignment="1">
      <alignment horizontal="right"/>
    </xf>
    <xf numFmtId="167" fontId="26" fillId="0" borderId="98" xfId="5" applyNumberFormat="1" applyFont="1" applyFill="1" applyBorder="1" applyAlignment="1">
      <alignment horizontal="right"/>
    </xf>
    <xf numFmtId="37" fontId="26" fillId="0" borderId="0" xfId="7" applyNumberFormat="1" applyFont="1" applyBorder="1" applyAlignment="1">
      <alignment horizontal="right"/>
    </xf>
    <xf numFmtId="37" fontId="26" fillId="0" borderId="0" xfId="7" applyNumberFormat="1" applyFont="1" applyFill="1" applyBorder="1" applyAlignment="1">
      <alignment horizontal="right"/>
    </xf>
    <xf numFmtId="9" fontId="26" fillId="0" borderId="0" xfId="8" applyFont="1" applyBorder="1" applyAlignment="1">
      <alignment horizontal="right"/>
    </xf>
    <xf numFmtId="0" fontId="26" fillId="0" borderId="0" xfId="7" applyFont="1" applyFill="1" applyBorder="1" applyAlignment="1">
      <alignment horizontal="center"/>
    </xf>
    <xf numFmtId="41" fontId="0" fillId="0" borderId="54" xfId="0" applyNumberFormat="1" applyFont="1" applyFill="1" applyBorder="1" applyAlignment="1">
      <alignment horizontal="right" vertical="top" wrapText="1"/>
    </xf>
    <xf numFmtId="41" fontId="0" fillId="0" borderId="54" xfId="0" applyNumberFormat="1" applyFill="1" applyBorder="1" applyAlignment="1">
      <alignment horizontal="right" vertical="top" wrapText="1"/>
    </xf>
    <xf numFmtId="41" fontId="3" fillId="0" borderId="54" xfId="0" applyNumberFormat="1" applyFont="1" applyFill="1" applyBorder="1" applyAlignment="1">
      <alignment horizontal="right" vertical="top" wrapText="1"/>
    </xf>
    <xf numFmtId="41" fontId="3" fillId="0" borderId="66" xfId="0" applyNumberFormat="1" applyFont="1" applyFill="1" applyBorder="1" applyAlignment="1">
      <alignment horizontal="right" vertical="top" wrapText="1"/>
    </xf>
    <xf numFmtId="0" fontId="26" fillId="0" borderId="93" xfId="7" applyFont="1" applyFill="1" applyBorder="1" applyAlignment="1">
      <alignment horizontal="center"/>
    </xf>
    <xf numFmtId="0" fontId="39" fillId="0" borderId="100" xfId="7" applyFont="1" applyBorder="1"/>
    <xf numFmtId="167" fontId="38" fillId="0" borderId="100" xfId="5" applyNumberFormat="1" applyFont="1" applyFill="1" applyBorder="1" applyAlignment="1">
      <alignment horizontal="right"/>
    </xf>
    <xf numFmtId="167" fontId="38" fillId="0" borderId="101" xfId="5" applyNumberFormat="1" applyFont="1" applyFill="1" applyBorder="1" applyAlignment="1">
      <alignment horizontal="right"/>
    </xf>
    <xf numFmtId="0" fontId="40" fillId="0" borderId="99" xfId="7" applyFont="1" applyBorder="1" applyAlignment="1">
      <alignment horizontal="center"/>
    </xf>
    <xf numFmtId="41" fontId="19" fillId="0" borderId="0" xfId="0" applyNumberFormat="1" applyFont="1" applyFill="1" applyBorder="1"/>
    <xf numFmtId="0" fontId="3" fillId="0" borderId="9" xfId="0" applyFont="1" applyFill="1" applyBorder="1" applyAlignment="1">
      <alignment horizontal="center" vertical="top" wrapText="1"/>
    </xf>
    <xf numFmtId="0" fontId="0" fillId="0" borderId="46" xfId="0" applyFill="1" applyBorder="1"/>
    <xf numFmtId="41" fontId="25" fillId="0" borderId="47" xfId="0" applyNumberFormat="1" applyFont="1" applyFill="1" applyBorder="1"/>
    <xf numFmtId="41" fontId="25" fillId="0" borderId="48" xfId="0" applyNumberFormat="1" applyFont="1" applyFill="1" applyBorder="1"/>
    <xf numFmtId="166" fontId="26" fillId="0" borderId="47" xfId="0" applyNumberFormat="1" applyFont="1" applyFill="1" applyBorder="1"/>
    <xf numFmtId="164" fontId="25" fillId="0" borderId="47" xfId="4" applyNumberFormat="1" applyFont="1" applyFill="1" applyBorder="1"/>
    <xf numFmtId="166" fontId="26" fillId="0" borderId="47" xfId="1" applyNumberFormat="1" applyFont="1" applyFill="1" applyBorder="1"/>
    <xf numFmtId="164" fontId="25" fillId="0" borderId="47" xfId="1" applyNumberFormat="1" applyFont="1" applyFill="1" applyBorder="1"/>
    <xf numFmtId="166" fontId="25" fillId="0" borderId="47" xfId="4" applyNumberFormat="1" applyFont="1" applyFill="1" applyBorder="1"/>
    <xf numFmtId="41" fontId="26" fillId="0" borderId="47" xfId="4" applyNumberFormat="1" applyFont="1" applyFill="1" applyBorder="1"/>
    <xf numFmtId="41" fontId="0" fillId="0" borderId="16" xfId="0" applyNumberFormat="1" applyBorder="1" applyAlignment="1">
      <alignment horizontal="right" vertical="top" wrapText="1"/>
    </xf>
    <xf numFmtId="41" fontId="0" fillId="0" borderId="16" xfId="0" applyNumberFormat="1" applyBorder="1" applyAlignment="1">
      <alignment horizontal="right" wrapText="1"/>
    </xf>
    <xf numFmtId="41" fontId="0" fillId="0" borderId="37" xfId="0" applyNumberFormat="1" applyBorder="1" applyAlignment="1">
      <alignment horizontal="right" wrapText="1"/>
    </xf>
    <xf numFmtId="41" fontId="0" fillId="0" borderId="7" xfId="0" applyNumberFormat="1" applyFont="1" applyFill="1" applyBorder="1" applyAlignment="1">
      <alignment horizontal="right" vertical="top" wrapText="1"/>
    </xf>
    <xf numFmtId="37" fontId="26" fillId="0" borderId="29" xfId="0" applyNumberFormat="1" applyFont="1" applyBorder="1" applyAlignment="1">
      <alignment horizontal="right" wrapText="1"/>
    </xf>
    <xf numFmtId="37" fontId="26" fillId="0" borderId="82" xfId="0" applyNumberFormat="1" applyFont="1" applyBorder="1" applyAlignment="1">
      <alignment horizontal="right" wrapText="1"/>
    </xf>
    <xf numFmtId="37" fontId="26" fillId="0" borderId="16" xfId="0" applyNumberFormat="1" applyFont="1" applyBorder="1" applyAlignment="1">
      <alignment horizontal="right" wrapText="1"/>
    </xf>
    <xf numFmtId="0" fontId="36" fillId="0" borderId="0" xfId="0" applyFont="1"/>
    <xf numFmtId="37" fontId="26" fillId="0" borderId="0" xfId="0" applyNumberFormat="1" applyFont="1" applyFill="1"/>
    <xf numFmtId="41" fontId="25" fillId="0" borderId="50" xfId="0" applyNumberFormat="1" applyFont="1" applyFill="1" applyBorder="1"/>
    <xf numFmtId="41" fontId="25" fillId="0" borderId="0" xfId="0" applyNumberFormat="1" applyFont="1" applyFill="1" applyBorder="1"/>
    <xf numFmtId="37" fontId="26" fillId="0" borderId="14" xfId="0" applyNumberFormat="1" applyFont="1" applyBorder="1"/>
    <xf numFmtId="41" fontId="25" fillId="0" borderId="1" xfId="0" applyNumberFormat="1" applyFont="1" applyFill="1" applyBorder="1"/>
    <xf numFmtId="41" fontId="25" fillId="0" borderId="0" xfId="0" applyNumberFormat="1" applyFont="1" applyFill="1"/>
    <xf numFmtId="41" fontId="25" fillId="0" borderId="59" xfId="0" applyNumberFormat="1" applyFont="1" applyFill="1" applyBorder="1"/>
    <xf numFmtId="41" fontId="25" fillId="0" borderId="2" xfId="0" applyNumberFormat="1" applyFont="1" applyFill="1" applyBorder="1"/>
    <xf numFmtId="41" fontId="25" fillId="0" borderId="18" xfId="0" applyNumberFormat="1" applyFont="1" applyFill="1" applyBorder="1"/>
    <xf numFmtId="37" fontId="25" fillId="0" borderId="2" xfId="0" applyNumberFormat="1" applyFont="1" applyFill="1" applyBorder="1"/>
    <xf numFmtId="41" fontId="0" fillId="0" borderId="0" xfId="0" applyNumberFormat="1" applyFont="1" applyFill="1"/>
    <xf numFmtId="41" fontId="25" fillId="0" borderId="44" xfId="0" applyNumberFormat="1" applyFont="1" applyFill="1" applyBorder="1"/>
    <xf numFmtId="41" fontId="25" fillId="0" borderId="43" xfId="0" applyNumberFormat="1" applyFont="1" applyFill="1" applyBorder="1"/>
    <xf numFmtId="41" fontId="25" fillId="0" borderId="61" xfId="0" applyNumberFormat="1" applyFont="1" applyFill="1" applyBorder="1"/>
    <xf numFmtId="41" fontId="25" fillId="0" borderId="85" xfId="0" applyNumberFormat="1" applyFont="1" applyFill="1" applyBorder="1" applyAlignment="1">
      <alignment horizontal="right"/>
    </xf>
    <xf numFmtId="41" fontId="25" fillId="0" borderId="68" xfId="0" applyNumberFormat="1" applyFont="1" applyFill="1" applyBorder="1"/>
    <xf numFmtId="41" fontId="25" fillId="0" borderId="45" xfId="0" applyNumberFormat="1" applyFont="1" applyFill="1" applyBorder="1"/>
    <xf numFmtId="41" fontId="26" fillId="0" borderId="102" xfId="4" applyNumberFormat="1" applyFont="1" applyBorder="1"/>
    <xf numFmtId="41" fontId="25" fillId="0" borderId="59" xfId="0" applyNumberFormat="1" applyFont="1" applyBorder="1" applyAlignment="1">
      <alignment horizontal="right"/>
    </xf>
    <xf numFmtId="41" fontId="25" fillId="0" borderId="0" xfId="0" applyNumberFormat="1" applyFont="1" applyBorder="1" applyAlignment="1">
      <alignment horizontal="right"/>
    </xf>
    <xf numFmtId="41" fontId="25" fillId="0" borderId="61" xfId="0" applyNumberFormat="1" applyFont="1" applyBorder="1" applyAlignment="1">
      <alignment horizontal="right"/>
    </xf>
    <xf numFmtId="41" fontId="25" fillId="0" borderId="85" xfId="0" applyNumberFormat="1" applyFont="1" applyBorder="1" applyAlignment="1">
      <alignment horizontal="right"/>
    </xf>
    <xf numFmtId="41" fontId="25" fillId="0" borderId="45" xfId="0" applyNumberFormat="1" applyFont="1" applyBorder="1" applyAlignment="1">
      <alignment horizontal="right"/>
    </xf>
    <xf numFmtId="41" fontId="33" fillId="0" borderId="0" xfId="0" applyNumberFormat="1" applyFont="1" applyFill="1"/>
    <xf numFmtId="41" fontId="27" fillId="0" borderId="0" xfId="0" applyNumberFormat="1" applyFont="1" applyFill="1"/>
    <xf numFmtId="41" fontId="26" fillId="0" borderId="56" xfId="0" applyNumberFormat="1" applyFont="1" applyFill="1" applyBorder="1" applyAlignment="1">
      <alignment horizontal="right"/>
    </xf>
    <xf numFmtId="41" fontId="26" fillId="0" borderId="85" xfId="0" applyNumberFormat="1" applyFont="1" applyFill="1" applyBorder="1"/>
    <xf numFmtId="37" fontId="26" fillId="0" borderId="87" xfId="0" applyNumberFormat="1" applyFont="1" applyFill="1" applyBorder="1"/>
    <xf numFmtId="43" fontId="25" fillId="0" borderId="1" xfId="0" applyNumberFormat="1" applyFont="1" applyBorder="1"/>
    <xf numFmtId="43" fontId="25" fillId="0" borderId="47" xfId="0" applyNumberFormat="1" applyFont="1" applyBorder="1"/>
    <xf numFmtId="43" fontId="25" fillId="0" borderId="0" xfId="0" applyNumberFormat="1" applyFont="1"/>
    <xf numFmtId="43" fontId="25" fillId="0" borderId="50" xfId="0" applyNumberFormat="1" applyFont="1" applyBorder="1"/>
    <xf numFmtId="43" fontId="25" fillId="0" borderId="59" xfId="0" applyNumberFormat="1" applyFont="1" applyBorder="1"/>
    <xf numFmtId="43" fontId="25" fillId="0" borderId="86" xfId="0" applyNumberFormat="1" applyFont="1" applyBorder="1"/>
    <xf numFmtId="43" fontId="25" fillId="0" borderId="2" xfId="0" applyNumberFormat="1" applyFont="1" applyBorder="1"/>
    <xf numFmtId="43" fontId="25" fillId="0" borderId="18" xfId="0" applyNumberFormat="1" applyFont="1" applyBorder="1"/>
    <xf numFmtId="39" fontId="25" fillId="0" borderId="2" xfId="0" applyNumberFormat="1" applyFont="1" applyBorder="1"/>
    <xf numFmtId="39" fontId="25" fillId="0" borderId="2" xfId="0" applyNumberFormat="1" applyFont="1" applyFill="1" applyBorder="1"/>
    <xf numFmtId="0" fontId="0" fillId="0" borderId="30" xfId="0" applyFill="1" applyBorder="1"/>
    <xf numFmtId="41" fontId="0" fillId="0" borderId="59" xfId="0" applyNumberFormat="1" applyFill="1" applyBorder="1"/>
    <xf numFmtId="41" fontId="0" fillId="0" borderId="1" xfId="0" applyNumberFormat="1" applyFill="1" applyBorder="1"/>
    <xf numFmtId="41" fontId="0" fillId="0" borderId="2" xfId="0" applyNumberFormat="1" applyFill="1" applyBorder="1"/>
    <xf numFmtId="41" fontId="0" fillId="0" borderId="55" xfId="0" applyNumberFormat="1" applyFill="1" applyBorder="1"/>
    <xf numFmtId="41" fontId="0" fillId="0" borderId="19" xfId="0" applyNumberFormat="1" applyFill="1" applyBorder="1"/>
    <xf numFmtId="41" fontId="0" fillId="0" borderId="14" xfId="0" applyNumberFormat="1" applyFill="1" applyBorder="1"/>
    <xf numFmtId="41" fontId="0" fillId="0" borderId="18" xfId="0" applyNumberFormat="1" applyFont="1" applyFill="1" applyBorder="1" applyAlignment="1">
      <alignment horizontal="right" vertical="top" wrapText="1"/>
    </xf>
    <xf numFmtId="41" fontId="0" fillId="0" borderId="18" xfId="0" applyNumberFormat="1" applyFill="1" applyBorder="1" applyAlignment="1">
      <alignment horizontal="right" vertical="top" wrapText="1"/>
    </xf>
    <xf numFmtId="41" fontId="0" fillId="0" borderId="18" xfId="0" applyNumberFormat="1" applyFont="1" applyBorder="1" applyAlignment="1">
      <alignment horizontal="right" wrapText="1"/>
    </xf>
    <xf numFmtId="41" fontId="4" fillId="0" borderId="18" xfId="0" applyNumberFormat="1" applyFont="1" applyBorder="1" applyAlignment="1">
      <alignment horizontal="right" vertical="top" wrapText="1"/>
    </xf>
    <xf numFmtId="37" fontId="22" fillId="0" borderId="18" xfId="0" applyNumberFormat="1" applyFont="1" applyFill="1" applyBorder="1" applyAlignment="1">
      <alignment wrapText="1"/>
    </xf>
    <xf numFmtId="37" fontId="22" fillId="0" borderId="18" xfId="0" applyNumberFormat="1" applyFont="1" applyFill="1" applyBorder="1" applyAlignment="1"/>
    <xf numFmtId="37" fontId="3" fillId="0" borderId="18" xfId="0" applyNumberFormat="1" applyFont="1" applyFill="1" applyBorder="1" applyAlignment="1">
      <alignment horizontal="right" wrapText="1"/>
    </xf>
    <xf numFmtId="41" fontId="0" fillId="0" borderId="18" xfId="0" applyNumberFormat="1" applyFill="1" applyBorder="1" applyAlignment="1">
      <alignment horizontal="right"/>
    </xf>
    <xf numFmtId="37" fontId="3" fillId="0" borderId="18" xfId="0" applyNumberFormat="1" applyFont="1" applyFill="1" applyBorder="1" applyAlignment="1"/>
    <xf numFmtId="41" fontId="22" fillId="0" borderId="18" xfId="0" applyNumberFormat="1" applyFont="1" applyFill="1" applyBorder="1"/>
    <xf numFmtId="9" fontId="22" fillId="0" borderId="22" xfId="0" applyNumberFormat="1" applyFont="1" applyFill="1" applyBorder="1"/>
    <xf numFmtId="41" fontId="22" fillId="0" borderId="0" xfId="0" applyNumberFormat="1" applyFont="1" applyFill="1"/>
    <xf numFmtId="41" fontId="22" fillId="0" borderId="2" xfId="0" applyNumberFormat="1" applyFont="1" applyFill="1" applyBorder="1"/>
    <xf numFmtId="37" fontId="22" fillId="0" borderId="2" xfId="0" applyNumberFormat="1" applyFont="1" applyFill="1" applyBorder="1" applyAlignment="1">
      <alignment wrapText="1"/>
    </xf>
    <xf numFmtId="0" fontId="14" fillId="0" borderId="0" xfId="0" applyFont="1" applyFill="1" applyAlignment="1">
      <alignment vertical="center" wrapText="1"/>
    </xf>
    <xf numFmtId="0" fontId="19" fillId="0" borderId="15" xfId="6" applyFont="1" applyBorder="1" applyAlignment="1">
      <alignment horizontal="center"/>
    </xf>
    <xf numFmtId="0" fontId="26" fillId="0" borderId="15" xfId="7" applyFont="1" applyBorder="1" applyAlignment="1">
      <alignment horizontal="center"/>
    </xf>
    <xf numFmtId="0" fontId="26" fillId="0" borderId="15" xfId="7" applyFont="1" applyFill="1" applyBorder="1" applyAlignment="1">
      <alignment horizontal="center"/>
    </xf>
  </cellXfs>
  <cellStyles count="9">
    <cellStyle name="Comma" xfId="5" builtinId="3"/>
    <cellStyle name="Currency" xfId="1" builtinId="4"/>
    <cellStyle name="Normal" xfId="0" builtinId="0"/>
    <cellStyle name="Normal 2" xfId="2"/>
    <cellStyle name="Normal 3" xfId="3"/>
    <cellStyle name="Normal 4" xfId="6"/>
    <cellStyle name="Normal 5" xfId="7"/>
    <cellStyle name="Percent" xfId="4" builtinId="5"/>
    <cellStyle name="Percent 2" xfId="8"/>
  </cellStyles>
  <dxfs count="0"/>
  <tableStyles count="0" defaultTableStyle="TableStyleMedium9"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368300</xdr:colOff>
          <xdr:row>0</xdr:row>
          <xdr:rowOff>0</xdr:rowOff>
        </xdr:from>
        <xdr:to>
          <xdr:col>1</xdr:col>
          <xdr:colOff>190500</xdr:colOff>
          <xdr:row>55</xdr:row>
          <xdr:rowOff>38100</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0</xdr:colOff>
      <xdr:row>42</xdr:row>
      <xdr:rowOff>0</xdr:rowOff>
    </xdr:from>
    <xdr:to>
      <xdr:col>12</xdr:col>
      <xdr:colOff>142144</xdr:colOff>
      <xdr:row>77</xdr:row>
      <xdr:rowOff>66675</xdr:rowOff>
    </xdr:to>
    <xdr:sp macro="" textlink="">
      <xdr:nvSpPr>
        <xdr:cNvPr id="8" name="TextBox 7">
          <a:extLst>
            <a:ext uri="{FF2B5EF4-FFF2-40B4-BE49-F238E27FC236}">
              <a16:creationId xmlns:a16="http://schemas.microsoft.com/office/drawing/2014/main" xmlns="" id="{00000000-0008-0000-0800-000008000000}"/>
            </a:ext>
          </a:extLst>
        </xdr:cNvPr>
        <xdr:cNvSpPr txBox="1"/>
      </xdr:nvSpPr>
      <xdr:spPr>
        <a:xfrm>
          <a:off x="476250" y="6400800"/>
          <a:ext cx="8428894" cy="5400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rtl="0" eaLnBrk="1" latinLnBrk="0" hangingPunct="1">
            <a:buFont typeface="+mj-lt"/>
            <a:buAutoNum type="arabicPeriod"/>
          </a:pPr>
          <a:r>
            <a:rPr lang="en-US" sz="1100" i="1">
              <a:solidFill>
                <a:schemeClr val="dk1"/>
              </a:solidFill>
              <a:effectLst/>
              <a:latin typeface="+mn-lt"/>
              <a:ea typeface="+mn-ea"/>
              <a:cs typeface="+mn-cs"/>
            </a:rPr>
            <a:t>As a result of the Freescale Semiconductor (“Freescale”) Merger, NXP has included previously reported Freescale product group revenue into its various existing High Performance Mixed Signal (HPMS) and Standard Products (STDP) segments. As of the fourth quarter 2015, the NXP HPMS business lines include the following (1) Automotive, which includes revenue from Freescale’s Automotive MCU and Analog &amp; Sensor product groups; (2) Secure Connected Devices, which includes revenue from Freescale’s Microcontroller product group; and (3) Secure Interface &amp; Infrastructure, previously known as Secure Interface &amp; Power which includes revenue from Freescale’s Digital Networking and RF product groups.  Additionally, certain portions of Freescale’s Analog &amp; Sensor product group and Other revenue is apportioned to various NXP business lines consistent with NXPs prior product and revenue classification approach, this included product-functionality alignment as well as intellectual property (IP) sales and licensing revenue.</a:t>
          </a:r>
        </a:p>
        <a:p>
          <a:pPr marL="228600" indent="-228600" rtl="0" eaLnBrk="1" latinLnBrk="0" hangingPunct="1">
            <a:buFont typeface="+mj-lt"/>
            <a:buAutoNum type="arabicPeriod"/>
          </a:pPr>
          <a:r>
            <a:rPr lang="en-US" sz="1100" i="1">
              <a:solidFill>
                <a:schemeClr val="dk1"/>
              </a:solidFill>
              <a:effectLst/>
              <a:latin typeface="+mn-lt"/>
              <a:ea typeface="+mn-ea"/>
              <a:cs typeface="+mn-cs"/>
            </a:rPr>
            <a:t>The table above sets forth our unaudited combined adjusted annual financial information, including estimates of segment and relative business line allocations, for the years ended December 31, 2012, 2013</a:t>
          </a:r>
          <a:r>
            <a:rPr lang="en-US" sz="1100" i="1" baseline="0">
              <a:solidFill>
                <a:schemeClr val="dk1"/>
              </a:solidFill>
              <a:effectLst/>
              <a:latin typeface="+mn-lt"/>
              <a:ea typeface="+mn-ea"/>
              <a:cs typeface="+mn-cs"/>
            </a:rPr>
            <a:t> and </a:t>
          </a:r>
          <a:r>
            <a:rPr lang="en-US" sz="1100" i="1">
              <a:solidFill>
                <a:schemeClr val="dk1"/>
              </a:solidFill>
              <a:effectLst/>
              <a:latin typeface="+mn-lt"/>
              <a:ea typeface="+mn-ea"/>
              <a:cs typeface="+mn-cs"/>
            </a:rPr>
            <a:t>2014 and our unaudited</a:t>
          </a:r>
          <a:r>
            <a:rPr lang="en-US" sz="1100" i="1" baseline="0">
              <a:solidFill>
                <a:schemeClr val="dk1"/>
              </a:solidFill>
              <a:effectLst/>
              <a:latin typeface="+mn-lt"/>
              <a:ea typeface="+mn-ea"/>
              <a:cs typeface="+mn-cs"/>
            </a:rPr>
            <a:t> combined adjusted annual and quarterly information for </a:t>
          </a:r>
          <a:r>
            <a:rPr lang="en-US" sz="1100" i="1">
              <a:solidFill>
                <a:schemeClr val="dk1"/>
              </a:solidFill>
              <a:effectLst/>
              <a:latin typeface="+mn-lt"/>
              <a:ea typeface="+mn-ea"/>
              <a:cs typeface="+mn-cs"/>
            </a:rPr>
            <a:t>2015.  This combined adjusted annual and quarterly financial information has been derived from the audited consolidated financial statements of NXP for the years ended December 31, 2012, 2013, 2014 and 2015, the audited consolidated financial statements for Freescale for the years ended December 31, 2012, 2013 and 2014, and the unaudited condensed consolidated financial statements of Freescale for the periods ended April 3, 2015, July 3, 2015, and October 2, 2015.  In each case, we have excluded revenue generated in our RF Power business, which was divested in connection with the closing of the Freescale Merger on December 7, 2015, and our Bi-Polar business, which was divested on November 9, 2015 but have not otherwise made adjustments to the historical figures.  In addition, the information on the table</a:t>
          </a:r>
          <a:r>
            <a:rPr lang="en-US" sz="1100" i="1" baseline="0">
              <a:solidFill>
                <a:schemeClr val="dk1"/>
              </a:solidFill>
              <a:effectLst/>
              <a:latin typeface="+mn-lt"/>
              <a:ea typeface="+mn-ea"/>
              <a:cs typeface="+mn-cs"/>
            </a:rPr>
            <a:t> above </a:t>
          </a:r>
          <a:r>
            <a:rPr lang="en-US" sz="1100" i="1">
              <a:solidFill>
                <a:schemeClr val="dk1"/>
              </a:solidFill>
              <a:effectLst/>
              <a:latin typeface="+mn-lt"/>
              <a:ea typeface="+mn-ea"/>
              <a:cs typeface="+mn-cs"/>
            </a:rPr>
            <a:t>does not give effect to the financial impact on our statement of operations for any other acquisitions or divestitures made by NXP or Freescale during the periods presented.</a:t>
          </a:r>
        </a:p>
        <a:p>
          <a:pPr marL="228600" indent="-228600" rtl="0" eaLnBrk="1" latinLnBrk="0" hangingPunct="1">
            <a:buFont typeface="+mj-lt"/>
            <a:buAutoNum type="arabicPeriod"/>
          </a:pPr>
          <a:r>
            <a:rPr lang="en-US" sz="1100" i="1">
              <a:solidFill>
                <a:schemeClr val="dk1"/>
              </a:solidFill>
              <a:effectLst/>
              <a:latin typeface="+mn-lt"/>
              <a:ea typeface="+mn-ea"/>
              <a:cs typeface="+mn-cs"/>
            </a:rPr>
            <a:t>The unaudited combined adjusted financial information,</a:t>
          </a:r>
          <a:r>
            <a:rPr lang="en-US" sz="1100" i="1" baseline="0">
              <a:solidFill>
                <a:schemeClr val="dk1"/>
              </a:solidFill>
              <a:effectLst/>
              <a:latin typeface="+mn-lt"/>
              <a:ea typeface="+mn-ea"/>
              <a:cs typeface="+mn-cs"/>
            </a:rPr>
            <a:t> </a:t>
          </a:r>
          <a:r>
            <a:rPr lang="en-US" sz="1100" i="1">
              <a:solidFill>
                <a:schemeClr val="dk1"/>
              </a:solidFill>
              <a:effectLst/>
              <a:latin typeface="+mn-lt"/>
              <a:ea typeface="+mn-ea"/>
              <a:cs typeface="+mn-cs"/>
            </a:rPr>
            <a:t>segment allocations and relative business line</a:t>
          </a:r>
          <a:r>
            <a:rPr lang="en-US" sz="1100" i="1" baseline="0">
              <a:solidFill>
                <a:schemeClr val="dk1"/>
              </a:solidFill>
              <a:effectLst/>
              <a:latin typeface="+mn-lt"/>
              <a:ea typeface="+mn-ea"/>
              <a:cs typeface="+mn-cs"/>
            </a:rPr>
            <a:t> allocations </a:t>
          </a:r>
          <a:r>
            <a:rPr lang="en-US" sz="1100" i="1">
              <a:solidFill>
                <a:schemeClr val="dk1"/>
              </a:solidFill>
              <a:effectLst/>
              <a:latin typeface="+mn-lt"/>
              <a:ea typeface="+mn-ea"/>
              <a:cs typeface="+mn-cs"/>
            </a:rPr>
            <a:t>represent NXP management’s current estimate of the combined financial information based on historical financial information of NXP and Freescale. This unaudited combined adjusted financial information has been presented for informational purposes only and is not necessarily indicative of what the combined company’s results of operations actually would have been had the Freescale Merger been completed as of the dates indicated. In addition, the unaudited combined adjusted financial information does not purport to project the future financial position or results of operations of the combined company and do not reflect synergies that might be achieved from the combined operations.  </a:t>
          </a:r>
        </a:p>
        <a:p>
          <a:pPr marL="228600" indent="-228600" rtl="0" eaLnBrk="1" latinLnBrk="0" hangingPunct="1">
            <a:buFont typeface="+mj-lt"/>
            <a:buAutoNum type="arabicPeriod"/>
          </a:pPr>
          <a:r>
            <a:rPr lang="en-US" sz="1100" i="1">
              <a:solidFill>
                <a:schemeClr val="dk1"/>
              </a:solidFill>
              <a:effectLst/>
              <a:latin typeface="+mn-lt"/>
              <a:ea typeface="+mn-ea"/>
              <a:cs typeface="+mn-cs"/>
            </a:rPr>
            <a:t>The unaudited combined adjusted financial information in</a:t>
          </a:r>
          <a:r>
            <a:rPr lang="en-US" sz="1100" i="1" baseline="0">
              <a:solidFill>
                <a:schemeClr val="dk1"/>
              </a:solidFill>
              <a:effectLst/>
              <a:latin typeface="+mn-lt"/>
              <a:ea typeface="+mn-ea"/>
              <a:cs typeface="+mn-cs"/>
            </a:rPr>
            <a:t> the table above </a:t>
          </a:r>
          <a:r>
            <a:rPr lang="en-US" sz="1100" i="1">
              <a:solidFill>
                <a:schemeClr val="dk1"/>
              </a:solidFill>
              <a:effectLst/>
              <a:latin typeface="+mn-lt"/>
              <a:ea typeface="+mn-ea"/>
              <a:cs typeface="+mn-cs"/>
            </a:rPr>
            <a:t>has not been prepared in accordance with the requirements of Regulation S-X of the U.S. Securities Act or US GAAP. Neither the assumptions underlying the adjustments nor the resulting adjusted financial information have been audited or reviewed in accordance with any generally accepted auditing standards. The information presented should be read in conjunction with the historical consolidated financial statements of NXP and Freescale, which are filed with the SEC.</a:t>
          </a:r>
        </a:p>
        <a:p>
          <a:pPr marL="228600" indent="-228600" rtl="0" eaLnBrk="1" latinLnBrk="0" hangingPunct="1">
            <a:buFont typeface="+mj-lt"/>
            <a:buAutoNum type="arabicPeriod"/>
          </a:pPr>
          <a:r>
            <a:rPr lang="en-US" sz="1100" i="1">
              <a:solidFill>
                <a:schemeClr val="dk1"/>
              </a:solidFill>
              <a:effectLst/>
              <a:latin typeface="+mn-lt"/>
              <a:ea typeface="+mn-ea"/>
              <a:cs typeface="+mn-cs"/>
            </a:rPr>
            <a:t>Combined adjusted revenue is the combined consolidated revenue of NXP and Freescale for each of the annual and quarterly periods presented. </a:t>
          </a:r>
        </a:p>
        <a:p>
          <a:pPr marL="228600" indent="-228600" rtl="0" eaLnBrk="1" latinLnBrk="0" hangingPunct="1">
            <a:buFont typeface="+mj-lt"/>
            <a:buAutoNum type="arabicPeriod"/>
          </a:pPr>
          <a:r>
            <a:rPr lang="en-US" sz="1100" i="1">
              <a:solidFill>
                <a:schemeClr val="dk1"/>
              </a:solidFill>
              <a:effectLst/>
              <a:latin typeface="+mn-lt"/>
              <a:ea typeface="+mn-ea"/>
              <a:cs typeface="+mn-cs"/>
            </a:rPr>
            <a:t>Certain</a:t>
          </a:r>
          <a:r>
            <a:rPr lang="en-US" sz="1100" i="1" baseline="0">
              <a:solidFill>
                <a:schemeClr val="dk1"/>
              </a:solidFill>
              <a:effectLst/>
              <a:latin typeface="+mn-lt"/>
              <a:ea typeface="+mn-ea"/>
              <a:cs typeface="+mn-cs"/>
            </a:rPr>
            <a:t> adjusted financial information summation </a:t>
          </a:r>
          <a:r>
            <a:rPr lang="en-US" sz="1100" i="1">
              <a:solidFill>
                <a:schemeClr val="dk1"/>
              </a:solidFill>
              <a:effectLst/>
              <a:latin typeface="+mn-lt"/>
              <a:ea typeface="+mn-ea"/>
              <a:cs typeface="+mn-cs"/>
            </a:rPr>
            <a:t>amounts may not add to 100 percent due to rounding.</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34</xdr:row>
      <xdr:rowOff>0</xdr:rowOff>
    </xdr:from>
    <xdr:to>
      <xdr:col>10</xdr:col>
      <xdr:colOff>361219</xdr:colOff>
      <xdr:row>74</xdr:row>
      <xdr:rowOff>85724</xdr:rowOff>
    </xdr:to>
    <xdr:sp macro="" textlink="">
      <xdr:nvSpPr>
        <xdr:cNvPr id="2" name="TextBox 1">
          <a:extLst>
            <a:ext uri="{FF2B5EF4-FFF2-40B4-BE49-F238E27FC236}">
              <a16:creationId xmlns:a16="http://schemas.microsoft.com/office/drawing/2014/main" xmlns="" id="{00000000-0008-0000-0900-000002000000}"/>
            </a:ext>
          </a:extLst>
        </xdr:cNvPr>
        <xdr:cNvSpPr txBox="1"/>
      </xdr:nvSpPr>
      <xdr:spPr>
        <a:xfrm>
          <a:off x="152400" y="5715000"/>
          <a:ext cx="8428894" cy="6181724"/>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rtl="0" eaLnBrk="1" latinLnBrk="0" hangingPunct="1">
            <a:buFont typeface="+mj-lt"/>
            <a:buAutoNum type="arabicPeriod"/>
          </a:pPr>
          <a:r>
            <a:rPr lang="en-US" sz="1100" i="1">
              <a:solidFill>
                <a:schemeClr val="dk1"/>
              </a:solidFill>
              <a:effectLst/>
              <a:latin typeface="+mn-lt"/>
              <a:ea typeface="+mn-ea"/>
              <a:cs typeface="+mn-cs"/>
            </a:rPr>
            <a:t>The tables </a:t>
          </a:r>
          <a:r>
            <a:rPr lang="en-US" sz="1100" i="1">
              <a:solidFill>
                <a:schemeClr val="tx1"/>
              </a:solidFill>
              <a:effectLst/>
              <a:latin typeface="+mn-lt"/>
              <a:ea typeface="+mn-ea"/>
              <a:cs typeface="+mn-cs"/>
            </a:rPr>
            <a:t>above set forth unaudited combined adjusted Non-GAAP</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annual financial information, for the years ended December 31, 2012, 2013</a:t>
          </a:r>
          <a:r>
            <a:rPr lang="en-US" sz="1100" i="1" baseline="0">
              <a:solidFill>
                <a:schemeClr val="tx1"/>
              </a:solidFill>
              <a:effectLst/>
              <a:latin typeface="+mn-lt"/>
              <a:ea typeface="+mn-ea"/>
              <a:cs typeface="+mn-cs"/>
            </a:rPr>
            <a:t> and </a:t>
          </a:r>
          <a:r>
            <a:rPr lang="en-US" sz="1100" i="1">
              <a:solidFill>
                <a:schemeClr val="tx1"/>
              </a:solidFill>
              <a:effectLst/>
              <a:latin typeface="+mn-lt"/>
              <a:ea typeface="+mn-ea"/>
              <a:cs typeface="+mn-cs"/>
            </a:rPr>
            <a:t>2014,</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unaudited</a:t>
          </a:r>
          <a:r>
            <a:rPr lang="en-US" sz="1100" i="1" baseline="0">
              <a:solidFill>
                <a:schemeClr val="tx1"/>
              </a:solidFill>
              <a:effectLst/>
              <a:latin typeface="+mn-lt"/>
              <a:ea typeface="+mn-ea"/>
              <a:cs typeface="+mn-cs"/>
            </a:rPr>
            <a:t> combined adjusted Non-GAAP annual</a:t>
          </a:r>
          <a:r>
            <a:rPr lang="en-US" sz="1100" i="1" baseline="0">
              <a:solidFill>
                <a:srgbClr val="FF0000"/>
              </a:solidFill>
              <a:effectLst/>
              <a:latin typeface="+mn-lt"/>
              <a:ea typeface="+mn-ea"/>
              <a:cs typeface="+mn-cs"/>
            </a:rPr>
            <a:t> </a:t>
          </a:r>
          <a:r>
            <a:rPr lang="en-US" sz="1100" i="1" baseline="0">
              <a:solidFill>
                <a:schemeClr val="tx1"/>
              </a:solidFill>
              <a:effectLst/>
              <a:latin typeface="+mn-lt"/>
              <a:ea typeface="+mn-ea"/>
              <a:cs typeface="+mn-cs"/>
            </a:rPr>
            <a:t>and quarterly information for </a:t>
          </a:r>
          <a:r>
            <a:rPr lang="en-US" sz="1100" i="1">
              <a:solidFill>
                <a:sysClr val="windowText" lastClr="000000"/>
              </a:solidFill>
              <a:effectLst/>
              <a:latin typeface="+mn-lt"/>
              <a:ea typeface="+mn-ea"/>
              <a:cs typeface="+mn-cs"/>
            </a:rPr>
            <a:t>2015 and</a:t>
          </a:r>
          <a:r>
            <a:rPr lang="en-US" sz="1100" i="1" baseline="0">
              <a:solidFill>
                <a:sysClr val="windowText" lastClr="000000"/>
              </a:solidFill>
              <a:effectLst/>
              <a:latin typeface="+mn-lt"/>
              <a:ea typeface="+mn-ea"/>
              <a:cs typeface="+mn-cs"/>
            </a:rPr>
            <a:t> annualized Non-GAAP operating results based upon the first quarter of 2015</a:t>
          </a:r>
          <a:r>
            <a:rPr lang="en-US" sz="1100" i="1">
              <a:solidFill>
                <a:sysClr val="windowText" lastClr="000000"/>
              </a:solidFill>
              <a:effectLst/>
              <a:latin typeface="+mn-lt"/>
              <a:ea typeface="+mn-ea"/>
              <a:cs typeface="+mn-cs"/>
            </a:rPr>
            <a:t>. This combined adjusted annual, annualized and quarterly financial information has been derived from the audited consolidated financial statements of NXP for the years ended December 31, </a:t>
          </a:r>
          <a:r>
            <a:rPr lang="en-US" sz="1100" i="1">
              <a:solidFill>
                <a:schemeClr val="tx1"/>
              </a:solidFill>
              <a:effectLst/>
              <a:latin typeface="+mn-lt"/>
              <a:ea typeface="+mn-ea"/>
              <a:cs typeface="+mn-cs"/>
            </a:rPr>
            <a:t>2012, 2013, 2014 and 2015, the</a:t>
          </a:r>
          <a:r>
            <a:rPr lang="en-US" sz="1100" i="1" baseline="0">
              <a:solidFill>
                <a:schemeClr val="tx1"/>
              </a:solidFill>
              <a:effectLst/>
              <a:latin typeface="+mn-lt"/>
              <a:ea typeface="+mn-ea"/>
              <a:cs typeface="+mn-cs"/>
            </a:rPr>
            <a:t> "Financial Reconciliation of GAAP to Non-GAAP results" in the relative periods earnings release of NXP, </a:t>
          </a:r>
          <a:r>
            <a:rPr lang="en-US" sz="1100" i="1">
              <a:solidFill>
                <a:schemeClr val="tx1"/>
              </a:solidFill>
              <a:effectLst/>
              <a:latin typeface="+mn-lt"/>
              <a:ea typeface="+mn-ea"/>
              <a:cs typeface="+mn-cs"/>
            </a:rPr>
            <a:t>the audited consolidated financial statements for Freescale for the years ended December 31, 2012, 2013 and 2014, the unaudited condensed consolidated financial statements of Freescale for the periods ended April 3, 2015, July 3, 2015, and October 2, 2015</a:t>
          </a:r>
          <a:r>
            <a:rPr lang="en-US" sz="1100" i="1" baseline="0">
              <a:solidFill>
                <a:schemeClr val="tx1"/>
              </a:solidFill>
              <a:effectLst/>
              <a:latin typeface="+mn-lt"/>
              <a:ea typeface="+mn-ea"/>
              <a:cs typeface="+mn-cs"/>
            </a:rPr>
            <a:t> and the "Reconciliation of Non-GAAP measures" in the relative periods earnings release of Freescale.  </a:t>
          </a:r>
          <a:r>
            <a:rPr lang="en-US" sz="1100" i="1">
              <a:solidFill>
                <a:schemeClr val="tx1"/>
              </a:solidFill>
              <a:effectLst/>
              <a:latin typeface="+mn-lt"/>
              <a:ea typeface="+mn-ea"/>
              <a:cs typeface="+mn-cs"/>
            </a:rPr>
            <a:t>Where indicated, we have excluded the results</a:t>
          </a:r>
          <a:r>
            <a:rPr lang="en-US" sz="1100" i="1" baseline="0">
              <a:solidFill>
                <a:schemeClr val="tx1"/>
              </a:solidFill>
              <a:effectLst/>
              <a:latin typeface="+mn-lt"/>
              <a:ea typeface="+mn-ea"/>
              <a:cs typeface="+mn-cs"/>
            </a:rPr>
            <a:t> of </a:t>
          </a:r>
          <a:r>
            <a:rPr lang="en-US" sz="1100" i="1">
              <a:solidFill>
                <a:schemeClr val="tx1"/>
              </a:solidFill>
              <a:effectLst/>
              <a:latin typeface="+mn-lt"/>
              <a:ea typeface="+mn-ea"/>
              <a:cs typeface="+mn-cs"/>
            </a:rPr>
            <a:t>our RF Power business, which was divested in connection with the closing of the Freescale Merger on December 7, 2015, and our Bi-Polar business, which was divested on November 9, 2015 but have not otherwise made adjustments to the historical figures.  In addition, the information above does not give effect to the financial impact on our statement</a:t>
          </a:r>
          <a:r>
            <a:rPr lang="en-US" sz="1100" i="1" baseline="0">
              <a:solidFill>
                <a:schemeClr val="tx1"/>
              </a:solidFill>
              <a:effectLst/>
              <a:latin typeface="+mn-lt"/>
              <a:ea typeface="+mn-ea"/>
              <a:cs typeface="+mn-cs"/>
            </a:rPr>
            <a:t> of financial position, statement of cash flows or </a:t>
          </a:r>
          <a:r>
            <a:rPr lang="en-US" sz="1100" i="1">
              <a:solidFill>
                <a:schemeClr val="tx1"/>
              </a:solidFill>
              <a:effectLst/>
              <a:latin typeface="+mn-lt"/>
              <a:ea typeface="+mn-ea"/>
              <a:cs typeface="+mn-cs"/>
            </a:rPr>
            <a:t>statement of operations for any other acquisitions or divestitures made by NXP or Freescale during the periods presented.</a:t>
          </a:r>
        </a:p>
        <a:p>
          <a:pPr marL="228600" indent="-228600" rtl="0" eaLnBrk="1" latinLnBrk="0" hangingPunct="1">
            <a:buFont typeface="+mj-lt"/>
            <a:buAutoNum type="arabicPeriod"/>
          </a:pPr>
          <a:r>
            <a:rPr lang="en-US" sz="1100" i="1">
              <a:solidFill>
                <a:schemeClr val="tx1"/>
              </a:solidFill>
              <a:effectLst/>
              <a:latin typeface="+mn-lt"/>
              <a:ea typeface="+mn-ea"/>
              <a:cs typeface="+mn-cs"/>
            </a:rPr>
            <a:t>The unaudited combined adjusted financial information</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represent NXP management’s current estimate of the combined financial information based on historical financial information of NXP and Freescale. This unaudited combined adjusted financial information has been presented for informational purposes only and is not necessarily indicative of what the combined company’s financial</a:t>
          </a:r>
          <a:r>
            <a:rPr lang="en-US" sz="1100" i="1" baseline="0">
              <a:solidFill>
                <a:schemeClr val="tx1"/>
              </a:solidFill>
              <a:effectLst/>
              <a:latin typeface="+mn-lt"/>
              <a:ea typeface="+mn-ea"/>
              <a:cs typeface="+mn-cs"/>
            </a:rPr>
            <a:t> position, cash flows provided by (used in)  operating activities or </a:t>
          </a:r>
          <a:r>
            <a:rPr lang="en-US" sz="1100" i="1">
              <a:solidFill>
                <a:schemeClr val="tx1"/>
              </a:solidFill>
              <a:effectLst/>
              <a:latin typeface="+mn-lt"/>
              <a:ea typeface="+mn-ea"/>
              <a:cs typeface="+mn-cs"/>
            </a:rPr>
            <a:t>results of operations actually would have been had the Freescale Merger been completed as of the dates indicated. In addition, the unaudited combined adjusted financial information does not purport to project the future financial position, cash flows provided</a:t>
          </a:r>
          <a:r>
            <a:rPr lang="en-US" sz="1100" i="1" baseline="0">
              <a:solidFill>
                <a:schemeClr val="tx1"/>
              </a:solidFill>
              <a:effectLst/>
              <a:latin typeface="+mn-lt"/>
              <a:ea typeface="+mn-ea"/>
              <a:cs typeface="+mn-cs"/>
            </a:rPr>
            <a:t> by</a:t>
          </a:r>
          <a:r>
            <a:rPr lang="en-US" sz="1100" i="1">
              <a:solidFill>
                <a:schemeClr val="tx1"/>
              </a:solidFill>
              <a:effectLst/>
              <a:latin typeface="+mn-lt"/>
              <a:ea typeface="+mn-ea"/>
              <a:cs typeface="+mn-cs"/>
            </a:rPr>
            <a:t> (used in) operating activities or results of operations of the combined company and do not reflect synergies that might be achieved from the combined operations.  </a:t>
          </a:r>
        </a:p>
        <a:p>
          <a:pPr marL="228600" indent="-228600" rtl="0" eaLnBrk="1" latinLnBrk="0" hangingPunct="1">
            <a:buFont typeface="+mj-lt"/>
            <a:buAutoNum type="arabicPeriod"/>
          </a:pPr>
          <a:r>
            <a:rPr lang="en-US" sz="1100" i="1">
              <a:solidFill>
                <a:schemeClr val="tx1"/>
              </a:solidFill>
              <a:effectLst/>
              <a:latin typeface="+mn-lt"/>
              <a:ea typeface="+mn-ea"/>
              <a:cs typeface="+mn-cs"/>
            </a:rPr>
            <a:t>The unaudited combined adjusted financial information in</a:t>
          </a:r>
          <a:r>
            <a:rPr lang="en-US" sz="1100" i="1" baseline="0">
              <a:solidFill>
                <a:schemeClr val="tx1"/>
              </a:solidFill>
              <a:effectLst/>
              <a:latin typeface="+mn-lt"/>
              <a:ea typeface="+mn-ea"/>
              <a:cs typeface="+mn-cs"/>
            </a:rPr>
            <a:t> the table above </a:t>
          </a:r>
          <a:r>
            <a:rPr lang="en-US" sz="1100" i="1">
              <a:solidFill>
                <a:schemeClr val="tx1"/>
              </a:solidFill>
              <a:effectLst/>
              <a:latin typeface="+mn-lt"/>
              <a:ea typeface="+mn-ea"/>
              <a:cs typeface="+mn-cs"/>
            </a:rPr>
            <a:t>has not been prepared in accordance with the requirements of Regulation S-X of the U.S. Securities Act or US GAAP. Neither the assumptions underlying the adjustments nor the resulting adjusted financial information have been audited or reviewed in accordance with any generally accepted auditing standards. The information presented should be read in conjunction with the historical consolidated financial statements of NXP and Freescale, which are filed with the SEC.</a:t>
          </a:r>
        </a:p>
        <a:p>
          <a:pPr marL="228600" indent="-228600" rtl="0" eaLnBrk="1" latinLnBrk="0" hangingPunct="1">
            <a:buFont typeface="+mj-lt"/>
            <a:buAutoNum type="arabicPeriod"/>
          </a:pPr>
          <a:r>
            <a:rPr lang="en-US" sz="1100" i="1">
              <a:solidFill>
                <a:schemeClr val="tx1"/>
              </a:solidFill>
              <a:effectLst/>
              <a:latin typeface="+mn-lt"/>
              <a:ea typeface="+mn-ea"/>
              <a:cs typeface="+mn-cs"/>
            </a:rPr>
            <a:t>Combined Adjusted Non-GAAP</a:t>
          </a:r>
          <a:r>
            <a:rPr lang="en-US" sz="1100" i="1" baseline="0">
              <a:solidFill>
                <a:schemeClr val="tx1"/>
              </a:solidFill>
              <a:effectLst/>
              <a:latin typeface="+mn-lt"/>
              <a:ea typeface="+mn-ea"/>
              <a:cs typeface="+mn-cs"/>
            </a:rPr>
            <a:t> operating income </a:t>
          </a:r>
          <a:r>
            <a:rPr lang="en-US" sz="1100" i="1">
              <a:solidFill>
                <a:schemeClr val="tx1"/>
              </a:solidFill>
              <a:effectLst/>
              <a:latin typeface="+mn-lt"/>
              <a:ea typeface="+mn-ea"/>
              <a:cs typeface="+mn-cs"/>
            </a:rPr>
            <a:t>is the combined consolidated Non</a:t>
          </a:r>
          <a:r>
            <a:rPr lang="en-US" sz="1100" i="1" baseline="0">
              <a:solidFill>
                <a:schemeClr val="tx1"/>
              </a:solidFill>
              <a:effectLst/>
              <a:latin typeface="+mn-lt"/>
              <a:ea typeface="+mn-ea"/>
              <a:cs typeface="+mn-cs"/>
            </a:rPr>
            <a:t>-GAAP </a:t>
          </a:r>
          <a:r>
            <a:rPr lang="en-US" sz="1100" i="1">
              <a:solidFill>
                <a:schemeClr val="tx1"/>
              </a:solidFill>
              <a:effectLst/>
              <a:latin typeface="+mn-lt"/>
              <a:ea typeface="+mn-ea"/>
              <a:cs typeface="+mn-cs"/>
            </a:rPr>
            <a:t>operating income of NXP and Freescale for each of the annual and quarterly periods presented. </a:t>
          </a:r>
        </a:p>
        <a:p>
          <a:pPr marL="228600" marR="0" indent="-228600" defTabSz="914400" rtl="0" eaLnBrk="1" fontAlgn="auto" latinLnBrk="0" hangingPunct="1">
            <a:lnSpc>
              <a:spcPct val="100000"/>
            </a:lnSpc>
            <a:spcBef>
              <a:spcPts val="0"/>
            </a:spcBef>
            <a:spcAft>
              <a:spcPts val="0"/>
            </a:spcAft>
            <a:buClrTx/>
            <a:buSzTx/>
            <a:buFont typeface="+mj-lt"/>
            <a:buAutoNum type="arabicPeriod"/>
            <a:tabLst/>
            <a:defRPr/>
          </a:pPr>
          <a:r>
            <a:rPr lang="en-US" sz="1100" i="1">
              <a:solidFill>
                <a:schemeClr val="tx1"/>
              </a:solidFill>
              <a:effectLst/>
              <a:latin typeface="+mn-lt"/>
              <a:ea typeface="+mn-ea"/>
              <a:cs typeface="+mn-cs"/>
            </a:rPr>
            <a:t>Combined</a:t>
          </a:r>
          <a:r>
            <a:rPr lang="en-US" sz="1100" i="1" baseline="0">
              <a:solidFill>
                <a:schemeClr val="tx1"/>
              </a:solidFill>
              <a:effectLst/>
              <a:latin typeface="+mn-lt"/>
              <a:ea typeface="+mn-ea"/>
              <a:cs typeface="+mn-cs"/>
            </a:rPr>
            <a:t> Non-GAAP Free Cash Flows is the combination of Non-GAAP Free Cash Flows of NXP and Freescale.  Non-GAAP Free Cash Flows of NXP represent Net cash provided by (used for) operating activities less net capital expenditures on property, plant and equipment.  Non-GAAP Free Cash Flows of Freescale represent Net cash provided by (used for) operating activities, less capital expenditures </a:t>
          </a:r>
          <a:r>
            <a:rPr lang="en-US" sz="1100" i="1" baseline="0">
              <a:solidFill>
                <a:schemeClr val="dk1"/>
              </a:solidFill>
              <a:effectLst/>
              <a:latin typeface="+mn-lt"/>
              <a:ea typeface="+mn-ea"/>
              <a:cs typeface="+mn-cs"/>
            </a:rPr>
            <a:t>on property, plant and equipment.</a:t>
          </a:r>
          <a:endParaRPr lang="en-US" sz="1100" i="1" baseline="0">
            <a:solidFill>
              <a:sysClr val="windowText" lastClr="000000"/>
            </a:solidFill>
            <a:effectLst/>
            <a:latin typeface="+mn-lt"/>
            <a:ea typeface="+mn-ea"/>
            <a:cs typeface="+mn-cs"/>
          </a:endParaRPr>
        </a:p>
        <a:p>
          <a:pPr marL="228600" marR="0" indent="-228600" defTabSz="914400" rtl="0" eaLnBrk="1" fontAlgn="auto" latinLnBrk="0" hangingPunct="1">
            <a:lnSpc>
              <a:spcPct val="100000"/>
            </a:lnSpc>
            <a:spcBef>
              <a:spcPts val="0"/>
            </a:spcBef>
            <a:spcAft>
              <a:spcPts val="0"/>
            </a:spcAft>
            <a:buClrTx/>
            <a:buSzTx/>
            <a:buFont typeface="+mj-lt"/>
            <a:buAutoNum type="arabicPeriod"/>
            <a:tabLst/>
            <a:defRPr/>
          </a:pPr>
          <a:r>
            <a:rPr lang="en-US" sz="1100" i="1" baseline="0">
              <a:solidFill>
                <a:sysClr val="windowText" lastClr="000000"/>
              </a:solidFill>
              <a:effectLst/>
              <a:latin typeface="+mn-lt"/>
              <a:ea typeface="+mn-ea"/>
              <a:cs typeface="+mn-cs"/>
            </a:rPr>
            <a:t>Combined Adjusted Annualized Non-GAAP Revenue, Non-GAAP Gross Profit, Non-GAAP Gross Margin, Non-GAAP Operating Income (Loss) and Non-GAAP operating margin for 2015 is the combination of Adjusted Non-GAAP Revenue, Non-GAAP Gross Profit, Non-GAAP Gross Margin, Non-GAAP Operating Income (Loss) and Non-GAAP operating margin of NXP and Freescale for the three month periods ended April 5, 2015 and April 3, 2015, respectively, multiplied times four.  The Non-GAAP Gross Margin of Freescale was conformed to the NXP Non-GAAP definition, increasing their Non-GAAP Gross Margin by approximately $5 million. </a:t>
          </a:r>
          <a:endParaRPr lang="en-US" sz="1100" i="1">
            <a:solidFill>
              <a:sysClr val="windowText" lastClr="000000"/>
            </a:solidFill>
            <a:effectLst/>
            <a:latin typeface="+mn-lt"/>
            <a:ea typeface="+mn-ea"/>
            <a:cs typeface="+mn-cs"/>
          </a:endParaRPr>
        </a:p>
        <a:p>
          <a:pPr marL="228600" indent="-228600" rtl="0" eaLnBrk="1" latinLnBrk="0" hangingPunct="1">
            <a:buFont typeface="+mj-lt"/>
            <a:buAutoNum type="arabicPeriod"/>
          </a:pPr>
          <a:r>
            <a:rPr lang="en-US" sz="1100" i="1">
              <a:solidFill>
                <a:schemeClr val="dk1"/>
              </a:solidFill>
              <a:effectLst/>
              <a:latin typeface="+mn-lt"/>
              <a:ea typeface="+mn-ea"/>
              <a:cs typeface="+mn-cs"/>
            </a:rPr>
            <a:t>Certain</a:t>
          </a:r>
          <a:r>
            <a:rPr lang="en-US" sz="1100" i="1" baseline="0">
              <a:solidFill>
                <a:schemeClr val="dk1"/>
              </a:solidFill>
              <a:effectLst/>
              <a:latin typeface="+mn-lt"/>
              <a:ea typeface="+mn-ea"/>
              <a:cs typeface="+mn-cs"/>
            </a:rPr>
            <a:t> adjusted financial information summation </a:t>
          </a:r>
          <a:r>
            <a:rPr lang="en-US" sz="1100" i="1">
              <a:solidFill>
                <a:schemeClr val="dk1"/>
              </a:solidFill>
              <a:effectLst/>
              <a:latin typeface="+mn-lt"/>
              <a:ea typeface="+mn-ea"/>
              <a:cs typeface="+mn-cs"/>
            </a:rPr>
            <a:t>amounts may not add to 100 percent due to rounding.</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4" Type="http://schemas.openxmlformats.org/officeDocument/2006/relationships/drawing" Target="../drawings/drawing1.xml"/><Relationship Id="rId5" Type="http://schemas.openxmlformats.org/officeDocument/2006/relationships/vmlDrawing" Target="../drawings/vmlDrawing1.vml"/><Relationship Id="rId6" Type="http://schemas.openxmlformats.org/officeDocument/2006/relationships/package" Target="../embeddings/Microsoft_Word_Document1.docx"/><Relationship Id="rId7" Type="http://schemas.openxmlformats.org/officeDocument/2006/relationships/image" Target="../media/image1.emf"/><Relationship Id="rId1" Type="http://schemas.openxmlformats.org/officeDocument/2006/relationships/printerSettings" Target="../printerSettings/printerSettings1.bin"/><Relationship Id="rId2" Type="http://schemas.openxmlformats.org/officeDocument/2006/relationships/printerSettings" Target="../printerSettings/printerSettings2.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2.bin"/><Relationship Id="rId2"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printerSettings" Target="../printerSettings/printerSettings5.bin"/><Relationship Id="rId3"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printerSettings" Target="../printerSettings/printerSettings8.bin"/><Relationship Id="rId3"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0.bin"/><Relationship Id="rId2" Type="http://schemas.openxmlformats.org/officeDocument/2006/relationships/printerSettings" Target="../printerSettings/printerSettings11.bin"/><Relationship Id="rId3"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3.bin"/><Relationship Id="rId2" Type="http://schemas.openxmlformats.org/officeDocument/2006/relationships/printerSettings" Target="../printerSettings/printerSettings14.bin"/><Relationship Id="rId3" Type="http://schemas.openxmlformats.org/officeDocument/2006/relationships/printerSettings" Target="../printerSettings/printerSettings1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8.bin"/><Relationship Id="rId2" Type="http://schemas.openxmlformats.org/officeDocument/2006/relationships/printerSettings" Target="../printerSettings/printerSettings19.bin"/><Relationship Id="rId3" Type="http://schemas.openxmlformats.org/officeDocument/2006/relationships/printerSettings" Target="../printerSettings/printerSettings20.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1.bin"/><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
  <sheetViews>
    <sheetView showGridLines="0" zoomScale="140" zoomScaleNormal="140" zoomScalePageLayoutView="140" workbookViewId="0">
      <selection activeCell="C19" sqref="C19"/>
    </sheetView>
  </sheetViews>
  <sheetFormatPr baseColWidth="10" defaultColWidth="9.1640625" defaultRowHeight="13" x14ac:dyDescent="0.15"/>
  <cols>
    <col min="1" max="1" width="98.1640625" style="144" customWidth="1"/>
    <col min="2" max="16384" width="9.1640625" style="144"/>
  </cols>
  <sheetData/>
  <customSheetViews>
    <customSheetView guid="{8A3FF670-BD86-44B8-80D6-F16ECD9AAB7E}" scale="115" showPageBreaks="1" printArea="1">
      <selection sqref="A1:IV65536"/>
      <pageMargins left="0.7" right="0.7" top="0.75" bottom="0.75" header="0.3" footer="0.3"/>
      <pageSetup scale="90" orientation="portrait" verticalDpi="1200" r:id="rId1"/>
    </customSheetView>
    <customSheetView guid="{3AEE86E9-9A50-484E-B189-6F484AA443A0}" scale="115" showPageBreaks="1" printArea="1" topLeftCell="A46">
      <selection sqref="A1:IV65536"/>
      <pageMargins left="0.7" right="0.7" top="0.75" bottom="0.75" header="0.3" footer="0.3"/>
      <pageSetup scale="90" orientation="portrait" verticalDpi="1200" r:id="rId2"/>
    </customSheetView>
  </customSheetViews>
  <pageMargins left="0.2" right="0.2" top="0.5" bottom="0.5" header="0" footer="0"/>
  <pageSetup scale="96" orientation="portrait" verticalDpi="1200" r:id="rId3"/>
  <drawing r:id="rId4"/>
  <legacyDrawing r:id="rId5"/>
  <oleObjects>
    <mc:AlternateContent xmlns:mc="http://schemas.openxmlformats.org/markup-compatibility/2006">
      <mc:Choice Requires="x14">
        <oleObject progId="Document" shapeId="1025" r:id="rId6">
          <objectPr defaultSize="0" r:id="rId7">
            <anchor moveWithCells="1">
              <from>
                <xdr:col>0</xdr:col>
                <xdr:colOff>368300</xdr:colOff>
                <xdr:row>0</xdr:row>
                <xdr:rowOff>0</xdr:rowOff>
              </from>
              <to>
                <xdr:col>1</xdr:col>
                <xdr:colOff>190500</xdr:colOff>
                <xdr:row>55</xdr:row>
                <xdr:rowOff>38100</xdr:rowOff>
              </to>
            </anchor>
          </objectPr>
        </oleObject>
      </mc:Choice>
      <mc:Fallback>
        <oleObject progId="Document" shapeId="1025" r:id="rId6"/>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34"/>
  <sheetViews>
    <sheetView workbookViewId="0">
      <selection activeCell="U28" sqref="U28"/>
    </sheetView>
  </sheetViews>
  <sheetFormatPr baseColWidth="10" defaultColWidth="9.1640625" defaultRowHeight="12" x14ac:dyDescent="0.15"/>
  <cols>
    <col min="1" max="1" width="2.33203125" style="988" customWidth="1"/>
    <col min="2" max="2" width="47.83203125" style="988" customWidth="1"/>
    <col min="3" max="11" width="9.1640625" style="988"/>
    <col min="12" max="12" width="35.33203125" style="988" customWidth="1"/>
    <col min="13" max="13" width="9.1640625" style="988"/>
    <col min="14" max="14" width="9.5" style="988" customWidth="1"/>
    <col min="15" max="15" width="11.6640625" style="988" customWidth="1"/>
    <col min="16" max="17" width="9.1640625" style="988"/>
    <col min="18" max="18" width="11" style="988" customWidth="1"/>
    <col min="19" max="20" width="9.1640625" style="988"/>
    <col min="21" max="21" width="9.6640625" style="988" customWidth="1"/>
    <col min="22" max="22" width="10" style="988" customWidth="1"/>
    <col min="23" max="23" width="10.6640625" style="988" customWidth="1"/>
    <col min="24" max="16384" width="9.1640625" style="988"/>
  </cols>
  <sheetData>
    <row r="2" spans="1:29" ht="15" x14ac:dyDescent="0.2">
      <c r="A2" s="986"/>
      <c r="B2" s="987" t="s">
        <v>339</v>
      </c>
      <c r="C2" s="986"/>
      <c r="D2" s="986"/>
      <c r="E2" s="986"/>
      <c r="F2" s="986"/>
      <c r="G2" s="986"/>
      <c r="H2" s="986"/>
      <c r="I2" s="986"/>
      <c r="J2" s="986"/>
      <c r="L2" s="987" t="s">
        <v>340</v>
      </c>
      <c r="M2" s="987"/>
      <c r="N2" s="987"/>
      <c r="O2" s="987"/>
      <c r="P2" s="987"/>
      <c r="Q2" s="987"/>
      <c r="R2" s="987"/>
      <c r="S2" s="989"/>
      <c r="T2" s="989"/>
      <c r="U2" s="989"/>
      <c r="V2" s="989"/>
      <c r="W2" s="989"/>
    </row>
    <row r="3" spans="1:29" ht="15" x14ac:dyDescent="0.2">
      <c r="A3" s="986"/>
      <c r="B3" s="986"/>
      <c r="C3" s="986"/>
      <c r="D3" s="986"/>
      <c r="E3" s="986"/>
      <c r="F3" s="986"/>
      <c r="G3" s="986"/>
      <c r="H3" s="986"/>
      <c r="I3" s="986"/>
      <c r="J3" s="986"/>
      <c r="L3" s="987"/>
      <c r="M3" s="987"/>
      <c r="N3" s="987"/>
      <c r="O3" s="987"/>
      <c r="P3" s="987"/>
      <c r="Q3" s="987"/>
      <c r="R3" s="987"/>
      <c r="S3" s="989"/>
      <c r="T3" s="989"/>
      <c r="U3" s="989"/>
      <c r="V3" s="989"/>
      <c r="W3" s="989"/>
    </row>
    <row r="4" spans="1:29" ht="48" x14ac:dyDescent="0.15">
      <c r="A4" s="986"/>
      <c r="B4" s="986"/>
      <c r="C4" s="990">
        <v>2012</v>
      </c>
      <c r="D4" s="990">
        <v>2013</v>
      </c>
      <c r="E4" s="990">
        <v>2014</v>
      </c>
      <c r="F4" s="1108">
        <v>2015</v>
      </c>
      <c r="G4" s="1108"/>
      <c r="H4" s="1108"/>
      <c r="I4" s="1108"/>
      <c r="J4" s="1108"/>
      <c r="K4" s="986"/>
      <c r="L4" s="991" t="s">
        <v>341</v>
      </c>
      <c r="M4" s="992" t="s">
        <v>342</v>
      </c>
      <c r="N4" s="991" t="s">
        <v>14</v>
      </c>
      <c r="O4" s="991" t="s">
        <v>15</v>
      </c>
      <c r="P4" s="991" t="s">
        <v>216</v>
      </c>
      <c r="Q4" s="991" t="s">
        <v>260</v>
      </c>
      <c r="R4" s="991" t="s">
        <v>152</v>
      </c>
      <c r="S4" s="993" t="s">
        <v>343</v>
      </c>
      <c r="T4" s="991" t="s">
        <v>329</v>
      </c>
      <c r="U4" s="991" t="s">
        <v>323</v>
      </c>
      <c r="V4" s="993" t="s">
        <v>344</v>
      </c>
      <c r="W4" s="991" t="s">
        <v>345</v>
      </c>
      <c r="X4" s="994"/>
      <c r="Y4" s="986"/>
      <c r="Z4" s="986"/>
      <c r="AA4" s="986"/>
      <c r="AB4" s="986"/>
      <c r="AC4" s="986"/>
    </row>
    <row r="5" spans="1:29" x14ac:dyDescent="0.15">
      <c r="A5" s="986"/>
      <c r="B5" s="986"/>
      <c r="C5" s="986"/>
      <c r="D5" s="986"/>
      <c r="E5" s="986"/>
      <c r="F5" s="995" t="s">
        <v>313</v>
      </c>
      <c r="G5" s="995" t="s">
        <v>314</v>
      </c>
      <c r="H5" s="995" t="s">
        <v>315</v>
      </c>
      <c r="I5" s="995" t="s">
        <v>316</v>
      </c>
      <c r="J5" s="995" t="s">
        <v>317</v>
      </c>
      <c r="K5" s="986"/>
      <c r="L5" s="986"/>
      <c r="M5" s="986"/>
      <c r="N5" s="986"/>
      <c r="O5" s="986"/>
      <c r="P5" s="986"/>
      <c r="Q5" s="986"/>
      <c r="R5" s="986"/>
      <c r="S5" s="996"/>
      <c r="T5" s="986"/>
      <c r="U5" s="986"/>
      <c r="V5" s="996"/>
      <c r="W5" s="986"/>
      <c r="X5" s="994"/>
      <c r="Y5" s="986"/>
      <c r="Z5" s="986"/>
      <c r="AA5" s="986"/>
      <c r="AB5" s="986"/>
      <c r="AC5" s="986"/>
    </row>
    <row r="6" spans="1:29" x14ac:dyDescent="0.15">
      <c r="A6" s="986"/>
      <c r="B6" s="986"/>
      <c r="C6" s="986"/>
      <c r="D6" s="986"/>
      <c r="E6" s="986"/>
      <c r="F6" s="997"/>
      <c r="G6" s="997"/>
      <c r="H6" s="997"/>
      <c r="I6" s="997"/>
      <c r="J6" s="997"/>
      <c r="K6" s="986"/>
      <c r="L6" s="986" t="s">
        <v>9</v>
      </c>
      <c r="M6" s="998">
        <v>1467</v>
      </c>
      <c r="N6" s="999"/>
      <c r="O6" s="999"/>
      <c r="P6" s="1000"/>
      <c r="Q6" s="1000"/>
      <c r="R6" s="1000"/>
      <c r="S6" s="1001">
        <v>1467</v>
      </c>
      <c r="T6" s="999">
        <v>-146</v>
      </c>
      <c r="U6" s="999">
        <v>1169</v>
      </c>
      <c r="V6" s="1001">
        <v>2490</v>
      </c>
      <c r="W6" s="999">
        <v>9960</v>
      </c>
      <c r="X6" s="994"/>
      <c r="Y6" s="986"/>
      <c r="Z6" s="986"/>
      <c r="AA6" s="986"/>
      <c r="AB6" s="986"/>
      <c r="AC6" s="986"/>
    </row>
    <row r="7" spans="1:29" x14ac:dyDescent="0.15">
      <c r="A7" s="986"/>
      <c r="B7" s="987" t="s">
        <v>346</v>
      </c>
      <c r="C7" s="1002">
        <v>412</v>
      </c>
      <c r="D7" s="1002">
        <v>651</v>
      </c>
      <c r="E7" s="1002">
        <v>1049</v>
      </c>
      <c r="F7" s="1002">
        <v>295</v>
      </c>
      <c r="G7" s="1002">
        <v>332</v>
      </c>
      <c r="H7" s="1002">
        <v>375</v>
      </c>
      <c r="I7" s="1002">
        <v>1013</v>
      </c>
      <c r="J7" s="1002">
        <v>2015</v>
      </c>
      <c r="K7" s="986"/>
      <c r="L7" s="986" t="s">
        <v>10</v>
      </c>
      <c r="M7" s="1003">
        <v>704</v>
      </c>
      <c r="N7" s="1004">
        <v>3</v>
      </c>
      <c r="O7" s="1004">
        <v>1</v>
      </c>
      <c r="P7" s="1004">
        <v>2</v>
      </c>
      <c r="Q7" s="1004"/>
      <c r="R7" s="1004">
        <v>1</v>
      </c>
      <c r="S7" s="1005">
        <v>711</v>
      </c>
      <c r="T7" s="1004">
        <v>-78</v>
      </c>
      <c r="U7" s="1004">
        <v>558</v>
      </c>
      <c r="V7" s="1005">
        <v>1191</v>
      </c>
      <c r="W7" s="1004">
        <v>4764</v>
      </c>
      <c r="X7" s="994"/>
      <c r="Y7" s="986"/>
      <c r="Z7" s="986"/>
      <c r="AA7" s="986"/>
      <c r="AB7" s="986"/>
      <c r="AC7" s="986"/>
    </row>
    <row r="8" spans="1:29" x14ac:dyDescent="0.15">
      <c r="A8" s="986"/>
      <c r="B8" s="986" t="s">
        <v>14</v>
      </c>
      <c r="C8" s="1006">
        <v>-273</v>
      </c>
      <c r="D8" s="1006">
        <v>-246</v>
      </c>
      <c r="E8" s="1006">
        <v>-167</v>
      </c>
      <c r="F8" s="1006">
        <v>-33</v>
      </c>
      <c r="G8" s="1006">
        <v>-36</v>
      </c>
      <c r="H8" s="1006">
        <v>-32</v>
      </c>
      <c r="I8" s="1006">
        <v>-300</v>
      </c>
      <c r="J8" s="1006">
        <v>-401</v>
      </c>
      <c r="K8" s="986"/>
      <c r="L8" s="986" t="s">
        <v>347</v>
      </c>
      <c r="M8" s="1007">
        <v>0.48</v>
      </c>
      <c r="N8" s="1008"/>
      <c r="O8" s="1008"/>
      <c r="P8" s="1008"/>
      <c r="Q8" s="1008"/>
      <c r="R8" s="1008"/>
      <c r="S8" s="1009">
        <v>0.48466257668711654</v>
      </c>
      <c r="T8" s="1008"/>
      <c r="U8" s="1008"/>
      <c r="V8" s="1009">
        <v>0.47799999999999998</v>
      </c>
      <c r="W8" s="1008">
        <v>0.47799999999999998</v>
      </c>
      <c r="X8" s="994"/>
      <c r="Y8" s="986"/>
      <c r="Z8" s="986"/>
      <c r="AA8" s="986"/>
      <c r="AB8" s="986"/>
      <c r="AC8" s="986"/>
    </row>
    <row r="9" spans="1:29" x14ac:dyDescent="0.15">
      <c r="A9" s="986"/>
      <c r="B9" s="986" t="s">
        <v>15</v>
      </c>
      <c r="C9" s="1006">
        <v>-111</v>
      </c>
      <c r="D9" s="1006">
        <v>-40</v>
      </c>
      <c r="E9" s="1006">
        <v>-57</v>
      </c>
      <c r="F9" s="1006">
        <v>-12</v>
      </c>
      <c r="G9" s="1006">
        <v>-9</v>
      </c>
      <c r="H9" s="1006">
        <v>-4</v>
      </c>
      <c r="I9" s="1006">
        <v>-239</v>
      </c>
      <c r="J9" s="1006">
        <v>-264</v>
      </c>
      <c r="K9" s="986"/>
      <c r="R9" s="1010"/>
      <c r="U9" s="1010"/>
      <c r="X9" s="1011"/>
      <c r="Y9" s="986"/>
      <c r="Z9" s="986"/>
      <c r="AA9" s="986"/>
      <c r="AB9" s="986"/>
      <c r="AC9" s="986"/>
    </row>
    <row r="10" spans="1:29" x14ac:dyDescent="0.15">
      <c r="A10" s="986"/>
      <c r="B10" s="986" t="s">
        <v>216</v>
      </c>
      <c r="C10" s="1006">
        <v>-52</v>
      </c>
      <c r="D10" s="1006">
        <v>-88</v>
      </c>
      <c r="E10" s="1006">
        <v>-133</v>
      </c>
      <c r="F10" s="1006">
        <v>-35</v>
      </c>
      <c r="G10" s="1006">
        <v>-36</v>
      </c>
      <c r="H10" s="1006">
        <v>-34</v>
      </c>
      <c r="I10" s="1006">
        <v>-111</v>
      </c>
      <c r="J10" s="1006">
        <v>-216</v>
      </c>
      <c r="K10" s="986"/>
      <c r="L10" s="986" t="s">
        <v>348</v>
      </c>
      <c r="M10" s="1003">
        <v>295</v>
      </c>
      <c r="N10" s="1004">
        <v>33</v>
      </c>
      <c r="O10" s="1004">
        <v>12</v>
      </c>
      <c r="P10" s="1004">
        <v>35</v>
      </c>
      <c r="Q10" s="1004">
        <v>8</v>
      </c>
      <c r="R10" s="1004">
        <v>2</v>
      </c>
      <c r="S10" s="1005">
        <v>385</v>
      </c>
      <c r="T10" s="1004">
        <v>-56</v>
      </c>
      <c r="U10" s="1004">
        <v>234</v>
      </c>
      <c r="V10" s="1005">
        <v>563</v>
      </c>
      <c r="W10" s="1004">
        <v>2252</v>
      </c>
      <c r="X10" s="994"/>
      <c r="Y10" s="986"/>
      <c r="Z10" s="986"/>
      <c r="AA10" s="986"/>
      <c r="AB10" s="986"/>
      <c r="AC10" s="986"/>
    </row>
    <row r="11" spans="1:29" x14ac:dyDescent="0.15">
      <c r="A11" s="986"/>
      <c r="B11" s="986" t="s">
        <v>260</v>
      </c>
      <c r="C11" s="1006">
        <v>0</v>
      </c>
      <c r="D11" s="1006">
        <v>0</v>
      </c>
      <c r="E11" s="1006">
        <v>0</v>
      </c>
      <c r="F11" s="1006">
        <v>-8</v>
      </c>
      <c r="G11" s="1006">
        <v>-4</v>
      </c>
      <c r="H11" s="1006">
        <v>-3</v>
      </c>
      <c r="I11" s="1006">
        <v>-27</v>
      </c>
      <c r="J11" s="1006">
        <v>-42</v>
      </c>
      <c r="K11" s="986"/>
      <c r="L11" s="986" t="s">
        <v>349</v>
      </c>
      <c r="M11" s="1007">
        <v>0.20100000000000001</v>
      </c>
      <c r="N11" s="1008"/>
      <c r="O11" s="1008"/>
      <c r="P11" s="1008"/>
      <c r="Q11" s="1008"/>
      <c r="R11" s="1008"/>
      <c r="S11" s="1009">
        <v>0.26200000000000001</v>
      </c>
      <c r="T11" s="1008"/>
      <c r="U11" s="1008"/>
      <c r="V11" s="1009">
        <v>0.22600000000000001</v>
      </c>
      <c r="W11" s="1008">
        <v>0.22600000000000001</v>
      </c>
      <c r="X11" s="994"/>
      <c r="Y11" s="986"/>
      <c r="Z11" s="986"/>
      <c r="AA11" s="986"/>
      <c r="AB11" s="986"/>
      <c r="AC11" s="986"/>
    </row>
    <row r="12" spans="1:29" x14ac:dyDescent="0.15">
      <c r="A12" s="986"/>
      <c r="B12" s="986" t="s">
        <v>152</v>
      </c>
      <c r="C12" s="1006">
        <v>-32</v>
      </c>
      <c r="D12" s="1006">
        <v>-49</v>
      </c>
      <c r="E12" s="1006">
        <v>-8</v>
      </c>
      <c r="F12" s="1006">
        <v>-2</v>
      </c>
      <c r="G12" s="1006">
        <v>-1</v>
      </c>
      <c r="H12" s="1006">
        <v>-1</v>
      </c>
      <c r="I12" s="1006">
        <v>1257</v>
      </c>
      <c r="J12" s="1006">
        <v>1253</v>
      </c>
      <c r="K12" s="986"/>
      <c r="M12" s="1012"/>
      <c r="Y12" s="986"/>
      <c r="Z12" s="986"/>
      <c r="AA12" s="986"/>
      <c r="AB12" s="986"/>
      <c r="AC12" s="986"/>
    </row>
    <row r="13" spans="1:29" x14ac:dyDescent="0.15">
      <c r="A13" s="986"/>
      <c r="B13" s="986" t="s">
        <v>153</v>
      </c>
      <c r="C13" s="1013">
        <v>46</v>
      </c>
      <c r="D13" s="1013">
        <v>-46</v>
      </c>
      <c r="E13" s="1013">
        <v>0</v>
      </c>
      <c r="F13" s="1013">
        <v>0</v>
      </c>
      <c r="G13" s="1013">
        <v>0</v>
      </c>
      <c r="H13" s="1013">
        <v>0</v>
      </c>
      <c r="I13" s="1013">
        <v>0</v>
      </c>
      <c r="J13" s="1013">
        <v>0</v>
      </c>
      <c r="K13" s="986"/>
      <c r="L13" s="986"/>
      <c r="M13" s="986"/>
      <c r="N13" s="986"/>
      <c r="O13" s="986"/>
      <c r="P13" s="986"/>
      <c r="Q13" s="986"/>
      <c r="R13" s="986"/>
      <c r="S13" s="986"/>
      <c r="T13" s="986"/>
      <c r="U13" s="986"/>
      <c r="V13" s="986"/>
      <c r="W13" s="986"/>
      <c r="X13" s="986"/>
      <c r="Y13" s="986"/>
      <c r="Z13" s="986"/>
      <c r="AA13" s="986"/>
      <c r="AB13" s="986"/>
      <c r="AC13" s="986"/>
    </row>
    <row r="14" spans="1:29" x14ac:dyDescent="0.15">
      <c r="A14" s="986"/>
      <c r="B14" s="986" t="s">
        <v>350</v>
      </c>
      <c r="C14" s="1006">
        <v>834</v>
      </c>
      <c r="D14" s="1006">
        <v>1120</v>
      </c>
      <c r="E14" s="1006">
        <v>1414</v>
      </c>
      <c r="F14" s="1006">
        <v>385</v>
      </c>
      <c r="G14" s="1006">
        <v>418</v>
      </c>
      <c r="H14" s="1006">
        <v>449</v>
      </c>
      <c r="I14" s="1006">
        <v>433</v>
      </c>
      <c r="J14" s="1006">
        <v>1685</v>
      </c>
      <c r="K14" s="986"/>
      <c r="L14" s="986"/>
      <c r="M14" s="986"/>
      <c r="N14" s="986"/>
      <c r="O14" s="986"/>
      <c r="P14" s="986"/>
      <c r="Q14" s="986"/>
      <c r="R14" s="986"/>
      <c r="S14" s="986"/>
      <c r="T14" s="986"/>
      <c r="U14" s="986"/>
      <c r="V14" s="986"/>
      <c r="W14" s="986"/>
      <c r="X14" s="986"/>
    </row>
    <row r="15" spans="1:29" x14ac:dyDescent="0.15">
      <c r="A15" s="986"/>
      <c r="B15" s="986" t="s">
        <v>329</v>
      </c>
      <c r="C15" s="1006">
        <v>-17</v>
      </c>
      <c r="D15" s="1006">
        <v>-57</v>
      </c>
      <c r="E15" s="1006">
        <v>-136</v>
      </c>
      <c r="F15" s="1006">
        <v>-56</v>
      </c>
      <c r="G15" s="1006">
        <v>-52</v>
      </c>
      <c r="H15" s="1006">
        <v>-26</v>
      </c>
      <c r="I15" s="1006">
        <v>-5</v>
      </c>
      <c r="J15" s="1006">
        <v>-139</v>
      </c>
      <c r="K15" s="986"/>
      <c r="L15" s="986"/>
      <c r="M15" s="986"/>
      <c r="N15" s="986"/>
      <c r="O15" s="986"/>
      <c r="P15" s="986"/>
      <c r="Q15" s="986"/>
      <c r="R15" s="986"/>
      <c r="S15" s="986"/>
      <c r="T15" s="986"/>
      <c r="U15" s="986"/>
      <c r="V15" s="986"/>
      <c r="W15" s="986"/>
      <c r="X15" s="986"/>
    </row>
    <row r="16" spans="1:29" x14ac:dyDescent="0.15">
      <c r="A16" s="986"/>
      <c r="B16" s="986" t="s">
        <v>323</v>
      </c>
      <c r="C16" s="1014">
        <v>504</v>
      </c>
      <c r="D16" s="1014">
        <v>616</v>
      </c>
      <c r="E16" s="1014">
        <v>848</v>
      </c>
      <c r="F16" s="1014">
        <v>234</v>
      </c>
      <c r="G16" s="1014">
        <v>258</v>
      </c>
      <c r="H16" s="1014">
        <v>248</v>
      </c>
      <c r="I16" s="1014">
        <v>63</v>
      </c>
      <c r="J16" s="1014">
        <v>803</v>
      </c>
      <c r="K16" s="986"/>
      <c r="L16" s="986"/>
      <c r="M16" s="986"/>
      <c r="N16" s="986"/>
      <c r="O16" s="986"/>
      <c r="P16" s="986"/>
      <c r="Q16" s="986"/>
      <c r="R16" s="986"/>
      <c r="S16" s="986"/>
      <c r="T16" s="986"/>
      <c r="U16" s="986"/>
      <c r="V16" s="986"/>
      <c r="W16" s="986"/>
      <c r="X16" s="986"/>
    </row>
    <row r="17" spans="1:24" x14ac:dyDescent="0.15">
      <c r="A17" s="986"/>
      <c r="B17" s="986" t="s">
        <v>351</v>
      </c>
      <c r="C17" s="1006">
        <v>1321</v>
      </c>
      <c r="D17" s="1006">
        <v>1679</v>
      </c>
      <c r="E17" s="1006">
        <v>2126</v>
      </c>
      <c r="F17" s="1006">
        <v>563</v>
      </c>
      <c r="G17" s="1006">
        <v>624</v>
      </c>
      <c r="H17" s="1006">
        <v>671</v>
      </c>
      <c r="I17" s="1006">
        <v>491</v>
      </c>
      <c r="J17" s="1006">
        <v>2349</v>
      </c>
      <c r="K17" s="986"/>
      <c r="L17" s="986"/>
      <c r="M17" s="986"/>
      <c r="N17" s="986"/>
      <c r="O17" s="986"/>
      <c r="P17" s="986"/>
      <c r="Q17" s="986"/>
      <c r="R17" s="986"/>
      <c r="S17" s="986"/>
      <c r="T17" s="986"/>
      <c r="U17" s="986"/>
      <c r="V17" s="986"/>
      <c r="W17" s="986"/>
      <c r="X17" s="986"/>
    </row>
    <row r="18" spans="1:24" x14ac:dyDescent="0.15">
      <c r="A18" s="986"/>
      <c r="B18" s="986"/>
      <c r="C18" s="986"/>
      <c r="D18" s="986"/>
      <c r="E18" s="986"/>
      <c r="F18" s="986"/>
      <c r="G18" s="986"/>
      <c r="H18" s="986"/>
      <c r="I18" s="986"/>
      <c r="J18" s="986"/>
      <c r="K18" s="986"/>
      <c r="L18" s="986"/>
      <c r="M18" s="986"/>
      <c r="N18" s="986"/>
      <c r="O18" s="986"/>
      <c r="P18" s="986"/>
      <c r="Q18" s="986"/>
      <c r="R18" s="986"/>
      <c r="S18" s="986"/>
      <c r="T18" s="986"/>
      <c r="U18" s="986"/>
      <c r="V18" s="986"/>
      <c r="W18" s="986"/>
      <c r="X18" s="986"/>
    </row>
    <row r="19" spans="1:24" x14ac:dyDescent="0.15">
      <c r="A19" s="986"/>
      <c r="B19" s="986"/>
      <c r="C19" s="986"/>
      <c r="D19" s="986"/>
      <c r="E19" s="986"/>
      <c r="F19" s="986"/>
      <c r="G19" s="986"/>
      <c r="H19" s="986"/>
      <c r="I19" s="986"/>
      <c r="J19" s="986"/>
      <c r="K19" s="986"/>
      <c r="L19" s="986"/>
      <c r="M19" s="986"/>
      <c r="N19" s="986"/>
      <c r="O19" s="986"/>
      <c r="P19" s="986"/>
      <c r="Q19" s="986"/>
      <c r="R19" s="986"/>
      <c r="S19" s="986"/>
      <c r="T19" s="986"/>
      <c r="U19" s="986"/>
      <c r="V19" s="986"/>
      <c r="W19" s="986"/>
      <c r="X19" s="986"/>
    </row>
    <row r="20" spans="1:24" x14ac:dyDescent="0.15">
      <c r="A20" s="986"/>
      <c r="B20" s="986"/>
      <c r="C20" s="986"/>
      <c r="D20" s="986"/>
      <c r="E20" s="986"/>
      <c r="F20" s="986"/>
      <c r="G20" s="986"/>
      <c r="H20" s="986"/>
      <c r="I20" s="986"/>
      <c r="J20" s="986"/>
      <c r="K20" s="986"/>
      <c r="L20" s="986"/>
      <c r="M20" s="986"/>
      <c r="N20" s="986"/>
      <c r="O20" s="986"/>
      <c r="P20" s="986"/>
      <c r="Q20" s="986"/>
      <c r="R20" s="986"/>
      <c r="S20" s="986"/>
      <c r="T20" s="986"/>
      <c r="U20" s="986"/>
      <c r="V20" s="986"/>
      <c r="W20" s="986"/>
      <c r="X20" s="986"/>
    </row>
    <row r="21" spans="1:24" x14ac:dyDescent="0.15">
      <c r="A21" s="986"/>
      <c r="B21" s="986"/>
      <c r="C21" s="986"/>
      <c r="D21" s="986"/>
      <c r="E21" s="986"/>
      <c r="F21" s="986"/>
      <c r="G21" s="986"/>
      <c r="H21" s="986"/>
      <c r="I21" s="986"/>
      <c r="J21" s="986"/>
      <c r="K21" s="986"/>
      <c r="L21" s="986"/>
      <c r="M21" s="986"/>
      <c r="N21" s="986"/>
      <c r="O21" s="986"/>
      <c r="P21" s="986"/>
      <c r="Q21" s="986"/>
      <c r="R21" s="986"/>
      <c r="S21" s="986"/>
      <c r="T21" s="986"/>
      <c r="U21" s="986"/>
      <c r="V21" s="986"/>
      <c r="W21" s="986"/>
      <c r="X21" s="986"/>
    </row>
    <row r="22" spans="1:24" x14ac:dyDescent="0.15">
      <c r="A22" s="986"/>
      <c r="B22" s="987" t="s">
        <v>352</v>
      </c>
      <c r="C22" s="986"/>
      <c r="D22" s="986"/>
      <c r="E22" s="986"/>
      <c r="F22" s="986"/>
      <c r="G22" s="986"/>
      <c r="H22" s="986"/>
      <c r="I22" s="986"/>
      <c r="J22" s="986"/>
      <c r="K22" s="986"/>
      <c r="L22" s="987" t="s">
        <v>356</v>
      </c>
      <c r="M22" s="986"/>
      <c r="N22" s="986"/>
      <c r="O22" s="986"/>
      <c r="P22" s="986"/>
      <c r="Q22" s="986"/>
      <c r="R22" s="986"/>
      <c r="S22" s="986"/>
      <c r="T22" s="986"/>
      <c r="U22" s="986"/>
      <c r="V22" s="986"/>
      <c r="W22" s="986"/>
      <c r="X22" s="986"/>
    </row>
    <row r="23" spans="1:24" x14ac:dyDescent="0.15">
      <c r="A23" s="986"/>
      <c r="B23" s="986"/>
      <c r="C23" s="986"/>
      <c r="D23" s="986"/>
      <c r="E23" s="986"/>
      <c r="F23" s="986"/>
      <c r="G23" s="986"/>
      <c r="H23" s="986"/>
      <c r="I23" s="986"/>
      <c r="J23" s="986"/>
      <c r="K23" s="986"/>
      <c r="L23" s="986"/>
      <c r="M23" s="986"/>
      <c r="N23" s="986"/>
      <c r="O23" s="986"/>
      <c r="P23" s="986"/>
      <c r="Q23" s="986"/>
      <c r="R23" s="986"/>
      <c r="S23" s="986"/>
      <c r="T23" s="986"/>
      <c r="U23" s="986"/>
      <c r="V23" s="986"/>
      <c r="W23" s="986"/>
      <c r="X23" s="986"/>
    </row>
    <row r="24" spans="1:24" ht="12.75" customHeight="1" x14ac:dyDescent="0.15">
      <c r="A24" s="986"/>
      <c r="B24" s="986"/>
      <c r="C24" s="990">
        <v>2012</v>
      </c>
      <c r="D24" s="990">
        <v>2013</v>
      </c>
      <c r="E24" s="990">
        <v>2014</v>
      </c>
      <c r="F24" s="1108">
        <v>2015</v>
      </c>
      <c r="G24" s="1108"/>
      <c r="H24" s="1108"/>
      <c r="I24" s="1108"/>
      <c r="J24" s="1108"/>
      <c r="K24" s="986"/>
      <c r="L24" s="986"/>
      <c r="M24" s="1108">
        <v>2015</v>
      </c>
      <c r="N24" s="1108"/>
      <c r="O24" s="1108"/>
      <c r="P24" s="1108"/>
      <c r="Q24" s="1108"/>
      <c r="R24" s="1109">
        <v>2016</v>
      </c>
      <c r="S24" s="1109"/>
      <c r="U24" s="1018" t="s">
        <v>357</v>
      </c>
      <c r="V24" s="986"/>
      <c r="W24" s="986"/>
      <c r="X24" s="986"/>
    </row>
    <row r="25" spans="1:24" x14ac:dyDescent="0.15">
      <c r="A25" s="986"/>
      <c r="B25" s="986"/>
      <c r="C25" s="986"/>
      <c r="D25" s="986"/>
      <c r="E25" s="986"/>
      <c r="F25" s="995" t="s">
        <v>313</v>
      </c>
      <c r="G25" s="995" t="s">
        <v>314</v>
      </c>
      <c r="H25" s="995" t="s">
        <v>315</v>
      </c>
      <c r="I25" s="995" t="s">
        <v>316</v>
      </c>
      <c r="J25" s="995" t="s">
        <v>317</v>
      </c>
      <c r="K25" s="986"/>
      <c r="L25" s="986"/>
      <c r="M25" s="995" t="s">
        <v>313</v>
      </c>
      <c r="N25" s="995" t="s">
        <v>314</v>
      </c>
      <c r="O25" s="995" t="s">
        <v>315</v>
      </c>
      <c r="P25" s="995" t="s">
        <v>316</v>
      </c>
      <c r="Q25" s="1027" t="s">
        <v>358</v>
      </c>
      <c r="R25" s="995" t="s">
        <v>359</v>
      </c>
      <c r="S25" s="1023" t="s">
        <v>362</v>
      </c>
      <c r="U25" s="995" t="s">
        <v>362</v>
      </c>
      <c r="V25" s="986"/>
      <c r="W25" s="986"/>
      <c r="X25" s="986"/>
    </row>
    <row r="26" spans="1:24" x14ac:dyDescent="0.15">
      <c r="A26" s="986"/>
      <c r="B26" s="986"/>
      <c r="C26" s="1000"/>
      <c r="D26" s="1000"/>
      <c r="E26" s="1000"/>
      <c r="F26" s="1000"/>
      <c r="G26" s="1000"/>
      <c r="H26" s="1000"/>
      <c r="I26" s="1000"/>
      <c r="J26" s="1000"/>
      <c r="K26" s="986"/>
      <c r="Q26" s="1024"/>
      <c r="V26" s="986"/>
      <c r="W26" s="986"/>
      <c r="X26" s="986"/>
    </row>
    <row r="27" spans="1:24" x14ac:dyDescent="0.15">
      <c r="A27" s="986"/>
      <c r="B27" s="987" t="s">
        <v>77</v>
      </c>
      <c r="C27" s="1002">
        <v>722</v>
      </c>
      <c r="D27" s="1002">
        <v>891</v>
      </c>
      <c r="E27" s="1002">
        <v>1468</v>
      </c>
      <c r="F27" s="1002">
        <v>368</v>
      </c>
      <c r="G27" s="1002">
        <v>351</v>
      </c>
      <c r="H27" s="1002">
        <v>340</v>
      </c>
      <c r="I27" s="1002">
        <v>271</v>
      </c>
      <c r="J27" s="1002">
        <v>1330</v>
      </c>
      <c r="K27" s="986"/>
      <c r="L27" s="986" t="s">
        <v>360</v>
      </c>
      <c r="M27" s="1006">
        <v>447</v>
      </c>
      <c r="N27" s="1006">
        <v>482</v>
      </c>
      <c r="O27" s="1006">
        <v>514</v>
      </c>
      <c r="P27" s="1006">
        <v>515</v>
      </c>
      <c r="Q27" s="1025">
        <v>1958</v>
      </c>
      <c r="R27" s="1006">
        <v>632</v>
      </c>
      <c r="S27" s="1006">
        <v>716</v>
      </c>
      <c r="U27" s="1006">
        <v>2377</v>
      </c>
      <c r="V27" s="986"/>
      <c r="W27" s="986"/>
      <c r="X27" s="986"/>
    </row>
    <row r="28" spans="1:24" x14ac:dyDescent="0.15">
      <c r="A28" s="986"/>
      <c r="B28" s="986" t="s">
        <v>353</v>
      </c>
      <c r="C28" s="1014">
        <v>-249</v>
      </c>
      <c r="D28" s="1014">
        <v>-209</v>
      </c>
      <c r="E28" s="1014">
        <v>-325</v>
      </c>
      <c r="F28" s="1014">
        <v>-80</v>
      </c>
      <c r="G28" s="1014">
        <v>-89</v>
      </c>
      <c r="H28" s="1014">
        <v>-74</v>
      </c>
      <c r="I28" s="1014">
        <v>-91</v>
      </c>
      <c r="J28" s="1014">
        <v>-334</v>
      </c>
      <c r="K28" s="986"/>
      <c r="L28" s="986" t="s">
        <v>329</v>
      </c>
      <c r="M28" s="1006">
        <v>-57</v>
      </c>
      <c r="N28" s="1006">
        <v>-53</v>
      </c>
      <c r="O28" s="1006">
        <v>-26</v>
      </c>
      <c r="P28" s="1006">
        <v>-5</v>
      </c>
      <c r="Q28" s="1025">
        <v>-141</v>
      </c>
      <c r="R28" s="1006"/>
      <c r="S28" s="1006"/>
      <c r="U28" s="1006">
        <v>-31</v>
      </c>
      <c r="V28" s="986"/>
      <c r="W28" s="986"/>
      <c r="X28" s="986"/>
    </row>
    <row r="29" spans="1:24" x14ac:dyDescent="0.15">
      <c r="A29" s="994"/>
      <c r="B29" s="986" t="s">
        <v>354</v>
      </c>
      <c r="C29" s="1006">
        <v>473</v>
      </c>
      <c r="D29" s="1006">
        <v>682</v>
      </c>
      <c r="E29" s="1006">
        <v>1143</v>
      </c>
      <c r="F29" s="1006">
        <v>288</v>
      </c>
      <c r="G29" s="1006">
        <v>262</v>
      </c>
      <c r="H29" s="1006">
        <v>266</v>
      </c>
      <c r="I29" s="1006">
        <v>180</v>
      </c>
      <c r="J29" s="1006">
        <v>996</v>
      </c>
      <c r="K29" s="986"/>
      <c r="L29" s="986" t="s">
        <v>323</v>
      </c>
      <c r="M29" s="1013">
        <v>294</v>
      </c>
      <c r="N29" s="1013">
        <v>320</v>
      </c>
      <c r="O29" s="1013">
        <v>308</v>
      </c>
      <c r="P29" s="1013">
        <v>112</v>
      </c>
      <c r="Q29" s="1026">
        <v>1034</v>
      </c>
      <c r="R29" s="1013"/>
      <c r="S29" s="1013"/>
      <c r="U29" s="1013">
        <v>420</v>
      </c>
      <c r="V29" s="986"/>
      <c r="W29" s="986"/>
      <c r="X29" s="986"/>
    </row>
    <row r="30" spans="1:24" x14ac:dyDescent="0.15">
      <c r="A30" s="994"/>
      <c r="B30" s="986" t="s">
        <v>323</v>
      </c>
      <c r="C30" s="1014">
        <v>227</v>
      </c>
      <c r="D30" s="1014">
        <v>170</v>
      </c>
      <c r="E30" s="1014">
        <v>255</v>
      </c>
      <c r="F30" s="1014">
        <v>84</v>
      </c>
      <c r="G30" s="1014">
        <v>194</v>
      </c>
      <c r="H30" s="1014">
        <v>118</v>
      </c>
      <c r="I30" s="1014"/>
      <c r="J30" s="1014">
        <v>396</v>
      </c>
      <c r="K30" s="986"/>
      <c r="L30" s="986" t="s">
        <v>361</v>
      </c>
      <c r="M30" s="1006">
        <v>684</v>
      </c>
      <c r="N30" s="1006">
        <v>749</v>
      </c>
      <c r="O30" s="1006">
        <v>796</v>
      </c>
      <c r="P30" s="1006">
        <v>622</v>
      </c>
      <c r="Q30" s="1025">
        <v>2851</v>
      </c>
      <c r="R30" s="1006">
        <v>632</v>
      </c>
      <c r="S30" s="1006">
        <v>716</v>
      </c>
      <c r="U30" s="1006">
        <v>2766</v>
      </c>
      <c r="V30" s="986"/>
      <c r="W30" s="986"/>
      <c r="X30" s="986"/>
    </row>
    <row r="31" spans="1:24" x14ac:dyDescent="0.15">
      <c r="A31" s="994"/>
      <c r="B31" s="986" t="s">
        <v>355</v>
      </c>
      <c r="C31" s="1006">
        <v>700</v>
      </c>
      <c r="D31" s="1006">
        <v>852</v>
      </c>
      <c r="E31" s="1006">
        <v>1398</v>
      </c>
      <c r="F31" s="1006">
        <v>372</v>
      </c>
      <c r="G31" s="1006">
        <v>456</v>
      </c>
      <c r="H31" s="1006">
        <v>384</v>
      </c>
      <c r="I31" s="1006">
        <v>180</v>
      </c>
      <c r="J31" s="1006">
        <v>1392</v>
      </c>
      <c r="K31" s="986"/>
      <c r="L31" s="986"/>
      <c r="M31" s="986"/>
      <c r="N31" s="986"/>
      <c r="O31" s="986"/>
      <c r="P31" s="986"/>
      <c r="Q31" s="986"/>
      <c r="R31" s="986"/>
      <c r="S31" s="986"/>
      <c r="T31" s="986"/>
      <c r="U31" s="986"/>
      <c r="V31" s="986"/>
      <c r="W31" s="986"/>
      <c r="X31" s="986"/>
    </row>
    <row r="32" spans="1:24" x14ac:dyDescent="0.15">
      <c r="A32" s="994"/>
      <c r="B32" s="994"/>
      <c r="C32" s="1015"/>
      <c r="D32" s="1015"/>
      <c r="E32" s="1015"/>
      <c r="F32" s="1015"/>
      <c r="G32" s="1015"/>
      <c r="H32" s="1015"/>
      <c r="I32" s="1016"/>
      <c r="J32" s="1016"/>
    </row>
    <row r="33" spans="1:10" x14ac:dyDescent="0.15">
      <c r="A33" s="994"/>
      <c r="B33" s="994"/>
      <c r="C33" s="1017"/>
      <c r="D33" s="1017"/>
      <c r="E33" s="1017"/>
      <c r="F33" s="1017"/>
      <c r="G33" s="1017"/>
      <c r="H33" s="1017"/>
      <c r="I33" s="1016"/>
      <c r="J33" s="1016"/>
    </row>
    <row r="34" spans="1:10" x14ac:dyDescent="0.15">
      <c r="A34" s="1011"/>
      <c r="B34" s="994"/>
      <c r="C34" s="1015"/>
      <c r="D34" s="1015"/>
      <c r="E34" s="1015"/>
      <c r="F34" s="1015"/>
      <c r="G34" s="1015"/>
      <c r="H34" s="1015"/>
      <c r="I34" s="1016"/>
      <c r="J34" s="1016"/>
    </row>
  </sheetData>
  <mergeCells count="4">
    <mergeCell ref="F4:J4"/>
    <mergeCell ref="F24:J24"/>
    <mergeCell ref="M24:Q24"/>
    <mergeCell ref="R24:S24"/>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AL62"/>
  <sheetViews>
    <sheetView workbookViewId="0">
      <pane xSplit="1" ySplit="4" topLeftCell="W5" activePane="bottomRight" state="frozen"/>
      <selection pane="topRight" activeCell="B1" sqref="B1"/>
      <selection pane="bottomLeft" activeCell="A5" sqref="A5"/>
      <selection pane="bottomRight" activeCell="AC47" sqref="AC47"/>
    </sheetView>
  </sheetViews>
  <sheetFormatPr baseColWidth="10" defaultColWidth="8.83203125" defaultRowHeight="13" outlineLevelCol="1" x14ac:dyDescent="0.15"/>
  <cols>
    <col min="1" max="1" width="34.5" customWidth="1"/>
    <col min="2" max="6" width="9.1640625" hidden="1" customWidth="1"/>
    <col min="7" max="7" width="9.1640625" style="190" hidden="1" customWidth="1"/>
    <col min="8" max="8" width="9.1640625" style="176" hidden="1" customWidth="1"/>
    <col min="9" max="9" width="9.1640625" style="270" hidden="1" customWidth="1"/>
    <col min="10" max="13" width="9.1640625" style="271" hidden="1" customWidth="1"/>
    <col min="14" max="17" width="9.1640625" style="271" hidden="1" customWidth="1" outlineLevel="1"/>
    <col min="18" max="29" width="9.1640625" style="271" customWidth="1" outlineLevel="1"/>
    <col min="30" max="30" width="2.6640625" customWidth="1"/>
    <col min="31" max="31" width="9.1640625" customWidth="1"/>
    <col min="32" max="32" width="9.1640625" style="270" customWidth="1"/>
    <col min="33" max="35" width="9.1640625" style="271" customWidth="1"/>
    <col min="36" max="36" width="9.1640625" customWidth="1"/>
    <col min="37" max="37" width="9.1640625" style="271" hidden="1" customWidth="1"/>
    <col min="38" max="38" width="9.1640625" style="271" customWidth="1"/>
  </cols>
  <sheetData>
    <row r="1" spans="1:38" ht="14" x14ac:dyDescent="0.15">
      <c r="A1" s="1" t="s">
        <v>0</v>
      </c>
    </row>
    <row r="2" spans="1:38" ht="15" thickBot="1" x14ac:dyDescent="0.2">
      <c r="A2" s="1" t="s">
        <v>118</v>
      </c>
    </row>
    <row r="3" spans="1:38" s="3" customFormat="1" ht="14.25" customHeight="1" thickBot="1" x14ac:dyDescent="0.2">
      <c r="A3" s="13" t="s">
        <v>7</v>
      </c>
      <c r="B3" s="14" t="s">
        <v>8</v>
      </c>
      <c r="C3" s="27" t="s">
        <v>1</v>
      </c>
      <c r="D3" s="27" t="s">
        <v>2</v>
      </c>
      <c r="E3" s="28" t="s">
        <v>19</v>
      </c>
      <c r="F3" s="14" t="s">
        <v>117</v>
      </c>
      <c r="G3" s="27" t="s">
        <v>126</v>
      </c>
      <c r="H3" s="27" t="s">
        <v>135</v>
      </c>
      <c r="I3" s="28" t="s">
        <v>137</v>
      </c>
      <c r="J3" s="14" t="s">
        <v>144</v>
      </c>
      <c r="K3" s="27" t="s">
        <v>148</v>
      </c>
      <c r="L3" s="27" t="s">
        <v>149</v>
      </c>
      <c r="M3" s="28" t="s">
        <v>150</v>
      </c>
      <c r="N3" s="342" t="s">
        <v>218</v>
      </c>
      <c r="O3" s="27" t="s">
        <v>219</v>
      </c>
      <c r="P3" s="269" t="s">
        <v>220</v>
      </c>
      <c r="Q3" s="179" t="s">
        <v>221</v>
      </c>
      <c r="R3" s="342" t="s">
        <v>228</v>
      </c>
      <c r="S3" s="269" t="s">
        <v>229</v>
      </c>
      <c r="T3" s="269" t="s">
        <v>230</v>
      </c>
      <c r="U3" s="179" t="s">
        <v>231</v>
      </c>
      <c r="V3" s="473" t="s">
        <v>244</v>
      </c>
      <c r="W3" s="474" t="s">
        <v>245</v>
      </c>
      <c r="X3" s="183" t="s">
        <v>246</v>
      </c>
      <c r="Y3" s="179" t="s">
        <v>247</v>
      </c>
      <c r="Z3" s="473" t="s">
        <v>296</v>
      </c>
      <c r="AA3" s="474" t="s">
        <v>297</v>
      </c>
      <c r="AB3" s="183" t="s">
        <v>298</v>
      </c>
      <c r="AC3" s="179" t="s">
        <v>299</v>
      </c>
      <c r="AE3" s="15">
        <v>2010</v>
      </c>
      <c r="AF3" s="15">
        <v>2011</v>
      </c>
      <c r="AG3" s="15">
        <v>2012</v>
      </c>
      <c r="AH3" s="15">
        <v>2013</v>
      </c>
      <c r="AI3" s="15">
        <v>2014</v>
      </c>
      <c r="AJ3" s="15">
        <v>2015</v>
      </c>
      <c r="AK3" s="15">
        <v>2016</v>
      </c>
      <c r="AL3" s="15">
        <v>2016</v>
      </c>
    </row>
    <row r="4" spans="1:38" s="2" customFormat="1" ht="14.25" customHeight="1" x14ac:dyDescent="0.15">
      <c r="A4" s="6"/>
      <c r="B4" s="4"/>
      <c r="C4" s="25"/>
      <c r="D4" s="25"/>
      <c r="E4" s="29"/>
      <c r="F4" s="140"/>
      <c r="G4" s="7"/>
      <c r="H4" s="31"/>
      <c r="I4" s="137"/>
      <c r="J4" s="140"/>
      <c r="K4" s="7"/>
      <c r="L4" s="31"/>
      <c r="M4" s="137"/>
      <c r="N4" s="140"/>
      <c r="O4" s="31"/>
      <c r="P4" s="31"/>
      <c r="Q4" s="137"/>
      <c r="R4" s="140"/>
      <c r="S4" s="31"/>
      <c r="T4" s="31"/>
      <c r="U4" s="137"/>
      <c r="V4" s="140"/>
      <c r="W4" s="757"/>
      <c r="X4" s="31"/>
      <c r="Y4" s="137"/>
      <c r="Z4" s="140"/>
      <c r="AA4" s="757"/>
      <c r="AB4" s="31"/>
      <c r="AC4" s="137"/>
      <c r="AE4" s="5"/>
      <c r="AF4" s="5"/>
      <c r="AG4" s="5"/>
      <c r="AH4" s="5"/>
      <c r="AI4" s="5"/>
      <c r="AJ4" s="5"/>
      <c r="AK4" s="5"/>
      <c r="AL4" s="5"/>
    </row>
    <row r="5" spans="1:38" s="2" customFormat="1" ht="13.75" customHeight="1" x14ac:dyDescent="0.15">
      <c r="A5" s="11" t="s">
        <v>9</v>
      </c>
      <c r="B5" s="107">
        <v>1085</v>
      </c>
      <c r="C5" s="108">
        <v>1119</v>
      </c>
      <c r="D5" s="108">
        <v>1120</v>
      </c>
      <c r="E5" s="109">
        <v>1078</v>
      </c>
      <c r="F5" s="223">
        <v>1082</v>
      </c>
      <c r="G5" s="191">
        <v>1121</v>
      </c>
      <c r="H5" s="108">
        <v>1060</v>
      </c>
      <c r="I5" s="274">
        <v>931</v>
      </c>
      <c r="J5" s="223">
        <v>978</v>
      </c>
      <c r="K5" s="191">
        <v>1094</v>
      </c>
      <c r="L5" s="108">
        <v>1170</v>
      </c>
      <c r="M5" s="274">
        <v>1116</v>
      </c>
      <c r="N5" s="223">
        <v>1085</v>
      </c>
      <c r="O5" s="108">
        <v>1188</v>
      </c>
      <c r="P5" s="108">
        <v>1249</v>
      </c>
      <c r="Q5" s="274">
        <v>1293</v>
      </c>
      <c r="R5" s="223">
        <v>1246</v>
      </c>
      <c r="S5" s="108">
        <v>1349</v>
      </c>
      <c r="T5" s="108">
        <v>1515</v>
      </c>
      <c r="U5" s="274">
        <v>1537</v>
      </c>
      <c r="V5" s="223">
        <v>1467</v>
      </c>
      <c r="W5" s="758">
        <v>1506</v>
      </c>
      <c r="X5" s="108">
        <v>1522</v>
      </c>
      <c r="Y5" s="274">
        <v>1606</v>
      </c>
      <c r="Z5" s="223">
        <v>2224</v>
      </c>
      <c r="AA5" s="758">
        <v>2365</v>
      </c>
      <c r="AB5" s="108">
        <v>2469</v>
      </c>
      <c r="AC5" s="274">
        <v>2440</v>
      </c>
      <c r="AD5" s="84"/>
      <c r="AE5" s="110">
        <v>4402</v>
      </c>
      <c r="AF5" s="110">
        <v>4194</v>
      </c>
      <c r="AG5" s="110">
        <v>4358</v>
      </c>
      <c r="AH5" s="110">
        <v>4815</v>
      </c>
      <c r="AI5" s="110">
        <f>SUM(R5:U5)</f>
        <v>5647</v>
      </c>
      <c r="AJ5" s="110">
        <v>6101</v>
      </c>
      <c r="AK5" s="110"/>
      <c r="AL5" s="110">
        <f>SUM(Z5:AC5)</f>
        <v>9498</v>
      </c>
    </row>
    <row r="6" spans="1:38" s="2" customFormat="1" ht="13.75" customHeight="1" x14ac:dyDescent="0.15">
      <c r="A6" s="12" t="s">
        <v>22</v>
      </c>
      <c r="B6" s="89">
        <v>-679</v>
      </c>
      <c r="C6" s="59">
        <v>-673</v>
      </c>
      <c r="D6" s="59">
        <v>-644</v>
      </c>
      <c r="E6" s="90">
        <v>-583</v>
      </c>
      <c r="F6" s="224">
        <v>-576</v>
      </c>
      <c r="G6" s="58">
        <v>-598</v>
      </c>
      <c r="H6" s="74">
        <v>-572</v>
      </c>
      <c r="I6" s="286">
        <v>-542</v>
      </c>
      <c r="J6" s="224">
        <v>-554</v>
      </c>
      <c r="K6" s="58">
        <v>-556</v>
      </c>
      <c r="L6" s="74">
        <v>-634</v>
      </c>
      <c r="M6" s="286">
        <v>-626</v>
      </c>
      <c r="N6" s="224">
        <v>-602</v>
      </c>
      <c r="O6" s="74">
        <v>-653</v>
      </c>
      <c r="P6" s="74">
        <v>-679</v>
      </c>
      <c r="Q6" s="286">
        <v>-704</v>
      </c>
      <c r="R6" s="224">
        <v>-661</v>
      </c>
      <c r="S6" s="74">
        <v>-711</v>
      </c>
      <c r="T6" s="74">
        <v>-802</v>
      </c>
      <c r="U6" s="286">
        <v>-833</v>
      </c>
      <c r="V6" s="226">
        <v>-763</v>
      </c>
      <c r="W6" s="759">
        <v>-782</v>
      </c>
      <c r="X6" s="74">
        <v>-782</v>
      </c>
      <c r="Y6" s="286">
        <v>-987</v>
      </c>
      <c r="Z6" s="226">
        <v>-1627</v>
      </c>
      <c r="AA6" s="759">
        <v>-1266</v>
      </c>
      <c r="AB6" s="74">
        <v>-1285</v>
      </c>
      <c r="AC6" s="286">
        <v>-1251</v>
      </c>
      <c r="AD6" s="84"/>
      <c r="AE6" s="57">
        <v>-2579</v>
      </c>
      <c r="AF6" s="57">
        <v>-2288</v>
      </c>
      <c r="AG6" s="57">
        <v>-2370</v>
      </c>
      <c r="AH6" s="57">
        <v>-2638</v>
      </c>
      <c r="AI6" s="57">
        <f>SUM(R6:U6)</f>
        <v>-3007</v>
      </c>
      <c r="AJ6" s="57">
        <v>-3314</v>
      </c>
      <c r="AK6" s="57"/>
      <c r="AL6" s="57">
        <f>SUM(Z6:AC6)</f>
        <v>-5429</v>
      </c>
    </row>
    <row r="7" spans="1:38" s="2" customFormat="1" ht="10.25" customHeight="1" x14ac:dyDescent="0.15">
      <c r="A7" s="12"/>
      <c r="B7" s="83"/>
      <c r="C7" s="56"/>
      <c r="D7" s="56"/>
      <c r="E7" s="85"/>
      <c r="F7" s="225"/>
      <c r="G7" s="55"/>
      <c r="H7" s="56"/>
      <c r="I7" s="259"/>
      <c r="J7" s="225"/>
      <c r="K7" s="55"/>
      <c r="L7" s="56"/>
      <c r="M7" s="259"/>
      <c r="N7" s="225"/>
      <c r="O7" s="56"/>
      <c r="P7" s="56"/>
      <c r="Q7" s="259"/>
      <c r="R7" s="225"/>
      <c r="S7" s="56"/>
      <c r="T7" s="56"/>
      <c r="U7" s="259"/>
      <c r="V7" s="225"/>
      <c r="W7" s="263"/>
      <c r="X7" s="56"/>
      <c r="Y7" s="259"/>
      <c r="Z7" s="225"/>
      <c r="AA7" s="263"/>
      <c r="AB7" s="56"/>
      <c r="AC7" s="259"/>
      <c r="AD7" s="84"/>
      <c r="AE7" s="51"/>
      <c r="AF7" s="51"/>
      <c r="AG7" s="51"/>
      <c r="AH7" s="51"/>
      <c r="AI7" s="51"/>
      <c r="AJ7" s="51"/>
      <c r="AK7" s="51"/>
      <c r="AL7" s="51"/>
    </row>
    <row r="8" spans="1:38" s="2" customFormat="1" ht="13.75" customHeight="1" x14ac:dyDescent="0.15">
      <c r="A8" s="11" t="s">
        <v>10</v>
      </c>
      <c r="B8" s="107">
        <v>406</v>
      </c>
      <c r="C8" s="108">
        <v>446</v>
      </c>
      <c r="D8" s="108">
        <v>476</v>
      </c>
      <c r="E8" s="109">
        <v>495</v>
      </c>
      <c r="F8" s="223">
        <v>506</v>
      </c>
      <c r="G8" s="191">
        <v>523</v>
      </c>
      <c r="H8" s="108">
        <v>488</v>
      </c>
      <c r="I8" s="274">
        <v>389</v>
      </c>
      <c r="J8" s="223">
        <v>424</v>
      </c>
      <c r="K8" s="191">
        <v>538</v>
      </c>
      <c r="L8" s="108">
        <v>536</v>
      </c>
      <c r="M8" s="274">
        <v>490</v>
      </c>
      <c r="N8" s="223">
        <v>483</v>
      </c>
      <c r="O8" s="108">
        <v>535</v>
      </c>
      <c r="P8" s="108">
        <v>570</v>
      </c>
      <c r="Q8" s="274">
        <v>589</v>
      </c>
      <c r="R8" s="223">
        <v>585</v>
      </c>
      <c r="S8" s="108">
        <v>638</v>
      </c>
      <c r="T8" s="108">
        <v>713</v>
      </c>
      <c r="U8" s="274">
        <v>704</v>
      </c>
      <c r="V8" s="223">
        <v>704</v>
      </c>
      <c r="W8" s="758">
        <v>724</v>
      </c>
      <c r="X8" s="108">
        <v>740</v>
      </c>
      <c r="Y8" s="274">
        <v>619</v>
      </c>
      <c r="Z8" s="223">
        <v>597</v>
      </c>
      <c r="AA8" s="758">
        <v>1099</v>
      </c>
      <c r="AB8" s="108">
        <v>1184</v>
      </c>
      <c r="AC8" s="274">
        <v>1189</v>
      </c>
      <c r="AD8" s="84"/>
      <c r="AE8" s="110">
        <v>1823</v>
      </c>
      <c r="AF8" s="110">
        <v>1906</v>
      </c>
      <c r="AG8" s="110">
        <v>1988</v>
      </c>
      <c r="AH8" s="110">
        <v>2177</v>
      </c>
      <c r="AI8" s="110">
        <f>SUM(R8:U8)</f>
        <v>2640</v>
      </c>
      <c r="AJ8" s="110">
        <v>2787</v>
      </c>
      <c r="AK8" s="110"/>
      <c r="AL8" s="110">
        <f>SUM(Z8:AC8)</f>
        <v>4069</v>
      </c>
    </row>
    <row r="9" spans="1:38" s="2" customFormat="1" ht="10.25" customHeight="1" x14ac:dyDescent="0.15">
      <c r="A9" s="12"/>
      <c r="B9" s="83"/>
      <c r="C9" s="56"/>
      <c r="D9" s="56"/>
      <c r="E9" s="85"/>
      <c r="F9" s="225"/>
      <c r="G9" s="55"/>
      <c r="H9" s="56"/>
      <c r="I9" s="259"/>
      <c r="J9" s="225"/>
      <c r="K9" s="55"/>
      <c r="L9" s="56"/>
      <c r="M9" s="259"/>
      <c r="N9" s="225"/>
      <c r="O9" s="56"/>
      <c r="P9" s="56"/>
      <c r="Q9" s="259"/>
      <c r="R9" s="225"/>
      <c r="S9" s="56"/>
      <c r="T9" s="56"/>
      <c r="U9" s="259"/>
      <c r="V9" s="225"/>
      <c r="W9" s="263"/>
      <c r="X9" s="56"/>
      <c r="Y9" s="259"/>
      <c r="Z9" s="225"/>
      <c r="AA9" s="263"/>
      <c r="AB9" s="56"/>
      <c r="AC9" s="259"/>
      <c r="AD9" s="84"/>
      <c r="AE9" s="51"/>
      <c r="AF9" s="51"/>
      <c r="AG9" s="51"/>
      <c r="AH9" s="51"/>
      <c r="AI9" s="51"/>
      <c r="AJ9" s="51"/>
      <c r="AK9" s="51"/>
      <c r="AL9" s="51"/>
    </row>
    <row r="10" spans="1:38" s="2" customFormat="1" ht="13.75" customHeight="1" x14ac:dyDescent="0.15">
      <c r="A10" s="12" t="s">
        <v>102</v>
      </c>
      <c r="B10" s="83">
        <v>-151</v>
      </c>
      <c r="C10" s="56">
        <v>-133</v>
      </c>
      <c r="D10" s="56">
        <v>-146</v>
      </c>
      <c r="E10" s="85">
        <v>-138</v>
      </c>
      <c r="F10" s="225">
        <v>-154</v>
      </c>
      <c r="G10" s="55">
        <v>-165</v>
      </c>
      <c r="H10" s="56">
        <v>-165</v>
      </c>
      <c r="I10" s="259">
        <v>-151</v>
      </c>
      <c r="J10" s="225">
        <v>-148</v>
      </c>
      <c r="K10" s="55">
        <v>-156</v>
      </c>
      <c r="L10" s="56">
        <v>-153</v>
      </c>
      <c r="M10" s="259">
        <v>-171</v>
      </c>
      <c r="N10" s="225">
        <v>-153</v>
      </c>
      <c r="O10" s="56">
        <v>-155</v>
      </c>
      <c r="P10" s="56">
        <v>-163</v>
      </c>
      <c r="Q10" s="259">
        <v>-168</v>
      </c>
      <c r="R10" s="225">
        <v>-189</v>
      </c>
      <c r="S10" s="56">
        <v>-180</v>
      </c>
      <c r="T10" s="56">
        <v>-196</v>
      </c>
      <c r="U10" s="259">
        <v>-198</v>
      </c>
      <c r="V10" s="225">
        <v>-199</v>
      </c>
      <c r="W10" s="263">
        <v>-195</v>
      </c>
      <c r="X10" s="56">
        <v>-178</v>
      </c>
      <c r="Y10" s="259">
        <v>-318</v>
      </c>
      <c r="Z10" s="225">
        <v>-403</v>
      </c>
      <c r="AA10" s="263">
        <v>-416</v>
      </c>
      <c r="AB10" s="56">
        <v>-379</v>
      </c>
      <c r="AC10" s="259">
        <v>-362</v>
      </c>
      <c r="AD10" s="84"/>
      <c r="AE10" s="51">
        <v>-568</v>
      </c>
      <c r="AF10" s="51">
        <v>-635</v>
      </c>
      <c r="AG10" s="51">
        <v>-628</v>
      </c>
      <c r="AH10" s="51">
        <v>-639</v>
      </c>
      <c r="AI10" s="51">
        <f>SUM(R10:U10)</f>
        <v>-763</v>
      </c>
      <c r="AJ10" s="51">
        <v>-890</v>
      </c>
      <c r="AK10" s="51"/>
      <c r="AL10" s="51">
        <f t="shared" ref="AL10:AL12" si="0">SUM(Z10:AC10)</f>
        <v>-1560</v>
      </c>
    </row>
    <row r="11" spans="1:38" s="2" customFormat="1" ht="13.75" customHeight="1" x14ac:dyDescent="0.15">
      <c r="A11" s="12" t="s">
        <v>145</v>
      </c>
      <c r="B11" s="83">
        <v>-253</v>
      </c>
      <c r="C11" s="56">
        <v>-237</v>
      </c>
      <c r="D11" s="56">
        <v>-225</v>
      </c>
      <c r="E11" s="85">
        <v>-251</v>
      </c>
      <c r="F11" s="225">
        <v>-234</v>
      </c>
      <c r="G11" s="55">
        <v>-229</v>
      </c>
      <c r="H11" s="56">
        <v>-219</v>
      </c>
      <c r="I11" s="259">
        <v>-236</v>
      </c>
      <c r="J11" s="225">
        <v>-222</v>
      </c>
      <c r="K11" s="55">
        <v>-231</v>
      </c>
      <c r="L11" s="56">
        <v>-236</v>
      </c>
      <c r="M11" s="259">
        <v>-288</v>
      </c>
      <c r="N11" s="225">
        <v>-222</v>
      </c>
      <c r="O11" s="56">
        <v>-211</v>
      </c>
      <c r="P11" s="56">
        <v>-239</v>
      </c>
      <c r="Q11" s="85">
        <v>-224</v>
      </c>
      <c r="R11" s="225">
        <v>-172</v>
      </c>
      <c r="S11" s="56">
        <v>-175</v>
      </c>
      <c r="T11" s="56">
        <v>-172</v>
      </c>
      <c r="U11" s="259">
        <v>-167</v>
      </c>
      <c r="V11" s="225">
        <v>-180</v>
      </c>
      <c r="W11" s="263">
        <v>-167</v>
      </c>
      <c r="X11" s="56">
        <v>-162</v>
      </c>
      <c r="Y11" s="259">
        <v>-413</v>
      </c>
      <c r="Z11" s="225">
        <v>-296</v>
      </c>
      <c r="AA11" s="263">
        <v>-283</v>
      </c>
      <c r="AB11" s="56">
        <v>-270</v>
      </c>
      <c r="AC11" s="259">
        <v>-292</v>
      </c>
      <c r="AD11" s="84"/>
      <c r="AE11" s="51">
        <v>-966</v>
      </c>
      <c r="AF11" s="51">
        <v>-918</v>
      </c>
      <c r="AG11" s="51">
        <v>-977</v>
      </c>
      <c r="AH11" s="51">
        <v>-896</v>
      </c>
      <c r="AI11" s="51">
        <f>SUM(R11:U11)</f>
        <v>-686</v>
      </c>
      <c r="AJ11" s="51">
        <v>-922</v>
      </c>
      <c r="AK11" s="51"/>
      <c r="AL11" s="51">
        <f t="shared" si="0"/>
        <v>-1141</v>
      </c>
    </row>
    <row r="12" spans="1:38" s="2" customFormat="1" ht="24" x14ac:dyDescent="0.15">
      <c r="A12" s="884" t="s">
        <v>269</v>
      </c>
      <c r="B12" s="89"/>
      <c r="C12" s="59"/>
      <c r="D12" s="59"/>
      <c r="E12" s="90"/>
      <c r="F12" s="224"/>
      <c r="G12" s="58"/>
      <c r="H12" s="59"/>
      <c r="I12" s="287"/>
      <c r="J12" s="224"/>
      <c r="K12" s="58"/>
      <c r="L12" s="59"/>
      <c r="M12" s="287"/>
      <c r="N12" s="224"/>
      <c r="O12" s="59"/>
      <c r="P12" s="59"/>
      <c r="Q12" s="287"/>
      <c r="R12" s="228">
        <v>-41</v>
      </c>
      <c r="S12" s="161">
        <v>-41</v>
      </c>
      <c r="T12" s="161">
        <v>-39</v>
      </c>
      <c r="U12" s="288">
        <v>-31</v>
      </c>
      <c r="V12" s="899">
        <v>-30</v>
      </c>
      <c r="W12" s="900">
        <v>-31</v>
      </c>
      <c r="X12" s="901">
        <v>-29</v>
      </c>
      <c r="Y12" s="288">
        <v>-133</v>
      </c>
      <c r="Z12" s="899">
        <v>-367</v>
      </c>
      <c r="AA12" s="900">
        <v>-436</v>
      </c>
      <c r="AB12" s="901">
        <v>-361</v>
      </c>
      <c r="AC12" s="288">
        <v>-363</v>
      </c>
      <c r="AD12" s="84"/>
      <c r="AE12" s="57"/>
      <c r="AF12" s="57"/>
      <c r="AG12" s="57"/>
      <c r="AH12" s="57"/>
      <c r="AI12" s="898">
        <v>-152</v>
      </c>
      <c r="AJ12" s="162">
        <v>-223</v>
      </c>
      <c r="AK12" s="162"/>
      <c r="AL12" s="162">
        <f t="shared" si="0"/>
        <v>-1527</v>
      </c>
    </row>
    <row r="13" spans="1:38" s="2" customFormat="1" ht="13.75" customHeight="1" x14ac:dyDescent="0.15">
      <c r="A13" s="884" t="s">
        <v>23</v>
      </c>
      <c r="B13" s="83">
        <v>-404</v>
      </c>
      <c r="C13" s="56">
        <v>-370</v>
      </c>
      <c r="D13" s="56">
        <v>-371</v>
      </c>
      <c r="E13" s="85">
        <v>-389</v>
      </c>
      <c r="F13" s="225">
        <v>-388</v>
      </c>
      <c r="G13" s="55">
        <v>-394</v>
      </c>
      <c r="H13" s="56">
        <v>-384</v>
      </c>
      <c r="I13" s="259">
        <v>-387</v>
      </c>
      <c r="J13" s="225">
        <v>-370</v>
      </c>
      <c r="K13" s="55">
        <v>-387</v>
      </c>
      <c r="L13" s="56">
        <v>-389</v>
      </c>
      <c r="M13" s="259">
        <v>-459</v>
      </c>
      <c r="N13" s="225">
        <v>-375</v>
      </c>
      <c r="O13" s="56">
        <v>-366</v>
      </c>
      <c r="P13" s="56">
        <v>-402</v>
      </c>
      <c r="Q13" s="259">
        <v>-392</v>
      </c>
      <c r="R13" s="225">
        <v>-402</v>
      </c>
      <c r="S13" s="56">
        <v>-396</v>
      </c>
      <c r="T13" s="56">
        <v>-407</v>
      </c>
      <c r="U13" s="259">
        <v>-396</v>
      </c>
      <c r="V13" s="225">
        <v>-409</v>
      </c>
      <c r="W13" s="263">
        <v>-393</v>
      </c>
      <c r="X13" s="56">
        <v>-369</v>
      </c>
      <c r="Y13" s="259">
        <v>-864</v>
      </c>
      <c r="Z13" s="225">
        <v>-1066</v>
      </c>
      <c r="AA13" s="263">
        <v>-1135</v>
      </c>
      <c r="AB13" s="56">
        <v>-1010</v>
      </c>
      <c r="AC13" s="259">
        <v>-1017</v>
      </c>
      <c r="AD13" s="84"/>
      <c r="AE13" s="51">
        <v>-1534</v>
      </c>
      <c r="AF13" s="51">
        <v>-1553</v>
      </c>
      <c r="AG13" s="51">
        <v>-1605</v>
      </c>
      <c r="AH13" s="51">
        <v>-1535</v>
      </c>
      <c r="AI13" s="51">
        <f>SUM(R13:U13)</f>
        <v>-1601</v>
      </c>
      <c r="AJ13" s="51">
        <v>-2035</v>
      </c>
      <c r="AK13" s="51"/>
      <c r="AL13" s="51">
        <f>SUM(Z13:AC13)</f>
        <v>-4228</v>
      </c>
    </row>
    <row r="14" spans="1:38" s="2" customFormat="1" ht="10.25" customHeight="1" x14ac:dyDescent="0.15">
      <c r="A14" s="884"/>
      <c r="B14" s="83"/>
      <c r="C14" s="56"/>
      <c r="D14" s="56"/>
      <c r="E14" s="85"/>
      <c r="F14" s="225"/>
      <c r="G14" s="55"/>
      <c r="H14" s="56"/>
      <c r="I14" s="259"/>
      <c r="J14" s="225"/>
      <c r="K14" s="55"/>
      <c r="L14" s="56"/>
      <c r="M14" s="259"/>
      <c r="N14" s="225"/>
      <c r="O14" s="56"/>
      <c r="P14" s="56"/>
      <c r="Q14" s="259"/>
      <c r="R14" s="225"/>
      <c r="S14" s="56"/>
      <c r="T14" s="56"/>
      <c r="U14" s="259"/>
      <c r="V14" s="225"/>
      <c r="W14" s="263"/>
      <c r="X14" s="56"/>
      <c r="Y14" s="259"/>
      <c r="Z14" s="225"/>
      <c r="AA14" s="263"/>
      <c r="AB14" s="56"/>
      <c r="AC14" s="259"/>
      <c r="AD14" s="84"/>
      <c r="AE14" s="51"/>
      <c r="AF14" s="51"/>
      <c r="AG14" s="51"/>
      <c r="AH14" s="51"/>
      <c r="AI14" s="51"/>
      <c r="AJ14" s="51"/>
      <c r="AK14" s="51"/>
      <c r="AL14" s="51"/>
    </row>
    <row r="15" spans="1:38" s="2" customFormat="1" ht="13.75" customHeight="1" x14ac:dyDescent="0.15">
      <c r="A15" s="884" t="s">
        <v>24</v>
      </c>
      <c r="B15" s="89">
        <v>-17</v>
      </c>
      <c r="C15" s="74" t="s">
        <v>112</v>
      </c>
      <c r="D15" s="59">
        <v>1</v>
      </c>
      <c r="E15" s="106" t="s">
        <v>112</v>
      </c>
      <c r="F15" s="226">
        <v>-10</v>
      </c>
      <c r="G15" s="60">
        <v>4</v>
      </c>
      <c r="H15" s="74">
        <v>5</v>
      </c>
      <c r="I15" s="286">
        <v>5</v>
      </c>
      <c r="J15" s="226">
        <v>1</v>
      </c>
      <c r="K15" s="60">
        <v>5</v>
      </c>
      <c r="L15" s="74">
        <v>21</v>
      </c>
      <c r="M15" s="286">
        <v>2</v>
      </c>
      <c r="N15" s="226">
        <v>7</v>
      </c>
      <c r="O15" s="74">
        <v>1</v>
      </c>
      <c r="P15" s="59" t="s">
        <v>112</v>
      </c>
      <c r="Q15" s="286">
        <v>1</v>
      </c>
      <c r="R15" s="59" t="s">
        <v>112</v>
      </c>
      <c r="S15" s="74">
        <v>7</v>
      </c>
      <c r="T15" s="59">
        <v>1</v>
      </c>
      <c r="U15" s="286">
        <v>2</v>
      </c>
      <c r="V15" s="859">
        <v>0</v>
      </c>
      <c r="W15" s="759">
        <v>1</v>
      </c>
      <c r="X15" s="74">
        <v>4</v>
      </c>
      <c r="Y15" s="286">
        <v>1258</v>
      </c>
      <c r="Z15" s="859">
        <v>-2</v>
      </c>
      <c r="AA15" s="759">
        <v>10</v>
      </c>
      <c r="AB15" s="1039">
        <v>0</v>
      </c>
      <c r="AC15" s="286">
        <v>1</v>
      </c>
      <c r="AD15" s="84"/>
      <c r="AE15" s="57">
        <v>-16</v>
      </c>
      <c r="AF15" s="57">
        <v>4</v>
      </c>
      <c r="AG15" s="57">
        <v>29</v>
      </c>
      <c r="AH15" s="57">
        <v>9</v>
      </c>
      <c r="AI15" s="57">
        <f>SUM(R15:U15)</f>
        <v>10</v>
      </c>
      <c r="AJ15" s="57">
        <v>1263</v>
      </c>
      <c r="AK15" s="57"/>
      <c r="AL15" s="57">
        <f>SUM(Z15:AC15)</f>
        <v>9</v>
      </c>
    </row>
    <row r="16" spans="1:38" s="2" customFormat="1" ht="10.25" customHeight="1" x14ac:dyDescent="0.15">
      <c r="A16" s="884"/>
      <c r="B16" s="83"/>
      <c r="C16" s="56"/>
      <c r="D16" s="56"/>
      <c r="E16" s="85"/>
      <c r="F16" s="225"/>
      <c r="G16" s="55"/>
      <c r="H16" s="56"/>
      <c r="I16" s="259"/>
      <c r="J16" s="225"/>
      <c r="K16" s="55"/>
      <c r="L16" s="56"/>
      <c r="M16" s="259"/>
      <c r="N16" s="225"/>
      <c r="O16" s="56"/>
      <c r="P16" s="56"/>
      <c r="Q16" s="259"/>
      <c r="R16" s="225"/>
      <c r="S16" s="56"/>
      <c r="T16" s="56"/>
      <c r="U16" s="259"/>
      <c r="V16" s="225"/>
      <c r="W16" s="263"/>
      <c r="X16" s="56"/>
      <c r="Y16" s="259"/>
      <c r="Z16" s="225"/>
      <c r="AA16" s="263"/>
      <c r="AB16" s="56"/>
      <c r="AC16" s="259"/>
      <c r="AD16" s="84"/>
      <c r="AE16" s="51"/>
      <c r="AF16" s="51"/>
      <c r="AG16" s="51"/>
      <c r="AH16" s="51"/>
      <c r="AI16" s="51"/>
      <c r="AJ16" s="51"/>
      <c r="AK16" s="51"/>
      <c r="AL16" s="51"/>
    </row>
    <row r="17" spans="1:38" s="2" customFormat="1" ht="13.75" customHeight="1" x14ac:dyDescent="0.15">
      <c r="A17" s="921" t="s">
        <v>11</v>
      </c>
      <c r="B17" s="107">
        <v>-15</v>
      </c>
      <c r="C17" s="108">
        <v>76</v>
      </c>
      <c r="D17" s="108">
        <v>106</v>
      </c>
      <c r="E17" s="109">
        <v>106</v>
      </c>
      <c r="F17" s="223">
        <v>108</v>
      </c>
      <c r="G17" s="191">
        <v>133</v>
      </c>
      <c r="H17" s="108">
        <v>109</v>
      </c>
      <c r="I17" s="274">
        <v>7</v>
      </c>
      <c r="J17" s="223">
        <v>55</v>
      </c>
      <c r="K17" s="191">
        <v>156</v>
      </c>
      <c r="L17" s="108">
        <v>168</v>
      </c>
      <c r="M17" s="274">
        <v>33</v>
      </c>
      <c r="N17" s="223">
        <v>115</v>
      </c>
      <c r="O17" s="108">
        <v>170</v>
      </c>
      <c r="P17" s="108">
        <v>168</v>
      </c>
      <c r="Q17" s="274">
        <v>198</v>
      </c>
      <c r="R17" s="223">
        <v>183</v>
      </c>
      <c r="S17" s="108">
        <v>249</v>
      </c>
      <c r="T17" s="108">
        <v>307</v>
      </c>
      <c r="U17" s="274">
        <v>310</v>
      </c>
      <c r="V17" s="223">
        <v>295</v>
      </c>
      <c r="W17" s="758">
        <v>332</v>
      </c>
      <c r="X17" s="108">
        <v>375</v>
      </c>
      <c r="Y17" s="274">
        <v>1013</v>
      </c>
      <c r="Z17" s="223">
        <v>-471</v>
      </c>
      <c r="AA17" s="758">
        <v>-26</v>
      </c>
      <c r="AB17" s="108">
        <v>174</v>
      </c>
      <c r="AC17" s="274">
        <v>173</v>
      </c>
      <c r="AD17" s="84"/>
      <c r="AE17" s="110">
        <v>273</v>
      </c>
      <c r="AF17" s="110">
        <v>357</v>
      </c>
      <c r="AG17" s="110">
        <v>412</v>
      </c>
      <c r="AH17" s="110">
        <v>651</v>
      </c>
      <c r="AI17" s="110">
        <f>SUM(R17:U17)</f>
        <v>1049</v>
      </c>
      <c r="AJ17" s="110">
        <v>2015</v>
      </c>
      <c r="AK17" s="110"/>
      <c r="AL17" s="110">
        <f>SUM(Z17:AC17)</f>
        <v>-150</v>
      </c>
    </row>
    <row r="18" spans="1:38" s="2" customFormat="1" ht="10.25" customHeight="1" x14ac:dyDescent="0.15">
      <c r="A18" s="884"/>
      <c r="B18" s="83"/>
      <c r="C18" s="56"/>
      <c r="D18" s="56"/>
      <c r="E18" s="85"/>
      <c r="F18" s="225"/>
      <c r="G18" s="55"/>
      <c r="H18" s="56"/>
      <c r="I18" s="259"/>
      <c r="J18" s="225"/>
      <c r="K18" s="55"/>
      <c r="L18" s="56"/>
      <c r="M18" s="259"/>
      <c r="N18" s="225"/>
      <c r="O18" s="56"/>
      <c r="P18" s="56"/>
      <c r="Q18" s="259"/>
      <c r="R18" s="225"/>
      <c r="S18" s="56"/>
      <c r="T18" s="56"/>
      <c r="U18" s="259"/>
      <c r="V18" s="225"/>
      <c r="W18" s="263"/>
      <c r="X18" s="56"/>
      <c r="Y18" s="259"/>
      <c r="Z18" s="225"/>
      <c r="AA18" s="263"/>
      <c r="AB18" s="56"/>
      <c r="AC18" s="259"/>
      <c r="AD18" s="84"/>
      <c r="AE18" s="51"/>
      <c r="AF18" s="51"/>
      <c r="AG18" s="51"/>
      <c r="AH18" s="51"/>
      <c r="AI18" s="51"/>
      <c r="AJ18" s="51"/>
      <c r="AK18" s="51"/>
      <c r="AL18" s="51"/>
    </row>
    <row r="19" spans="1:38" s="2" customFormat="1" ht="13.75" customHeight="1" x14ac:dyDescent="0.15">
      <c r="A19" s="921" t="s">
        <v>25</v>
      </c>
      <c r="B19" s="83"/>
      <c r="C19" s="56"/>
      <c r="D19" s="56"/>
      <c r="E19" s="85"/>
      <c r="F19" s="225"/>
      <c r="G19" s="55"/>
      <c r="H19" s="56"/>
      <c r="I19" s="259"/>
      <c r="J19" s="225"/>
      <c r="K19" s="55"/>
      <c r="L19" s="56"/>
      <c r="M19" s="259"/>
      <c r="N19" s="225"/>
      <c r="O19" s="56"/>
      <c r="P19" s="56"/>
      <c r="Q19" s="259"/>
      <c r="R19" s="225"/>
      <c r="S19" s="56"/>
      <c r="T19" s="56"/>
      <c r="U19" s="259"/>
      <c r="V19" s="225"/>
      <c r="W19" s="263"/>
      <c r="X19" s="56"/>
      <c r="Y19" s="259"/>
      <c r="Z19" s="225"/>
      <c r="AA19" s="263"/>
      <c r="AB19" s="56"/>
      <c r="AC19" s="259"/>
      <c r="AD19" s="84"/>
      <c r="AE19" s="51"/>
      <c r="AF19" s="51"/>
      <c r="AG19" s="51"/>
      <c r="AH19" s="51"/>
      <c r="AI19" s="51"/>
      <c r="AJ19" s="51"/>
      <c r="AK19" s="51"/>
      <c r="AL19" s="51"/>
    </row>
    <row r="20" spans="1:38" s="2" customFormat="1" ht="13.75" customHeight="1" x14ac:dyDescent="0.15">
      <c r="A20" s="884" t="s">
        <v>268</v>
      </c>
      <c r="B20" s="83">
        <v>-80</v>
      </c>
      <c r="C20" s="56">
        <v>-78</v>
      </c>
      <c r="D20" s="56">
        <v>-80</v>
      </c>
      <c r="E20" s="85">
        <v>-80</v>
      </c>
      <c r="F20" s="225">
        <v>-81</v>
      </c>
      <c r="G20" s="55">
        <v>-79</v>
      </c>
      <c r="H20" s="56">
        <v>-73</v>
      </c>
      <c r="I20" s="259">
        <v>-74</v>
      </c>
      <c r="J20" s="225">
        <v>-76</v>
      </c>
      <c r="K20" s="55">
        <v>-70</v>
      </c>
      <c r="L20" s="56">
        <v>-65</v>
      </c>
      <c r="M20" s="259">
        <v>-55</v>
      </c>
      <c r="N20" s="225">
        <v>-49</v>
      </c>
      <c r="O20" s="56">
        <v>-47</v>
      </c>
      <c r="P20" s="56">
        <v>-44</v>
      </c>
      <c r="Q20" s="259">
        <v>-39</v>
      </c>
      <c r="R20" s="225">
        <v>-34</v>
      </c>
      <c r="S20" s="56">
        <v>-34</v>
      </c>
      <c r="T20" s="56">
        <v>-34</v>
      </c>
      <c r="U20" s="259">
        <v>-40</v>
      </c>
      <c r="V20" s="225">
        <v>-46</v>
      </c>
      <c r="W20" s="263">
        <v>-45</v>
      </c>
      <c r="X20" s="56">
        <v>-53</v>
      </c>
      <c r="Y20" s="434"/>
      <c r="Z20" s="225"/>
      <c r="AA20" s="263"/>
      <c r="AB20" s="56"/>
      <c r="AC20" s="434"/>
      <c r="AD20" s="923"/>
      <c r="AE20" s="924">
        <v>-318</v>
      </c>
      <c r="AF20" s="924">
        <v>-307</v>
      </c>
      <c r="AG20" s="924">
        <v>-266</v>
      </c>
      <c r="AH20" s="924">
        <v>-179</v>
      </c>
      <c r="AI20" s="924">
        <f t="shared" ref="AI20:AI24" si="1">SUM(R20:U20)</f>
        <v>-142</v>
      </c>
      <c r="AJ20" s="924"/>
      <c r="AK20" s="924"/>
      <c r="AL20" s="924"/>
    </row>
    <row r="21" spans="1:38" s="2" customFormat="1" ht="13.75" customHeight="1" x14ac:dyDescent="0.15">
      <c r="A21" s="884" t="s">
        <v>270</v>
      </c>
      <c r="B21" s="83">
        <v>-222</v>
      </c>
      <c r="C21" s="56">
        <v>-330</v>
      </c>
      <c r="D21" s="56">
        <v>323</v>
      </c>
      <c r="E21" s="85">
        <v>-102</v>
      </c>
      <c r="F21" s="225">
        <v>190</v>
      </c>
      <c r="G21" s="55">
        <v>85</v>
      </c>
      <c r="H21" s="56">
        <v>-82</v>
      </c>
      <c r="I21" s="259">
        <v>-65</v>
      </c>
      <c r="J21" s="225">
        <v>53</v>
      </c>
      <c r="K21" s="55">
        <v>-104</v>
      </c>
      <c r="L21" s="56">
        <v>48</v>
      </c>
      <c r="M21" s="259">
        <v>31</v>
      </c>
      <c r="N21" s="225">
        <v>-53</v>
      </c>
      <c r="O21" s="56">
        <v>32</v>
      </c>
      <c r="P21" s="56">
        <v>52</v>
      </c>
      <c r="Q21" s="259">
        <v>31</v>
      </c>
      <c r="R21" s="225">
        <v>-2</v>
      </c>
      <c r="S21" s="56">
        <v>-22</v>
      </c>
      <c r="T21" s="56">
        <v>-131</v>
      </c>
      <c r="U21" s="259">
        <v>-91</v>
      </c>
      <c r="V21" s="225">
        <v>-208</v>
      </c>
      <c r="W21" s="263">
        <v>40</v>
      </c>
      <c r="X21" s="56">
        <v>6</v>
      </c>
      <c r="Y21" s="434"/>
      <c r="Z21" s="225"/>
      <c r="AA21" s="263"/>
      <c r="AB21" s="56"/>
      <c r="AC21" s="431"/>
      <c r="AD21" s="923"/>
      <c r="AE21" s="924">
        <v>-331</v>
      </c>
      <c r="AF21" s="924">
        <v>128</v>
      </c>
      <c r="AG21" s="924">
        <v>28</v>
      </c>
      <c r="AH21" s="924">
        <v>62</v>
      </c>
      <c r="AI21" s="924">
        <f t="shared" si="1"/>
        <v>-246</v>
      </c>
      <c r="AJ21" s="924"/>
      <c r="AK21" s="924"/>
      <c r="AL21" s="924"/>
    </row>
    <row r="22" spans="1:38" s="2" customFormat="1" ht="13.75" customHeight="1" x14ac:dyDescent="0.15">
      <c r="A22" s="884" t="s">
        <v>320</v>
      </c>
      <c r="B22" s="83">
        <v>2</v>
      </c>
      <c r="C22" s="53" t="s">
        <v>112</v>
      </c>
      <c r="D22" s="56">
        <v>55</v>
      </c>
      <c r="E22" s="88" t="s">
        <v>112</v>
      </c>
      <c r="F22" s="227" t="s">
        <v>112</v>
      </c>
      <c r="G22" s="52">
        <v>-14</v>
      </c>
      <c r="H22" s="53">
        <v>-11</v>
      </c>
      <c r="I22" s="275">
        <v>-7</v>
      </c>
      <c r="J22" s="227">
        <v>-36</v>
      </c>
      <c r="K22" s="52" t="s">
        <v>112</v>
      </c>
      <c r="L22" s="53">
        <v>-11</v>
      </c>
      <c r="M22" s="275">
        <v>-114</v>
      </c>
      <c r="N22" s="227">
        <v>-37</v>
      </c>
      <c r="O22" s="53">
        <v>-23</v>
      </c>
      <c r="P22" s="55" t="s">
        <v>112</v>
      </c>
      <c r="Q22" s="275">
        <v>-54</v>
      </c>
      <c r="R22" s="227">
        <v>-3</v>
      </c>
      <c r="S22" s="55" t="s">
        <v>112</v>
      </c>
      <c r="T22" s="55" t="s">
        <v>112</v>
      </c>
      <c r="U22" s="805">
        <v>0</v>
      </c>
      <c r="V22" s="860">
        <v>0</v>
      </c>
      <c r="W22" s="55" t="s">
        <v>112</v>
      </c>
      <c r="X22" s="263" t="s">
        <v>112</v>
      </c>
      <c r="Y22" s="925">
        <v>0</v>
      </c>
      <c r="Z22" s="860">
        <v>-3</v>
      </c>
      <c r="AA22" s="56">
        <v>-23</v>
      </c>
      <c r="AB22" s="55">
        <v>-6</v>
      </c>
      <c r="AC22" s="953">
        <v>0</v>
      </c>
      <c r="AD22" s="923"/>
      <c r="AE22" s="924">
        <v>57</v>
      </c>
      <c r="AF22" s="924">
        <v>-32</v>
      </c>
      <c r="AG22" s="924">
        <v>-161</v>
      </c>
      <c r="AH22" s="924">
        <v>-114</v>
      </c>
      <c r="AI22" s="924">
        <f t="shared" si="1"/>
        <v>-3</v>
      </c>
      <c r="AJ22" s="926">
        <v>0</v>
      </c>
      <c r="AK22" s="926"/>
      <c r="AL22" s="926">
        <f>SUM(Z22:AC22)</f>
        <v>-32</v>
      </c>
    </row>
    <row r="23" spans="1:38" s="2" customFormat="1" ht="13.75" customHeight="1" x14ac:dyDescent="0.15">
      <c r="A23" s="922" t="s">
        <v>271</v>
      </c>
      <c r="B23" s="709" t="s">
        <v>112</v>
      </c>
      <c r="C23" s="710" t="s">
        <v>112</v>
      </c>
      <c r="D23" s="711" t="s">
        <v>112</v>
      </c>
      <c r="E23" s="712" t="s">
        <v>112</v>
      </c>
      <c r="F23" s="709" t="s">
        <v>112</v>
      </c>
      <c r="G23" s="710" t="s">
        <v>112</v>
      </c>
      <c r="H23" s="711" t="s">
        <v>112</v>
      </c>
      <c r="I23" s="712" t="s">
        <v>112</v>
      </c>
      <c r="J23" s="709" t="s">
        <v>112</v>
      </c>
      <c r="K23" s="710" t="s">
        <v>112</v>
      </c>
      <c r="L23" s="711" t="s">
        <v>112</v>
      </c>
      <c r="M23" s="712" t="s">
        <v>112</v>
      </c>
      <c r="N23" s="709" t="s">
        <v>112</v>
      </c>
      <c r="O23" s="710" t="s">
        <v>112</v>
      </c>
      <c r="P23" s="711" t="s">
        <v>112</v>
      </c>
      <c r="Q23" s="712" t="s">
        <v>112</v>
      </c>
      <c r="R23" s="709" t="s">
        <v>112</v>
      </c>
      <c r="S23" s="710" t="s">
        <v>112</v>
      </c>
      <c r="T23" s="711" t="s">
        <v>112</v>
      </c>
      <c r="U23" s="259">
        <v>-2</v>
      </c>
      <c r="V23" s="225">
        <v>-115</v>
      </c>
      <c r="W23" s="263">
        <v>18</v>
      </c>
      <c r="X23" s="56">
        <v>67</v>
      </c>
      <c r="Y23" s="434"/>
      <c r="Z23" s="225"/>
      <c r="AA23" s="263"/>
      <c r="AB23" s="56"/>
      <c r="AC23" s="434"/>
      <c r="AD23" s="923"/>
      <c r="AE23" s="927">
        <v>0</v>
      </c>
      <c r="AF23" s="927">
        <v>0</v>
      </c>
      <c r="AG23" s="928">
        <v>0</v>
      </c>
      <c r="AH23" s="928">
        <v>0</v>
      </c>
      <c r="AI23" s="929">
        <f t="shared" si="1"/>
        <v>-2</v>
      </c>
      <c r="AJ23" s="928"/>
      <c r="AK23" s="928"/>
      <c r="AL23" s="928"/>
    </row>
    <row r="24" spans="1:38" s="2" customFormat="1" ht="13.75" customHeight="1" x14ac:dyDescent="0.15">
      <c r="A24" s="884" t="s">
        <v>253</v>
      </c>
      <c r="B24" s="89">
        <v>-2</v>
      </c>
      <c r="C24" s="59">
        <v>-5</v>
      </c>
      <c r="D24" s="59">
        <v>-19</v>
      </c>
      <c r="E24" s="90">
        <v>-10</v>
      </c>
      <c r="F24" s="224">
        <v>-8</v>
      </c>
      <c r="G24" s="58">
        <v>-11</v>
      </c>
      <c r="H24" s="59">
        <v>-8</v>
      </c>
      <c r="I24" s="287">
        <v>-19</v>
      </c>
      <c r="J24" s="224">
        <v>-14</v>
      </c>
      <c r="K24" s="58">
        <v>-4</v>
      </c>
      <c r="L24" s="59">
        <v>-5</v>
      </c>
      <c r="M24" s="287">
        <v>-15</v>
      </c>
      <c r="N24" s="224">
        <v>-13</v>
      </c>
      <c r="O24" s="59">
        <v>-8</v>
      </c>
      <c r="P24" s="59">
        <v>-5</v>
      </c>
      <c r="Q24" s="287">
        <v>-17</v>
      </c>
      <c r="R24" s="224">
        <v>-6</v>
      </c>
      <c r="S24" s="59">
        <v>-4</v>
      </c>
      <c r="T24" s="59">
        <v>-3</v>
      </c>
      <c r="U24" s="287">
        <v>-4</v>
      </c>
      <c r="V24" s="224">
        <v>-4</v>
      </c>
      <c r="W24" s="760">
        <v>-11</v>
      </c>
      <c r="X24" s="59">
        <v>-4</v>
      </c>
      <c r="Y24" s="930">
        <v>-174</v>
      </c>
      <c r="Z24" s="224">
        <v>-113</v>
      </c>
      <c r="AA24" s="760">
        <v>-103</v>
      </c>
      <c r="AB24" s="59">
        <v>-109</v>
      </c>
      <c r="AC24" s="930">
        <v>-96</v>
      </c>
      <c r="AD24" s="923"/>
      <c r="AE24" s="931">
        <v>-36</v>
      </c>
      <c r="AF24" s="931">
        <v>-46</v>
      </c>
      <c r="AG24" s="931">
        <v>-38</v>
      </c>
      <c r="AH24" s="931">
        <v>-43</v>
      </c>
      <c r="AI24" s="931">
        <f t="shared" si="1"/>
        <v>-17</v>
      </c>
      <c r="AJ24" s="931">
        <v>-529</v>
      </c>
      <c r="AK24" s="931"/>
      <c r="AL24" s="931">
        <f>SUM(Z24:AC24)</f>
        <v>-421</v>
      </c>
    </row>
    <row r="25" spans="1:38" s="2" customFormat="1" ht="10.25" customHeight="1" x14ac:dyDescent="0.15">
      <c r="A25" s="884"/>
      <c r="B25" s="83"/>
      <c r="C25" s="56"/>
      <c r="D25" s="56"/>
      <c r="E25" s="85"/>
      <c r="F25" s="225"/>
      <c r="G25" s="55"/>
      <c r="H25" s="56"/>
      <c r="I25" s="259"/>
      <c r="J25" s="225"/>
      <c r="K25" s="55"/>
      <c r="L25" s="56"/>
      <c r="M25" s="259"/>
      <c r="N25" s="225"/>
      <c r="O25" s="56"/>
      <c r="P25" s="56"/>
      <c r="Q25" s="259"/>
      <c r="R25" s="225"/>
      <c r="S25" s="56"/>
      <c r="T25" s="56"/>
      <c r="U25" s="259"/>
      <c r="V25" s="225"/>
      <c r="W25" s="263"/>
      <c r="X25" s="56"/>
      <c r="Y25" s="434"/>
      <c r="Z25" s="225"/>
      <c r="AA25" s="263"/>
      <c r="AB25" s="56"/>
      <c r="AC25" s="434"/>
      <c r="AD25" s="923"/>
      <c r="AE25" s="924"/>
      <c r="AF25" s="924"/>
      <c r="AG25" s="924"/>
      <c r="AH25" s="924"/>
      <c r="AI25" s="924"/>
      <c r="AJ25" s="924"/>
      <c r="AK25" s="924"/>
      <c r="AL25" s="924"/>
    </row>
    <row r="26" spans="1:38" s="2" customFormat="1" ht="13.75" customHeight="1" x14ac:dyDescent="0.15">
      <c r="A26" s="11" t="s">
        <v>26</v>
      </c>
      <c r="B26" s="107">
        <v>-317</v>
      </c>
      <c r="C26" s="108">
        <v>-337</v>
      </c>
      <c r="D26" s="108">
        <v>385</v>
      </c>
      <c r="E26" s="109">
        <v>-86</v>
      </c>
      <c r="F26" s="223">
        <v>209</v>
      </c>
      <c r="G26" s="191">
        <v>114</v>
      </c>
      <c r="H26" s="108">
        <v>-65</v>
      </c>
      <c r="I26" s="274">
        <v>-158</v>
      </c>
      <c r="J26" s="223">
        <v>-18</v>
      </c>
      <c r="K26" s="191">
        <v>-22</v>
      </c>
      <c r="L26" s="108">
        <v>135</v>
      </c>
      <c r="M26" s="274">
        <v>-120</v>
      </c>
      <c r="N26" s="223">
        <v>-37</v>
      </c>
      <c r="O26" s="108">
        <v>124</v>
      </c>
      <c r="P26" s="108">
        <v>171</v>
      </c>
      <c r="Q26" s="274">
        <v>119</v>
      </c>
      <c r="R26" s="223">
        <v>138</v>
      </c>
      <c r="S26" s="108">
        <v>189</v>
      </c>
      <c r="T26" s="108">
        <v>139</v>
      </c>
      <c r="U26" s="274">
        <v>173</v>
      </c>
      <c r="V26" s="223">
        <v>-78</v>
      </c>
      <c r="W26" s="758">
        <v>334</v>
      </c>
      <c r="X26" s="108">
        <v>391</v>
      </c>
      <c r="Y26" s="932">
        <v>839</v>
      </c>
      <c r="Z26" s="223">
        <v>-587</v>
      </c>
      <c r="AA26" s="758">
        <v>-152</v>
      </c>
      <c r="AB26" s="108">
        <v>59</v>
      </c>
      <c r="AC26" s="932">
        <v>77</v>
      </c>
      <c r="AD26" s="923"/>
      <c r="AE26" s="933">
        <v>-355</v>
      </c>
      <c r="AF26" s="933">
        <v>100</v>
      </c>
      <c r="AG26" s="933">
        <v>-25</v>
      </c>
      <c r="AH26" s="933">
        <v>377</v>
      </c>
      <c r="AI26" s="933">
        <f>SUM(R26:U26)</f>
        <v>639</v>
      </c>
      <c r="AJ26" s="933">
        <v>1486</v>
      </c>
      <c r="AK26" s="933"/>
      <c r="AL26" s="933">
        <f>SUM(Z26:AC26)</f>
        <v>-603</v>
      </c>
    </row>
    <row r="27" spans="1:38" s="2" customFormat="1" ht="10.25" customHeight="1" x14ac:dyDescent="0.15">
      <c r="A27" s="12"/>
      <c r="B27" s="83"/>
      <c r="C27" s="56"/>
      <c r="D27" s="56"/>
      <c r="E27" s="85"/>
      <c r="F27" s="225"/>
      <c r="G27" s="55"/>
      <c r="H27" s="56"/>
      <c r="I27" s="259"/>
      <c r="J27" s="225"/>
      <c r="K27" s="55"/>
      <c r="L27" s="56"/>
      <c r="M27" s="259"/>
      <c r="N27" s="225"/>
      <c r="O27" s="56"/>
      <c r="P27" s="56"/>
      <c r="Q27" s="259"/>
      <c r="R27" s="225"/>
      <c r="S27" s="56"/>
      <c r="T27" s="56"/>
      <c r="U27" s="259"/>
      <c r="V27" s="225"/>
      <c r="W27" s="263"/>
      <c r="X27" s="56"/>
      <c r="Y27" s="259"/>
      <c r="Z27" s="225"/>
      <c r="AA27" s="263"/>
      <c r="AB27" s="56"/>
      <c r="AC27" s="259"/>
      <c r="AD27" s="84"/>
      <c r="AE27" s="51"/>
      <c r="AF27" s="51"/>
      <c r="AG27" s="51"/>
      <c r="AH27" s="51"/>
      <c r="AI27" s="51"/>
      <c r="AJ27" s="51"/>
      <c r="AK27" s="51"/>
      <c r="AL27" s="51"/>
    </row>
    <row r="28" spans="1:38" s="2" customFormat="1" ht="13.75" customHeight="1" x14ac:dyDescent="0.15">
      <c r="A28" s="12" t="s">
        <v>138</v>
      </c>
      <c r="B28" s="83">
        <v>-5</v>
      </c>
      <c r="C28" s="56">
        <v>3</v>
      </c>
      <c r="D28" s="56">
        <v>-27</v>
      </c>
      <c r="E28" s="85">
        <v>5</v>
      </c>
      <c r="F28" s="225">
        <v>1</v>
      </c>
      <c r="G28" s="55" t="s">
        <v>112</v>
      </c>
      <c r="H28" s="53">
        <v>-20</v>
      </c>
      <c r="I28" s="275">
        <v>-2</v>
      </c>
      <c r="J28" s="225">
        <v>5</v>
      </c>
      <c r="K28" s="55">
        <v>-7</v>
      </c>
      <c r="L28" s="53">
        <v>-6</v>
      </c>
      <c r="M28" s="275">
        <v>7</v>
      </c>
      <c r="N28" s="225">
        <v>-11</v>
      </c>
      <c r="O28" s="53">
        <v>2</v>
      </c>
      <c r="P28" s="53">
        <v>-1</v>
      </c>
      <c r="Q28" s="275">
        <v>-10</v>
      </c>
      <c r="R28" s="225">
        <v>-15</v>
      </c>
      <c r="S28" s="53">
        <v>-12</v>
      </c>
      <c r="T28" s="53">
        <v>-4</v>
      </c>
      <c r="U28" s="275">
        <v>-9</v>
      </c>
      <c r="V28" s="227">
        <v>-15</v>
      </c>
      <c r="W28" s="761">
        <v>-14</v>
      </c>
      <c r="X28" s="53">
        <v>-15</v>
      </c>
      <c r="Y28" s="275">
        <v>148</v>
      </c>
      <c r="Z28" s="227">
        <v>199</v>
      </c>
      <c r="AA28" s="761">
        <v>152</v>
      </c>
      <c r="AB28" s="53">
        <v>44</v>
      </c>
      <c r="AC28" s="275">
        <v>64</v>
      </c>
      <c r="AD28" s="141"/>
      <c r="AE28" s="51">
        <v>-24</v>
      </c>
      <c r="AF28" s="51">
        <v>-21</v>
      </c>
      <c r="AG28" s="51">
        <v>-1</v>
      </c>
      <c r="AH28" s="51">
        <v>-20</v>
      </c>
      <c r="AI28" s="51">
        <f>SUM(R28:U28)</f>
        <v>-40</v>
      </c>
      <c r="AJ28" s="51">
        <v>104</v>
      </c>
      <c r="AK28" s="51"/>
      <c r="AL28" s="51">
        <f>SUM(Z28:AC28)</f>
        <v>459</v>
      </c>
    </row>
    <row r="29" spans="1:38" s="2" customFormat="1" ht="27" customHeight="1" x14ac:dyDescent="0.15">
      <c r="A29" s="12" t="s">
        <v>27</v>
      </c>
      <c r="B29" s="159">
        <v>-26</v>
      </c>
      <c r="C29" s="161">
        <v>-29</v>
      </c>
      <c r="D29" s="161">
        <v>-5</v>
      </c>
      <c r="E29" s="160">
        <v>-26</v>
      </c>
      <c r="F29" s="228">
        <v>-22</v>
      </c>
      <c r="G29" s="192">
        <v>-15</v>
      </c>
      <c r="H29" s="161">
        <v>-25</v>
      </c>
      <c r="I29" s="288">
        <v>-15</v>
      </c>
      <c r="J29" s="228">
        <v>1</v>
      </c>
      <c r="K29" s="192">
        <v>-45</v>
      </c>
      <c r="L29" s="161">
        <v>2</v>
      </c>
      <c r="M29" s="288">
        <v>15</v>
      </c>
      <c r="N29" s="228">
        <v>47</v>
      </c>
      <c r="O29" s="161">
        <v>3</v>
      </c>
      <c r="P29" s="161">
        <v>2</v>
      </c>
      <c r="Q29" s="288">
        <v>6</v>
      </c>
      <c r="R29" s="228">
        <v>1</v>
      </c>
      <c r="S29" s="161">
        <v>1</v>
      </c>
      <c r="T29" s="161">
        <v>3</v>
      </c>
      <c r="U29" s="288">
        <v>3</v>
      </c>
      <c r="V29" s="228">
        <v>3</v>
      </c>
      <c r="W29" s="762">
        <v>1</v>
      </c>
      <c r="X29" s="161">
        <v>3</v>
      </c>
      <c r="Y29" s="288">
        <v>2</v>
      </c>
      <c r="Z29" s="228">
        <v>1</v>
      </c>
      <c r="AA29" s="762">
        <v>1</v>
      </c>
      <c r="AB29" s="161">
        <v>5</v>
      </c>
      <c r="AC29" s="288">
        <v>4</v>
      </c>
      <c r="AD29" s="82"/>
      <c r="AE29" s="162">
        <v>-86</v>
      </c>
      <c r="AF29" s="162">
        <v>-77</v>
      </c>
      <c r="AG29" s="162">
        <v>-27</v>
      </c>
      <c r="AH29" s="162">
        <v>58</v>
      </c>
      <c r="AI29" s="162">
        <f>SUM(R29:U29)</f>
        <v>8</v>
      </c>
      <c r="AJ29" s="162">
        <v>9</v>
      </c>
      <c r="AK29" s="162"/>
      <c r="AL29" s="162">
        <f>SUM(Z29:AC29)</f>
        <v>11</v>
      </c>
    </row>
    <row r="30" spans="1:38" s="2" customFormat="1" ht="10.25" customHeight="1" x14ac:dyDescent="0.15">
      <c r="A30" s="11"/>
      <c r="B30" s="83"/>
      <c r="C30" s="56"/>
      <c r="D30" s="56"/>
      <c r="E30" s="85"/>
      <c r="F30" s="225"/>
      <c r="G30" s="55"/>
      <c r="H30" s="56"/>
      <c r="I30" s="259"/>
      <c r="J30" s="225"/>
      <c r="K30" s="55"/>
      <c r="L30" s="56"/>
      <c r="M30" s="259"/>
      <c r="N30" s="225"/>
      <c r="O30" s="56"/>
      <c r="P30" s="56"/>
      <c r="Q30" s="259"/>
      <c r="R30" s="225"/>
      <c r="S30" s="56"/>
      <c r="T30" s="56"/>
      <c r="U30" s="259"/>
      <c r="V30" s="225"/>
      <c r="W30" s="263"/>
      <c r="X30" s="56"/>
      <c r="Y30" s="259"/>
      <c r="Z30" s="225"/>
      <c r="AA30" s="263"/>
      <c r="AB30" s="56"/>
      <c r="AC30" s="259"/>
      <c r="AD30" s="84"/>
      <c r="AE30" s="51"/>
      <c r="AF30" s="51"/>
      <c r="AG30" s="51"/>
      <c r="AH30" s="51"/>
      <c r="AI30" s="51"/>
      <c r="AJ30" s="51"/>
      <c r="AK30" s="51"/>
      <c r="AL30" s="51"/>
    </row>
    <row r="31" spans="1:38" s="2" customFormat="1" ht="13.75" customHeight="1" x14ac:dyDescent="0.15">
      <c r="A31" s="11" t="s">
        <v>28</v>
      </c>
      <c r="B31" s="186">
        <v>-348</v>
      </c>
      <c r="C31" s="187">
        <v>-363</v>
      </c>
      <c r="D31" s="187">
        <v>353</v>
      </c>
      <c r="E31" s="188">
        <v>-107</v>
      </c>
      <c r="F31" s="229">
        <v>188</v>
      </c>
      <c r="G31" s="193">
        <v>99</v>
      </c>
      <c r="H31" s="187">
        <v>-110</v>
      </c>
      <c r="I31" s="289">
        <v>-175</v>
      </c>
      <c r="J31" s="229">
        <v>-12</v>
      </c>
      <c r="K31" s="193">
        <v>-74</v>
      </c>
      <c r="L31" s="187">
        <v>131</v>
      </c>
      <c r="M31" s="289">
        <v>-98</v>
      </c>
      <c r="N31" s="229">
        <v>-1</v>
      </c>
      <c r="O31" s="187">
        <v>129</v>
      </c>
      <c r="P31" s="187">
        <v>172</v>
      </c>
      <c r="Q31" s="289">
        <v>115</v>
      </c>
      <c r="R31" s="229">
        <v>124</v>
      </c>
      <c r="S31" s="187">
        <v>178</v>
      </c>
      <c r="T31" s="187">
        <v>138</v>
      </c>
      <c r="U31" s="289">
        <v>167</v>
      </c>
      <c r="V31" s="229">
        <v>-90</v>
      </c>
      <c r="W31" s="763">
        <v>321</v>
      </c>
      <c r="X31" s="187">
        <v>379</v>
      </c>
      <c r="Y31" s="289">
        <v>989</v>
      </c>
      <c r="Z31" s="229">
        <v>-387</v>
      </c>
      <c r="AA31" s="763">
        <v>1</v>
      </c>
      <c r="AB31" s="187">
        <v>108</v>
      </c>
      <c r="AC31" s="289">
        <v>145</v>
      </c>
      <c r="AD31" s="82"/>
      <c r="AE31" s="189">
        <v>-465</v>
      </c>
      <c r="AF31" s="189">
        <v>2</v>
      </c>
      <c r="AG31" s="189">
        <v>-53</v>
      </c>
      <c r="AH31" s="189">
        <v>415</v>
      </c>
      <c r="AI31" s="189">
        <f>SUM(R31:U31)</f>
        <v>607</v>
      </c>
      <c r="AJ31" s="189">
        <v>1599</v>
      </c>
      <c r="AK31" s="189"/>
      <c r="AL31" s="189">
        <f>SUM(Z31:AC31)</f>
        <v>-133</v>
      </c>
    </row>
    <row r="32" spans="1:38" s="2" customFormat="1" ht="10.25" customHeight="1" x14ac:dyDescent="0.15">
      <c r="A32" s="111"/>
      <c r="B32" s="83"/>
      <c r="C32" s="56"/>
      <c r="D32" s="56"/>
      <c r="E32" s="85"/>
      <c r="F32" s="225"/>
      <c r="G32" s="55"/>
      <c r="H32" s="56"/>
      <c r="I32" s="259"/>
      <c r="J32" s="225"/>
      <c r="K32" s="55"/>
      <c r="L32" s="56"/>
      <c r="M32" s="259"/>
      <c r="N32" s="225"/>
      <c r="O32" s="56"/>
      <c r="P32" s="56"/>
      <c r="Q32" s="259"/>
      <c r="R32" s="225"/>
      <c r="S32" s="56"/>
      <c r="T32" s="56"/>
      <c r="U32" s="259"/>
      <c r="V32" s="225"/>
      <c r="W32" s="263"/>
      <c r="X32" s="56"/>
      <c r="Y32" s="259"/>
      <c r="Z32" s="225"/>
      <c r="AA32" s="263"/>
      <c r="AB32" s="56"/>
      <c r="AC32" s="259"/>
      <c r="AD32" s="84"/>
      <c r="AE32" s="51"/>
      <c r="AF32" s="51"/>
      <c r="AG32" s="51"/>
      <c r="AH32" s="51"/>
      <c r="AI32" s="51"/>
      <c r="AJ32" s="51"/>
      <c r="AK32" s="51"/>
      <c r="AL32" s="51"/>
    </row>
    <row r="33" spans="1:38" s="2" customFormat="1" ht="26.5" customHeight="1" x14ac:dyDescent="0.15">
      <c r="A33" s="12" t="s">
        <v>139</v>
      </c>
      <c r="B33" s="159">
        <v>12</v>
      </c>
      <c r="C33" s="161">
        <v>13</v>
      </c>
      <c r="D33" s="161">
        <v>23</v>
      </c>
      <c r="E33" s="160">
        <v>11</v>
      </c>
      <c r="F33" s="228">
        <v>13</v>
      </c>
      <c r="G33" s="192">
        <v>-2</v>
      </c>
      <c r="H33" s="161">
        <v>421</v>
      </c>
      <c r="I33" s="288">
        <v>2</v>
      </c>
      <c r="J33" s="228">
        <v>1</v>
      </c>
      <c r="K33" s="192" t="s">
        <v>112</v>
      </c>
      <c r="L33" s="161" t="s">
        <v>112</v>
      </c>
      <c r="M33" s="464" t="s">
        <v>112</v>
      </c>
      <c r="N33" s="550">
        <v>0</v>
      </c>
      <c r="O33" s="161" t="s">
        <v>112</v>
      </c>
      <c r="P33" s="566" t="s">
        <v>112</v>
      </c>
      <c r="Q33" s="464" t="s">
        <v>112</v>
      </c>
      <c r="R33" s="550">
        <v>0</v>
      </c>
      <c r="S33" s="161" t="s">
        <v>112</v>
      </c>
      <c r="T33" s="566" t="s">
        <v>112</v>
      </c>
      <c r="U33" s="464" t="s">
        <v>112</v>
      </c>
      <c r="V33" s="861">
        <v>0</v>
      </c>
      <c r="W33" s="876">
        <v>0</v>
      </c>
      <c r="X33" s="566" t="s">
        <v>112</v>
      </c>
      <c r="Y33" s="464" t="s">
        <v>112</v>
      </c>
      <c r="Z33" s="861">
        <v>0</v>
      </c>
      <c r="AA33" s="876">
        <v>0</v>
      </c>
      <c r="AB33" s="1040">
        <v>0</v>
      </c>
      <c r="AC33" s="464" t="s">
        <v>112</v>
      </c>
      <c r="AD33" s="82"/>
      <c r="AE33" s="162">
        <v>59</v>
      </c>
      <c r="AF33" s="162">
        <v>434</v>
      </c>
      <c r="AG33" s="162">
        <v>1</v>
      </c>
      <c r="AH33" s="162" t="s">
        <v>112</v>
      </c>
      <c r="AI33" s="162" t="s">
        <v>112</v>
      </c>
      <c r="AJ33" s="885">
        <v>0</v>
      </c>
      <c r="AK33" s="885"/>
      <c r="AL33" s="885">
        <f>SUM(Z33:AC33)</f>
        <v>0</v>
      </c>
    </row>
    <row r="34" spans="1:38" s="2" customFormat="1" ht="10.25" customHeight="1" x14ac:dyDescent="0.15">
      <c r="A34" s="12"/>
      <c r="B34" s="83"/>
      <c r="C34" s="56"/>
      <c r="D34" s="56"/>
      <c r="E34" s="85"/>
      <c r="F34" s="225"/>
      <c r="G34" s="55"/>
      <c r="H34" s="56"/>
      <c r="I34" s="259"/>
      <c r="J34" s="225"/>
      <c r="K34" s="55"/>
      <c r="L34" s="56"/>
      <c r="M34" s="259"/>
      <c r="N34" s="225"/>
      <c r="O34" s="56"/>
      <c r="P34" s="56"/>
      <c r="Q34" s="259"/>
      <c r="R34" s="225"/>
      <c r="S34" s="56"/>
      <c r="T34" s="56"/>
      <c r="U34" s="259"/>
      <c r="V34" s="225"/>
      <c r="W34" s="263"/>
      <c r="X34" s="56"/>
      <c r="Y34" s="259"/>
      <c r="Z34" s="225"/>
      <c r="AA34" s="263"/>
      <c r="AB34" s="56"/>
      <c r="AC34" s="259"/>
      <c r="AD34" s="84"/>
      <c r="AE34" s="51"/>
      <c r="AF34" s="51"/>
      <c r="AG34" s="51"/>
      <c r="AH34" s="51"/>
      <c r="AI34" s="51"/>
      <c r="AJ34" s="51"/>
      <c r="AK34" s="51"/>
      <c r="AL34" s="51"/>
    </row>
    <row r="35" spans="1:38" s="2" customFormat="1" ht="13.75" customHeight="1" x14ac:dyDescent="0.15">
      <c r="A35" s="11" t="s">
        <v>29</v>
      </c>
      <c r="B35" s="107">
        <v>-336</v>
      </c>
      <c r="C35" s="108">
        <v>-350</v>
      </c>
      <c r="D35" s="108">
        <v>376</v>
      </c>
      <c r="E35" s="109">
        <v>-96</v>
      </c>
      <c r="F35" s="223">
        <v>201</v>
      </c>
      <c r="G35" s="191">
        <v>97</v>
      </c>
      <c r="H35" s="108">
        <v>311</v>
      </c>
      <c r="I35" s="274">
        <v>-173</v>
      </c>
      <c r="J35" s="223">
        <v>-11</v>
      </c>
      <c r="K35" s="191">
        <v>-74</v>
      </c>
      <c r="L35" s="108">
        <v>131</v>
      </c>
      <c r="M35" s="274">
        <v>-98</v>
      </c>
      <c r="N35" s="223">
        <v>-1</v>
      </c>
      <c r="O35" s="108">
        <v>129</v>
      </c>
      <c r="P35" s="108">
        <v>172</v>
      </c>
      <c r="Q35" s="274">
        <v>115</v>
      </c>
      <c r="R35" s="223">
        <v>124</v>
      </c>
      <c r="S35" s="108">
        <v>178</v>
      </c>
      <c r="T35" s="108">
        <v>138</v>
      </c>
      <c r="U35" s="274">
        <v>167</v>
      </c>
      <c r="V35" s="223">
        <v>-90</v>
      </c>
      <c r="W35" s="758">
        <v>321</v>
      </c>
      <c r="X35" s="108">
        <v>379</v>
      </c>
      <c r="Y35" s="274">
        <v>989</v>
      </c>
      <c r="Z35" s="223">
        <v>-387</v>
      </c>
      <c r="AA35" s="758">
        <v>1</v>
      </c>
      <c r="AB35" s="108">
        <v>108</v>
      </c>
      <c r="AC35" s="274">
        <v>145</v>
      </c>
      <c r="AD35" s="84"/>
      <c r="AE35" s="110">
        <v>-406</v>
      </c>
      <c r="AF35" s="110">
        <v>436</v>
      </c>
      <c r="AG35" s="110">
        <v>-52</v>
      </c>
      <c r="AH35" s="110">
        <v>415</v>
      </c>
      <c r="AI35" s="110">
        <f>SUM(R35:U35)</f>
        <v>607</v>
      </c>
      <c r="AJ35" s="110">
        <v>1599</v>
      </c>
      <c r="AK35" s="110"/>
      <c r="AL35" s="110">
        <f>SUM(Z35:AC35)</f>
        <v>-133</v>
      </c>
    </row>
    <row r="36" spans="1:38" s="2" customFormat="1" ht="10.25" customHeight="1" x14ac:dyDescent="0.15">
      <c r="A36" s="11"/>
      <c r="B36" s="107"/>
      <c r="C36" s="108"/>
      <c r="D36" s="108"/>
      <c r="E36" s="109"/>
      <c r="F36" s="223"/>
      <c r="G36" s="191"/>
      <c r="H36" s="108"/>
      <c r="I36" s="274"/>
      <c r="J36" s="223"/>
      <c r="K36" s="191"/>
      <c r="L36" s="108"/>
      <c r="M36" s="274"/>
      <c r="N36" s="223"/>
      <c r="O36" s="108"/>
      <c r="P36" s="108"/>
      <c r="Q36" s="274"/>
      <c r="R36" s="223"/>
      <c r="S36" s="108"/>
      <c r="T36" s="108"/>
      <c r="U36" s="274"/>
      <c r="V36" s="223"/>
      <c r="W36" s="758"/>
      <c r="X36" s="108"/>
      <c r="Y36" s="274"/>
      <c r="Z36" s="223"/>
      <c r="AA36" s="758"/>
      <c r="AB36" s="108"/>
      <c r="AC36" s="274"/>
      <c r="AD36" s="84"/>
      <c r="AE36" s="110"/>
      <c r="AF36" s="110"/>
      <c r="AG36" s="110"/>
      <c r="AH36" s="110"/>
      <c r="AI36" s="110"/>
      <c r="AJ36" s="110"/>
      <c r="AK36" s="110"/>
      <c r="AL36" s="110"/>
    </row>
    <row r="37" spans="1:38" s="2" customFormat="1" ht="25.5" customHeight="1" x14ac:dyDescent="0.15">
      <c r="A37" s="12" t="s">
        <v>124</v>
      </c>
      <c r="B37" s="159">
        <v>-9</v>
      </c>
      <c r="C37" s="161">
        <v>-12</v>
      </c>
      <c r="D37" s="161">
        <v>-7</v>
      </c>
      <c r="E37" s="160">
        <v>-22</v>
      </c>
      <c r="F37" s="228">
        <v>-14</v>
      </c>
      <c r="G37" s="192">
        <v>-13</v>
      </c>
      <c r="H37" s="161">
        <v>-10</v>
      </c>
      <c r="I37" s="288">
        <v>-9</v>
      </c>
      <c r="J37" s="228">
        <v>-13</v>
      </c>
      <c r="K37" s="192">
        <v>-16</v>
      </c>
      <c r="L37" s="161">
        <v>-16</v>
      </c>
      <c r="M37" s="288">
        <v>-18</v>
      </c>
      <c r="N37" s="228">
        <v>-13</v>
      </c>
      <c r="O37" s="161">
        <v>-18</v>
      </c>
      <c r="P37" s="161">
        <v>-17</v>
      </c>
      <c r="Q37" s="288">
        <v>-19</v>
      </c>
      <c r="R37" s="228">
        <v>-14</v>
      </c>
      <c r="S37" s="161">
        <v>-19</v>
      </c>
      <c r="T37" s="161">
        <v>-17</v>
      </c>
      <c r="U37" s="288">
        <v>-18</v>
      </c>
      <c r="V37" s="228">
        <v>-17</v>
      </c>
      <c r="W37" s="762">
        <v>-21</v>
      </c>
      <c r="X37" s="161">
        <v>-18</v>
      </c>
      <c r="Y37" s="288">
        <v>-17</v>
      </c>
      <c r="Z37" s="1043">
        <v>-11</v>
      </c>
      <c r="AA37" s="1044">
        <v>-14</v>
      </c>
      <c r="AB37" s="1045">
        <v>-17</v>
      </c>
      <c r="AC37" s="288">
        <v>-17</v>
      </c>
      <c r="AD37" s="82"/>
      <c r="AE37" s="162">
        <v>-50</v>
      </c>
      <c r="AF37" s="162">
        <v>-46</v>
      </c>
      <c r="AG37" s="162">
        <v>-63</v>
      </c>
      <c r="AH37" s="162">
        <v>-67</v>
      </c>
      <c r="AI37" s="162">
        <f>SUM(R37:U37)</f>
        <v>-68</v>
      </c>
      <c r="AJ37" s="162">
        <v>-73</v>
      </c>
      <c r="AK37" s="162"/>
      <c r="AL37" s="162">
        <f>SUM(Z37:AC37)</f>
        <v>-59</v>
      </c>
    </row>
    <row r="38" spans="1:38" s="2" customFormat="1" ht="10.25" customHeight="1" x14ac:dyDescent="0.15">
      <c r="A38" s="12"/>
      <c r="B38" s="83"/>
      <c r="C38" s="56"/>
      <c r="D38" s="56"/>
      <c r="E38" s="85"/>
      <c r="F38" s="225"/>
      <c r="G38" s="55"/>
      <c r="H38" s="56"/>
      <c r="I38" s="259"/>
      <c r="J38" s="225"/>
      <c r="K38" s="55"/>
      <c r="L38" s="56"/>
      <c r="M38" s="259"/>
      <c r="N38" s="225"/>
      <c r="O38" s="56"/>
      <c r="P38" s="56"/>
      <c r="Q38" s="259"/>
      <c r="R38" s="225"/>
      <c r="S38" s="56"/>
      <c r="T38" s="56"/>
      <c r="U38" s="259"/>
      <c r="V38" s="225"/>
      <c r="W38" s="263"/>
      <c r="X38" s="56"/>
      <c r="Y38" s="259"/>
      <c r="Z38" s="225"/>
      <c r="AA38" s="263"/>
      <c r="AB38" s="56"/>
      <c r="AC38" s="259"/>
      <c r="AD38" s="84"/>
      <c r="AE38" s="51"/>
      <c r="AF38" s="51"/>
      <c r="AG38" s="51"/>
      <c r="AH38" s="51"/>
      <c r="AI38" s="51"/>
      <c r="AJ38" s="51"/>
      <c r="AK38" s="51"/>
      <c r="AL38" s="51"/>
    </row>
    <row r="39" spans="1:38" s="2" customFormat="1" ht="27" customHeight="1" x14ac:dyDescent="0.15">
      <c r="A39" s="11" t="s">
        <v>30</v>
      </c>
      <c r="B39" s="163">
        <v>-345</v>
      </c>
      <c r="C39" s="164">
        <v>-362</v>
      </c>
      <c r="D39" s="164">
        <v>369</v>
      </c>
      <c r="E39" s="165">
        <v>-118</v>
      </c>
      <c r="F39" s="230">
        <v>187</v>
      </c>
      <c r="G39" s="194">
        <v>84</v>
      </c>
      <c r="H39" s="164">
        <v>301</v>
      </c>
      <c r="I39" s="276">
        <v>-182</v>
      </c>
      <c r="J39" s="230">
        <v>-24</v>
      </c>
      <c r="K39" s="194">
        <v>-90</v>
      </c>
      <c r="L39" s="164">
        <v>115</v>
      </c>
      <c r="M39" s="276">
        <v>-116</v>
      </c>
      <c r="N39" s="230">
        <v>-14</v>
      </c>
      <c r="O39" s="164">
        <v>111</v>
      </c>
      <c r="P39" s="164">
        <v>155</v>
      </c>
      <c r="Q39" s="276">
        <v>96</v>
      </c>
      <c r="R39" s="230">
        <v>110</v>
      </c>
      <c r="S39" s="164">
        <v>159</v>
      </c>
      <c r="T39" s="164">
        <v>121</v>
      </c>
      <c r="U39" s="276">
        <v>149</v>
      </c>
      <c r="V39" s="230">
        <v>-107</v>
      </c>
      <c r="W39" s="764">
        <v>300</v>
      </c>
      <c r="X39" s="164">
        <v>361</v>
      </c>
      <c r="Y39" s="276">
        <v>972</v>
      </c>
      <c r="Z39" s="230">
        <v>-398</v>
      </c>
      <c r="AA39" s="764">
        <v>-13</v>
      </c>
      <c r="AB39" s="164">
        <v>91</v>
      </c>
      <c r="AC39" s="276">
        <v>128</v>
      </c>
      <c r="AD39" s="82"/>
      <c r="AE39" s="166">
        <v>-456</v>
      </c>
      <c r="AF39" s="166">
        <v>390</v>
      </c>
      <c r="AG39" s="166">
        <v>-115</v>
      </c>
      <c r="AH39" s="166">
        <v>348</v>
      </c>
      <c r="AI39" s="166">
        <f>SUM(R39:U39)</f>
        <v>539</v>
      </c>
      <c r="AJ39" s="166">
        <v>1526</v>
      </c>
      <c r="AK39" s="166"/>
      <c r="AL39" s="166">
        <f>SUM(Z39:AC39)</f>
        <v>-192</v>
      </c>
    </row>
    <row r="40" spans="1:38" s="2" customFormat="1" ht="10.25" customHeight="1" x14ac:dyDescent="0.15">
      <c r="A40" s="12"/>
      <c r="B40" s="4"/>
      <c r="C40" s="25"/>
      <c r="D40" s="25"/>
      <c r="E40" s="29"/>
      <c r="F40" s="140"/>
      <c r="G40" s="7"/>
      <c r="H40" s="25"/>
      <c r="I40" s="137"/>
      <c r="J40" s="140"/>
      <c r="K40" s="7"/>
      <c r="L40" s="25"/>
      <c r="M40" s="137"/>
      <c r="N40" s="140"/>
      <c r="O40" s="25"/>
      <c r="P40" s="25"/>
      <c r="Q40" s="137"/>
      <c r="R40" s="140"/>
      <c r="S40" s="25"/>
      <c r="T40" s="25"/>
      <c r="U40" s="137"/>
      <c r="V40" s="140"/>
      <c r="W40" s="757"/>
      <c r="X40" s="25"/>
      <c r="Y40" s="137"/>
      <c r="Z40" s="140"/>
      <c r="AA40" s="757"/>
      <c r="AB40" s="25"/>
      <c r="AC40" s="137"/>
      <c r="AE40" s="5"/>
      <c r="AF40" s="5"/>
      <c r="AG40" s="5"/>
      <c r="AH40" s="5"/>
      <c r="AI40" s="5"/>
      <c r="AJ40" s="5"/>
      <c r="AK40" s="5"/>
      <c r="AL40" s="5"/>
    </row>
    <row r="41" spans="1:38" s="2" customFormat="1" ht="13.75" customHeight="1" x14ac:dyDescent="0.15">
      <c r="A41" s="11" t="s">
        <v>294</v>
      </c>
      <c r="B41" s="4"/>
      <c r="C41" s="25"/>
      <c r="D41" s="25"/>
      <c r="E41" s="29"/>
      <c r="F41" s="140"/>
      <c r="G41" s="7"/>
      <c r="H41" s="25"/>
      <c r="I41" s="137"/>
      <c r="J41" s="140"/>
      <c r="K41" s="7"/>
      <c r="L41" s="25"/>
      <c r="M41" s="137"/>
      <c r="N41" s="140"/>
      <c r="O41" s="25"/>
      <c r="P41" s="25"/>
      <c r="Q41" s="137"/>
      <c r="R41" s="140"/>
      <c r="S41" s="25"/>
      <c r="T41" s="25"/>
      <c r="U41" s="137"/>
      <c r="V41" s="140"/>
      <c r="W41" s="757"/>
      <c r="X41" s="25"/>
      <c r="Y41" s="137"/>
      <c r="Z41" s="140"/>
      <c r="AA41" s="757"/>
      <c r="AB41" s="25"/>
      <c r="AC41" s="137"/>
      <c r="AE41" s="5"/>
      <c r="AF41" s="5"/>
      <c r="AG41" s="5"/>
      <c r="AH41" s="5"/>
      <c r="AI41" s="5"/>
      <c r="AJ41" s="5"/>
      <c r="AK41" s="5"/>
      <c r="AL41" s="5"/>
    </row>
    <row r="42" spans="1:38" s="2" customFormat="1" ht="27" customHeight="1" x14ac:dyDescent="0.15">
      <c r="A42" s="12" t="s">
        <v>31</v>
      </c>
      <c r="B42" s="4"/>
      <c r="C42" s="25"/>
      <c r="D42" s="25"/>
      <c r="E42" s="29"/>
      <c r="F42" s="140"/>
      <c r="G42" s="7"/>
      <c r="H42" s="25"/>
      <c r="I42" s="137"/>
      <c r="J42" s="140"/>
      <c r="K42" s="7"/>
      <c r="L42" s="25"/>
      <c r="M42" s="137"/>
      <c r="N42" s="140"/>
      <c r="O42" s="25"/>
      <c r="P42" s="25"/>
      <c r="Q42" s="137"/>
      <c r="R42" s="140"/>
      <c r="S42" s="25"/>
      <c r="T42" s="25"/>
      <c r="U42" s="137"/>
      <c r="V42" s="140"/>
      <c r="W42" s="757"/>
      <c r="X42" s="25"/>
      <c r="Y42" s="137"/>
      <c r="Z42" s="140"/>
      <c r="AA42" s="757"/>
      <c r="AB42" s="25"/>
      <c r="AC42" s="137"/>
      <c r="AE42" s="5"/>
      <c r="AF42" s="5"/>
      <c r="AG42" s="5"/>
      <c r="AH42" s="5"/>
      <c r="AI42" s="5"/>
      <c r="AJ42" s="5"/>
      <c r="AK42" s="5"/>
      <c r="AL42" s="5"/>
    </row>
    <row r="43" spans="1:38" s="2" customFormat="1" ht="13.75" customHeight="1" x14ac:dyDescent="0.15">
      <c r="A43" s="33" t="s">
        <v>32</v>
      </c>
      <c r="B43" s="4"/>
      <c r="C43" s="25"/>
      <c r="D43" s="25"/>
      <c r="E43" s="29"/>
      <c r="F43" s="140"/>
      <c r="G43" s="7"/>
      <c r="H43" s="25"/>
      <c r="I43" s="137"/>
      <c r="J43" s="140"/>
      <c r="K43" s="7"/>
      <c r="L43" s="25"/>
      <c r="M43" s="137"/>
      <c r="N43" s="140"/>
      <c r="O43" s="25"/>
      <c r="P43" s="25"/>
      <c r="Q43" s="137"/>
      <c r="R43" s="140"/>
      <c r="S43" s="25"/>
      <c r="T43" s="25"/>
      <c r="U43" s="137"/>
      <c r="V43" s="140"/>
      <c r="W43" s="757"/>
      <c r="X43" s="25"/>
      <c r="Y43" s="137"/>
      <c r="Z43" s="140"/>
      <c r="AA43" s="757"/>
      <c r="AB43" s="25"/>
      <c r="AC43" s="137"/>
      <c r="AE43" s="5"/>
      <c r="AF43" s="5"/>
      <c r="AG43" s="5"/>
      <c r="AH43" s="5"/>
      <c r="AI43" s="5"/>
      <c r="AJ43" s="5"/>
      <c r="AK43" s="5"/>
      <c r="AL43" s="5"/>
    </row>
    <row r="44" spans="1:38" s="2" customFormat="1" ht="13.75" customHeight="1" x14ac:dyDescent="0.15">
      <c r="A44" s="12" t="s">
        <v>28</v>
      </c>
      <c r="B44" s="94">
        <v>-1.66</v>
      </c>
      <c r="C44" s="95">
        <v>-1.74</v>
      </c>
      <c r="D44" s="95">
        <v>1.46</v>
      </c>
      <c r="E44" s="96">
        <v>-0.51</v>
      </c>
      <c r="F44" s="231">
        <v>0.7</v>
      </c>
      <c r="G44" s="195">
        <v>0.35</v>
      </c>
      <c r="H44" s="95">
        <v>-0.48</v>
      </c>
      <c r="I44" s="290">
        <v>-0.74</v>
      </c>
      <c r="J44" s="231">
        <v>-0.1</v>
      </c>
      <c r="K44" s="195">
        <v>-0.36</v>
      </c>
      <c r="L44" s="95">
        <v>0.46</v>
      </c>
      <c r="M44" s="290">
        <v>-0.47</v>
      </c>
      <c r="N44" s="231">
        <v>-0.06</v>
      </c>
      <c r="O44" s="95">
        <v>0.44</v>
      </c>
      <c r="P44" s="95">
        <v>0.62</v>
      </c>
      <c r="Q44" s="290">
        <v>0.39</v>
      </c>
      <c r="R44" s="231">
        <v>0.45</v>
      </c>
      <c r="S44" s="95">
        <v>0.66</v>
      </c>
      <c r="T44" s="95">
        <v>0.51</v>
      </c>
      <c r="U44" s="290">
        <v>0.64</v>
      </c>
      <c r="V44" s="231">
        <v>-0.46</v>
      </c>
      <c r="W44" s="765">
        <v>1.29</v>
      </c>
      <c r="X44" s="95">
        <v>1.56</v>
      </c>
      <c r="Y44" s="290">
        <v>3.7</v>
      </c>
      <c r="Z44" s="231">
        <v>-1.1599999999999999</v>
      </c>
      <c r="AA44" s="765">
        <v>-0.04</v>
      </c>
      <c r="AB44" s="95">
        <v>0.27</v>
      </c>
      <c r="AC44" s="290">
        <v>0.38</v>
      </c>
      <c r="AD44" s="97"/>
      <c r="AE44" s="98">
        <v>-2.25</v>
      </c>
      <c r="AF44" s="294">
        <v>-0.17</v>
      </c>
      <c r="AG44" s="294">
        <v>-0.46</v>
      </c>
      <c r="AH44" s="294">
        <v>1.4</v>
      </c>
      <c r="AI44" s="294">
        <v>2.27</v>
      </c>
      <c r="AJ44" s="294">
        <v>6.36</v>
      </c>
      <c r="AK44" s="294"/>
      <c r="AL44" s="294">
        <v>-0.56999999999999995</v>
      </c>
    </row>
    <row r="45" spans="1:38" s="2" customFormat="1" ht="27" customHeight="1" x14ac:dyDescent="0.15">
      <c r="A45" s="12" t="s">
        <v>114</v>
      </c>
      <c r="B45" s="167">
        <v>0.06</v>
      </c>
      <c r="C45" s="168">
        <v>0.06</v>
      </c>
      <c r="D45" s="168">
        <v>0.1</v>
      </c>
      <c r="E45" s="169">
        <v>0.04</v>
      </c>
      <c r="F45" s="232">
        <v>0.05</v>
      </c>
      <c r="G45" s="196">
        <v>-0.01</v>
      </c>
      <c r="H45" s="168">
        <v>1.69</v>
      </c>
      <c r="I45" s="291">
        <v>0.01</v>
      </c>
      <c r="J45" s="232" t="s">
        <v>112</v>
      </c>
      <c r="K45" s="196" t="s">
        <v>112</v>
      </c>
      <c r="L45" s="168" t="s">
        <v>112</v>
      </c>
      <c r="M45" s="465" t="s">
        <v>112</v>
      </c>
      <c r="N45" s="550">
        <v>0</v>
      </c>
      <c r="O45" s="168" t="s">
        <v>112</v>
      </c>
      <c r="P45" s="567" t="s">
        <v>112</v>
      </c>
      <c r="Q45" s="465" t="s">
        <v>112</v>
      </c>
      <c r="R45" s="550">
        <v>0</v>
      </c>
      <c r="S45" s="168" t="s">
        <v>112</v>
      </c>
      <c r="T45" s="567" t="s">
        <v>112</v>
      </c>
      <c r="U45" s="465" t="s">
        <v>112</v>
      </c>
      <c r="V45" s="862">
        <v>0</v>
      </c>
      <c r="W45" s="877">
        <v>0</v>
      </c>
      <c r="X45" s="877">
        <v>0</v>
      </c>
      <c r="Y45" s="465" t="s">
        <v>112</v>
      </c>
      <c r="Z45" s="862">
        <v>0</v>
      </c>
      <c r="AA45" s="877">
        <v>0</v>
      </c>
      <c r="AB45" s="877">
        <v>0</v>
      </c>
      <c r="AC45" s="465" t="s">
        <v>112</v>
      </c>
      <c r="AD45" s="171"/>
      <c r="AE45" s="170">
        <v>0.26</v>
      </c>
      <c r="AF45" s="170">
        <v>1.74</v>
      </c>
      <c r="AG45" s="466" t="s">
        <v>112</v>
      </c>
      <c r="AH45" s="466" t="s">
        <v>112</v>
      </c>
      <c r="AI45" s="466" t="s">
        <v>112</v>
      </c>
      <c r="AJ45" s="886">
        <v>0</v>
      </c>
      <c r="AK45" s="886"/>
      <c r="AL45" s="886">
        <v>0</v>
      </c>
    </row>
    <row r="46" spans="1:38" s="2" customFormat="1" ht="13.75" customHeight="1" x14ac:dyDescent="0.15">
      <c r="A46" s="12" t="s">
        <v>33</v>
      </c>
      <c r="B46" s="94">
        <v>-1.6</v>
      </c>
      <c r="C46" s="95">
        <v>-1.68</v>
      </c>
      <c r="D46" s="95">
        <v>1.56</v>
      </c>
      <c r="E46" s="96">
        <v>-0.47</v>
      </c>
      <c r="F46" s="231">
        <v>0.75</v>
      </c>
      <c r="G46" s="195">
        <v>0.34</v>
      </c>
      <c r="H46" s="95">
        <v>1.21</v>
      </c>
      <c r="I46" s="290">
        <v>-0.73</v>
      </c>
      <c r="J46" s="231">
        <v>-0.1</v>
      </c>
      <c r="K46" s="195">
        <v>-0.36</v>
      </c>
      <c r="L46" s="95">
        <v>0.46</v>
      </c>
      <c r="M46" s="290">
        <v>-0.47</v>
      </c>
      <c r="N46" s="231">
        <v>-0.06</v>
      </c>
      <c r="O46" s="95">
        <v>0.44</v>
      </c>
      <c r="P46" s="95">
        <v>0.62</v>
      </c>
      <c r="Q46" s="290">
        <v>0.39</v>
      </c>
      <c r="R46" s="231">
        <v>0.45</v>
      </c>
      <c r="S46" s="95">
        <v>0.66</v>
      </c>
      <c r="T46" s="95">
        <v>0.51</v>
      </c>
      <c r="U46" s="290">
        <v>0.64</v>
      </c>
      <c r="V46" s="231">
        <v>-0.46</v>
      </c>
      <c r="W46" s="765">
        <v>1.29</v>
      </c>
      <c r="X46" s="95">
        <v>1.56</v>
      </c>
      <c r="Y46" s="290">
        <v>3.7</v>
      </c>
      <c r="Z46" s="231">
        <v>-1.1599999999999999</v>
      </c>
      <c r="AA46" s="765">
        <v>-0.04</v>
      </c>
      <c r="AB46" s="95">
        <v>0.27</v>
      </c>
      <c r="AC46" s="290">
        <v>0.38</v>
      </c>
      <c r="AD46" s="97"/>
      <c r="AE46" s="98">
        <v>-1.99</v>
      </c>
      <c r="AF46" s="98">
        <v>1.57</v>
      </c>
      <c r="AG46" s="98">
        <v>-0.46</v>
      </c>
      <c r="AH46" s="98">
        <v>1.4</v>
      </c>
      <c r="AI46" s="98">
        <v>2.27</v>
      </c>
      <c r="AJ46" s="98">
        <v>6.36</v>
      </c>
      <c r="AK46" s="98"/>
      <c r="AL46" s="98">
        <v>-0.56999999999999995</v>
      </c>
    </row>
    <row r="47" spans="1:38" s="2" customFormat="1" ht="13.75" customHeight="1" x14ac:dyDescent="0.15">
      <c r="A47" s="33" t="s">
        <v>34</v>
      </c>
      <c r="B47" s="94"/>
      <c r="C47" s="95"/>
      <c r="D47" s="95"/>
      <c r="E47" s="96"/>
      <c r="F47" s="231"/>
      <c r="G47" s="195"/>
      <c r="H47" s="95"/>
      <c r="I47" s="290"/>
      <c r="J47" s="231"/>
      <c r="K47" s="195"/>
      <c r="L47" s="95"/>
      <c r="M47" s="290"/>
      <c r="N47" s="231"/>
      <c r="O47" s="95"/>
      <c r="P47" s="95"/>
      <c r="Q47" s="290"/>
      <c r="R47" s="231"/>
      <c r="S47" s="95"/>
      <c r="T47" s="95"/>
      <c r="U47" s="290"/>
      <c r="V47" s="231"/>
      <c r="W47" s="765"/>
      <c r="X47" s="95"/>
      <c r="Y47" s="290"/>
      <c r="Z47" s="231"/>
      <c r="AA47" s="765"/>
      <c r="AB47" s="95"/>
      <c r="AC47" s="290"/>
      <c r="AD47" s="97"/>
      <c r="AE47" s="98"/>
      <c r="AF47" s="98"/>
      <c r="AG47" s="98"/>
      <c r="AH47" s="98"/>
      <c r="AI47" s="98"/>
      <c r="AJ47" s="98"/>
      <c r="AK47" s="98"/>
      <c r="AL47" s="98"/>
    </row>
    <row r="48" spans="1:38" s="2" customFormat="1" ht="13.75" customHeight="1" x14ac:dyDescent="0.15">
      <c r="A48" s="12" t="s">
        <v>35</v>
      </c>
      <c r="B48" s="94">
        <v>-1.66</v>
      </c>
      <c r="C48" s="95">
        <v>-1.74</v>
      </c>
      <c r="D48" s="95">
        <v>1.45</v>
      </c>
      <c r="E48" s="96">
        <v>-0.51</v>
      </c>
      <c r="F48" s="231">
        <v>0.68</v>
      </c>
      <c r="G48" s="195">
        <v>0.34</v>
      </c>
      <c r="H48" s="95">
        <v>-0.48</v>
      </c>
      <c r="I48" s="290">
        <v>-0.74</v>
      </c>
      <c r="J48" s="231">
        <v>-0.1</v>
      </c>
      <c r="K48" s="195">
        <v>-0.36</v>
      </c>
      <c r="L48" s="95">
        <v>0.45</v>
      </c>
      <c r="M48" s="290">
        <v>-0.47</v>
      </c>
      <c r="N48" s="231">
        <v>-0.06</v>
      </c>
      <c r="O48" s="95">
        <v>0.43</v>
      </c>
      <c r="P48" s="95">
        <v>0.6</v>
      </c>
      <c r="Q48" s="290">
        <v>0.37</v>
      </c>
      <c r="R48" s="231">
        <v>0.43</v>
      </c>
      <c r="S48" s="95">
        <v>0.64</v>
      </c>
      <c r="T48" s="95">
        <v>0.49</v>
      </c>
      <c r="U48" s="290">
        <v>0.61</v>
      </c>
      <c r="V48" s="231">
        <v>-0.46</v>
      </c>
      <c r="W48" s="765">
        <v>1.23</v>
      </c>
      <c r="X48" s="95">
        <v>1.49</v>
      </c>
      <c r="Y48" s="290">
        <v>3.56</v>
      </c>
      <c r="Z48" s="231">
        <v>-1.1599999999999999</v>
      </c>
      <c r="AA48" s="765">
        <v>-0.04</v>
      </c>
      <c r="AB48" s="95">
        <v>0.26</v>
      </c>
      <c r="AC48" s="290">
        <v>0.37</v>
      </c>
      <c r="AD48" s="97"/>
      <c r="AE48" s="98">
        <v>-2.25</v>
      </c>
      <c r="AF48" s="294">
        <v>-0.17</v>
      </c>
      <c r="AG48" s="294">
        <v>-0.46</v>
      </c>
      <c r="AH48" s="294">
        <v>1.36</v>
      </c>
      <c r="AI48" s="294">
        <v>2.17</v>
      </c>
      <c r="AJ48" s="294">
        <v>6.1</v>
      </c>
      <c r="AK48" s="294"/>
      <c r="AL48" s="294">
        <v>-0.56999999999999995</v>
      </c>
    </row>
    <row r="49" spans="1:38" s="2" customFormat="1" ht="27" customHeight="1" x14ac:dyDescent="0.15">
      <c r="A49" s="12" t="s">
        <v>113</v>
      </c>
      <c r="B49" s="167">
        <v>0.06</v>
      </c>
      <c r="C49" s="168">
        <v>0.06</v>
      </c>
      <c r="D49" s="168">
        <v>0.1</v>
      </c>
      <c r="E49" s="169">
        <v>0.04</v>
      </c>
      <c r="F49" s="232">
        <v>0.05</v>
      </c>
      <c r="G49" s="196">
        <v>-0.01</v>
      </c>
      <c r="H49" s="168">
        <v>1.69</v>
      </c>
      <c r="I49" s="291">
        <v>0.01</v>
      </c>
      <c r="J49" s="232" t="s">
        <v>112</v>
      </c>
      <c r="K49" s="196" t="s">
        <v>112</v>
      </c>
      <c r="L49" s="168" t="s">
        <v>112</v>
      </c>
      <c r="M49" s="465" t="s">
        <v>112</v>
      </c>
      <c r="N49" s="550">
        <v>0</v>
      </c>
      <c r="O49" s="168" t="s">
        <v>112</v>
      </c>
      <c r="P49" s="567" t="s">
        <v>112</v>
      </c>
      <c r="Q49" s="465" t="s">
        <v>112</v>
      </c>
      <c r="R49" s="550">
        <v>0</v>
      </c>
      <c r="S49" s="168" t="s">
        <v>112</v>
      </c>
      <c r="T49" s="567" t="s">
        <v>112</v>
      </c>
      <c r="U49" s="465" t="s">
        <v>112</v>
      </c>
      <c r="V49" s="862">
        <v>0</v>
      </c>
      <c r="W49" s="877">
        <v>0</v>
      </c>
      <c r="X49" s="877">
        <v>0</v>
      </c>
      <c r="Y49" s="465" t="s">
        <v>112</v>
      </c>
      <c r="Z49" s="862">
        <v>0</v>
      </c>
      <c r="AA49" s="877">
        <v>0</v>
      </c>
      <c r="AB49" s="877">
        <v>0</v>
      </c>
      <c r="AC49" s="465" t="s">
        <v>112</v>
      </c>
      <c r="AD49" s="171"/>
      <c r="AE49" s="170">
        <v>0.26</v>
      </c>
      <c r="AF49" s="170">
        <v>1.74</v>
      </c>
      <c r="AG49" s="466" t="s">
        <v>112</v>
      </c>
      <c r="AH49" s="466" t="s">
        <v>112</v>
      </c>
      <c r="AI49" s="466" t="s">
        <v>112</v>
      </c>
      <c r="AJ49" s="886">
        <v>0</v>
      </c>
      <c r="AK49" s="886"/>
      <c r="AL49" s="886">
        <v>0</v>
      </c>
    </row>
    <row r="50" spans="1:38" s="2" customFormat="1" ht="13.75" customHeight="1" x14ac:dyDescent="0.15">
      <c r="A50" s="12" t="s">
        <v>29</v>
      </c>
      <c r="B50" s="94">
        <v>-1.6</v>
      </c>
      <c r="C50" s="95">
        <v>-1.68</v>
      </c>
      <c r="D50" s="95">
        <v>1.55</v>
      </c>
      <c r="E50" s="96">
        <v>-0.47</v>
      </c>
      <c r="F50" s="231">
        <v>0.73</v>
      </c>
      <c r="G50" s="195">
        <v>0.33</v>
      </c>
      <c r="H50" s="95">
        <v>1.21</v>
      </c>
      <c r="I50" s="290">
        <v>-0.73</v>
      </c>
      <c r="J50" s="231">
        <v>-0.1</v>
      </c>
      <c r="K50" s="195">
        <v>-0.36</v>
      </c>
      <c r="L50" s="95">
        <v>0.45</v>
      </c>
      <c r="M50" s="290">
        <v>-0.47</v>
      </c>
      <c r="N50" s="231">
        <v>-0.06</v>
      </c>
      <c r="O50" s="95">
        <v>0.43</v>
      </c>
      <c r="P50" s="95">
        <v>0.6</v>
      </c>
      <c r="Q50" s="290">
        <v>0.37</v>
      </c>
      <c r="R50" s="231">
        <v>0.43</v>
      </c>
      <c r="S50" s="95">
        <v>0.64</v>
      </c>
      <c r="T50" s="95">
        <v>0.49</v>
      </c>
      <c r="U50" s="290">
        <v>0.61</v>
      </c>
      <c r="V50" s="231">
        <v>-0.46</v>
      </c>
      <c r="W50" s="765">
        <v>1.23</v>
      </c>
      <c r="X50" s="95">
        <v>1.49</v>
      </c>
      <c r="Y50" s="290">
        <v>3.56</v>
      </c>
      <c r="Z50" s="231">
        <v>-1.1599999999999999</v>
      </c>
      <c r="AA50" s="765">
        <v>-0.04</v>
      </c>
      <c r="AB50" s="95">
        <v>0.26</v>
      </c>
      <c r="AC50" s="290">
        <v>0.37</v>
      </c>
      <c r="AD50" s="97"/>
      <c r="AE50" s="98">
        <v>-1.99</v>
      </c>
      <c r="AF50" s="98">
        <v>1.57</v>
      </c>
      <c r="AG50" s="98">
        <v>-0.46</v>
      </c>
      <c r="AH50" s="98">
        <v>1.36</v>
      </c>
      <c r="AI50" s="98">
        <v>2.17</v>
      </c>
      <c r="AJ50" s="98">
        <v>6.1</v>
      </c>
      <c r="AK50" s="98"/>
      <c r="AL50" s="98">
        <v>-0.56999999999999995</v>
      </c>
    </row>
    <row r="51" spans="1:38" s="2" customFormat="1" ht="13.75" customHeight="1" x14ac:dyDescent="0.15">
      <c r="A51" s="12"/>
      <c r="B51" s="4"/>
      <c r="C51" s="25"/>
      <c r="D51" s="25"/>
      <c r="E51" s="29"/>
      <c r="F51" s="140"/>
      <c r="G51" s="7"/>
      <c r="H51" s="25"/>
      <c r="I51" s="137"/>
      <c r="J51" s="140"/>
      <c r="K51" s="7"/>
      <c r="L51" s="25"/>
      <c r="M51" s="137"/>
      <c r="N51" s="140"/>
      <c r="O51" s="25"/>
      <c r="P51" s="25"/>
      <c r="Q51" s="137"/>
      <c r="R51" s="140"/>
      <c r="S51" s="25"/>
      <c r="T51" s="25"/>
      <c r="U51" s="137"/>
      <c r="V51" s="140"/>
      <c r="W51" s="757"/>
      <c r="X51" s="25"/>
      <c r="Y51" s="137"/>
      <c r="Z51" s="140"/>
      <c r="AA51" s="757"/>
      <c r="AB51" s="25"/>
      <c r="AC51" s="137"/>
      <c r="AE51" s="5"/>
      <c r="AF51" s="5"/>
      <c r="AG51" s="5"/>
      <c r="AH51" s="5"/>
      <c r="AI51" s="5"/>
      <c r="AJ51" s="5"/>
      <c r="AK51" s="5"/>
      <c r="AL51" s="5"/>
    </row>
    <row r="52" spans="1:38" s="2" customFormat="1" ht="40.75" customHeight="1" x14ac:dyDescent="0.15">
      <c r="A52" s="12" t="s">
        <v>36</v>
      </c>
      <c r="B52" s="4"/>
      <c r="C52" s="25"/>
      <c r="D52" s="25"/>
      <c r="E52" s="29"/>
      <c r="F52" s="140"/>
      <c r="G52" s="7"/>
      <c r="H52" s="25"/>
      <c r="I52" s="137"/>
      <c r="J52" s="140"/>
      <c r="K52" s="7"/>
      <c r="L52" s="25"/>
      <c r="M52" s="137"/>
      <c r="N52" s="140"/>
      <c r="O52" s="25"/>
      <c r="P52" s="25"/>
      <c r="Q52" s="137"/>
      <c r="R52" s="140"/>
      <c r="S52" s="25"/>
      <c r="T52" s="25"/>
      <c r="U52" s="137"/>
      <c r="V52" s="140"/>
      <c r="W52" s="757"/>
      <c r="X52" s="25"/>
      <c r="Y52" s="137"/>
      <c r="Z52" s="140"/>
      <c r="AA52" s="757"/>
      <c r="AB52" s="25"/>
      <c r="AC52" s="137"/>
      <c r="AE52" s="5"/>
      <c r="AF52" s="5"/>
      <c r="AG52" s="5"/>
      <c r="AH52" s="5"/>
      <c r="AI52" s="5"/>
      <c r="AJ52" s="5"/>
      <c r="AK52" s="5"/>
      <c r="AL52" s="5"/>
    </row>
    <row r="53" spans="1:38" s="2" customFormat="1" ht="13.75" customHeight="1" x14ac:dyDescent="0.15">
      <c r="A53" s="12" t="s">
        <v>37</v>
      </c>
      <c r="B53" s="99">
        <v>215252</v>
      </c>
      <c r="C53" s="100">
        <v>215252</v>
      </c>
      <c r="D53" s="100">
        <v>237295</v>
      </c>
      <c r="E53" s="101">
        <v>250246</v>
      </c>
      <c r="F53" s="233">
        <v>250402</v>
      </c>
      <c r="G53" s="197">
        <v>249957</v>
      </c>
      <c r="H53" s="100">
        <v>248318</v>
      </c>
      <c r="I53" s="292">
        <v>247586</v>
      </c>
      <c r="J53" s="233">
        <v>247979</v>
      </c>
      <c r="K53" s="197">
        <v>248272</v>
      </c>
      <c r="L53" s="100">
        <v>247498</v>
      </c>
      <c r="M53" s="292">
        <v>248505</v>
      </c>
      <c r="N53" s="233">
        <v>249668</v>
      </c>
      <c r="O53" s="100">
        <v>249449</v>
      </c>
      <c r="P53" s="100">
        <v>248794</v>
      </c>
      <c r="Q53" s="292">
        <v>246842</v>
      </c>
      <c r="R53" s="233">
        <v>245300</v>
      </c>
      <c r="S53" s="100">
        <v>239851</v>
      </c>
      <c r="T53" s="100">
        <v>235095</v>
      </c>
      <c r="U53" s="292">
        <v>232367</v>
      </c>
      <c r="V53" s="233">
        <v>233116</v>
      </c>
      <c r="W53" s="766">
        <v>232681</v>
      </c>
      <c r="X53" s="100">
        <v>231545</v>
      </c>
      <c r="Y53" s="292">
        <v>262766</v>
      </c>
      <c r="Z53" s="233">
        <v>341830</v>
      </c>
      <c r="AA53" s="766">
        <v>341299</v>
      </c>
      <c r="AB53" s="100">
        <v>335858</v>
      </c>
      <c r="AC53" s="292">
        <v>334768</v>
      </c>
      <c r="AD53" s="102"/>
      <c r="AE53" s="103">
        <v>229280</v>
      </c>
      <c r="AF53" s="103">
        <v>248812</v>
      </c>
      <c r="AG53" s="103">
        <v>248064</v>
      </c>
      <c r="AH53" s="103">
        <v>248526</v>
      </c>
      <c r="AI53" s="103">
        <v>237954</v>
      </c>
      <c r="AJ53" s="103">
        <v>239764</v>
      </c>
      <c r="AK53" s="103"/>
      <c r="AL53" s="103">
        <v>338477</v>
      </c>
    </row>
    <row r="54" spans="1:38" s="2" customFormat="1" ht="13.75" customHeight="1" x14ac:dyDescent="0.15">
      <c r="A54" s="12" t="s">
        <v>38</v>
      </c>
      <c r="B54" s="99">
        <v>215252</v>
      </c>
      <c r="C54" s="100">
        <v>215252</v>
      </c>
      <c r="D54" s="100">
        <v>238735</v>
      </c>
      <c r="E54" s="101">
        <v>250246</v>
      </c>
      <c r="F54" s="233">
        <v>256589</v>
      </c>
      <c r="G54" s="197">
        <v>256273</v>
      </c>
      <c r="H54" s="100">
        <v>248318</v>
      </c>
      <c r="I54" s="292">
        <v>247586</v>
      </c>
      <c r="J54" s="233">
        <v>247979</v>
      </c>
      <c r="K54" s="197">
        <v>248272</v>
      </c>
      <c r="L54" s="100">
        <v>253060</v>
      </c>
      <c r="M54" s="292">
        <v>248505</v>
      </c>
      <c r="N54" s="233">
        <v>249668</v>
      </c>
      <c r="O54" s="100">
        <v>255265</v>
      </c>
      <c r="P54" s="100">
        <v>256777</v>
      </c>
      <c r="Q54" s="292">
        <v>256162</v>
      </c>
      <c r="R54" s="233">
        <v>255167</v>
      </c>
      <c r="S54" s="680">
        <v>250124</v>
      </c>
      <c r="T54" s="100">
        <v>246550</v>
      </c>
      <c r="U54" s="729">
        <v>242901</v>
      </c>
      <c r="V54" s="806">
        <v>233116</v>
      </c>
      <c r="W54" s="767">
        <v>243288</v>
      </c>
      <c r="X54" s="680">
        <v>242122</v>
      </c>
      <c r="Y54" s="729">
        <v>272785</v>
      </c>
      <c r="Z54" s="806">
        <v>341830</v>
      </c>
      <c r="AA54" s="767">
        <v>341299</v>
      </c>
      <c r="AB54" s="680">
        <v>344365</v>
      </c>
      <c r="AC54" s="729">
        <v>343546</v>
      </c>
      <c r="AD54" s="102"/>
      <c r="AE54" s="103">
        <v>229280</v>
      </c>
      <c r="AF54" s="103">
        <v>248812</v>
      </c>
      <c r="AG54" s="103">
        <v>248064</v>
      </c>
      <c r="AH54" s="103">
        <v>255050</v>
      </c>
      <c r="AI54" s="730">
        <v>248609</v>
      </c>
      <c r="AJ54" s="730">
        <v>250116</v>
      </c>
      <c r="AK54" s="730"/>
      <c r="AL54" s="730">
        <v>338477</v>
      </c>
    </row>
    <row r="55" spans="1:38" s="2" customFormat="1" ht="13.75" customHeight="1" thickBot="1" x14ac:dyDescent="0.2">
      <c r="A55" s="16"/>
      <c r="B55" s="9"/>
      <c r="C55" s="26"/>
      <c r="D55" s="26"/>
      <c r="E55" s="30"/>
      <c r="F55" s="234"/>
      <c r="G55" s="198"/>
      <c r="H55" s="26"/>
      <c r="I55" s="293"/>
      <c r="J55" s="234"/>
      <c r="K55" s="198"/>
      <c r="L55" s="26"/>
      <c r="M55" s="293"/>
      <c r="N55" s="234"/>
      <c r="O55" s="26"/>
      <c r="P55" s="26"/>
      <c r="Q55" s="293"/>
      <c r="R55" s="234"/>
      <c r="S55" s="26"/>
      <c r="T55" s="26"/>
      <c r="U55" s="293"/>
      <c r="V55" s="807"/>
      <c r="W55" s="768"/>
      <c r="X55" s="26"/>
      <c r="Y55" s="293"/>
      <c r="Z55" s="807"/>
      <c r="AA55" s="768"/>
      <c r="AB55" s="26"/>
      <c r="AC55" s="293"/>
      <c r="AE55" s="10"/>
      <c r="AF55" s="10"/>
      <c r="AG55" s="10"/>
      <c r="AH55" s="10"/>
      <c r="AI55" s="10"/>
      <c r="AJ55" s="10"/>
      <c r="AK55" s="10"/>
      <c r="AL55" s="10"/>
    </row>
    <row r="56" spans="1:38" s="2" customFormat="1" x14ac:dyDescent="0.15"/>
    <row r="57" spans="1:38" s="2" customFormat="1" x14ac:dyDescent="0.15">
      <c r="A57" s="952" t="s">
        <v>295</v>
      </c>
    </row>
    <row r="58" spans="1:38" s="2" customFormat="1" x14ac:dyDescent="0.15"/>
    <row r="59" spans="1:38" s="2" customFormat="1" ht="24" x14ac:dyDescent="0.15">
      <c r="A59" s="884" t="s">
        <v>279</v>
      </c>
      <c r="B59" s="371" t="s">
        <v>274</v>
      </c>
    </row>
    <row r="60" spans="1:38" s="2" customFormat="1" ht="36" x14ac:dyDescent="0.15">
      <c r="A60" s="884" t="s">
        <v>280</v>
      </c>
      <c r="B60" s="371" t="s">
        <v>275</v>
      </c>
    </row>
    <row r="61" spans="1:38" s="2" customFormat="1" x14ac:dyDescent="0.15">
      <c r="A61" s="884"/>
    </row>
    <row r="62" spans="1:38" x14ac:dyDescent="0.15">
      <c r="A62" s="922"/>
    </row>
  </sheetData>
  <customSheetViews>
    <customSheetView guid="{8A3FF670-BD86-44B8-80D6-F16ECD9AAB7E}" showPageBreaks="1" printArea="1" topLeftCell="A28">
      <selection activeCell="L57" sqref="L57"/>
      <pageMargins left="0.7" right="0.7" top="0.75" bottom="0.75" header="0.3" footer="0.3"/>
      <pageSetup scale="65" orientation="portrait" verticalDpi="1200" r:id="rId1"/>
    </customSheetView>
    <customSheetView guid="{3AEE86E9-9A50-484E-B189-6F484AA443A0}" showPageBreaks="1" printArea="1" topLeftCell="A46">
      <selection activeCell="S31" sqref="S31"/>
      <pageMargins left="0.7" right="0.7" top="0.75" bottom="0.75" header="0.3" footer="0.3"/>
      <pageSetup scale="65" orientation="portrait" verticalDpi="1200" r:id="rId2"/>
    </customSheetView>
  </customSheetViews>
  <phoneticPr fontId="14" type="noConversion"/>
  <pageMargins left="0.2" right="0.2" top="0.5" bottom="0.5" header="0" footer="0"/>
  <pageSetup scale="32" orientation="portrait" verticalDpi="1200" r:id="rId3"/>
  <ignoredErrors>
    <ignoredError sqref="AF7 AI24:AI32 AI34:AI39 AI13:AI22 AI5:AI11 AL5 AL6:AL43"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1:AC56"/>
  <sheetViews>
    <sheetView workbookViewId="0">
      <pane xSplit="1" ySplit="6" topLeftCell="V28" activePane="bottomRight" state="frozen"/>
      <selection pane="topRight" activeCell="B1" sqref="B1"/>
      <selection pane="bottomLeft" activeCell="A7" sqref="A7"/>
      <selection pane="bottomRight" activeCell="AD38" sqref="AD38"/>
    </sheetView>
  </sheetViews>
  <sheetFormatPr baseColWidth="10" defaultColWidth="8.83203125" defaultRowHeight="13" outlineLevelCol="1" x14ac:dyDescent="0.15"/>
  <cols>
    <col min="1" max="1" width="37.1640625" customWidth="1"/>
    <col min="2" max="5" width="9.1640625" hidden="1" customWidth="1"/>
    <col min="6" max="6" width="9.5" hidden="1" customWidth="1"/>
    <col min="7" max="7" width="9.5" style="190" hidden="1" customWidth="1"/>
    <col min="8" max="8" width="9.5" style="176" hidden="1" customWidth="1"/>
    <col min="9" max="13" width="9.5" style="271" hidden="1" customWidth="1"/>
    <col min="14" max="17" width="9.5" style="271" hidden="1" customWidth="1" outlineLevel="1"/>
    <col min="18" max="29" width="9.5" style="271" customWidth="1" outlineLevel="1"/>
  </cols>
  <sheetData>
    <row r="1" spans="1:29" ht="14" x14ac:dyDescent="0.15">
      <c r="A1" s="1" t="s">
        <v>0</v>
      </c>
    </row>
    <row r="2" spans="1:29" ht="15" thickBot="1" x14ac:dyDescent="0.2">
      <c r="A2" s="1" t="s">
        <v>119</v>
      </c>
    </row>
    <row r="3" spans="1:29" s="3" customFormat="1" ht="14.25" customHeight="1" thickBot="1" x14ac:dyDescent="0.2">
      <c r="A3" s="13" t="s">
        <v>7</v>
      </c>
      <c r="B3" s="14" t="s">
        <v>8</v>
      </c>
      <c r="C3" s="27" t="s">
        <v>1</v>
      </c>
      <c r="D3" s="27" t="s">
        <v>2</v>
      </c>
      <c r="E3" s="28" t="s">
        <v>19</v>
      </c>
      <c r="F3" s="182" t="s">
        <v>117</v>
      </c>
      <c r="G3" s="27" t="s">
        <v>126</v>
      </c>
      <c r="H3" s="252" t="s">
        <v>135</v>
      </c>
      <c r="I3" s="181" t="s">
        <v>137</v>
      </c>
      <c r="J3" s="182" t="s">
        <v>144</v>
      </c>
      <c r="K3" s="252" t="s">
        <v>148</v>
      </c>
      <c r="L3" s="252" t="s">
        <v>149</v>
      </c>
      <c r="M3" s="181" t="s">
        <v>150</v>
      </c>
      <c r="N3" s="473" t="s">
        <v>218</v>
      </c>
      <c r="O3" s="252" t="s">
        <v>219</v>
      </c>
      <c r="P3" s="252" t="s">
        <v>220</v>
      </c>
      <c r="Q3" s="181" t="s">
        <v>221</v>
      </c>
      <c r="R3" s="473" t="s">
        <v>228</v>
      </c>
      <c r="S3" s="252" t="s">
        <v>229</v>
      </c>
      <c r="T3" s="716" t="s">
        <v>230</v>
      </c>
      <c r="U3" s="688" t="s">
        <v>231</v>
      </c>
      <c r="V3" s="769" t="s">
        <v>244</v>
      </c>
      <c r="W3" s="770" t="s">
        <v>245</v>
      </c>
      <c r="X3" s="716" t="s">
        <v>246</v>
      </c>
      <c r="Y3" s="688" t="s">
        <v>247</v>
      </c>
      <c r="Z3" s="769" t="s">
        <v>296</v>
      </c>
      <c r="AA3" s="770" t="s">
        <v>297</v>
      </c>
      <c r="AB3" s="716" t="s">
        <v>298</v>
      </c>
      <c r="AC3" s="688" t="s">
        <v>299</v>
      </c>
    </row>
    <row r="4" spans="1:29" s="2" customFormat="1" ht="10.25" customHeight="1" x14ac:dyDescent="0.15">
      <c r="A4" s="6"/>
      <c r="B4" s="4"/>
      <c r="C4" s="25"/>
      <c r="D4" s="25"/>
      <c r="E4" s="29"/>
      <c r="F4" s="235"/>
      <c r="G4" s="177"/>
      <c r="H4" s="25"/>
      <c r="I4" s="137"/>
      <c r="J4" s="235"/>
      <c r="K4" s="25"/>
      <c r="L4" s="25"/>
      <c r="M4" s="137"/>
      <c r="N4" s="235"/>
      <c r="O4" s="25"/>
      <c r="P4" s="25"/>
      <c r="Q4" s="137"/>
      <c r="R4" s="235"/>
      <c r="S4" s="25"/>
      <c r="T4" s="717"/>
      <c r="U4" s="29"/>
      <c r="V4" s="757"/>
      <c r="W4" s="757"/>
      <c r="X4" s="717"/>
      <c r="Y4" s="29"/>
      <c r="Z4" s="757"/>
      <c r="AA4" s="757"/>
      <c r="AB4" s="717"/>
      <c r="AC4" s="29"/>
    </row>
    <row r="5" spans="1:29" s="2" customFormat="1" ht="13.75" customHeight="1" x14ac:dyDescent="0.15">
      <c r="A5" s="11" t="s">
        <v>39</v>
      </c>
      <c r="B5" s="4"/>
      <c r="C5" s="25"/>
      <c r="D5" s="25"/>
      <c r="E5" s="29"/>
      <c r="F5" s="235"/>
      <c r="G5" s="177"/>
      <c r="H5" s="25"/>
      <c r="I5" s="137"/>
      <c r="J5" s="235"/>
      <c r="K5" s="25"/>
      <c r="L5" s="25"/>
      <c r="M5" s="137"/>
      <c r="N5" s="235"/>
      <c r="O5" s="25"/>
      <c r="P5" s="25"/>
      <c r="Q5" s="137"/>
      <c r="R5" s="235"/>
      <c r="S5" s="25"/>
      <c r="T5" s="717"/>
      <c r="U5" s="29"/>
      <c r="V5" s="757"/>
      <c r="W5" s="757"/>
      <c r="X5" s="717"/>
      <c r="Y5" s="29"/>
      <c r="Z5" s="757"/>
      <c r="AA5" s="757"/>
      <c r="AB5" s="717"/>
      <c r="AC5" s="29"/>
    </row>
    <row r="6" spans="1:29" s="2" customFormat="1" ht="13.75" customHeight="1" x14ac:dyDescent="0.15">
      <c r="A6" s="11" t="s">
        <v>40</v>
      </c>
      <c r="B6" s="4"/>
      <c r="C6" s="25"/>
      <c r="D6" s="25"/>
      <c r="E6" s="29"/>
      <c r="F6" s="235"/>
      <c r="G6" s="177"/>
      <c r="H6" s="25"/>
      <c r="I6" s="137"/>
      <c r="J6" s="235"/>
      <c r="K6" s="25"/>
      <c r="L6" s="25"/>
      <c r="M6" s="137"/>
      <c r="N6" s="235"/>
      <c r="O6" s="25"/>
      <c r="P6" s="25"/>
      <c r="Q6" s="137"/>
      <c r="R6" s="235"/>
      <c r="S6" s="25"/>
      <c r="T6" s="717"/>
      <c r="U6" s="29"/>
      <c r="V6" s="757"/>
      <c r="W6" s="757"/>
      <c r="X6" s="717"/>
      <c r="Y6" s="29"/>
      <c r="Z6" s="757"/>
      <c r="AA6" s="757"/>
      <c r="AB6" s="717"/>
      <c r="AC6" s="29"/>
    </row>
    <row r="7" spans="1:29" s="2" customFormat="1" ht="13.75" customHeight="1" x14ac:dyDescent="0.15">
      <c r="A7" s="12" t="s">
        <v>41</v>
      </c>
      <c r="B7" s="83">
        <v>855</v>
      </c>
      <c r="C7" s="56">
        <v>826</v>
      </c>
      <c r="D7" s="56">
        <v>947</v>
      </c>
      <c r="E7" s="85">
        <v>898</v>
      </c>
      <c r="F7" s="235">
        <v>879</v>
      </c>
      <c r="G7" s="177">
        <v>859</v>
      </c>
      <c r="H7" s="56">
        <v>865</v>
      </c>
      <c r="I7" s="259">
        <v>743</v>
      </c>
      <c r="J7" s="235">
        <v>782</v>
      </c>
      <c r="K7" s="56">
        <v>837</v>
      </c>
      <c r="L7" s="56">
        <v>702</v>
      </c>
      <c r="M7" s="259">
        <v>617</v>
      </c>
      <c r="N7" s="235">
        <v>595</v>
      </c>
      <c r="O7" s="56">
        <v>569</v>
      </c>
      <c r="P7" s="56">
        <v>941</v>
      </c>
      <c r="Q7" s="259">
        <v>670</v>
      </c>
      <c r="R7" s="235">
        <v>720</v>
      </c>
      <c r="S7" s="56">
        <v>661</v>
      </c>
      <c r="T7" s="718">
        <v>594</v>
      </c>
      <c r="U7" s="85">
        <v>1185</v>
      </c>
      <c r="V7" s="263">
        <v>1355</v>
      </c>
      <c r="W7" s="263">
        <v>2435</v>
      </c>
      <c r="X7" s="718">
        <v>2492</v>
      </c>
      <c r="Y7" s="85">
        <v>1614</v>
      </c>
      <c r="Z7" s="263">
        <v>1488</v>
      </c>
      <c r="AA7" s="263">
        <v>1335</v>
      </c>
      <c r="AB7" s="718">
        <v>1569</v>
      </c>
      <c r="AC7" s="85">
        <v>1894</v>
      </c>
    </row>
    <row r="8" spans="1:29" s="93" customFormat="1" ht="13.75" customHeight="1" x14ac:dyDescent="0.15">
      <c r="A8" s="884" t="s">
        <v>215</v>
      </c>
      <c r="B8" s="429">
        <v>480</v>
      </c>
      <c r="C8" s="430">
        <v>463</v>
      </c>
      <c r="D8" s="430">
        <v>449</v>
      </c>
      <c r="E8" s="431">
        <v>396</v>
      </c>
      <c r="F8" s="432">
        <v>431</v>
      </c>
      <c r="G8" s="433">
        <v>424</v>
      </c>
      <c r="H8" s="430">
        <v>413</v>
      </c>
      <c r="I8" s="434">
        <v>441</v>
      </c>
      <c r="J8" s="432">
        <v>410</v>
      </c>
      <c r="K8" s="430">
        <v>451</v>
      </c>
      <c r="L8" s="430">
        <v>470</v>
      </c>
      <c r="M8" s="434">
        <v>459</v>
      </c>
      <c r="N8" s="432">
        <v>464</v>
      </c>
      <c r="O8" s="430">
        <v>495</v>
      </c>
      <c r="P8" s="430">
        <v>530</v>
      </c>
      <c r="Q8" s="434">
        <v>501</v>
      </c>
      <c r="R8" s="432">
        <v>556</v>
      </c>
      <c r="S8" s="430">
        <v>631</v>
      </c>
      <c r="T8" s="719">
        <v>692</v>
      </c>
      <c r="U8" s="431">
        <v>546</v>
      </c>
      <c r="V8" s="771">
        <v>539</v>
      </c>
      <c r="W8" s="771">
        <v>533</v>
      </c>
      <c r="X8" s="719">
        <v>611</v>
      </c>
      <c r="Y8" s="431">
        <v>1047</v>
      </c>
      <c r="Z8" s="771">
        <v>1054</v>
      </c>
      <c r="AA8" s="771">
        <v>1085</v>
      </c>
      <c r="AB8" s="719">
        <v>1157</v>
      </c>
      <c r="AC8" s="431">
        <v>1033</v>
      </c>
    </row>
    <row r="9" spans="1:29" s="93" customFormat="1" ht="13.75" customHeight="1" x14ac:dyDescent="0.15">
      <c r="A9" s="884" t="s">
        <v>303</v>
      </c>
      <c r="B9" s="429">
        <v>56</v>
      </c>
      <c r="C9" s="430">
        <v>62</v>
      </c>
      <c r="D9" s="430">
        <v>48</v>
      </c>
      <c r="E9" s="431">
        <v>42</v>
      </c>
      <c r="F9" s="432">
        <v>32</v>
      </c>
      <c r="G9" s="433">
        <v>46</v>
      </c>
      <c r="H9" s="430">
        <v>33</v>
      </c>
      <c r="I9" s="434">
        <v>38</v>
      </c>
      <c r="J9" s="432">
        <v>23</v>
      </c>
      <c r="K9" s="430">
        <v>16</v>
      </c>
      <c r="L9" s="430">
        <v>15</v>
      </c>
      <c r="M9" s="434">
        <v>51</v>
      </c>
      <c r="N9" s="432">
        <v>48</v>
      </c>
      <c r="O9" s="430">
        <v>49</v>
      </c>
      <c r="P9" s="430">
        <v>52</v>
      </c>
      <c r="Q9" s="434">
        <v>41</v>
      </c>
      <c r="R9" s="432">
        <v>34</v>
      </c>
      <c r="S9" s="430">
        <v>38</v>
      </c>
      <c r="T9" s="719">
        <v>36</v>
      </c>
      <c r="U9" s="431">
        <v>47</v>
      </c>
      <c r="V9" s="771"/>
      <c r="W9" s="771"/>
      <c r="X9" s="719"/>
      <c r="Y9" s="431"/>
      <c r="Z9" s="771"/>
      <c r="AA9" s="771"/>
      <c r="AB9" s="719"/>
      <c r="AC9" s="431"/>
    </row>
    <row r="10" spans="1:29" s="2" customFormat="1" ht="13.75" customHeight="1" x14ac:dyDescent="0.15">
      <c r="A10" s="12" t="s">
        <v>42</v>
      </c>
      <c r="B10" s="83">
        <v>46</v>
      </c>
      <c r="C10" s="56">
        <v>47</v>
      </c>
      <c r="D10" s="56">
        <v>47</v>
      </c>
      <c r="E10" s="85">
        <v>48</v>
      </c>
      <c r="F10" s="235">
        <v>45</v>
      </c>
      <c r="G10" s="177">
        <v>45</v>
      </c>
      <c r="H10" s="56">
        <v>45</v>
      </c>
      <c r="I10" s="259">
        <v>39</v>
      </c>
      <c r="J10" s="235">
        <v>38</v>
      </c>
      <c r="K10" s="56">
        <v>17</v>
      </c>
      <c r="L10" s="56">
        <v>8</v>
      </c>
      <c r="M10" s="259">
        <v>10</v>
      </c>
      <c r="N10" s="235">
        <v>10</v>
      </c>
      <c r="O10" s="56">
        <v>10</v>
      </c>
      <c r="P10" s="56">
        <v>9</v>
      </c>
      <c r="Q10" s="259">
        <v>13</v>
      </c>
      <c r="R10" s="235">
        <v>11</v>
      </c>
      <c r="S10" s="56">
        <v>6</v>
      </c>
      <c r="T10" s="718">
        <v>6</v>
      </c>
      <c r="U10" s="85" t="s">
        <v>112</v>
      </c>
      <c r="V10" s="263">
        <v>59</v>
      </c>
      <c r="W10" s="263">
        <v>361</v>
      </c>
      <c r="X10" s="718">
        <v>356</v>
      </c>
      <c r="Y10" s="85">
        <v>15</v>
      </c>
      <c r="Z10" s="263">
        <v>8</v>
      </c>
      <c r="AA10" s="263">
        <v>1101</v>
      </c>
      <c r="AB10" s="718">
        <v>1092</v>
      </c>
      <c r="AC10" s="85">
        <v>1104</v>
      </c>
    </row>
    <row r="11" spans="1:29" s="2" customFormat="1" ht="13.75" customHeight="1" x14ac:dyDescent="0.15">
      <c r="A11" s="12" t="s">
        <v>43</v>
      </c>
      <c r="B11" s="112">
        <v>99</v>
      </c>
      <c r="C11" s="113">
        <v>101</v>
      </c>
      <c r="D11" s="113">
        <v>109</v>
      </c>
      <c r="E11" s="114">
        <v>110</v>
      </c>
      <c r="F11" s="236">
        <v>102</v>
      </c>
      <c r="G11" s="200">
        <v>92</v>
      </c>
      <c r="H11" s="115" t="s">
        <v>112</v>
      </c>
      <c r="I11" s="273" t="s">
        <v>112</v>
      </c>
      <c r="J11" s="301" t="s">
        <v>112</v>
      </c>
      <c r="K11" s="115" t="s">
        <v>112</v>
      </c>
      <c r="L11" s="115" t="s">
        <v>112</v>
      </c>
      <c r="M11" s="273" t="s">
        <v>112</v>
      </c>
      <c r="N11" s="551">
        <v>0</v>
      </c>
      <c r="O11" s="115" t="s">
        <v>112</v>
      </c>
      <c r="P11" s="115" t="s">
        <v>112</v>
      </c>
      <c r="Q11" s="273" t="s">
        <v>112</v>
      </c>
      <c r="R11" s="551">
        <v>0</v>
      </c>
      <c r="S11" s="115" t="s">
        <v>112</v>
      </c>
      <c r="T11" s="720" t="s">
        <v>112</v>
      </c>
      <c r="U11" s="172" t="s">
        <v>112</v>
      </c>
      <c r="V11" s="772" t="s">
        <v>112</v>
      </c>
      <c r="W11" s="772" t="s">
        <v>112</v>
      </c>
      <c r="X11" s="772" t="s">
        <v>112</v>
      </c>
      <c r="Y11" s="172" t="s">
        <v>112</v>
      </c>
      <c r="Z11" s="772" t="s">
        <v>112</v>
      </c>
      <c r="AA11" s="772" t="s">
        <v>112</v>
      </c>
      <c r="AB11" s="1041">
        <v>0</v>
      </c>
      <c r="AC11" s="172" t="s">
        <v>112</v>
      </c>
    </row>
    <row r="12" spans="1:29" s="2" customFormat="1" ht="13.75" customHeight="1" x14ac:dyDescent="0.15">
      <c r="A12" s="12" t="s">
        <v>44</v>
      </c>
      <c r="B12" s="83">
        <v>459</v>
      </c>
      <c r="C12" s="56">
        <v>451</v>
      </c>
      <c r="D12" s="56">
        <v>486</v>
      </c>
      <c r="E12" s="85">
        <v>513</v>
      </c>
      <c r="F12" s="235">
        <v>537</v>
      </c>
      <c r="G12" s="177">
        <v>571</v>
      </c>
      <c r="H12" s="56">
        <v>610</v>
      </c>
      <c r="I12" s="259">
        <v>618</v>
      </c>
      <c r="J12" s="235">
        <v>619</v>
      </c>
      <c r="K12" s="56">
        <v>644</v>
      </c>
      <c r="L12" s="56">
        <v>671</v>
      </c>
      <c r="M12" s="259">
        <v>715</v>
      </c>
      <c r="N12" s="235">
        <v>730</v>
      </c>
      <c r="O12" s="56">
        <v>742</v>
      </c>
      <c r="P12" s="56">
        <v>754</v>
      </c>
      <c r="Q12" s="259">
        <v>740</v>
      </c>
      <c r="R12" s="235">
        <v>740</v>
      </c>
      <c r="S12" s="56">
        <v>751</v>
      </c>
      <c r="T12" s="718">
        <v>748</v>
      </c>
      <c r="U12" s="85">
        <v>755</v>
      </c>
      <c r="V12" s="263">
        <v>772</v>
      </c>
      <c r="W12" s="263">
        <v>756</v>
      </c>
      <c r="X12" s="718">
        <v>751</v>
      </c>
      <c r="Y12" s="85">
        <v>1879</v>
      </c>
      <c r="Z12" s="263">
        <v>1452</v>
      </c>
      <c r="AA12" s="263">
        <v>1167</v>
      </c>
      <c r="AB12" s="718">
        <v>1141</v>
      </c>
      <c r="AC12" s="85">
        <v>1113</v>
      </c>
    </row>
    <row r="13" spans="1:29" s="2" customFormat="1" ht="13.75" customHeight="1" x14ac:dyDescent="0.15">
      <c r="A13" s="12" t="s">
        <v>45</v>
      </c>
      <c r="B13" s="83">
        <v>209</v>
      </c>
      <c r="C13" s="56">
        <v>159</v>
      </c>
      <c r="D13" s="56">
        <v>137</v>
      </c>
      <c r="E13" s="85">
        <v>129</v>
      </c>
      <c r="F13" s="235">
        <v>129</v>
      </c>
      <c r="G13" s="177">
        <v>122</v>
      </c>
      <c r="H13" s="56">
        <v>111</v>
      </c>
      <c r="I13" s="259">
        <v>87</v>
      </c>
      <c r="J13" s="235">
        <v>117</v>
      </c>
      <c r="K13" s="56">
        <v>96</v>
      </c>
      <c r="L13" s="56">
        <v>105</v>
      </c>
      <c r="M13" s="259">
        <v>102</v>
      </c>
      <c r="N13" s="235">
        <v>109</v>
      </c>
      <c r="O13" s="56">
        <v>132</v>
      </c>
      <c r="P13" s="56">
        <v>127</v>
      </c>
      <c r="Q13" s="259">
        <v>127</v>
      </c>
      <c r="R13" s="235">
        <v>126</v>
      </c>
      <c r="S13" s="56">
        <v>129</v>
      </c>
      <c r="T13" s="718">
        <v>107</v>
      </c>
      <c r="U13" s="85">
        <v>107</v>
      </c>
      <c r="V13" s="263">
        <v>169</v>
      </c>
      <c r="W13" s="263">
        <v>172</v>
      </c>
      <c r="X13" s="718">
        <v>189</v>
      </c>
      <c r="Y13" s="85">
        <v>257</v>
      </c>
      <c r="Z13" s="263">
        <v>243</v>
      </c>
      <c r="AA13" s="263">
        <v>251</v>
      </c>
      <c r="AB13" s="718">
        <v>244</v>
      </c>
      <c r="AC13" s="85">
        <v>254</v>
      </c>
    </row>
    <row r="14" spans="1:29" s="2" customFormat="1" ht="13.75" customHeight="1" x14ac:dyDescent="0.15">
      <c r="A14" s="11" t="s">
        <v>46</v>
      </c>
      <c r="B14" s="107">
        <v>2204</v>
      </c>
      <c r="C14" s="108">
        <v>2109</v>
      </c>
      <c r="D14" s="108">
        <v>2223</v>
      </c>
      <c r="E14" s="109">
        <v>2136</v>
      </c>
      <c r="F14" s="237">
        <v>2155</v>
      </c>
      <c r="G14" s="201">
        <v>2159</v>
      </c>
      <c r="H14" s="108">
        <v>2077</v>
      </c>
      <c r="I14" s="274">
        <v>1966</v>
      </c>
      <c r="J14" s="237">
        <v>1989</v>
      </c>
      <c r="K14" s="108">
        <v>2061</v>
      </c>
      <c r="L14" s="108">
        <v>1971</v>
      </c>
      <c r="M14" s="274">
        <v>1954</v>
      </c>
      <c r="N14" s="237">
        <v>1956</v>
      </c>
      <c r="O14" s="108">
        <v>1997</v>
      </c>
      <c r="P14" s="108">
        <v>2413</v>
      </c>
      <c r="Q14" s="274">
        <v>2092</v>
      </c>
      <c r="R14" s="237">
        <v>2187</v>
      </c>
      <c r="S14" s="108">
        <v>2216</v>
      </c>
      <c r="T14" s="721">
        <v>2183</v>
      </c>
      <c r="U14" s="109">
        <v>2640</v>
      </c>
      <c r="V14" s="758">
        <v>2894</v>
      </c>
      <c r="W14" s="758">
        <v>4257</v>
      </c>
      <c r="X14" s="721">
        <v>4399</v>
      </c>
      <c r="Y14" s="109">
        <v>4812</v>
      </c>
      <c r="Z14" s="758">
        <v>4245</v>
      </c>
      <c r="AA14" s="758">
        <v>4939</v>
      </c>
      <c r="AB14" s="721">
        <v>5203</v>
      </c>
      <c r="AC14" s="109">
        <v>5398</v>
      </c>
    </row>
    <row r="15" spans="1:29" s="2" customFormat="1" ht="10.25" customHeight="1" x14ac:dyDescent="0.15">
      <c r="A15" s="11"/>
      <c r="B15" s="83"/>
      <c r="C15" s="56"/>
      <c r="D15" s="56"/>
      <c r="E15" s="85"/>
      <c r="F15" s="235"/>
      <c r="G15" s="177"/>
      <c r="H15" s="56"/>
      <c r="I15" s="259"/>
      <c r="J15" s="235"/>
      <c r="K15" s="56"/>
      <c r="L15" s="56"/>
      <c r="M15" s="259"/>
      <c r="N15" s="235"/>
      <c r="O15" s="56"/>
      <c r="P15" s="56"/>
      <c r="Q15" s="259"/>
      <c r="R15" s="235"/>
      <c r="S15" s="56"/>
      <c r="T15" s="718"/>
      <c r="U15" s="85"/>
      <c r="V15" s="263"/>
      <c r="W15" s="263"/>
      <c r="X15" s="718"/>
      <c r="Y15" s="85"/>
      <c r="Z15" s="263"/>
      <c r="AA15" s="263"/>
      <c r="AB15" s="718"/>
      <c r="AC15" s="85"/>
    </row>
    <row r="16" spans="1:29" s="2" customFormat="1" ht="13.75" customHeight="1" x14ac:dyDescent="0.15">
      <c r="A16" s="11" t="s">
        <v>47</v>
      </c>
      <c r="B16" s="83"/>
      <c r="C16" s="56"/>
      <c r="D16" s="56"/>
      <c r="E16" s="85"/>
      <c r="F16" s="235"/>
      <c r="G16" s="177"/>
      <c r="H16" s="56"/>
      <c r="I16" s="259"/>
      <c r="J16" s="235"/>
      <c r="K16" s="56"/>
      <c r="L16" s="56"/>
      <c r="M16" s="259"/>
      <c r="N16" s="235"/>
      <c r="O16" s="56"/>
      <c r="P16" s="56"/>
      <c r="Q16" s="259"/>
      <c r="R16" s="235"/>
      <c r="S16" s="56"/>
      <c r="T16" s="718"/>
      <c r="U16" s="85"/>
      <c r="V16" s="263"/>
      <c r="W16" s="263"/>
      <c r="X16" s="718"/>
      <c r="Y16" s="85"/>
      <c r="Z16" s="263"/>
      <c r="AA16" s="263"/>
      <c r="AB16" s="718"/>
      <c r="AC16" s="85"/>
    </row>
    <row r="17" spans="1:29" s="2" customFormat="1" ht="13.75" customHeight="1" x14ac:dyDescent="0.15">
      <c r="A17" s="884" t="s">
        <v>304</v>
      </c>
      <c r="B17" s="83">
        <v>194</v>
      </c>
      <c r="C17" s="56">
        <v>166</v>
      </c>
      <c r="D17" s="56">
        <v>159</v>
      </c>
      <c r="E17" s="85">
        <v>132</v>
      </c>
      <c r="F17" s="235">
        <v>110</v>
      </c>
      <c r="G17" s="177">
        <v>95</v>
      </c>
      <c r="H17" s="56">
        <v>71</v>
      </c>
      <c r="I17" s="259">
        <v>37</v>
      </c>
      <c r="J17" s="235">
        <v>38</v>
      </c>
      <c r="K17" s="56">
        <v>39</v>
      </c>
      <c r="L17" s="56">
        <v>42</v>
      </c>
      <c r="M17" s="259">
        <v>45</v>
      </c>
      <c r="N17" s="235">
        <v>46</v>
      </c>
      <c r="O17" s="56">
        <v>47</v>
      </c>
      <c r="P17" s="56">
        <v>50</v>
      </c>
      <c r="Q17" s="259">
        <v>52</v>
      </c>
      <c r="R17" s="235">
        <v>53</v>
      </c>
      <c r="S17" s="56">
        <v>56</v>
      </c>
      <c r="T17" s="718">
        <v>59</v>
      </c>
      <c r="U17" s="85">
        <v>71</v>
      </c>
      <c r="V17" s="263">
        <v>73</v>
      </c>
      <c r="W17" s="263">
        <v>75</v>
      </c>
      <c r="X17" s="718">
        <v>78</v>
      </c>
      <c r="Y17" s="431"/>
      <c r="Z17" s="263"/>
      <c r="AA17" s="263"/>
      <c r="AB17" s="718"/>
      <c r="AC17" s="431"/>
    </row>
    <row r="18" spans="1:29" s="2" customFormat="1" ht="13.75" customHeight="1" x14ac:dyDescent="0.15">
      <c r="A18" s="884" t="s">
        <v>48</v>
      </c>
      <c r="B18" s="112">
        <v>281</v>
      </c>
      <c r="C18" s="113">
        <v>258</v>
      </c>
      <c r="D18" s="113">
        <v>275</v>
      </c>
      <c r="E18" s="114">
        <v>266</v>
      </c>
      <c r="F18" s="236">
        <v>290</v>
      </c>
      <c r="G18" s="200">
        <v>302</v>
      </c>
      <c r="H18" s="115" t="s">
        <v>112</v>
      </c>
      <c r="I18" s="273" t="s">
        <v>112</v>
      </c>
      <c r="J18" s="301" t="s">
        <v>112</v>
      </c>
      <c r="K18" s="115" t="s">
        <v>112</v>
      </c>
      <c r="L18" s="115" t="s">
        <v>112</v>
      </c>
      <c r="M18" s="273" t="s">
        <v>112</v>
      </c>
      <c r="N18" s="551">
        <v>0</v>
      </c>
      <c r="O18" s="115" t="s">
        <v>112</v>
      </c>
      <c r="P18" s="115" t="s">
        <v>112</v>
      </c>
      <c r="Q18" s="273" t="s">
        <v>112</v>
      </c>
      <c r="R18" s="551">
        <v>0</v>
      </c>
      <c r="S18" s="115" t="s">
        <v>112</v>
      </c>
      <c r="T18" s="720" t="s">
        <v>112</v>
      </c>
      <c r="U18" s="172" t="s">
        <v>112</v>
      </c>
      <c r="V18" s="772" t="s">
        <v>112</v>
      </c>
      <c r="W18" s="772" t="s">
        <v>112</v>
      </c>
      <c r="X18" s="772" t="s">
        <v>112</v>
      </c>
      <c r="Y18" s="934" t="s">
        <v>112</v>
      </c>
      <c r="Z18" s="772" t="s">
        <v>112</v>
      </c>
      <c r="AA18" s="772" t="s">
        <v>112</v>
      </c>
      <c r="AB18" s="772" t="s">
        <v>112</v>
      </c>
      <c r="AC18" s="934" t="s">
        <v>112</v>
      </c>
    </row>
    <row r="19" spans="1:29" s="2" customFormat="1" ht="13.75" customHeight="1" x14ac:dyDescent="0.15">
      <c r="A19" s="884" t="s">
        <v>49</v>
      </c>
      <c r="B19" s="83">
        <v>161</v>
      </c>
      <c r="C19" s="56">
        <v>195</v>
      </c>
      <c r="D19" s="56">
        <v>160</v>
      </c>
      <c r="E19" s="85">
        <v>154</v>
      </c>
      <c r="F19" s="235">
        <v>175</v>
      </c>
      <c r="G19" s="177">
        <v>192</v>
      </c>
      <c r="H19" s="56">
        <v>169</v>
      </c>
      <c r="I19" s="259">
        <v>144</v>
      </c>
      <c r="J19" s="235">
        <v>145</v>
      </c>
      <c r="K19" s="56">
        <v>145</v>
      </c>
      <c r="L19" s="56">
        <v>144</v>
      </c>
      <c r="M19" s="259">
        <v>128</v>
      </c>
      <c r="N19" s="235">
        <v>131</v>
      </c>
      <c r="O19" s="56">
        <v>128</v>
      </c>
      <c r="P19" s="56">
        <v>139</v>
      </c>
      <c r="Q19" s="259">
        <v>144</v>
      </c>
      <c r="R19" s="235">
        <v>143</v>
      </c>
      <c r="S19" s="56">
        <v>150</v>
      </c>
      <c r="T19" s="718">
        <v>141</v>
      </c>
      <c r="U19" s="85">
        <v>365</v>
      </c>
      <c r="V19" s="263">
        <v>479</v>
      </c>
      <c r="W19" s="263">
        <v>462</v>
      </c>
      <c r="X19" s="718">
        <v>373</v>
      </c>
      <c r="Y19" s="431">
        <v>602</v>
      </c>
      <c r="Z19" s="263">
        <v>595</v>
      </c>
      <c r="AA19" s="263">
        <v>519</v>
      </c>
      <c r="AB19" s="718">
        <v>657</v>
      </c>
      <c r="AC19" s="431">
        <v>628</v>
      </c>
    </row>
    <row r="20" spans="1:29" s="2" customFormat="1" ht="13.75" customHeight="1" x14ac:dyDescent="0.15">
      <c r="A20" s="884" t="s">
        <v>50</v>
      </c>
      <c r="B20" s="83">
        <v>1227</v>
      </c>
      <c r="C20" s="56">
        <v>1163</v>
      </c>
      <c r="D20" s="56">
        <v>1175</v>
      </c>
      <c r="E20" s="85">
        <v>1164</v>
      </c>
      <c r="F20" s="238">
        <v>1148</v>
      </c>
      <c r="G20" s="202">
        <v>1156</v>
      </c>
      <c r="H20" s="56">
        <v>1107</v>
      </c>
      <c r="I20" s="259">
        <v>1063</v>
      </c>
      <c r="J20" s="238">
        <v>1049</v>
      </c>
      <c r="K20" s="56">
        <v>1044</v>
      </c>
      <c r="L20" s="56">
        <v>1086</v>
      </c>
      <c r="M20" s="259">
        <v>1070</v>
      </c>
      <c r="N20" s="238">
        <v>1039</v>
      </c>
      <c r="O20" s="56">
        <v>1030</v>
      </c>
      <c r="P20" s="56">
        <v>1032</v>
      </c>
      <c r="Q20" s="259">
        <v>1048</v>
      </c>
      <c r="R20" s="238">
        <v>1045</v>
      </c>
      <c r="S20" s="56">
        <v>1079</v>
      </c>
      <c r="T20" s="718">
        <v>1087</v>
      </c>
      <c r="U20" s="85">
        <v>1123</v>
      </c>
      <c r="V20" s="263">
        <v>1107</v>
      </c>
      <c r="W20" s="263">
        <v>1078</v>
      </c>
      <c r="X20" s="718">
        <v>1097</v>
      </c>
      <c r="Y20" s="431">
        <v>2922</v>
      </c>
      <c r="Z20" s="263">
        <v>2848</v>
      </c>
      <c r="AA20" s="263">
        <v>2403</v>
      </c>
      <c r="AB20" s="718">
        <v>2366</v>
      </c>
      <c r="AC20" s="431">
        <v>2352</v>
      </c>
    </row>
    <row r="21" spans="1:29" s="2" customFormat="1" ht="13.75" customHeight="1" x14ac:dyDescent="0.15">
      <c r="A21" s="884" t="s">
        <v>151</v>
      </c>
      <c r="B21" s="83">
        <v>1724</v>
      </c>
      <c r="C21" s="56">
        <v>1536</v>
      </c>
      <c r="D21" s="56">
        <v>1585</v>
      </c>
      <c r="E21" s="85">
        <v>1486</v>
      </c>
      <c r="F21" s="238">
        <v>1466</v>
      </c>
      <c r="G21" s="202">
        <v>1426</v>
      </c>
      <c r="H21" s="56">
        <v>1274</v>
      </c>
      <c r="I21" s="259">
        <v>1171</v>
      </c>
      <c r="J21" s="238">
        <v>1173</v>
      </c>
      <c r="K21" s="56">
        <v>1061</v>
      </c>
      <c r="L21" s="56">
        <v>1017</v>
      </c>
      <c r="M21" s="259">
        <v>965</v>
      </c>
      <c r="N21" s="238">
        <v>888</v>
      </c>
      <c r="O21" s="56">
        <v>841</v>
      </c>
      <c r="P21" s="56">
        <v>792</v>
      </c>
      <c r="Q21" s="259">
        <v>755</v>
      </c>
      <c r="R21" s="238">
        <v>707</v>
      </c>
      <c r="S21" s="56">
        <v>658</v>
      </c>
      <c r="T21" s="718">
        <v>586</v>
      </c>
      <c r="U21" s="85">
        <v>573</v>
      </c>
      <c r="V21" s="263">
        <v>558</v>
      </c>
      <c r="W21" s="263">
        <v>496</v>
      </c>
      <c r="X21" s="718">
        <v>465</v>
      </c>
      <c r="Y21" s="431">
        <v>8790</v>
      </c>
      <c r="Z21" s="263">
        <v>8446</v>
      </c>
      <c r="AA21" s="263">
        <v>7847</v>
      </c>
      <c r="AB21" s="718">
        <v>7656</v>
      </c>
      <c r="AC21" s="431">
        <v>7343</v>
      </c>
    </row>
    <row r="22" spans="1:29" s="2" customFormat="1" ht="13.75" customHeight="1" x14ac:dyDescent="0.15">
      <c r="A22" s="884" t="s">
        <v>51</v>
      </c>
      <c r="B22" s="83">
        <v>2282</v>
      </c>
      <c r="C22" s="56">
        <v>2129</v>
      </c>
      <c r="D22" s="56">
        <v>2334</v>
      </c>
      <c r="E22" s="85">
        <v>2299</v>
      </c>
      <c r="F22" s="238">
        <v>2409</v>
      </c>
      <c r="G22" s="202">
        <v>2468</v>
      </c>
      <c r="H22" s="56">
        <v>2316</v>
      </c>
      <c r="I22" s="259">
        <v>2231</v>
      </c>
      <c r="J22" s="238">
        <v>2288</v>
      </c>
      <c r="K22" s="56">
        <v>2186</v>
      </c>
      <c r="L22" s="56">
        <v>2241</v>
      </c>
      <c r="M22" s="259">
        <v>2277</v>
      </c>
      <c r="N22" s="238">
        <v>2221</v>
      </c>
      <c r="O22" s="56">
        <v>2253</v>
      </c>
      <c r="P22" s="56">
        <v>2318</v>
      </c>
      <c r="Q22" s="259">
        <v>2358</v>
      </c>
      <c r="R22" s="238">
        <v>2354</v>
      </c>
      <c r="S22" s="56">
        <v>2337</v>
      </c>
      <c r="T22" s="718">
        <v>2210</v>
      </c>
      <c r="U22" s="85">
        <v>2121</v>
      </c>
      <c r="V22" s="263">
        <v>1954</v>
      </c>
      <c r="W22" s="263">
        <v>1825</v>
      </c>
      <c r="X22" s="718">
        <v>1838</v>
      </c>
      <c r="Y22" s="431">
        <v>9228</v>
      </c>
      <c r="Z22" s="263">
        <v>9239</v>
      </c>
      <c r="AA22" s="263">
        <v>8873</v>
      </c>
      <c r="AB22" s="718">
        <v>8910</v>
      </c>
      <c r="AC22" s="431">
        <v>8843</v>
      </c>
    </row>
    <row r="23" spans="1:29" s="2" customFormat="1" ht="13.75" customHeight="1" x14ac:dyDescent="0.15">
      <c r="A23" s="921" t="s">
        <v>52</v>
      </c>
      <c r="B23" s="107">
        <v>5869</v>
      </c>
      <c r="C23" s="108">
        <v>5447</v>
      </c>
      <c r="D23" s="108">
        <v>5688</v>
      </c>
      <c r="E23" s="109">
        <v>5501</v>
      </c>
      <c r="F23" s="237">
        <v>5598</v>
      </c>
      <c r="G23" s="201">
        <v>5639</v>
      </c>
      <c r="H23" s="108">
        <v>4937</v>
      </c>
      <c r="I23" s="274">
        <v>4646</v>
      </c>
      <c r="J23" s="237">
        <v>4693</v>
      </c>
      <c r="K23" s="108">
        <v>4475</v>
      </c>
      <c r="L23" s="108">
        <v>4530</v>
      </c>
      <c r="M23" s="274">
        <v>4485</v>
      </c>
      <c r="N23" s="237">
        <v>4325</v>
      </c>
      <c r="O23" s="108">
        <v>4299</v>
      </c>
      <c r="P23" s="108">
        <v>4331</v>
      </c>
      <c r="Q23" s="274">
        <v>4357</v>
      </c>
      <c r="R23" s="237">
        <v>4302</v>
      </c>
      <c r="S23" s="108">
        <v>4280</v>
      </c>
      <c r="T23" s="721">
        <v>4083</v>
      </c>
      <c r="U23" s="109">
        <v>4253</v>
      </c>
      <c r="V23" s="758">
        <v>4171</v>
      </c>
      <c r="W23" s="758">
        <v>3936</v>
      </c>
      <c r="X23" s="721">
        <v>3851</v>
      </c>
      <c r="Y23" s="935">
        <v>21542</v>
      </c>
      <c r="Z23" s="758">
        <v>21128</v>
      </c>
      <c r="AA23" s="758">
        <v>19642</v>
      </c>
      <c r="AB23" s="721">
        <v>19589</v>
      </c>
      <c r="AC23" s="935">
        <v>19166</v>
      </c>
    </row>
    <row r="24" spans="1:29" s="2" customFormat="1" ht="10.25" customHeight="1" x14ac:dyDescent="0.15">
      <c r="A24" s="884"/>
      <c r="B24" s="83"/>
      <c r="C24" s="56"/>
      <c r="D24" s="56"/>
      <c r="E24" s="85"/>
      <c r="F24" s="239"/>
      <c r="G24" s="203"/>
      <c r="H24" s="56"/>
      <c r="I24" s="259"/>
      <c r="J24" s="239"/>
      <c r="K24" s="56"/>
      <c r="L24" s="56"/>
      <c r="M24" s="259"/>
      <c r="N24" s="239"/>
      <c r="O24" s="56"/>
      <c r="P24" s="56"/>
      <c r="Q24" s="259"/>
      <c r="R24" s="239"/>
      <c r="S24" s="56"/>
      <c r="T24" s="718"/>
      <c r="U24" s="85"/>
      <c r="V24" s="263"/>
      <c r="W24" s="263"/>
      <c r="X24" s="718"/>
      <c r="Y24" s="431"/>
      <c r="Z24" s="263"/>
      <c r="AA24" s="263"/>
      <c r="AB24" s="718"/>
      <c r="AC24" s="431"/>
    </row>
    <row r="25" spans="1:29" s="2" customFormat="1" ht="13.75" customHeight="1" x14ac:dyDescent="0.15">
      <c r="A25" s="921" t="s">
        <v>53</v>
      </c>
      <c r="B25" s="107">
        <v>8073</v>
      </c>
      <c r="C25" s="108">
        <v>7556</v>
      </c>
      <c r="D25" s="108">
        <v>7911</v>
      </c>
      <c r="E25" s="109">
        <v>7637</v>
      </c>
      <c r="F25" s="237">
        <v>7753</v>
      </c>
      <c r="G25" s="201">
        <v>7798</v>
      </c>
      <c r="H25" s="108">
        <v>7014</v>
      </c>
      <c r="I25" s="274">
        <v>6612</v>
      </c>
      <c r="J25" s="237">
        <v>6682</v>
      </c>
      <c r="K25" s="108">
        <v>6536</v>
      </c>
      <c r="L25" s="108">
        <v>6501</v>
      </c>
      <c r="M25" s="274">
        <v>6439</v>
      </c>
      <c r="N25" s="237">
        <v>6281</v>
      </c>
      <c r="O25" s="108">
        <v>6296</v>
      </c>
      <c r="P25" s="108">
        <v>6744</v>
      </c>
      <c r="Q25" s="274">
        <v>6449</v>
      </c>
      <c r="R25" s="237">
        <v>6489</v>
      </c>
      <c r="S25" s="108">
        <v>6496</v>
      </c>
      <c r="T25" s="721">
        <v>6266</v>
      </c>
      <c r="U25" s="109">
        <v>6893</v>
      </c>
      <c r="V25" s="758">
        <v>7065</v>
      </c>
      <c r="W25" s="758">
        <v>8193</v>
      </c>
      <c r="X25" s="721">
        <v>8250</v>
      </c>
      <c r="Y25" s="935">
        <v>26354</v>
      </c>
      <c r="Z25" s="758">
        <v>25373</v>
      </c>
      <c r="AA25" s="758">
        <v>24581</v>
      </c>
      <c r="AB25" s="721">
        <v>24792</v>
      </c>
      <c r="AC25" s="935">
        <v>24564</v>
      </c>
    </row>
    <row r="26" spans="1:29" s="2" customFormat="1" ht="10.25" customHeight="1" x14ac:dyDescent="0.15">
      <c r="A26" s="921"/>
      <c r="B26" s="83"/>
      <c r="C26" s="56"/>
      <c r="D26" s="56"/>
      <c r="E26" s="85"/>
      <c r="F26" s="235"/>
      <c r="G26" s="177"/>
      <c r="H26" s="56"/>
      <c r="I26" s="259"/>
      <c r="J26" s="235"/>
      <c r="K26" s="56"/>
      <c r="L26" s="56"/>
      <c r="M26" s="259"/>
      <c r="N26" s="235"/>
      <c r="O26" s="56"/>
      <c r="P26" s="56"/>
      <c r="Q26" s="259"/>
      <c r="R26" s="235"/>
      <c r="S26" s="56"/>
      <c r="T26" s="718"/>
      <c r="U26" s="85"/>
      <c r="V26" s="263"/>
      <c r="W26" s="263"/>
      <c r="X26" s="718"/>
      <c r="Y26" s="431"/>
      <c r="Z26" s="263"/>
      <c r="AA26" s="263"/>
      <c r="AB26" s="718"/>
      <c r="AC26" s="431"/>
    </row>
    <row r="27" spans="1:29" s="2" customFormat="1" ht="13.75" customHeight="1" x14ac:dyDescent="0.15">
      <c r="A27" s="921" t="s">
        <v>54</v>
      </c>
      <c r="B27" s="83"/>
      <c r="C27" s="56"/>
      <c r="D27" s="56"/>
      <c r="E27" s="85"/>
      <c r="F27" s="235"/>
      <c r="G27" s="177"/>
      <c r="H27" s="56"/>
      <c r="I27" s="259"/>
      <c r="J27" s="235"/>
      <c r="K27" s="56"/>
      <c r="L27" s="56"/>
      <c r="M27" s="259"/>
      <c r="N27" s="235"/>
      <c r="O27" s="56"/>
      <c r="P27" s="56"/>
      <c r="Q27" s="259"/>
      <c r="R27" s="235"/>
      <c r="S27" s="56"/>
      <c r="T27" s="718"/>
      <c r="U27" s="85"/>
      <c r="V27" s="263"/>
      <c r="W27" s="263"/>
      <c r="X27" s="718"/>
      <c r="Y27" s="431"/>
      <c r="Z27" s="263"/>
      <c r="AA27" s="263"/>
      <c r="AB27" s="718"/>
      <c r="AC27" s="431"/>
    </row>
    <row r="28" spans="1:29" s="2" customFormat="1" ht="13.75" customHeight="1" x14ac:dyDescent="0.15">
      <c r="A28" s="921" t="s">
        <v>55</v>
      </c>
      <c r="B28" s="83"/>
      <c r="C28" s="56"/>
      <c r="D28" s="56"/>
      <c r="E28" s="85"/>
      <c r="F28" s="235"/>
      <c r="G28" s="177"/>
      <c r="H28" s="56"/>
      <c r="I28" s="259"/>
      <c r="J28" s="235"/>
      <c r="K28" s="56"/>
      <c r="L28" s="56"/>
      <c r="M28" s="259"/>
      <c r="N28" s="235"/>
      <c r="O28" s="56"/>
      <c r="P28" s="56"/>
      <c r="Q28" s="259"/>
      <c r="R28" s="235"/>
      <c r="S28" s="56"/>
      <c r="T28" s="718"/>
      <c r="U28" s="85"/>
      <c r="V28" s="263"/>
      <c r="W28" s="263"/>
      <c r="X28" s="718"/>
      <c r="Y28" s="431"/>
      <c r="Z28" s="263"/>
      <c r="AA28" s="263"/>
      <c r="AB28" s="718"/>
      <c r="AC28" s="431"/>
    </row>
    <row r="29" spans="1:29" s="2" customFormat="1" ht="13.75" customHeight="1" x14ac:dyDescent="0.15">
      <c r="A29" s="884" t="s">
        <v>56</v>
      </c>
      <c r="B29" s="83">
        <v>539</v>
      </c>
      <c r="C29" s="56">
        <v>591</v>
      </c>
      <c r="D29" s="56">
        <v>589</v>
      </c>
      <c r="E29" s="85">
        <v>593</v>
      </c>
      <c r="F29" s="235">
        <v>539</v>
      </c>
      <c r="G29" s="177">
        <v>561</v>
      </c>
      <c r="H29" s="56">
        <v>532</v>
      </c>
      <c r="I29" s="259">
        <v>455</v>
      </c>
      <c r="J29" s="235">
        <v>462</v>
      </c>
      <c r="K29" s="56">
        <v>524</v>
      </c>
      <c r="L29" s="56">
        <v>549</v>
      </c>
      <c r="M29" s="259">
        <v>562</v>
      </c>
      <c r="N29" s="235">
        <v>513</v>
      </c>
      <c r="O29" s="56">
        <v>521</v>
      </c>
      <c r="P29" s="56">
        <v>545</v>
      </c>
      <c r="Q29" s="259">
        <v>544</v>
      </c>
      <c r="R29" s="235">
        <v>558</v>
      </c>
      <c r="S29" s="56">
        <v>627</v>
      </c>
      <c r="T29" s="718">
        <v>670</v>
      </c>
      <c r="U29" s="85">
        <v>729</v>
      </c>
      <c r="V29" s="263">
        <v>755</v>
      </c>
      <c r="W29" s="263">
        <v>739</v>
      </c>
      <c r="X29" s="718">
        <v>736</v>
      </c>
      <c r="Y29" s="431">
        <v>1014</v>
      </c>
      <c r="Z29" s="263">
        <v>948</v>
      </c>
      <c r="AA29" s="263">
        <v>873</v>
      </c>
      <c r="AB29" s="718">
        <v>889</v>
      </c>
      <c r="AC29" s="431">
        <v>973</v>
      </c>
    </row>
    <row r="30" spans="1:29" s="2" customFormat="1" ht="13.75" customHeight="1" x14ac:dyDescent="0.15">
      <c r="A30" s="884" t="s">
        <v>57</v>
      </c>
      <c r="B30" s="83">
        <v>29</v>
      </c>
      <c r="C30" s="56">
        <v>26</v>
      </c>
      <c r="D30" s="56">
        <v>29</v>
      </c>
      <c r="E30" s="85">
        <v>21</v>
      </c>
      <c r="F30" s="235">
        <v>21</v>
      </c>
      <c r="G30" s="177">
        <v>21</v>
      </c>
      <c r="H30" s="56">
        <v>21</v>
      </c>
      <c r="I30" s="259">
        <v>21</v>
      </c>
      <c r="J30" s="235">
        <v>22</v>
      </c>
      <c r="K30" s="56">
        <v>5</v>
      </c>
      <c r="L30" s="56">
        <v>3</v>
      </c>
      <c r="M30" s="275" t="s">
        <v>112</v>
      </c>
      <c r="N30" s="552">
        <v>0</v>
      </c>
      <c r="O30" s="115" t="s">
        <v>112</v>
      </c>
      <c r="P30" s="53" t="s">
        <v>112</v>
      </c>
      <c r="Q30" s="275">
        <v>1</v>
      </c>
      <c r="R30" s="659">
        <v>1</v>
      </c>
      <c r="S30" s="115" t="s">
        <v>112</v>
      </c>
      <c r="T30" s="722" t="s">
        <v>112</v>
      </c>
      <c r="U30" s="88" t="s">
        <v>112</v>
      </c>
      <c r="V30" s="772">
        <v>6</v>
      </c>
      <c r="W30" s="772">
        <v>6</v>
      </c>
      <c r="X30" s="722">
        <v>8</v>
      </c>
      <c r="Y30" s="936" t="s">
        <v>112</v>
      </c>
      <c r="Z30" s="772" t="s">
        <v>112</v>
      </c>
      <c r="AA30" s="779">
        <v>155</v>
      </c>
      <c r="AB30" s="722">
        <v>182</v>
      </c>
      <c r="AC30" s="936">
        <v>198</v>
      </c>
    </row>
    <row r="31" spans="1:29" s="2" customFormat="1" ht="13.75" customHeight="1" x14ac:dyDescent="0.15">
      <c r="A31" s="884" t="s">
        <v>58</v>
      </c>
      <c r="B31" s="112">
        <v>65</v>
      </c>
      <c r="C31" s="113">
        <v>71</v>
      </c>
      <c r="D31" s="113">
        <v>67</v>
      </c>
      <c r="E31" s="114">
        <v>60</v>
      </c>
      <c r="F31" s="236">
        <v>59</v>
      </c>
      <c r="G31" s="200">
        <v>36</v>
      </c>
      <c r="H31" s="115" t="s">
        <v>112</v>
      </c>
      <c r="I31" s="273" t="s">
        <v>112</v>
      </c>
      <c r="J31" s="301" t="s">
        <v>112</v>
      </c>
      <c r="K31" s="115" t="s">
        <v>112</v>
      </c>
      <c r="L31" s="115" t="s">
        <v>112</v>
      </c>
      <c r="M31" s="273" t="s">
        <v>112</v>
      </c>
      <c r="N31" s="551">
        <v>0</v>
      </c>
      <c r="O31" s="115" t="s">
        <v>112</v>
      </c>
      <c r="P31" s="115" t="s">
        <v>112</v>
      </c>
      <c r="Q31" s="273" t="s">
        <v>112</v>
      </c>
      <c r="R31" s="551">
        <v>0</v>
      </c>
      <c r="S31" s="115" t="s">
        <v>112</v>
      </c>
      <c r="T31" s="720" t="s">
        <v>112</v>
      </c>
      <c r="U31" s="172" t="s">
        <v>112</v>
      </c>
      <c r="V31" s="772" t="s">
        <v>112</v>
      </c>
      <c r="W31" s="772" t="s">
        <v>112</v>
      </c>
      <c r="X31" s="772" t="s">
        <v>112</v>
      </c>
      <c r="Y31" s="934" t="s">
        <v>112</v>
      </c>
      <c r="Z31" s="772" t="s">
        <v>112</v>
      </c>
      <c r="AA31" s="779" t="s">
        <v>112</v>
      </c>
      <c r="AB31" s="772" t="s">
        <v>112</v>
      </c>
      <c r="AC31" s="934" t="s">
        <v>112</v>
      </c>
    </row>
    <row r="32" spans="1:29" s="2" customFormat="1" ht="13.75" customHeight="1" x14ac:dyDescent="0.15">
      <c r="A32" s="884" t="s">
        <v>305</v>
      </c>
      <c r="B32" s="112"/>
      <c r="C32" s="113"/>
      <c r="D32" s="113"/>
      <c r="E32" s="114"/>
      <c r="F32" s="236"/>
      <c r="G32" s="200"/>
      <c r="H32" s="115"/>
      <c r="I32" s="273"/>
      <c r="J32" s="301"/>
      <c r="K32" s="115"/>
      <c r="L32" s="115"/>
      <c r="M32" s="273"/>
      <c r="N32" s="551"/>
      <c r="O32" s="115"/>
      <c r="P32" s="115"/>
      <c r="Q32" s="273"/>
      <c r="R32" s="551"/>
      <c r="S32" s="115"/>
      <c r="T32" s="720"/>
      <c r="U32" s="172"/>
      <c r="V32" s="772"/>
      <c r="W32" s="772"/>
      <c r="X32" s="881"/>
      <c r="Y32" s="934">
        <v>197</v>
      </c>
      <c r="Z32" s="772">
        <v>193</v>
      </c>
      <c r="AA32" s="779">
        <v>193</v>
      </c>
      <c r="AB32" s="881">
        <v>159</v>
      </c>
      <c r="AC32" s="934">
        <v>129</v>
      </c>
    </row>
    <row r="33" spans="1:29" s="2" customFormat="1" ht="13.75" customHeight="1" x14ac:dyDescent="0.15">
      <c r="A33" s="884" t="s">
        <v>59</v>
      </c>
      <c r="B33" s="83">
        <v>924</v>
      </c>
      <c r="C33" s="56">
        <v>744</v>
      </c>
      <c r="D33" s="56">
        <v>703</v>
      </c>
      <c r="E33" s="85">
        <v>651</v>
      </c>
      <c r="F33" s="235">
        <v>627</v>
      </c>
      <c r="G33" s="177">
        <v>576</v>
      </c>
      <c r="H33" s="56">
        <v>628</v>
      </c>
      <c r="I33" s="259">
        <v>521</v>
      </c>
      <c r="J33" s="235">
        <v>538</v>
      </c>
      <c r="K33" s="56">
        <v>524</v>
      </c>
      <c r="L33" s="56">
        <v>513</v>
      </c>
      <c r="M33" s="259">
        <v>627</v>
      </c>
      <c r="N33" s="235">
        <v>599</v>
      </c>
      <c r="O33" s="56">
        <v>610</v>
      </c>
      <c r="P33" s="56">
        <v>595</v>
      </c>
      <c r="Q33" s="259">
        <v>608</v>
      </c>
      <c r="R33" s="235">
        <v>639</v>
      </c>
      <c r="S33" s="56">
        <v>622</v>
      </c>
      <c r="T33" s="718">
        <v>577</v>
      </c>
      <c r="U33" s="85">
        <v>571</v>
      </c>
      <c r="V33" s="263">
        <v>532</v>
      </c>
      <c r="W33" s="263">
        <v>542</v>
      </c>
      <c r="X33" s="718">
        <v>501</v>
      </c>
      <c r="Y33" s="431">
        <v>781</v>
      </c>
      <c r="Z33" s="263">
        <v>821</v>
      </c>
      <c r="AA33" s="263">
        <v>749</v>
      </c>
      <c r="AB33" s="718">
        <v>712</v>
      </c>
      <c r="AC33" s="431">
        <v>712</v>
      </c>
    </row>
    <row r="34" spans="1:29" s="2" customFormat="1" ht="13.75" customHeight="1" x14ac:dyDescent="0.15">
      <c r="A34" s="884" t="s">
        <v>60</v>
      </c>
      <c r="B34" s="83">
        <v>611</v>
      </c>
      <c r="C34" s="56">
        <v>609</v>
      </c>
      <c r="D34" s="56">
        <v>509</v>
      </c>
      <c r="E34" s="85">
        <v>423</v>
      </c>
      <c r="F34" s="235">
        <v>435</v>
      </c>
      <c r="G34" s="177">
        <v>641</v>
      </c>
      <c r="H34" s="56">
        <v>49</v>
      </c>
      <c r="I34" s="259">
        <v>52</v>
      </c>
      <c r="J34" s="235">
        <v>382</v>
      </c>
      <c r="K34" s="56">
        <v>52</v>
      </c>
      <c r="L34" s="56">
        <v>244</v>
      </c>
      <c r="M34" s="259">
        <v>307</v>
      </c>
      <c r="N34" s="235">
        <v>291</v>
      </c>
      <c r="O34" s="56">
        <v>50</v>
      </c>
      <c r="P34" s="56">
        <v>465</v>
      </c>
      <c r="Q34" s="259">
        <v>40</v>
      </c>
      <c r="R34" s="235">
        <v>37</v>
      </c>
      <c r="S34" s="56">
        <v>37</v>
      </c>
      <c r="T34" s="718">
        <v>18</v>
      </c>
      <c r="U34" s="85">
        <v>20</v>
      </c>
      <c r="V34" s="263">
        <v>32</v>
      </c>
      <c r="W34" s="263">
        <v>33</v>
      </c>
      <c r="X34" s="718">
        <v>532</v>
      </c>
      <c r="Y34" s="431">
        <v>556</v>
      </c>
      <c r="Z34" s="263">
        <v>736</v>
      </c>
      <c r="AA34" s="263">
        <v>622</v>
      </c>
      <c r="AB34" s="718">
        <v>621</v>
      </c>
      <c r="AC34" s="431">
        <v>421</v>
      </c>
    </row>
    <row r="35" spans="1:29" s="2" customFormat="1" ht="13.75" customHeight="1" x14ac:dyDescent="0.15">
      <c r="A35" s="921" t="s">
        <v>61</v>
      </c>
      <c r="B35" s="107">
        <v>2168</v>
      </c>
      <c r="C35" s="108">
        <v>2041</v>
      </c>
      <c r="D35" s="108">
        <v>1897</v>
      </c>
      <c r="E35" s="109">
        <v>1748</v>
      </c>
      <c r="F35" s="237">
        <v>1681</v>
      </c>
      <c r="G35" s="201">
        <v>1835</v>
      </c>
      <c r="H35" s="108">
        <v>1230</v>
      </c>
      <c r="I35" s="274">
        <v>1049</v>
      </c>
      <c r="J35" s="237">
        <v>1404</v>
      </c>
      <c r="K35" s="108">
        <v>1105</v>
      </c>
      <c r="L35" s="108">
        <v>1309</v>
      </c>
      <c r="M35" s="274">
        <v>1496</v>
      </c>
      <c r="N35" s="237">
        <v>1403</v>
      </c>
      <c r="O35" s="108">
        <v>1181</v>
      </c>
      <c r="P35" s="108">
        <v>1605</v>
      </c>
      <c r="Q35" s="274">
        <v>1193</v>
      </c>
      <c r="R35" s="237">
        <v>1235</v>
      </c>
      <c r="S35" s="108">
        <v>1286</v>
      </c>
      <c r="T35" s="721">
        <v>1265</v>
      </c>
      <c r="U35" s="109">
        <v>1320</v>
      </c>
      <c r="V35" s="758">
        <v>1325</v>
      </c>
      <c r="W35" s="758">
        <v>1320</v>
      </c>
      <c r="X35" s="721">
        <v>1777</v>
      </c>
      <c r="Y35" s="935">
        <v>2548</v>
      </c>
      <c r="Z35" s="758">
        <v>2698</v>
      </c>
      <c r="AA35" s="758">
        <v>2592</v>
      </c>
      <c r="AB35" s="721">
        <v>2563</v>
      </c>
      <c r="AC35" s="935">
        <v>2433</v>
      </c>
    </row>
    <row r="36" spans="1:29" s="2" customFormat="1" ht="10.25" customHeight="1" x14ac:dyDescent="0.15">
      <c r="A36" s="921"/>
      <c r="B36" s="83"/>
      <c r="C36" s="56"/>
      <c r="D36" s="56"/>
      <c r="E36" s="85"/>
      <c r="F36" s="235"/>
      <c r="G36" s="177"/>
      <c r="H36" s="56"/>
      <c r="I36" s="259"/>
      <c r="J36" s="235"/>
      <c r="K36" s="56"/>
      <c r="L36" s="56"/>
      <c r="M36" s="259"/>
      <c r="N36" s="235"/>
      <c r="O36" s="56"/>
      <c r="P36" s="56"/>
      <c r="Q36" s="259"/>
      <c r="R36" s="235"/>
      <c r="S36" s="56"/>
      <c r="T36" s="718"/>
      <c r="U36" s="85"/>
      <c r="V36" s="263"/>
      <c r="W36" s="263"/>
      <c r="X36" s="718"/>
      <c r="Y36" s="431"/>
      <c r="Z36" s="263"/>
      <c r="AA36" s="263"/>
      <c r="AB36" s="718"/>
      <c r="AC36" s="431"/>
    </row>
    <row r="37" spans="1:29" s="2" customFormat="1" ht="13.75" customHeight="1" x14ac:dyDescent="0.15">
      <c r="A37" s="921" t="s">
        <v>62</v>
      </c>
      <c r="B37" s="83"/>
      <c r="C37" s="56"/>
      <c r="D37" s="56"/>
      <c r="E37" s="85"/>
      <c r="F37" s="235"/>
      <c r="G37" s="177"/>
      <c r="H37" s="56"/>
      <c r="I37" s="259"/>
      <c r="J37" s="235"/>
      <c r="K37" s="56"/>
      <c r="L37" s="56"/>
      <c r="M37" s="259"/>
      <c r="N37" s="235"/>
      <c r="O37" s="56"/>
      <c r="P37" s="56"/>
      <c r="Q37" s="259"/>
      <c r="R37" s="235"/>
      <c r="S37" s="56"/>
      <c r="T37" s="718"/>
      <c r="U37" s="85"/>
      <c r="V37" s="263"/>
      <c r="W37" s="263"/>
      <c r="X37" s="718"/>
      <c r="Y37" s="431"/>
      <c r="Z37" s="263"/>
      <c r="AA37" s="263"/>
      <c r="AB37" s="718"/>
      <c r="AC37" s="431"/>
    </row>
    <row r="38" spans="1:29" s="2" customFormat="1" ht="13.75" customHeight="1" x14ac:dyDescent="0.15">
      <c r="A38" s="884" t="s">
        <v>63</v>
      </c>
      <c r="B38" s="83">
        <v>4566</v>
      </c>
      <c r="C38" s="56">
        <v>4447</v>
      </c>
      <c r="D38" s="56">
        <v>4140</v>
      </c>
      <c r="E38" s="85">
        <v>4128</v>
      </c>
      <c r="F38" s="238">
        <v>4198</v>
      </c>
      <c r="G38" s="202">
        <v>4065</v>
      </c>
      <c r="H38" s="56">
        <v>3772</v>
      </c>
      <c r="I38" s="259">
        <v>3747</v>
      </c>
      <c r="J38" s="238">
        <v>3447</v>
      </c>
      <c r="K38" s="56">
        <v>3767</v>
      </c>
      <c r="L38" s="56">
        <v>3338</v>
      </c>
      <c r="M38" s="259">
        <v>3185</v>
      </c>
      <c r="N38" s="238">
        <v>3149</v>
      </c>
      <c r="O38" s="56">
        <v>3331</v>
      </c>
      <c r="P38" s="56">
        <v>3232</v>
      </c>
      <c r="Q38" s="259">
        <v>3281</v>
      </c>
      <c r="R38" s="238">
        <v>3546</v>
      </c>
      <c r="S38" s="56">
        <v>3543</v>
      </c>
      <c r="T38" s="718">
        <v>3790</v>
      </c>
      <c r="U38" s="85">
        <v>3979</v>
      </c>
      <c r="V38" s="263">
        <v>4012</v>
      </c>
      <c r="W38" s="263">
        <v>5014</v>
      </c>
      <c r="X38" s="718">
        <v>4518</v>
      </c>
      <c r="Y38" s="431">
        <v>8656</v>
      </c>
      <c r="Z38" s="263">
        <v>8270</v>
      </c>
      <c r="AA38" s="263">
        <v>8272</v>
      </c>
      <c r="AB38" s="718">
        <v>8761</v>
      </c>
      <c r="AC38" s="431">
        <v>8766</v>
      </c>
    </row>
    <row r="39" spans="1:29" s="2" customFormat="1" x14ac:dyDescent="0.15">
      <c r="A39" s="884" t="s">
        <v>64</v>
      </c>
      <c r="B39" s="112">
        <v>29</v>
      </c>
      <c r="C39" s="113">
        <v>25</v>
      </c>
      <c r="D39" s="113">
        <v>26</v>
      </c>
      <c r="E39" s="114">
        <v>20</v>
      </c>
      <c r="F39" s="236">
        <v>22</v>
      </c>
      <c r="G39" s="200">
        <v>21</v>
      </c>
      <c r="H39" s="115" t="s">
        <v>112</v>
      </c>
      <c r="I39" s="273" t="s">
        <v>112</v>
      </c>
      <c r="J39" s="301" t="s">
        <v>112</v>
      </c>
      <c r="K39" s="115" t="s">
        <v>112</v>
      </c>
      <c r="L39" s="115" t="s">
        <v>112</v>
      </c>
      <c r="M39" s="273" t="s">
        <v>112</v>
      </c>
      <c r="N39" s="551">
        <v>0</v>
      </c>
      <c r="O39" s="115" t="s">
        <v>112</v>
      </c>
      <c r="P39" s="115" t="s">
        <v>112</v>
      </c>
      <c r="Q39" s="273" t="s">
        <v>112</v>
      </c>
      <c r="R39" s="551">
        <v>0</v>
      </c>
      <c r="S39" s="115" t="s">
        <v>112</v>
      </c>
      <c r="T39" s="720" t="s">
        <v>112</v>
      </c>
      <c r="U39" s="172" t="s">
        <v>112</v>
      </c>
      <c r="V39" s="772" t="s">
        <v>112</v>
      </c>
      <c r="W39" s="772" t="s">
        <v>112</v>
      </c>
      <c r="X39" s="772" t="s">
        <v>112</v>
      </c>
      <c r="Y39" s="934" t="s">
        <v>112</v>
      </c>
      <c r="Z39" s="772" t="s">
        <v>112</v>
      </c>
      <c r="AA39" s="772" t="s">
        <v>112</v>
      </c>
      <c r="AB39" s="772" t="s">
        <v>112</v>
      </c>
      <c r="AC39" s="934" t="s">
        <v>112</v>
      </c>
    </row>
    <row r="40" spans="1:29" s="2" customFormat="1" x14ac:dyDescent="0.15">
      <c r="A40" s="884" t="s">
        <v>306</v>
      </c>
      <c r="B40" s="112"/>
      <c r="C40" s="113"/>
      <c r="D40" s="113"/>
      <c r="E40" s="114"/>
      <c r="F40" s="236"/>
      <c r="G40" s="200"/>
      <c r="H40" s="115"/>
      <c r="I40" s="273"/>
      <c r="J40" s="301"/>
      <c r="K40" s="115"/>
      <c r="L40" s="115"/>
      <c r="M40" s="273"/>
      <c r="N40" s="551"/>
      <c r="O40" s="115"/>
      <c r="P40" s="115"/>
      <c r="Q40" s="273"/>
      <c r="R40" s="551"/>
      <c r="S40" s="115"/>
      <c r="T40" s="720"/>
      <c r="U40" s="172"/>
      <c r="V40" s="772"/>
      <c r="W40" s="772"/>
      <c r="X40" s="881"/>
      <c r="Y40" s="934">
        <v>43</v>
      </c>
      <c r="Z40" s="772">
        <v>31</v>
      </c>
      <c r="AA40" s="772">
        <v>30</v>
      </c>
      <c r="AB40" s="881">
        <v>28</v>
      </c>
      <c r="AC40" s="934">
        <v>22</v>
      </c>
    </row>
    <row r="41" spans="1:29" s="2" customFormat="1" x14ac:dyDescent="0.15">
      <c r="A41" s="884" t="s">
        <v>307</v>
      </c>
      <c r="B41" s="112"/>
      <c r="C41" s="113"/>
      <c r="D41" s="113"/>
      <c r="E41" s="114"/>
      <c r="F41" s="236"/>
      <c r="G41" s="200"/>
      <c r="H41" s="115"/>
      <c r="I41" s="273"/>
      <c r="J41" s="301"/>
      <c r="K41" s="115"/>
      <c r="L41" s="115"/>
      <c r="M41" s="273"/>
      <c r="N41" s="551"/>
      <c r="O41" s="115"/>
      <c r="P41" s="115"/>
      <c r="Q41" s="273"/>
      <c r="R41" s="551"/>
      <c r="S41" s="115"/>
      <c r="T41" s="720"/>
      <c r="U41" s="172"/>
      <c r="V41" s="772"/>
      <c r="W41" s="772"/>
      <c r="X41" s="881"/>
      <c r="Y41" s="934">
        <v>2293</v>
      </c>
      <c r="Z41" s="772">
        <v>2044</v>
      </c>
      <c r="AA41" s="772">
        <v>1867</v>
      </c>
      <c r="AB41" s="881">
        <v>1810</v>
      </c>
      <c r="AC41" s="934">
        <v>1720</v>
      </c>
    </row>
    <row r="42" spans="1:29" s="2" customFormat="1" ht="13.75" customHeight="1" x14ac:dyDescent="0.15">
      <c r="A42" s="884" t="s">
        <v>65</v>
      </c>
      <c r="B42" s="83">
        <v>525</v>
      </c>
      <c r="C42" s="56">
        <v>466</v>
      </c>
      <c r="D42" s="56">
        <v>543</v>
      </c>
      <c r="E42" s="85">
        <v>522</v>
      </c>
      <c r="F42" s="235">
        <v>475</v>
      </c>
      <c r="G42" s="177">
        <v>466</v>
      </c>
      <c r="H42" s="56">
        <v>452</v>
      </c>
      <c r="I42" s="259">
        <v>459</v>
      </c>
      <c r="J42" s="235">
        <v>477</v>
      </c>
      <c r="K42" s="56">
        <v>447</v>
      </c>
      <c r="L42" s="56">
        <v>450</v>
      </c>
      <c r="M42" s="259">
        <v>474</v>
      </c>
      <c r="N42" s="235">
        <v>454</v>
      </c>
      <c r="O42" s="56">
        <v>451</v>
      </c>
      <c r="P42" s="56">
        <v>469</v>
      </c>
      <c r="Q42" s="259">
        <v>429</v>
      </c>
      <c r="R42" s="235">
        <v>425</v>
      </c>
      <c r="S42" s="56">
        <v>413</v>
      </c>
      <c r="T42" s="718">
        <v>380</v>
      </c>
      <c r="U42" s="85">
        <v>793</v>
      </c>
      <c r="V42" s="263">
        <v>993</v>
      </c>
      <c r="W42" s="263">
        <v>958</v>
      </c>
      <c r="X42" s="718">
        <v>798</v>
      </c>
      <c r="Y42" s="431">
        <v>1011</v>
      </c>
      <c r="Z42" s="263">
        <v>839</v>
      </c>
      <c r="AA42" s="263">
        <v>751</v>
      </c>
      <c r="AB42" s="718">
        <v>876</v>
      </c>
      <c r="AC42" s="431">
        <v>862</v>
      </c>
    </row>
    <row r="43" spans="1:29" s="2" customFormat="1" ht="13.75" customHeight="1" x14ac:dyDescent="0.15">
      <c r="A43" s="921" t="s">
        <v>66</v>
      </c>
      <c r="B43" s="107">
        <v>5120</v>
      </c>
      <c r="C43" s="108">
        <v>4938</v>
      </c>
      <c r="D43" s="108">
        <v>4709</v>
      </c>
      <c r="E43" s="109">
        <v>4670</v>
      </c>
      <c r="F43" s="237">
        <v>4695</v>
      </c>
      <c r="G43" s="201">
        <v>4552</v>
      </c>
      <c r="H43" s="108">
        <v>4224</v>
      </c>
      <c r="I43" s="274">
        <v>4206</v>
      </c>
      <c r="J43" s="237">
        <v>3924</v>
      </c>
      <c r="K43" s="108">
        <v>4214</v>
      </c>
      <c r="L43" s="108">
        <v>3788</v>
      </c>
      <c r="M43" s="274">
        <v>3659</v>
      </c>
      <c r="N43" s="237">
        <v>3603</v>
      </c>
      <c r="O43" s="108">
        <v>3782</v>
      </c>
      <c r="P43" s="108">
        <v>3701</v>
      </c>
      <c r="Q43" s="274">
        <v>3710</v>
      </c>
      <c r="R43" s="237">
        <v>3971</v>
      </c>
      <c r="S43" s="108">
        <v>3956</v>
      </c>
      <c r="T43" s="721">
        <v>4170</v>
      </c>
      <c r="U43" s="109">
        <v>4772</v>
      </c>
      <c r="V43" s="758">
        <v>5005</v>
      </c>
      <c r="W43" s="758">
        <v>5972</v>
      </c>
      <c r="X43" s="721">
        <v>5316</v>
      </c>
      <c r="Y43" s="935">
        <v>12003</v>
      </c>
      <c r="Z43" s="758">
        <v>11184</v>
      </c>
      <c r="AA43" s="758">
        <v>10920</v>
      </c>
      <c r="AB43" s="721">
        <v>11475</v>
      </c>
      <c r="AC43" s="935">
        <v>11370</v>
      </c>
    </row>
    <row r="44" spans="1:29" s="2" customFormat="1" ht="10.25" customHeight="1" x14ac:dyDescent="0.15">
      <c r="A44" s="884"/>
      <c r="B44" s="83"/>
      <c r="C44" s="56"/>
      <c r="D44" s="56"/>
      <c r="E44" s="85"/>
      <c r="F44" s="235"/>
      <c r="G44" s="177"/>
      <c r="H44" s="56"/>
      <c r="I44" s="259"/>
      <c r="J44" s="235"/>
      <c r="K44" s="56"/>
      <c r="L44" s="56"/>
      <c r="M44" s="259"/>
      <c r="N44" s="235"/>
      <c r="O44" s="56"/>
      <c r="P44" s="56"/>
      <c r="Q44" s="259"/>
      <c r="R44" s="235"/>
      <c r="S44" s="56"/>
      <c r="T44" s="718"/>
      <c r="U44" s="85"/>
      <c r="V44" s="263"/>
      <c r="W44" s="263"/>
      <c r="X44" s="718"/>
      <c r="Y44" s="431"/>
      <c r="Z44" s="263"/>
      <c r="AA44" s="263"/>
      <c r="AB44" s="718"/>
      <c r="AC44" s="431"/>
    </row>
    <row r="45" spans="1:29" s="2" customFormat="1" ht="13.75" customHeight="1" x14ac:dyDescent="0.15">
      <c r="A45" s="884" t="s">
        <v>67</v>
      </c>
      <c r="B45" s="83">
        <v>207</v>
      </c>
      <c r="C45" s="56">
        <v>219</v>
      </c>
      <c r="D45" s="56">
        <v>226</v>
      </c>
      <c r="E45" s="85">
        <v>233</v>
      </c>
      <c r="F45" s="235">
        <v>246</v>
      </c>
      <c r="G45" s="177">
        <v>193</v>
      </c>
      <c r="H45" s="56">
        <v>203</v>
      </c>
      <c r="I45" s="259">
        <v>212</v>
      </c>
      <c r="J45" s="235">
        <v>186</v>
      </c>
      <c r="K45" s="56">
        <v>201</v>
      </c>
      <c r="L45" s="56">
        <v>217</v>
      </c>
      <c r="M45" s="259">
        <v>235</v>
      </c>
      <c r="N45" s="235">
        <v>248</v>
      </c>
      <c r="O45" s="56">
        <v>219</v>
      </c>
      <c r="P45" s="56">
        <v>236</v>
      </c>
      <c r="Q45" s="259">
        <v>245</v>
      </c>
      <c r="R45" s="235">
        <v>259</v>
      </c>
      <c r="S45" s="56">
        <v>228</v>
      </c>
      <c r="T45" s="718">
        <v>245</v>
      </c>
      <c r="U45" s="85">
        <v>263</v>
      </c>
      <c r="V45" s="263">
        <v>280</v>
      </c>
      <c r="W45" s="263">
        <v>250</v>
      </c>
      <c r="X45" s="718">
        <v>268</v>
      </c>
      <c r="Y45" s="431">
        <v>288</v>
      </c>
      <c r="Z45" s="263">
        <v>299</v>
      </c>
      <c r="AA45" s="263">
        <v>188</v>
      </c>
      <c r="AB45" s="718">
        <v>204</v>
      </c>
      <c r="AC45" s="431">
        <v>221</v>
      </c>
    </row>
    <row r="46" spans="1:29" s="2" customFormat="1" ht="13.75" customHeight="1" x14ac:dyDescent="0.15">
      <c r="A46" s="884" t="s">
        <v>68</v>
      </c>
      <c r="B46" s="83">
        <v>578</v>
      </c>
      <c r="C46" s="56">
        <v>358</v>
      </c>
      <c r="D46" s="56">
        <v>1079</v>
      </c>
      <c r="E46" s="85">
        <v>986</v>
      </c>
      <c r="F46" s="238">
        <v>1131</v>
      </c>
      <c r="G46" s="202">
        <v>1218</v>
      </c>
      <c r="H46" s="56">
        <v>1357</v>
      </c>
      <c r="I46" s="259">
        <v>1145</v>
      </c>
      <c r="J46" s="238">
        <v>1168</v>
      </c>
      <c r="K46" s="56">
        <v>1016</v>
      </c>
      <c r="L46" s="56">
        <v>1187</v>
      </c>
      <c r="M46" s="259">
        <v>1049</v>
      </c>
      <c r="N46" s="238">
        <v>1027</v>
      </c>
      <c r="O46" s="56">
        <v>1114</v>
      </c>
      <c r="P46" s="56">
        <v>1202</v>
      </c>
      <c r="Q46" s="259">
        <v>1301</v>
      </c>
      <c r="R46" s="238">
        <v>1024</v>
      </c>
      <c r="S46" s="56">
        <v>1026</v>
      </c>
      <c r="T46" s="718">
        <v>586</v>
      </c>
      <c r="U46" s="85">
        <v>538</v>
      </c>
      <c r="V46" s="263">
        <v>455</v>
      </c>
      <c r="W46" s="263">
        <v>651</v>
      </c>
      <c r="X46" s="718">
        <v>889</v>
      </c>
      <c r="Y46" s="431">
        <v>11515</v>
      </c>
      <c r="Z46" s="263">
        <v>11192</v>
      </c>
      <c r="AA46" s="263">
        <v>10881</v>
      </c>
      <c r="AB46" s="718">
        <v>10550</v>
      </c>
      <c r="AC46" s="431">
        <v>10540</v>
      </c>
    </row>
    <row r="47" spans="1:29" s="2" customFormat="1" ht="13.75" customHeight="1" x14ac:dyDescent="0.15">
      <c r="A47" s="921" t="s">
        <v>69</v>
      </c>
      <c r="B47" s="107">
        <v>785</v>
      </c>
      <c r="C47" s="108">
        <v>577</v>
      </c>
      <c r="D47" s="108">
        <v>1305</v>
      </c>
      <c r="E47" s="109">
        <v>1219</v>
      </c>
      <c r="F47" s="237">
        <v>1377</v>
      </c>
      <c r="G47" s="201">
        <v>1411</v>
      </c>
      <c r="H47" s="108">
        <v>1560</v>
      </c>
      <c r="I47" s="274">
        <v>1357</v>
      </c>
      <c r="J47" s="237">
        <v>1354</v>
      </c>
      <c r="K47" s="108">
        <v>1217</v>
      </c>
      <c r="L47" s="108">
        <v>1404</v>
      </c>
      <c r="M47" s="274">
        <v>1284</v>
      </c>
      <c r="N47" s="237">
        <v>1275</v>
      </c>
      <c r="O47" s="108">
        <v>1333</v>
      </c>
      <c r="P47" s="108">
        <v>1438</v>
      </c>
      <c r="Q47" s="274">
        <v>1546</v>
      </c>
      <c r="R47" s="237">
        <v>1283</v>
      </c>
      <c r="S47" s="108">
        <v>1254</v>
      </c>
      <c r="T47" s="721">
        <v>831</v>
      </c>
      <c r="U47" s="109">
        <v>801</v>
      </c>
      <c r="V47" s="758">
        <v>735</v>
      </c>
      <c r="W47" s="758">
        <v>901</v>
      </c>
      <c r="X47" s="721">
        <v>1157</v>
      </c>
      <c r="Y47" s="935">
        <v>11803</v>
      </c>
      <c r="Z47" s="758">
        <v>11491</v>
      </c>
      <c r="AA47" s="758">
        <v>11069</v>
      </c>
      <c r="AB47" s="721">
        <v>10754</v>
      </c>
      <c r="AC47" s="935">
        <v>10761</v>
      </c>
    </row>
    <row r="48" spans="1:29" s="2" customFormat="1" ht="10.25" customHeight="1" x14ac:dyDescent="0.15">
      <c r="A48" s="884"/>
      <c r="B48" s="83"/>
      <c r="C48" s="56"/>
      <c r="D48" s="56"/>
      <c r="E48" s="85"/>
      <c r="F48" s="239"/>
      <c r="G48" s="203"/>
      <c r="H48" s="56"/>
      <c r="I48" s="259"/>
      <c r="J48" s="239"/>
      <c r="K48" s="56"/>
      <c r="L48" s="56"/>
      <c r="M48" s="259"/>
      <c r="N48" s="239"/>
      <c r="O48" s="56"/>
      <c r="P48" s="56"/>
      <c r="Q48" s="259"/>
      <c r="R48" s="239"/>
      <c r="S48" s="56"/>
      <c r="T48" s="718"/>
      <c r="U48" s="85"/>
      <c r="V48" s="263"/>
      <c r="W48" s="263"/>
      <c r="X48" s="718"/>
      <c r="Y48" s="431"/>
      <c r="Z48" s="263"/>
      <c r="AA48" s="263"/>
      <c r="AB48" s="718"/>
      <c r="AC48" s="431"/>
    </row>
    <row r="49" spans="1:29" s="2" customFormat="1" ht="13.75" customHeight="1" thickBot="1" x14ac:dyDescent="0.2">
      <c r="A49" s="142" t="s">
        <v>70</v>
      </c>
      <c r="B49" s="125">
        <v>8073</v>
      </c>
      <c r="C49" s="126">
        <v>7556</v>
      </c>
      <c r="D49" s="126">
        <v>7911</v>
      </c>
      <c r="E49" s="127">
        <v>7637</v>
      </c>
      <c r="F49" s="240">
        <v>7753</v>
      </c>
      <c r="G49" s="204">
        <v>7798</v>
      </c>
      <c r="H49" s="126">
        <v>7014</v>
      </c>
      <c r="I49" s="261">
        <v>6612</v>
      </c>
      <c r="J49" s="240">
        <v>6682</v>
      </c>
      <c r="K49" s="126">
        <v>6536</v>
      </c>
      <c r="L49" s="126">
        <v>6501</v>
      </c>
      <c r="M49" s="261">
        <v>6439</v>
      </c>
      <c r="N49" s="240">
        <v>6281</v>
      </c>
      <c r="O49" s="126">
        <v>6296</v>
      </c>
      <c r="P49" s="126">
        <v>6744</v>
      </c>
      <c r="Q49" s="261">
        <v>6449</v>
      </c>
      <c r="R49" s="240">
        <v>6489</v>
      </c>
      <c r="S49" s="126">
        <v>6496</v>
      </c>
      <c r="T49" s="723">
        <v>6266</v>
      </c>
      <c r="U49" s="127">
        <v>6893</v>
      </c>
      <c r="V49" s="773">
        <v>7065</v>
      </c>
      <c r="W49" s="773">
        <v>8193</v>
      </c>
      <c r="X49" s="723">
        <v>8250</v>
      </c>
      <c r="Y49" s="937">
        <v>26354</v>
      </c>
      <c r="Z49" s="773">
        <v>25373</v>
      </c>
      <c r="AA49" s="773">
        <v>24581</v>
      </c>
      <c r="AB49" s="723">
        <v>24792</v>
      </c>
      <c r="AC49" s="937">
        <v>24564</v>
      </c>
    </row>
    <row r="50" spans="1:29" s="2" customFormat="1" x14ac:dyDescent="0.15">
      <c r="F50" s="93"/>
      <c r="G50" s="93"/>
      <c r="H50" s="93"/>
      <c r="I50" s="93"/>
      <c r="J50" s="93"/>
      <c r="K50" s="93"/>
      <c r="L50" s="93"/>
      <c r="M50" s="93"/>
      <c r="N50" s="93"/>
      <c r="O50" s="93"/>
      <c r="P50" s="93"/>
      <c r="Q50" s="93"/>
      <c r="R50" s="93"/>
      <c r="S50" s="93"/>
      <c r="T50" s="93"/>
      <c r="U50" s="93"/>
      <c r="V50" s="93"/>
      <c r="W50" s="93"/>
      <c r="X50" s="93"/>
      <c r="Y50" s="93"/>
      <c r="Z50" s="93"/>
      <c r="AA50" s="93"/>
      <c r="AB50" s="93"/>
      <c r="AC50" s="93"/>
    </row>
    <row r="51" spans="1:29" s="2" customFormat="1" x14ac:dyDescent="0.15">
      <c r="A51" s="938" t="s">
        <v>311</v>
      </c>
      <c r="B51" s="371" t="s">
        <v>312</v>
      </c>
      <c r="Y51" s="93"/>
      <c r="AC51" s="93"/>
    </row>
    <row r="52" spans="1:29" s="2" customFormat="1" x14ac:dyDescent="0.15">
      <c r="A52" s="938" t="s">
        <v>308</v>
      </c>
      <c r="B52" s="371" t="s">
        <v>254</v>
      </c>
      <c r="Y52" s="93"/>
      <c r="AC52" s="93"/>
    </row>
    <row r="53" spans="1:29" s="2" customFormat="1" x14ac:dyDescent="0.15">
      <c r="A53" s="938" t="s">
        <v>309</v>
      </c>
      <c r="B53" s="371" t="s">
        <v>272</v>
      </c>
    </row>
    <row r="54" spans="1:29" s="2" customFormat="1" x14ac:dyDescent="0.15">
      <c r="A54" s="939" t="s">
        <v>310</v>
      </c>
      <c r="B54" s="371" t="s">
        <v>273</v>
      </c>
    </row>
    <row r="55" spans="1:29" x14ac:dyDescent="0.15">
      <c r="A55" s="884"/>
      <c r="B55" s="2"/>
      <c r="C55" s="2"/>
      <c r="D55" s="2"/>
      <c r="E55" s="2"/>
      <c r="F55" s="2"/>
      <c r="G55" s="2"/>
      <c r="H55" s="2"/>
      <c r="I55" s="2"/>
      <c r="J55" s="2"/>
      <c r="K55" s="2"/>
      <c r="L55" s="2"/>
      <c r="M55" s="2"/>
      <c r="N55" s="2"/>
      <c r="O55" s="2"/>
      <c r="P55" s="2"/>
    </row>
    <row r="56" spans="1:29" x14ac:dyDescent="0.15">
      <c r="A56" s="884"/>
    </row>
  </sheetData>
  <customSheetViews>
    <customSheetView guid="{8A3FF670-BD86-44B8-80D6-F16ECD9AAB7E}">
      <selection activeCell="L39" sqref="L39"/>
      <pageMargins left="0.7" right="0.7" top="0.75" bottom="0.75" header="0.3" footer="0.3"/>
      <pageSetup scale="79" orientation="portrait" verticalDpi="1200" r:id="rId1"/>
    </customSheetView>
    <customSheetView guid="{3AEE86E9-9A50-484E-B189-6F484AA443A0}">
      <selection activeCell="O21" sqref="O21"/>
      <pageMargins left="0.7" right="0.7" top="0.75" bottom="0.75" header="0.3" footer="0.3"/>
      <pageSetup scale="79" orientation="portrait" verticalDpi="1200" r:id="rId2"/>
    </customSheetView>
  </customSheetViews>
  <phoneticPr fontId="14" type="noConversion"/>
  <pageMargins left="0.2" right="0.2" top="0.5" bottom="0.5" header="0" footer="0"/>
  <pageSetup orientation="portrait" verticalDpi="120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A1:AM100"/>
  <sheetViews>
    <sheetView workbookViewId="0">
      <pane xSplit="1" ySplit="5" topLeftCell="AA54" activePane="bottomRight" state="frozen"/>
      <selection pane="topRight" activeCell="B1" sqref="B1"/>
      <selection pane="bottomLeft" activeCell="A6" sqref="A6"/>
      <selection pane="bottomRight" activeCell="AB63" sqref="AB63"/>
    </sheetView>
  </sheetViews>
  <sheetFormatPr baseColWidth="10" defaultColWidth="8.83203125" defaultRowHeight="13" outlineLevelCol="1" x14ac:dyDescent="0.15"/>
  <cols>
    <col min="1" max="1" width="63.5" style="38" customWidth="1"/>
    <col min="2" max="5" width="9.33203125" hidden="1" customWidth="1"/>
    <col min="6" max="6" width="9.5" hidden="1" customWidth="1"/>
    <col min="7" max="7" width="9.5" style="190" hidden="1" customWidth="1"/>
    <col min="8" max="8" width="9.5" style="176" hidden="1" customWidth="1"/>
    <col min="9" max="13" width="9.5" style="271" hidden="1" customWidth="1"/>
    <col min="14" max="17" width="9.5" style="271" hidden="1" customWidth="1" outlineLevel="1"/>
    <col min="18" max="21" width="9.5" style="271" customWidth="1" outlineLevel="1"/>
    <col min="22" max="22" width="0.33203125" style="271" customWidth="1" outlineLevel="1"/>
    <col min="23" max="30" width="9.5" style="271" customWidth="1" outlineLevel="1"/>
    <col min="31" max="31" width="2.6640625" customWidth="1"/>
    <col min="32" max="32" width="9.1640625" customWidth="1"/>
    <col min="33" max="37" width="9.1640625" style="271" customWidth="1"/>
    <col min="38" max="38" width="9.1640625" style="271" hidden="1" customWidth="1"/>
    <col min="39" max="39" width="9.1640625" style="271" customWidth="1"/>
  </cols>
  <sheetData>
    <row r="1" spans="1:39" ht="14" x14ac:dyDescent="0.15">
      <c r="A1" s="1" t="s">
        <v>0</v>
      </c>
      <c r="D1" s="302"/>
    </row>
    <row r="2" spans="1:39" ht="15" thickBot="1" x14ac:dyDescent="0.2">
      <c r="A2" s="1" t="s">
        <v>120</v>
      </c>
    </row>
    <row r="3" spans="1:39" s="3" customFormat="1" ht="14.25" customHeight="1" thickBot="1" x14ac:dyDescent="0.2">
      <c r="A3" s="20" t="s">
        <v>7</v>
      </c>
      <c r="B3" s="14" t="s">
        <v>8</v>
      </c>
      <c r="C3" s="27" t="s">
        <v>1</v>
      </c>
      <c r="D3" s="27" t="s">
        <v>2</v>
      </c>
      <c r="E3" s="28" t="s">
        <v>19</v>
      </c>
      <c r="F3" s="184" t="s">
        <v>117</v>
      </c>
      <c r="G3" s="252" t="s">
        <v>126</v>
      </c>
      <c r="H3" s="252" t="s">
        <v>135</v>
      </c>
      <c r="I3" s="181" t="s">
        <v>137</v>
      </c>
      <c r="J3" s="184" t="s">
        <v>144</v>
      </c>
      <c r="K3" s="423" t="s">
        <v>148</v>
      </c>
      <c r="L3" s="252" t="s">
        <v>149</v>
      </c>
      <c r="M3" s="181" t="s">
        <v>150</v>
      </c>
      <c r="N3" s="184" t="s">
        <v>218</v>
      </c>
      <c r="O3" s="252" t="s">
        <v>219</v>
      </c>
      <c r="P3" s="252" t="s">
        <v>220</v>
      </c>
      <c r="Q3" s="181" t="s">
        <v>221</v>
      </c>
      <c r="R3" s="184" t="s">
        <v>228</v>
      </c>
      <c r="S3" s="252" t="s">
        <v>229</v>
      </c>
      <c r="T3" s="252" t="s">
        <v>230</v>
      </c>
      <c r="U3" s="808" t="s">
        <v>231</v>
      </c>
      <c r="V3" s="181" t="s">
        <v>231</v>
      </c>
      <c r="W3" s="825" t="s">
        <v>244</v>
      </c>
      <c r="X3" s="181" t="s">
        <v>245</v>
      </c>
      <c r="Y3" s="688" t="s">
        <v>246</v>
      </c>
      <c r="Z3" s="688" t="s">
        <v>247</v>
      </c>
      <c r="AA3" s="825" t="s">
        <v>296</v>
      </c>
      <c r="AB3" s="181" t="s">
        <v>297</v>
      </c>
      <c r="AC3" s="688" t="s">
        <v>298</v>
      </c>
      <c r="AD3" s="688" t="s">
        <v>299</v>
      </c>
      <c r="AF3" s="15">
        <v>2010</v>
      </c>
      <c r="AG3" s="15">
        <v>2011</v>
      </c>
      <c r="AH3" s="15">
        <v>2012</v>
      </c>
      <c r="AI3" s="15">
        <v>2013</v>
      </c>
      <c r="AJ3" s="15">
        <v>2014</v>
      </c>
      <c r="AK3" s="15">
        <v>2015</v>
      </c>
      <c r="AL3" s="15">
        <v>2016</v>
      </c>
      <c r="AM3" s="15">
        <v>2016</v>
      </c>
    </row>
    <row r="4" spans="1:39" s="2" customFormat="1" ht="14.25" customHeight="1" x14ac:dyDescent="0.15">
      <c r="A4" s="37"/>
      <c r="B4" s="4"/>
      <c r="C4" s="25"/>
      <c r="D4" s="25"/>
      <c r="E4" s="29"/>
      <c r="F4" s="235"/>
      <c r="G4" s="177"/>
      <c r="H4" s="25"/>
      <c r="I4" s="137"/>
      <c r="J4" s="235"/>
      <c r="K4" s="177"/>
      <c r="L4" s="25"/>
      <c r="M4" s="137"/>
      <c r="N4" s="235"/>
      <c r="O4" s="25"/>
      <c r="P4" s="25"/>
      <c r="Q4" s="137"/>
      <c r="R4" s="235"/>
      <c r="S4" s="25"/>
      <c r="T4" s="25"/>
      <c r="U4" s="272"/>
      <c r="V4" s="137"/>
      <c r="W4" s="826"/>
      <c r="X4" s="774"/>
      <c r="Y4" s="31"/>
      <c r="Z4" s="137"/>
      <c r="AA4" s="826"/>
      <c r="AB4" s="774"/>
      <c r="AC4" s="31"/>
      <c r="AD4" s="137"/>
      <c r="AF4" s="537"/>
      <c r="AG4" s="116"/>
      <c r="AH4" s="116"/>
      <c r="AI4" s="116"/>
      <c r="AJ4" s="537"/>
      <c r="AK4" s="116"/>
      <c r="AL4" s="116"/>
      <c r="AM4" s="116"/>
    </row>
    <row r="5" spans="1:39" s="2" customFormat="1" ht="13.75" customHeight="1" x14ac:dyDescent="0.15">
      <c r="A5" s="34" t="s">
        <v>71</v>
      </c>
      <c r="B5" s="4"/>
      <c r="C5" s="25"/>
      <c r="D5" s="25"/>
      <c r="E5" s="29"/>
      <c r="F5" s="235"/>
      <c r="G5" s="177"/>
      <c r="H5" s="25"/>
      <c r="I5" s="137"/>
      <c r="J5" s="235"/>
      <c r="K5" s="177"/>
      <c r="L5" s="25"/>
      <c r="M5" s="137"/>
      <c r="N5" s="235"/>
      <c r="O5" s="25"/>
      <c r="P5" s="25"/>
      <c r="Q5" s="137"/>
      <c r="R5" s="235"/>
      <c r="S5" s="25"/>
      <c r="T5" s="25"/>
      <c r="U5" s="272"/>
      <c r="V5" s="137"/>
      <c r="W5" s="827"/>
      <c r="X5" s="757"/>
      <c r="Y5" s="25"/>
      <c r="Z5" s="137"/>
      <c r="AA5" s="827"/>
      <c r="AB5" s="757"/>
      <c r="AC5" s="25"/>
      <c r="AD5" s="137"/>
      <c r="AF5" s="538"/>
      <c r="AG5" s="63"/>
      <c r="AH5" s="63"/>
      <c r="AI5" s="63"/>
      <c r="AJ5" s="538"/>
      <c r="AK5" s="63"/>
      <c r="AL5" s="63"/>
      <c r="AM5" s="63"/>
    </row>
    <row r="6" spans="1:39" s="2" customFormat="1" ht="13.75" customHeight="1" x14ac:dyDescent="0.15">
      <c r="A6" s="35" t="s">
        <v>29</v>
      </c>
      <c r="B6" s="650">
        <v>-336</v>
      </c>
      <c r="C6" s="651">
        <v>-350</v>
      </c>
      <c r="D6" s="651">
        <v>376</v>
      </c>
      <c r="E6" s="652">
        <v>-96</v>
      </c>
      <c r="F6" s="650">
        <v>201</v>
      </c>
      <c r="G6" s="651">
        <v>97</v>
      </c>
      <c r="H6" s="651">
        <v>311</v>
      </c>
      <c r="I6" s="652">
        <v>-173</v>
      </c>
      <c r="J6" s="107">
        <v>-11</v>
      </c>
      <c r="K6" s="191">
        <v>-74</v>
      </c>
      <c r="L6" s="108">
        <v>131</v>
      </c>
      <c r="M6" s="274">
        <v>-98</v>
      </c>
      <c r="N6" s="107">
        <v>-1</v>
      </c>
      <c r="O6" s="108">
        <v>129</v>
      </c>
      <c r="P6" s="108">
        <v>172</v>
      </c>
      <c r="Q6" s="589">
        <v>115</v>
      </c>
      <c r="R6" s="107">
        <v>124</v>
      </c>
      <c r="S6" s="108">
        <v>178</v>
      </c>
      <c r="T6" s="108">
        <v>138</v>
      </c>
      <c r="U6" s="809">
        <v>167</v>
      </c>
      <c r="V6" s="589"/>
      <c r="W6" s="828">
        <v>-90</v>
      </c>
      <c r="X6" s="758">
        <v>321</v>
      </c>
      <c r="Y6" s="108">
        <v>379</v>
      </c>
      <c r="Z6" s="274">
        <v>989</v>
      </c>
      <c r="AA6" s="828">
        <v>-387</v>
      </c>
      <c r="AB6" s="758">
        <v>1</v>
      </c>
      <c r="AC6" s="108">
        <v>108</v>
      </c>
      <c r="AD6" s="274">
        <v>145</v>
      </c>
      <c r="AF6" s="539">
        <v>-406</v>
      </c>
      <c r="AG6" s="117">
        <f>F6+G6+H6+I6</f>
        <v>436</v>
      </c>
      <c r="AH6" s="119">
        <v>-52</v>
      </c>
      <c r="AI6" s="119">
        <f>SUM(N6:Q6)</f>
        <v>415</v>
      </c>
      <c r="AJ6" s="543">
        <f>SUM(R6:U6)</f>
        <v>607</v>
      </c>
      <c r="AK6" s="119">
        <f>SUM(W6:Z6)</f>
        <v>1599</v>
      </c>
      <c r="AL6" s="119"/>
      <c r="AM6" s="119">
        <f>SUM(AA6:AD6)</f>
        <v>-133</v>
      </c>
    </row>
    <row r="7" spans="1:39" s="2" customFormat="1" ht="6" customHeight="1" x14ac:dyDescent="0.15">
      <c r="A7" s="36"/>
      <c r="B7" s="83"/>
      <c r="C7" s="56"/>
      <c r="D7" s="56"/>
      <c r="E7" s="85"/>
      <c r="F7" s="83"/>
      <c r="G7" s="56"/>
      <c r="H7" s="56"/>
      <c r="I7" s="85"/>
      <c r="J7" s="235"/>
      <c r="K7" s="177"/>
      <c r="L7" s="56"/>
      <c r="M7" s="259"/>
      <c r="N7" s="235"/>
      <c r="O7" s="56"/>
      <c r="P7" s="56"/>
      <c r="Q7" s="590"/>
      <c r="R7" s="235"/>
      <c r="S7" s="56"/>
      <c r="T7" s="56"/>
      <c r="U7" s="810"/>
      <c r="V7" s="590"/>
      <c r="W7" s="829"/>
      <c r="X7" s="263"/>
      <c r="Y7" s="56"/>
      <c r="Z7" s="259"/>
      <c r="AA7" s="829"/>
      <c r="AB7" s="263"/>
      <c r="AC7" s="56"/>
      <c r="AD7" s="259"/>
      <c r="AF7" s="54"/>
      <c r="AG7" s="65"/>
      <c r="AH7" s="70"/>
      <c r="AI7" s="70"/>
      <c r="AJ7" s="71"/>
      <c r="AK7" s="70"/>
      <c r="AL7" s="70"/>
      <c r="AM7" s="70"/>
    </row>
    <row r="8" spans="1:39" s="152" customFormat="1" ht="25.5" customHeight="1" x14ac:dyDescent="0.15">
      <c r="A8" s="145" t="s">
        <v>72</v>
      </c>
      <c r="B8" s="79">
        <v>-12</v>
      </c>
      <c r="C8" s="68">
        <v>-13</v>
      </c>
      <c r="D8" s="68">
        <v>-23</v>
      </c>
      <c r="E8" s="69">
        <v>-11</v>
      </c>
      <c r="F8" s="79">
        <v>-13</v>
      </c>
      <c r="G8" s="68">
        <v>2</v>
      </c>
      <c r="H8" s="68">
        <v>-421</v>
      </c>
      <c r="I8" s="69">
        <v>-2</v>
      </c>
      <c r="J8" s="627">
        <v>-1</v>
      </c>
      <c r="K8" s="426" t="s">
        <v>112</v>
      </c>
      <c r="L8" s="113" t="s">
        <v>112</v>
      </c>
      <c r="M8" s="273" t="s">
        <v>112</v>
      </c>
      <c r="N8" s="553">
        <v>0</v>
      </c>
      <c r="O8" s="604" t="s">
        <v>112</v>
      </c>
      <c r="P8" s="605" t="s">
        <v>112</v>
      </c>
      <c r="Q8" s="603" t="s">
        <v>112</v>
      </c>
      <c r="R8" s="553">
        <v>0</v>
      </c>
      <c r="S8" s="604" t="s">
        <v>112</v>
      </c>
      <c r="T8" s="605" t="s">
        <v>112</v>
      </c>
      <c r="U8" s="811" t="s">
        <v>112</v>
      </c>
      <c r="V8" s="603"/>
      <c r="W8" s="863" t="s">
        <v>112</v>
      </c>
      <c r="X8" s="775" t="s">
        <v>112</v>
      </c>
      <c r="Y8" s="775" t="s">
        <v>112</v>
      </c>
      <c r="Z8" s="603" t="s">
        <v>112</v>
      </c>
      <c r="AA8" s="863">
        <v>0</v>
      </c>
      <c r="AB8" s="775" t="s">
        <v>112</v>
      </c>
      <c r="AC8" s="775" t="s">
        <v>112</v>
      </c>
      <c r="AD8" s="603" t="s">
        <v>112</v>
      </c>
      <c r="AF8" s="540">
        <v>-59</v>
      </c>
      <c r="AG8" s="153">
        <f>F8+G8+H8+I8</f>
        <v>-434</v>
      </c>
      <c r="AH8" s="70">
        <v>-1</v>
      </c>
      <c r="AI8" s="601" t="s">
        <v>112</v>
      </c>
      <c r="AJ8" s="606">
        <f>SUM(R8:U8)</f>
        <v>0</v>
      </c>
      <c r="AK8" s="601">
        <f>SUM(W8:Z8)</f>
        <v>0</v>
      </c>
      <c r="AL8" s="601"/>
      <c r="AM8" s="601">
        <f>SUM(AA8:AD8)</f>
        <v>0</v>
      </c>
    </row>
    <row r="9" spans="1:39" s="152" customFormat="1" ht="25.5" customHeight="1" x14ac:dyDescent="0.15">
      <c r="A9" s="145" t="s">
        <v>125</v>
      </c>
      <c r="B9" s="150"/>
      <c r="C9" s="66"/>
      <c r="D9" s="66"/>
      <c r="E9" s="151"/>
      <c r="F9" s="150"/>
      <c r="G9" s="66"/>
      <c r="H9" s="66"/>
      <c r="I9" s="151"/>
      <c r="J9" s="242"/>
      <c r="K9" s="67"/>
      <c r="L9" s="66"/>
      <c r="M9" s="153"/>
      <c r="N9" s="242"/>
      <c r="O9" s="66"/>
      <c r="P9" s="66"/>
      <c r="Q9" s="70"/>
      <c r="R9" s="242"/>
      <c r="S9" s="66"/>
      <c r="T9" s="66"/>
      <c r="U9" s="812"/>
      <c r="V9" s="70"/>
      <c r="W9" s="830"/>
      <c r="X9" s="776"/>
      <c r="Y9" s="66"/>
      <c r="Z9" s="153"/>
      <c r="AA9" s="830"/>
      <c r="AB9" s="776"/>
      <c r="AC9" s="66"/>
      <c r="AD9" s="153"/>
      <c r="AF9" s="540"/>
      <c r="AG9" s="153"/>
      <c r="AH9" s="70"/>
      <c r="AI9" s="70"/>
      <c r="AJ9" s="71"/>
      <c r="AK9" s="70"/>
      <c r="AL9" s="70"/>
      <c r="AM9" s="70"/>
    </row>
    <row r="10" spans="1:39" s="2" customFormat="1" ht="13.75" customHeight="1" x14ac:dyDescent="0.15">
      <c r="A10" s="149" t="s">
        <v>73</v>
      </c>
      <c r="B10" s="627">
        <v>185</v>
      </c>
      <c r="C10" s="628">
        <v>160</v>
      </c>
      <c r="D10" s="628">
        <v>155</v>
      </c>
      <c r="E10" s="629">
        <v>184</v>
      </c>
      <c r="F10" s="627">
        <v>145</v>
      </c>
      <c r="G10" s="628">
        <v>143</v>
      </c>
      <c r="H10" s="628">
        <v>152</v>
      </c>
      <c r="I10" s="629">
        <v>151</v>
      </c>
      <c r="J10" s="627">
        <v>134</v>
      </c>
      <c r="K10" s="205">
        <v>139</v>
      </c>
      <c r="L10" s="205">
        <v>128</v>
      </c>
      <c r="M10" s="626">
        <v>132</v>
      </c>
      <c r="N10" s="235">
        <v>132</v>
      </c>
      <c r="O10" s="205">
        <v>132</v>
      </c>
      <c r="P10" s="56">
        <v>137</v>
      </c>
      <c r="Q10" s="590">
        <v>113</v>
      </c>
      <c r="R10" s="235">
        <v>102</v>
      </c>
      <c r="S10" s="56">
        <v>103</v>
      </c>
      <c r="T10" s="56">
        <v>103</v>
      </c>
      <c r="U10" s="810">
        <v>97</v>
      </c>
      <c r="V10" s="590"/>
      <c r="W10" s="829">
        <v>95</v>
      </c>
      <c r="X10" s="263">
        <v>98</v>
      </c>
      <c r="Y10" s="56">
        <v>94</v>
      </c>
      <c r="Z10" s="259">
        <v>230</v>
      </c>
      <c r="AA10" s="829">
        <v>529</v>
      </c>
      <c r="AB10" s="263">
        <v>620</v>
      </c>
      <c r="AC10" s="56">
        <v>526</v>
      </c>
      <c r="AD10" s="259">
        <v>530</v>
      </c>
      <c r="AF10" s="54">
        <v>684</v>
      </c>
      <c r="AG10" s="65">
        <f>F10+G10+H10+I10</f>
        <v>591</v>
      </c>
      <c r="AH10" s="70">
        <v>533</v>
      </c>
      <c r="AI10" s="70">
        <f>SUM(N10:Q10)</f>
        <v>514</v>
      </c>
      <c r="AJ10" s="71">
        <f t="shared" ref="AJ10:AJ17" si="0">SUM(R10:U10)</f>
        <v>405</v>
      </c>
      <c r="AK10" s="70">
        <f t="shared" ref="AK10:AK16" si="1">SUM(W10:Z10)</f>
        <v>517</v>
      </c>
      <c r="AL10" s="70"/>
      <c r="AM10" s="70">
        <f t="shared" ref="AM10:AM19" si="2">SUM(AA10:AD10)</f>
        <v>2205</v>
      </c>
    </row>
    <row r="11" spans="1:39" s="93" customFormat="1" ht="13.75" customHeight="1" x14ac:dyDescent="0.15">
      <c r="A11" s="435" t="s">
        <v>216</v>
      </c>
      <c r="B11" s="647">
        <v>7</v>
      </c>
      <c r="C11" s="648">
        <v>7</v>
      </c>
      <c r="D11" s="648">
        <v>7</v>
      </c>
      <c r="E11" s="649">
        <v>-9</v>
      </c>
      <c r="F11" s="647">
        <v>13</v>
      </c>
      <c r="G11" s="648">
        <v>5</v>
      </c>
      <c r="H11" s="648">
        <v>3</v>
      </c>
      <c r="I11" s="649">
        <v>10</v>
      </c>
      <c r="J11" s="627">
        <v>9</v>
      </c>
      <c r="K11" s="205">
        <v>15</v>
      </c>
      <c r="L11" s="205">
        <v>12</v>
      </c>
      <c r="M11" s="626">
        <v>16</v>
      </c>
      <c r="N11" s="432">
        <v>17</v>
      </c>
      <c r="O11" s="205">
        <v>20</v>
      </c>
      <c r="P11" s="430">
        <v>20</v>
      </c>
      <c r="Q11" s="591">
        <v>31</v>
      </c>
      <c r="R11" s="432">
        <v>28</v>
      </c>
      <c r="S11" s="430">
        <v>37</v>
      </c>
      <c r="T11" s="430">
        <v>34</v>
      </c>
      <c r="U11" s="813">
        <v>34</v>
      </c>
      <c r="V11" s="591"/>
      <c r="W11" s="831">
        <v>35</v>
      </c>
      <c r="X11" s="771">
        <v>36</v>
      </c>
      <c r="Y11" s="430">
        <v>34</v>
      </c>
      <c r="Z11" s="434">
        <v>111</v>
      </c>
      <c r="AA11" s="831">
        <v>99</v>
      </c>
      <c r="AB11" s="771">
        <v>80</v>
      </c>
      <c r="AC11" s="430">
        <v>77</v>
      </c>
      <c r="AD11" s="434">
        <v>82</v>
      </c>
      <c r="AF11" s="541">
        <v>12</v>
      </c>
      <c r="AG11" s="105">
        <v>31</v>
      </c>
      <c r="AH11" s="598">
        <v>52</v>
      </c>
      <c r="AI11" s="598">
        <f>SUM(N11:Q11)</f>
        <v>88</v>
      </c>
      <c r="AJ11" s="92">
        <f t="shared" si="0"/>
        <v>133</v>
      </c>
      <c r="AK11" s="598">
        <f t="shared" si="1"/>
        <v>216</v>
      </c>
      <c r="AL11" s="598"/>
      <c r="AM11" s="598">
        <f t="shared" si="2"/>
        <v>338</v>
      </c>
    </row>
    <row r="12" spans="1:39" s="93" customFormat="1" ht="13.75" customHeight="1" x14ac:dyDescent="0.15">
      <c r="A12" s="954" t="s">
        <v>300</v>
      </c>
      <c r="B12" s="955" t="s">
        <v>112</v>
      </c>
      <c r="C12" s="956" t="s">
        <v>112</v>
      </c>
      <c r="D12" s="956" t="s">
        <v>112</v>
      </c>
      <c r="E12" s="957" t="s">
        <v>112</v>
      </c>
      <c r="F12" s="955" t="s">
        <v>112</v>
      </c>
      <c r="G12" s="956" t="s">
        <v>112</v>
      </c>
      <c r="H12" s="956" t="s">
        <v>112</v>
      </c>
      <c r="I12" s="957" t="s">
        <v>112</v>
      </c>
      <c r="J12" s="643" t="s">
        <v>112</v>
      </c>
      <c r="K12" s="958" t="s">
        <v>112</v>
      </c>
      <c r="L12" s="958" t="s">
        <v>112</v>
      </c>
      <c r="M12" s="674" t="s">
        <v>112</v>
      </c>
      <c r="N12" s="959" t="s">
        <v>112</v>
      </c>
      <c r="O12" s="960" t="s">
        <v>112</v>
      </c>
      <c r="P12" s="430" t="s">
        <v>112</v>
      </c>
      <c r="Q12" s="591" t="s">
        <v>112</v>
      </c>
      <c r="R12" s="959" t="s">
        <v>112</v>
      </c>
      <c r="S12" s="960" t="s">
        <v>112</v>
      </c>
      <c r="T12" s="430" t="s">
        <v>112</v>
      </c>
      <c r="U12" s="961" t="s">
        <v>112</v>
      </c>
      <c r="V12" s="591"/>
      <c r="W12" s="959" t="s">
        <v>112</v>
      </c>
      <c r="X12" s="960" t="s">
        <v>112</v>
      </c>
      <c r="Y12" s="430" t="s">
        <v>112</v>
      </c>
      <c r="Z12" s="591" t="s">
        <v>112</v>
      </c>
      <c r="AA12" s="831">
        <v>-3</v>
      </c>
      <c r="AB12" s="771">
        <v>-1</v>
      </c>
      <c r="AC12" s="430">
        <v>-1</v>
      </c>
      <c r="AD12" s="1092">
        <v>0</v>
      </c>
      <c r="AF12" s="606" t="s">
        <v>112</v>
      </c>
      <c r="AG12" s="601" t="s">
        <v>112</v>
      </c>
      <c r="AH12" s="601" t="s">
        <v>112</v>
      </c>
      <c r="AI12" s="601" t="s">
        <v>112</v>
      </c>
      <c r="AJ12" s="601" t="s">
        <v>112</v>
      </c>
      <c r="AK12" s="601" t="s">
        <v>112</v>
      </c>
      <c r="AL12" s="598"/>
      <c r="AM12" s="1099">
        <f t="shared" si="2"/>
        <v>-5</v>
      </c>
    </row>
    <row r="13" spans="1:39" s="93" customFormat="1" ht="13.75" customHeight="1" x14ac:dyDescent="0.15">
      <c r="A13" s="857" t="s">
        <v>319</v>
      </c>
      <c r="B13" s="636" t="s">
        <v>112</v>
      </c>
      <c r="C13" s="607" t="s">
        <v>112</v>
      </c>
      <c r="D13" s="607" t="s">
        <v>112</v>
      </c>
      <c r="E13" s="642" t="s">
        <v>112</v>
      </c>
      <c r="F13" s="636" t="s">
        <v>112</v>
      </c>
      <c r="G13" s="607" t="s">
        <v>112</v>
      </c>
      <c r="H13" s="607" t="s">
        <v>112</v>
      </c>
      <c r="I13" s="642" t="s">
        <v>112</v>
      </c>
      <c r="J13" s="636" t="s">
        <v>112</v>
      </c>
      <c r="K13" s="607" t="s">
        <v>112</v>
      </c>
      <c r="L13" s="607" t="s">
        <v>112</v>
      </c>
      <c r="M13" s="642" t="s">
        <v>112</v>
      </c>
      <c r="N13" s="636" t="s">
        <v>112</v>
      </c>
      <c r="O13" s="607" t="s">
        <v>112</v>
      </c>
      <c r="P13" s="607" t="s">
        <v>112</v>
      </c>
      <c r="Q13" s="642" t="s">
        <v>112</v>
      </c>
      <c r="R13" s="874" t="s">
        <v>112</v>
      </c>
      <c r="S13" s="875" t="s">
        <v>112</v>
      </c>
      <c r="T13" s="875" t="s">
        <v>112</v>
      </c>
      <c r="U13" s="943">
        <v>2</v>
      </c>
      <c r="V13" s="591"/>
      <c r="W13" s="831">
        <v>115</v>
      </c>
      <c r="X13" s="771">
        <v>-18</v>
      </c>
      <c r="Y13" s="430">
        <v>-67</v>
      </c>
      <c r="Z13" s="434">
        <v>1</v>
      </c>
      <c r="AA13" s="831" t="s">
        <v>112</v>
      </c>
      <c r="AB13" s="771" t="s">
        <v>112</v>
      </c>
      <c r="AC13" s="1042">
        <v>0</v>
      </c>
      <c r="AD13" s="1092">
        <v>0</v>
      </c>
      <c r="AF13" s="606" t="s">
        <v>112</v>
      </c>
      <c r="AG13" s="601" t="s">
        <v>112</v>
      </c>
      <c r="AH13" s="601" t="s">
        <v>112</v>
      </c>
      <c r="AI13" s="601" t="s">
        <v>112</v>
      </c>
      <c r="AJ13" s="606">
        <f t="shared" ref="AJ13:AJ15" si="3">SUM(R13:U13)</f>
        <v>2</v>
      </c>
      <c r="AK13" s="598">
        <f t="shared" si="1"/>
        <v>31</v>
      </c>
      <c r="AL13" s="598"/>
      <c r="AM13" s="895" t="s">
        <v>112</v>
      </c>
    </row>
    <row r="14" spans="1:39" s="93" customFormat="1" ht="13.75" customHeight="1" x14ac:dyDescent="0.15">
      <c r="A14" s="857" t="s">
        <v>301</v>
      </c>
      <c r="B14" s="636" t="s">
        <v>112</v>
      </c>
      <c r="C14" s="607" t="s">
        <v>112</v>
      </c>
      <c r="D14" s="607" t="s">
        <v>112</v>
      </c>
      <c r="E14" s="642" t="s">
        <v>112</v>
      </c>
      <c r="F14" s="636" t="s">
        <v>112</v>
      </c>
      <c r="G14" s="607" t="s">
        <v>112</v>
      </c>
      <c r="H14" s="607" t="s">
        <v>112</v>
      </c>
      <c r="I14" s="642" t="s">
        <v>112</v>
      </c>
      <c r="J14" s="636" t="s">
        <v>112</v>
      </c>
      <c r="K14" s="607" t="s">
        <v>112</v>
      </c>
      <c r="L14" s="607" t="s">
        <v>112</v>
      </c>
      <c r="M14" s="642" t="s">
        <v>112</v>
      </c>
      <c r="N14" s="636" t="s">
        <v>112</v>
      </c>
      <c r="O14" s="607" t="s">
        <v>112</v>
      </c>
      <c r="P14" s="607" t="s">
        <v>112</v>
      </c>
      <c r="Q14" s="642" t="s">
        <v>112</v>
      </c>
      <c r="R14" s="874" t="s">
        <v>112</v>
      </c>
      <c r="S14" s="875" t="s">
        <v>112</v>
      </c>
      <c r="T14" s="875" t="s">
        <v>112</v>
      </c>
      <c r="U14" s="943">
        <v>3</v>
      </c>
      <c r="V14" s="591"/>
      <c r="W14" s="831">
        <v>10</v>
      </c>
      <c r="X14" s="771">
        <v>9</v>
      </c>
      <c r="Y14" s="430">
        <v>9</v>
      </c>
      <c r="Z14" s="434">
        <v>11</v>
      </c>
      <c r="AA14" s="831">
        <v>8</v>
      </c>
      <c r="AB14" s="771">
        <v>7</v>
      </c>
      <c r="AC14" s="430">
        <v>9</v>
      </c>
      <c r="AD14" s="434">
        <v>10</v>
      </c>
      <c r="AF14" s="606" t="s">
        <v>112</v>
      </c>
      <c r="AG14" s="601" t="s">
        <v>112</v>
      </c>
      <c r="AH14" s="601" t="s">
        <v>112</v>
      </c>
      <c r="AI14" s="601" t="s">
        <v>112</v>
      </c>
      <c r="AJ14" s="606">
        <f t="shared" si="3"/>
        <v>3</v>
      </c>
      <c r="AK14" s="598">
        <f t="shared" si="1"/>
        <v>39</v>
      </c>
      <c r="AL14" s="598"/>
      <c r="AM14" s="598">
        <f t="shared" si="2"/>
        <v>34</v>
      </c>
    </row>
    <row r="15" spans="1:39" s="2" customFormat="1" ht="13.75" customHeight="1" x14ac:dyDescent="0.15">
      <c r="A15" s="857" t="s">
        <v>266</v>
      </c>
      <c r="B15" s="627"/>
      <c r="C15" s="607"/>
      <c r="D15" s="628"/>
      <c r="E15" s="642"/>
      <c r="F15" s="627"/>
      <c r="G15" s="657"/>
      <c r="H15" s="628"/>
      <c r="I15" s="665"/>
      <c r="J15" s="627"/>
      <c r="K15" s="641"/>
      <c r="L15" s="205"/>
      <c r="M15" s="626"/>
      <c r="N15" s="243"/>
      <c r="O15" s="205"/>
      <c r="P15" s="893"/>
      <c r="Q15" s="592"/>
      <c r="R15" s="243"/>
      <c r="S15" s="53"/>
      <c r="T15" s="53"/>
      <c r="U15" s="814">
        <v>13</v>
      </c>
      <c r="V15" s="592"/>
      <c r="W15" s="852">
        <v>0</v>
      </c>
      <c r="X15" s="894">
        <v>0</v>
      </c>
      <c r="Y15" s="894">
        <v>0</v>
      </c>
      <c r="Z15" s="275">
        <v>11</v>
      </c>
      <c r="AA15" s="852">
        <v>5</v>
      </c>
      <c r="AB15" s="894">
        <v>4</v>
      </c>
      <c r="AC15" s="894">
        <v>3</v>
      </c>
      <c r="AD15" s="275">
        <v>4</v>
      </c>
      <c r="AF15" s="54"/>
      <c r="AG15" s="65"/>
      <c r="AH15" s="70"/>
      <c r="AI15" s="70"/>
      <c r="AJ15" s="606">
        <f t="shared" si="3"/>
        <v>13</v>
      </c>
      <c r="AK15" s="70">
        <f t="shared" si="1"/>
        <v>11</v>
      </c>
      <c r="AL15" s="70"/>
      <c r="AM15" s="70">
        <f t="shared" si="2"/>
        <v>16</v>
      </c>
    </row>
    <row r="16" spans="1:39" s="2" customFormat="1" ht="13.75" customHeight="1" x14ac:dyDescent="0.15">
      <c r="A16" s="149" t="s">
        <v>74</v>
      </c>
      <c r="B16" s="627">
        <v>25</v>
      </c>
      <c r="C16" s="628">
        <v>1</v>
      </c>
      <c r="D16" s="628">
        <v>-7</v>
      </c>
      <c r="E16" s="629">
        <v>2</v>
      </c>
      <c r="F16" s="627">
        <v>15</v>
      </c>
      <c r="G16" s="628">
        <v>-2</v>
      </c>
      <c r="H16" s="628">
        <v>-1</v>
      </c>
      <c r="I16" s="629">
        <v>-2</v>
      </c>
      <c r="J16" s="616" t="s">
        <v>112</v>
      </c>
      <c r="K16" s="633" t="s">
        <v>112</v>
      </c>
      <c r="L16" s="205">
        <v>-19</v>
      </c>
      <c r="M16" s="626">
        <v>-1</v>
      </c>
      <c r="N16" s="242">
        <v>-1</v>
      </c>
      <c r="O16" s="205">
        <v>-1</v>
      </c>
      <c r="P16" s="607" t="s">
        <v>112</v>
      </c>
      <c r="Q16" s="608" t="s">
        <v>112</v>
      </c>
      <c r="R16" s="870" t="s">
        <v>112</v>
      </c>
      <c r="S16" s="56">
        <v>-6</v>
      </c>
      <c r="T16" s="53">
        <v>-1</v>
      </c>
      <c r="U16" s="814">
        <v>-3</v>
      </c>
      <c r="V16" s="592"/>
      <c r="W16" s="852">
        <v>0</v>
      </c>
      <c r="X16" s="761">
        <v>-1</v>
      </c>
      <c r="Y16" s="53">
        <v>-4</v>
      </c>
      <c r="Z16" s="275">
        <v>-1258</v>
      </c>
      <c r="AA16" s="852" t="s">
        <v>112</v>
      </c>
      <c r="AB16" s="761">
        <v>-11</v>
      </c>
      <c r="AC16" s="49">
        <v>0</v>
      </c>
      <c r="AD16" s="1092">
        <v>0</v>
      </c>
      <c r="AF16" s="54">
        <v>21</v>
      </c>
      <c r="AG16" s="54">
        <f>F16+G16+H16+I16</f>
        <v>10</v>
      </c>
      <c r="AH16" s="71">
        <v>-20</v>
      </c>
      <c r="AI16" s="71">
        <f>SUM(N16:Q16)</f>
        <v>-2</v>
      </c>
      <c r="AJ16" s="71">
        <f t="shared" si="0"/>
        <v>-10</v>
      </c>
      <c r="AK16" s="71">
        <f t="shared" si="1"/>
        <v>-1263</v>
      </c>
      <c r="AL16" s="71"/>
      <c r="AM16" s="71">
        <f t="shared" si="2"/>
        <v>-11</v>
      </c>
    </row>
    <row r="17" spans="1:39" s="2" customFormat="1" ht="13.75" customHeight="1" x14ac:dyDescent="0.15">
      <c r="A17" s="149" t="s">
        <v>127</v>
      </c>
      <c r="B17" s="627">
        <v>-2</v>
      </c>
      <c r="C17" s="607" t="s">
        <v>112</v>
      </c>
      <c r="D17" s="628">
        <v>-55</v>
      </c>
      <c r="E17" s="642" t="s">
        <v>112</v>
      </c>
      <c r="F17" s="627" t="s">
        <v>112</v>
      </c>
      <c r="G17" s="657">
        <v>14</v>
      </c>
      <c r="H17" s="628">
        <v>11</v>
      </c>
      <c r="I17" s="665">
        <v>7</v>
      </c>
      <c r="J17" s="627">
        <v>36</v>
      </c>
      <c r="K17" s="641" t="s">
        <v>112</v>
      </c>
      <c r="L17" s="205">
        <v>11</v>
      </c>
      <c r="M17" s="626">
        <v>114</v>
      </c>
      <c r="N17" s="243">
        <v>37</v>
      </c>
      <c r="O17" s="205">
        <v>23</v>
      </c>
      <c r="P17" s="607" t="s">
        <v>112</v>
      </c>
      <c r="Q17" s="592">
        <v>54</v>
      </c>
      <c r="R17" s="243">
        <v>3</v>
      </c>
      <c r="S17" s="53" t="s">
        <v>112</v>
      </c>
      <c r="T17" s="53" t="s">
        <v>112</v>
      </c>
      <c r="U17" s="814" t="s">
        <v>112</v>
      </c>
      <c r="V17" s="592"/>
      <c r="W17" s="852">
        <v>0</v>
      </c>
      <c r="X17" s="761" t="s">
        <v>112</v>
      </c>
      <c r="Y17" s="761" t="s">
        <v>112</v>
      </c>
      <c r="Z17" s="458">
        <v>0</v>
      </c>
      <c r="AA17" s="852">
        <v>3</v>
      </c>
      <c r="AB17" s="761">
        <v>23</v>
      </c>
      <c r="AC17" s="761">
        <v>6</v>
      </c>
      <c r="AD17" s="458">
        <v>0</v>
      </c>
      <c r="AF17" s="54">
        <v>-57</v>
      </c>
      <c r="AG17" s="65">
        <v>32</v>
      </c>
      <c r="AH17" s="70">
        <v>161</v>
      </c>
      <c r="AI17" s="70">
        <f>SUM(N17:Q17)</f>
        <v>114</v>
      </c>
      <c r="AJ17" s="71">
        <f t="shared" si="0"/>
        <v>3</v>
      </c>
      <c r="AK17" s="219" t="s">
        <v>112</v>
      </c>
      <c r="AL17" s="219"/>
      <c r="AM17" s="219">
        <f t="shared" si="2"/>
        <v>32</v>
      </c>
    </row>
    <row r="18" spans="1:39" s="2" customFormat="1" ht="13.75" customHeight="1" x14ac:dyDescent="0.15">
      <c r="A18" s="149" t="s">
        <v>75</v>
      </c>
      <c r="B18" s="627">
        <v>26</v>
      </c>
      <c r="C18" s="628">
        <v>28</v>
      </c>
      <c r="D18" s="628">
        <v>6</v>
      </c>
      <c r="E18" s="629">
        <v>26</v>
      </c>
      <c r="F18" s="627">
        <v>22</v>
      </c>
      <c r="G18" s="628">
        <v>15</v>
      </c>
      <c r="H18" s="628">
        <v>25</v>
      </c>
      <c r="I18" s="629">
        <v>15</v>
      </c>
      <c r="J18" s="627">
        <v>-1</v>
      </c>
      <c r="K18" s="205">
        <v>45</v>
      </c>
      <c r="L18" s="205">
        <v>-2</v>
      </c>
      <c r="M18" s="626">
        <v>-15</v>
      </c>
      <c r="N18" s="242">
        <v>-47</v>
      </c>
      <c r="O18" s="205">
        <v>-3</v>
      </c>
      <c r="P18" s="205">
        <v>-2</v>
      </c>
      <c r="Q18" s="590">
        <v>-6</v>
      </c>
      <c r="R18" s="242">
        <v>-1</v>
      </c>
      <c r="S18" s="56">
        <v>-1</v>
      </c>
      <c r="T18" s="56">
        <v>-3</v>
      </c>
      <c r="U18" s="810">
        <v>-3</v>
      </c>
      <c r="V18" s="590"/>
      <c r="W18" s="829">
        <v>-3</v>
      </c>
      <c r="X18" s="263">
        <v>-1</v>
      </c>
      <c r="Y18" s="56">
        <v>-3</v>
      </c>
      <c r="Z18" s="259">
        <v>-2</v>
      </c>
      <c r="AA18" s="829">
        <v>-1</v>
      </c>
      <c r="AB18" s="263">
        <v>-1</v>
      </c>
      <c r="AC18" s="56">
        <v>-5</v>
      </c>
      <c r="AD18" s="259">
        <v>-4</v>
      </c>
      <c r="AF18" s="54">
        <v>86</v>
      </c>
      <c r="AG18" s="65">
        <f>F18+G18+H18+I18</f>
        <v>77</v>
      </c>
      <c r="AH18" s="70">
        <v>27</v>
      </c>
      <c r="AI18" s="70">
        <f>SUM(N18:Q18)</f>
        <v>-58</v>
      </c>
      <c r="AJ18" s="71">
        <f t="shared" ref="AJ18" si="4">SUM(R18:U18)</f>
        <v>-8</v>
      </c>
      <c r="AK18" s="70">
        <f>SUM(W18:Z18)</f>
        <v>-9</v>
      </c>
      <c r="AL18" s="70"/>
      <c r="AM18" s="70">
        <f t="shared" si="2"/>
        <v>-11</v>
      </c>
    </row>
    <row r="19" spans="1:39" s="2" customFormat="1" ht="13.75" customHeight="1" x14ac:dyDescent="0.15">
      <c r="A19" s="149" t="s">
        <v>281</v>
      </c>
      <c r="B19" s="627">
        <v>-50</v>
      </c>
      <c r="C19" s="628">
        <v>-30</v>
      </c>
      <c r="D19" s="628">
        <v>53</v>
      </c>
      <c r="E19" s="629">
        <v>-46</v>
      </c>
      <c r="F19" s="627">
        <v>17</v>
      </c>
      <c r="G19" s="628">
        <v>-5</v>
      </c>
      <c r="H19" s="628">
        <v>-3</v>
      </c>
      <c r="I19" s="629">
        <v>4</v>
      </c>
      <c r="J19" s="627">
        <v>-5</v>
      </c>
      <c r="K19" s="205">
        <v>-5</v>
      </c>
      <c r="L19" s="666" t="s">
        <v>112</v>
      </c>
      <c r="M19" s="626">
        <v>-8</v>
      </c>
      <c r="N19" s="245">
        <v>1</v>
      </c>
      <c r="O19" s="205">
        <v>1</v>
      </c>
      <c r="P19" s="607" t="s">
        <v>112</v>
      </c>
      <c r="Q19" s="590">
        <v>1</v>
      </c>
      <c r="R19" s="245">
        <v>3</v>
      </c>
      <c r="S19" s="56">
        <v>5</v>
      </c>
      <c r="T19" s="53">
        <v>-6</v>
      </c>
      <c r="U19" s="814">
        <v>-1</v>
      </c>
      <c r="V19" s="590"/>
      <c r="W19" s="832">
        <v>5</v>
      </c>
      <c r="X19" s="761">
        <v>-3</v>
      </c>
      <c r="Y19" s="53">
        <v>4</v>
      </c>
      <c r="Z19" s="731">
        <f>-69-105</f>
        <v>-174</v>
      </c>
      <c r="AA19" s="832">
        <v>-221</v>
      </c>
      <c r="AB19" s="761">
        <v>-171</v>
      </c>
      <c r="AC19" s="53">
        <v>-64</v>
      </c>
      <c r="AD19" s="275">
        <v>-77</v>
      </c>
      <c r="AF19" s="54">
        <v>-73</v>
      </c>
      <c r="AG19" s="65">
        <f>F19+G19+H19+I19</f>
        <v>13</v>
      </c>
      <c r="AH19" s="70">
        <v>-18</v>
      </c>
      <c r="AI19" s="70">
        <f>SUM(N19:Q19)</f>
        <v>3</v>
      </c>
      <c r="AJ19" s="71">
        <f>SUM(R19:U19)</f>
        <v>1</v>
      </c>
      <c r="AK19" s="598">
        <f>SUM(W19:Z19)</f>
        <v>-168</v>
      </c>
      <c r="AL19" s="70"/>
      <c r="AM19" s="598">
        <f t="shared" si="2"/>
        <v>-533</v>
      </c>
    </row>
    <row r="20" spans="1:39" s="2" customFormat="1" ht="6" customHeight="1" x14ac:dyDescent="0.15">
      <c r="A20" s="916"/>
      <c r="B20" s="83"/>
      <c r="C20" s="56"/>
      <c r="D20" s="56"/>
      <c r="E20" s="85"/>
      <c r="F20" s="663"/>
      <c r="G20" s="664"/>
      <c r="H20" s="655"/>
      <c r="I20" s="656"/>
      <c r="J20" s="235"/>
      <c r="K20" s="177"/>
      <c r="L20" s="56"/>
      <c r="M20" s="259"/>
      <c r="N20" s="235"/>
      <c r="O20" s="56"/>
      <c r="P20" s="56"/>
      <c r="Q20" s="590"/>
      <c r="R20" s="235"/>
      <c r="S20" s="56"/>
      <c r="T20" s="56"/>
      <c r="U20" s="810"/>
      <c r="V20" s="590"/>
      <c r="W20" s="829"/>
      <c r="X20" s="263"/>
      <c r="Y20" s="56"/>
      <c r="Z20" s="259"/>
      <c r="AA20" s="829"/>
      <c r="AB20" s="263"/>
      <c r="AC20" s="56"/>
      <c r="AD20" s="259"/>
      <c r="AF20" s="54"/>
      <c r="AG20" s="65"/>
      <c r="AH20" s="70"/>
      <c r="AI20" s="70"/>
      <c r="AJ20" s="71"/>
      <c r="AK20" s="70"/>
      <c r="AL20" s="70"/>
      <c r="AM20" s="70"/>
    </row>
    <row r="21" spans="1:39" s="2" customFormat="1" ht="13.75" customHeight="1" x14ac:dyDescent="0.15">
      <c r="A21" s="917" t="s">
        <v>286</v>
      </c>
      <c r="B21" s="83"/>
      <c r="C21" s="56"/>
      <c r="D21" s="56"/>
      <c r="E21" s="85"/>
      <c r="F21" s="663"/>
      <c r="G21" s="664"/>
      <c r="H21" s="655"/>
      <c r="I21" s="656"/>
      <c r="J21" s="235"/>
      <c r="K21" s="177"/>
      <c r="L21" s="56"/>
      <c r="M21" s="259"/>
      <c r="N21" s="235"/>
      <c r="O21" s="56"/>
      <c r="P21" s="56"/>
      <c r="Q21" s="590"/>
      <c r="R21" s="235"/>
      <c r="S21" s="56"/>
      <c r="T21" s="56"/>
      <c r="U21" s="810"/>
      <c r="V21" s="590"/>
      <c r="W21" s="829"/>
      <c r="X21" s="263"/>
      <c r="Y21" s="56"/>
      <c r="Z21" s="259"/>
      <c r="AA21" s="829"/>
      <c r="AB21" s="263"/>
      <c r="AC21" s="56"/>
      <c r="AD21" s="259"/>
      <c r="AF21" s="54"/>
      <c r="AG21" s="65"/>
      <c r="AH21" s="70"/>
      <c r="AI21" s="70"/>
      <c r="AJ21" s="71"/>
      <c r="AK21" s="70"/>
      <c r="AL21" s="70"/>
      <c r="AM21" s="70"/>
    </row>
    <row r="22" spans="1:39" s="2" customFormat="1" ht="13.75" customHeight="1" x14ac:dyDescent="0.15">
      <c r="A22" s="916" t="s">
        <v>129</v>
      </c>
      <c r="B22" s="627">
        <v>-111</v>
      </c>
      <c r="C22" s="628">
        <v>-17</v>
      </c>
      <c r="D22" s="628">
        <v>49</v>
      </c>
      <c r="E22" s="629">
        <v>33</v>
      </c>
      <c r="F22" s="627">
        <v>-16</v>
      </c>
      <c r="G22" s="628">
        <v>16</v>
      </c>
      <c r="H22" s="628">
        <v>-15</v>
      </c>
      <c r="I22" s="629">
        <v>-45</v>
      </c>
      <c r="J22" s="627">
        <v>41</v>
      </c>
      <c r="K22" s="205">
        <v>-57</v>
      </c>
      <c r="L22" s="205">
        <v>-8</v>
      </c>
      <c r="M22" s="626">
        <v>18</v>
      </c>
      <c r="N22" s="138">
        <v>-15</v>
      </c>
      <c r="O22" s="205">
        <v>-26</v>
      </c>
      <c r="P22" s="205">
        <v>-20</v>
      </c>
      <c r="Q22" s="590">
        <v>37</v>
      </c>
      <c r="R22" s="138">
        <v>-55</v>
      </c>
      <c r="S22" s="56">
        <v>-79</v>
      </c>
      <c r="T22" s="56">
        <v>-98</v>
      </c>
      <c r="U22" s="810">
        <v>112</v>
      </c>
      <c r="V22" s="590"/>
      <c r="W22" s="829">
        <v>-39</v>
      </c>
      <c r="X22" s="263">
        <v>14</v>
      </c>
      <c r="Y22" s="56">
        <v>-78</v>
      </c>
      <c r="Z22" s="259"/>
      <c r="AA22" s="829"/>
      <c r="AB22" s="771"/>
      <c r="AC22" s="56"/>
      <c r="AD22" s="259"/>
      <c r="AF22" s="54">
        <v>-46</v>
      </c>
      <c r="AG22" s="65">
        <f t="shared" ref="AG22:AG29" si="5">F22+G22+H22+I22</f>
        <v>-60</v>
      </c>
      <c r="AH22" s="70">
        <v>-6</v>
      </c>
      <c r="AI22" s="70">
        <f t="shared" ref="AI22:AI29" si="6">SUM(N22:Q22)</f>
        <v>-24</v>
      </c>
      <c r="AJ22" s="71">
        <f t="shared" ref="AJ22:AJ29" si="7">SUM(R22:U22)</f>
        <v>-120</v>
      </c>
      <c r="AK22" s="70"/>
      <c r="AL22" s="70"/>
      <c r="AM22" s="70"/>
    </row>
    <row r="23" spans="1:39" s="2" customFormat="1" ht="13.75" customHeight="1" x14ac:dyDescent="0.15">
      <c r="A23" s="916" t="s">
        <v>318</v>
      </c>
      <c r="B23" s="627"/>
      <c r="C23" s="628"/>
      <c r="D23" s="628"/>
      <c r="E23" s="629"/>
      <c r="F23" s="627"/>
      <c r="G23" s="628"/>
      <c r="H23" s="628"/>
      <c r="I23" s="629"/>
      <c r="J23" s="627"/>
      <c r="K23" s="205"/>
      <c r="L23" s="205"/>
      <c r="M23" s="626"/>
      <c r="N23" s="138"/>
      <c r="O23" s="205"/>
      <c r="P23" s="205"/>
      <c r="Q23" s="590"/>
      <c r="R23" s="138"/>
      <c r="S23" s="56"/>
      <c r="T23" s="56"/>
      <c r="U23" s="810"/>
      <c r="V23" s="590"/>
      <c r="W23" s="829"/>
      <c r="X23" s="263"/>
      <c r="Y23" s="56"/>
      <c r="Z23" s="259">
        <v>71</v>
      </c>
      <c r="AA23" s="829" t="s">
        <v>112</v>
      </c>
      <c r="AB23" s="771">
        <v>-61</v>
      </c>
      <c r="AC23" s="56">
        <v>-57</v>
      </c>
      <c r="AD23" s="259">
        <v>67</v>
      </c>
      <c r="AF23" s="54"/>
      <c r="AG23" s="65"/>
      <c r="AH23" s="70"/>
      <c r="AI23" s="70"/>
      <c r="AJ23" s="71"/>
      <c r="AK23" s="70">
        <v>-78</v>
      </c>
      <c r="AL23" s="70"/>
      <c r="AM23" s="70">
        <f t="shared" ref="AM23:AM24" si="8">SUM(AA23:AD23)</f>
        <v>-51</v>
      </c>
    </row>
    <row r="24" spans="1:39" s="2" customFormat="1" ht="13.75" customHeight="1" x14ac:dyDescent="0.15">
      <c r="A24" s="916" t="s">
        <v>130</v>
      </c>
      <c r="B24" s="627">
        <v>70</v>
      </c>
      <c r="C24" s="628">
        <v>2</v>
      </c>
      <c r="D24" s="628">
        <v>-26</v>
      </c>
      <c r="E24" s="629">
        <v>-38</v>
      </c>
      <c r="F24" s="627">
        <v>-10</v>
      </c>
      <c r="G24" s="628">
        <v>-30</v>
      </c>
      <c r="H24" s="628">
        <v>-50</v>
      </c>
      <c r="I24" s="629">
        <v>-14</v>
      </c>
      <c r="J24" s="627">
        <v>12</v>
      </c>
      <c r="K24" s="205">
        <v>-12</v>
      </c>
      <c r="L24" s="205">
        <v>-20</v>
      </c>
      <c r="M24" s="626">
        <v>-41</v>
      </c>
      <c r="N24" s="244">
        <v>-20</v>
      </c>
      <c r="O24" s="205">
        <v>-10</v>
      </c>
      <c r="P24" s="205">
        <v>-5</v>
      </c>
      <c r="Q24" s="590">
        <v>13</v>
      </c>
      <c r="R24" s="244">
        <v>1</v>
      </c>
      <c r="S24" s="56">
        <v>-10</v>
      </c>
      <c r="T24" s="56">
        <v>-6</v>
      </c>
      <c r="U24" s="810">
        <v>-27</v>
      </c>
      <c r="V24" s="590"/>
      <c r="W24" s="829">
        <v>-53</v>
      </c>
      <c r="X24" s="263">
        <v>-14</v>
      </c>
      <c r="Y24" s="56">
        <v>-5</v>
      </c>
      <c r="Z24" s="259">
        <v>154</v>
      </c>
      <c r="AA24" s="829">
        <v>441</v>
      </c>
      <c r="AB24" s="771">
        <v>46</v>
      </c>
      <c r="AC24" s="56">
        <v>57</v>
      </c>
      <c r="AD24" s="259">
        <v>24</v>
      </c>
      <c r="AF24" s="54">
        <v>8</v>
      </c>
      <c r="AG24" s="65">
        <f t="shared" si="5"/>
        <v>-104</v>
      </c>
      <c r="AH24" s="70">
        <v>-61</v>
      </c>
      <c r="AI24" s="70">
        <f t="shared" si="6"/>
        <v>-22</v>
      </c>
      <c r="AJ24" s="71">
        <f t="shared" si="7"/>
        <v>-42</v>
      </c>
      <c r="AK24" s="70">
        <f>SUM(W24:Z24)</f>
        <v>82</v>
      </c>
      <c r="AL24" s="70"/>
      <c r="AM24" s="70">
        <f t="shared" si="8"/>
        <v>568</v>
      </c>
    </row>
    <row r="25" spans="1:39" s="2" customFormat="1" ht="13.75" customHeight="1" x14ac:dyDescent="0.15">
      <c r="A25" s="916" t="s">
        <v>131</v>
      </c>
      <c r="B25" s="627">
        <v>-4</v>
      </c>
      <c r="C25" s="628">
        <v>65</v>
      </c>
      <c r="D25" s="628">
        <v>-20</v>
      </c>
      <c r="E25" s="629">
        <v>19</v>
      </c>
      <c r="F25" s="627">
        <v>-66</v>
      </c>
      <c r="G25" s="628">
        <v>17</v>
      </c>
      <c r="H25" s="628">
        <v>-15</v>
      </c>
      <c r="I25" s="629">
        <v>-70</v>
      </c>
      <c r="J25" s="627">
        <v>1</v>
      </c>
      <c r="K25" s="205">
        <v>71</v>
      </c>
      <c r="L25" s="205">
        <v>19</v>
      </c>
      <c r="M25" s="626">
        <v>10</v>
      </c>
      <c r="N25" s="245">
        <v>-44</v>
      </c>
      <c r="O25" s="205">
        <v>6</v>
      </c>
      <c r="P25" s="205">
        <v>17</v>
      </c>
      <c r="Q25" s="590">
        <v>-4</v>
      </c>
      <c r="R25" s="245">
        <v>14</v>
      </c>
      <c r="S25" s="56">
        <v>70</v>
      </c>
      <c r="T25" s="56">
        <v>54</v>
      </c>
      <c r="U25" s="810">
        <v>67</v>
      </c>
      <c r="V25" s="590"/>
      <c r="W25" s="829">
        <v>46</v>
      </c>
      <c r="X25" s="263">
        <v>-20</v>
      </c>
      <c r="Y25" s="56">
        <v>-3</v>
      </c>
      <c r="Z25" s="259"/>
      <c r="AA25" s="829"/>
      <c r="AB25" s="771"/>
      <c r="AC25" s="56"/>
      <c r="AD25" s="259"/>
      <c r="AF25" s="54">
        <v>60</v>
      </c>
      <c r="AG25" s="65">
        <f t="shared" si="5"/>
        <v>-134</v>
      </c>
      <c r="AH25" s="70">
        <v>101</v>
      </c>
      <c r="AI25" s="70">
        <f t="shared" si="6"/>
        <v>-25</v>
      </c>
      <c r="AJ25" s="71">
        <f t="shared" si="7"/>
        <v>205</v>
      </c>
      <c r="AK25" s="70"/>
      <c r="AL25" s="70"/>
      <c r="AM25" s="70"/>
    </row>
    <row r="26" spans="1:39" s="2" customFormat="1" ht="13.75" customHeight="1" x14ac:dyDescent="0.15">
      <c r="A26" s="436" t="s">
        <v>256</v>
      </c>
      <c r="B26" s="627"/>
      <c r="C26" s="628"/>
      <c r="D26" s="628"/>
      <c r="E26" s="629"/>
      <c r="F26" s="627"/>
      <c r="G26" s="628"/>
      <c r="H26" s="628"/>
      <c r="I26" s="629"/>
      <c r="J26" s="627"/>
      <c r="K26" s="205"/>
      <c r="L26" s="205"/>
      <c r="M26" s="626"/>
      <c r="N26" s="245"/>
      <c r="O26" s="205"/>
      <c r="P26" s="205"/>
      <c r="Q26" s="590"/>
      <c r="R26" s="245"/>
      <c r="S26" s="56"/>
      <c r="T26" s="56"/>
      <c r="U26" s="810"/>
      <c r="V26" s="590"/>
      <c r="W26" s="829"/>
      <c r="X26" s="263"/>
      <c r="Y26" s="56"/>
      <c r="Z26" s="259">
        <v>9</v>
      </c>
      <c r="AA26" s="829">
        <v>4</v>
      </c>
      <c r="AB26" s="771">
        <v>-1</v>
      </c>
      <c r="AC26" s="56">
        <v>-4</v>
      </c>
      <c r="AD26" s="259">
        <v>6</v>
      </c>
      <c r="AF26" s="54"/>
      <c r="AG26" s="65"/>
      <c r="AH26" s="70"/>
      <c r="AI26" s="70"/>
      <c r="AJ26" s="71"/>
      <c r="AK26" s="70">
        <v>30</v>
      </c>
      <c r="AL26" s="70"/>
      <c r="AM26" s="70">
        <f t="shared" ref="AM26:AM27" si="9">SUM(AA26:AD26)</f>
        <v>5</v>
      </c>
    </row>
    <row r="27" spans="1:39" s="2" customFormat="1" ht="13.75" customHeight="1" x14ac:dyDescent="0.15">
      <c r="A27" s="916" t="s">
        <v>249</v>
      </c>
      <c r="B27" s="627"/>
      <c r="C27" s="628"/>
      <c r="D27" s="628"/>
      <c r="E27" s="629"/>
      <c r="F27" s="627"/>
      <c r="G27" s="628"/>
      <c r="H27" s="628"/>
      <c r="I27" s="629"/>
      <c r="J27" s="627"/>
      <c r="K27" s="205"/>
      <c r="L27" s="205"/>
      <c r="M27" s="626"/>
      <c r="N27" s="245"/>
      <c r="O27" s="205"/>
      <c r="P27" s="205"/>
      <c r="Q27" s="590"/>
      <c r="R27" s="245"/>
      <c r="S27" s="56"/>
      <c r="T27" s="56"/>
      <c r="U27" s="810"/>
      <c r="V27" s="590"/>
      <c r="W27" s="829"/>
      <c r="X27" s="263"/>
      <c r="Y27" s="56"/>
      <c r="Z27" s="434">
        <f>-10+105</f>
        <v>95</v>
      </c>
      <c r="AA27" s="829">
        <v>-47</v>
      </c>
      <c r="AB27" s="771">
        <v>-120</v>
      </c>
      <c r="AC27" s="56">
        <v>50</v>
      </c>
      <c r="AD27" s="259">
        <v>-39</v>
      </c>
      <c r="AF27" s="54"/>
      <c r="AG27" s="65"/>
      <c r="AH27" s="70"/>
      <c r="AI27" s="70"/>
      <c r="AJ27" s="71"/>
      <c r="AK27" s="598">
        <f>22+105</f>
        <v>127</v>
      </c>
      <c r="AL27" s="70"/>
      <c r="AM27" s="598">
        <f t="shared" si="9"/>
        <v>-156</v>
      </c>
    </row>
    <row r="28" spans="1:39" s="2" customFormat="1" ht="13.75" customHeight="1" x14ac:dyDescent="0.15">
      <c r="A28" s="916" t="s">
        <v>132</v>
      </c>
      <c r="B28" s="627">
        <v>-14</v>
      </c>
      <c r="C28" s="628">
        <v>9</v>
      </c>
      <c r="D28" s="628">
        <v>64</v>
      </c>
      <c r="E28" s="629">
        <v>20</v>
      </c>
      <c r="F28" s="627">
        <v>-13</v>
      </c>
      <c r="G28" s="628">
        <v>1</v>
      </c>
      <c r="H28" s="628">
        <v>9</v>
      </c>
      <c r="I28" s="629">
        <v>28</v>
      </c>
      <c r="J28" s="627">
        <v>-7</v>
      </c>
      <c r="K28" s="205">
        <v>18</v>
      </c>
      <c r="L28" s="205">
        <v>3</v>
      </c>
      <c r="M28" s="626">
        <v>33</v>
      </c>
      <c r="N28" s="245">
        <v>-8</v>
      </c>
      <c r="O28" s="205">
        <v>-4</v>
      </c>
      <c r="P28" s="205">
        <v>3</v>
      </c>
      <c r="Q28" s="590">
        <v>10</v>
      </c>
      <c r="R28" s="245">
        <v>12</v>
      </c>
      <c r="S28" s="56">
        <v>-4</v>
      </c>
      <c r="T28" s="56">
        <v>18</v>
      </c>
      <c r="U28" s="810">
        <v>-4</v>
      </c>
      <c r="V28" s="590"/>
      <c r="W28" s="829">
        <v>-15</v>
      </c>
      <c r="X28" s="263">
        <v>7</v>
      </c>
      <c r="Y28" s="56">
        <v>-17</v>
      </c>
      <c r="Z28" s="259"/>
      <c r="AA28" s="829"/>
      <c r="AB28" s="771"/>
      <c r="AC28" s="56"/>
      <c r="AD28" s="259"/>
      <c r="AF28" s="54">
        <v>79</v>
      </c>
      <c r="AG28" s="65">
        <f t="shared" si="5"/>
        <v>25</v>
      </c>
      <c r="AH28" s="70">
        <v>47</v>
      </c>
      <c r="AI28" s="70">
        <f t="shared" si="6"/>
        <v>1</v>
      </c>
      <c r="AJ28" s="71">
        <f t="shared" si="7"/>
        <v>22</v>
      </c>
      <c r="AK28" s="70"/>
      <c r="AL28" s="70"/>
      <c r="AM28" s="70"/>
    </row>
    <row r="29" spans="1:39" s="2" customFormat="1" ht="13.75" customHeight="1" x14ac:dyDescent="0.15">
      <c r="A29" s="436" t="s">
        <v>133</v>
      </c>
      <c r="B29" s="627">
        <v>-55</v>
      </c>
      <c r="C29" s="628">
        <v>-151</v>
      </c>
      <c r="D29" s="628">
        <v>-49</v>
      </c>
      <c r="E29" s="629">
        <v>-50</v>
      </c>
      <c r="F29" s="627">
        <v>-113</v>
      </c>
      <c r="G29" s="628">
        <v>-113</v>
      </c>
      <c r="H29" s="628">
        <v>39</v>
      </c>
      <c r="I29" s="629">
        <v>-11</v>
      </c>
      <c r="J29" s="627">
        <v>-65</v>
      </c>
      <c r="K29" s="205">
        <v>18</v>
      </c>
      <c r="L29" s="205">
        <v>-22</v>
      </c>
      <c r="M29" s="626">
        <v>34</v>
      </c>
      <c r="N29" s="245">
        <v>17</v>
      </c>
      <c r="O29" s="205">
        <v>-78</v>
      </c>
      <c r="P29" s="205">
        <v>29</v>
      </c>
      <c r="Q29" s="590">
        <v>-21</v>
      </c>
      <c r="R29" s="245">
        <v>35</v>
      </c>
      <c r="S29" s="56">
        <v>-68</v>
      </c>
      <c r="T29" s="56">
        <v>46</v>
      </c>
      <c r="U29" s="810">
        <v>4</v>
      </c>
      <c r="V29" s="590"/>
      <c r="W29" s="829">
        <v>64</v>
      </c>
      <c r="X29" s="263">
        <v>-53</v>
      </c>
      <c r="Y29" s="56">
        <v>-2</v>
      </c>
      <c r="Z29" s="259"/>
      <c r="AA29" s="829"/>
      <c r="AB29" s="263"/>
      <c r="AC29" s="56"/>
      <c r="AD29" s="259"/>
      <c r="AF29" s="541">
        <v>-305</v>
      </c>
      <c r="AG29" s="65">
        <f t="shared" si="5"/>
        <v>-198</v>
      </c>
      <c r="AH29" s="70">
        <v>-35</v>
      </c>
      <c r="AI29" s="70">
        <f t="shared" si="6"/>
        <v>-53</v>
      </c>
      <c r="AJ29" s="71">
        <f t="shared" si="7"/>
        <v>17</v>
      </c>
      <c r="AK29" s="70"/>
      <c r="AL29" s="70"/>
      <c r="AM29" s="70"/>
    </row>
    <row r="30" spans="1:39" s="2" customFormat="1" ht="6" customHeight="1" x14ac:dyDescent="0.15">
      <c r="A30" s="147"/>
      <c r="B30" s="627"/>
      <c r="C30" s="628"/>
      <c r="D30" s="628"/>
      <c r="E30" s="629"/>
      <c r="F30" s="627"/>
      <c r="G30" s="628"/>
      <c r="H30" s="628"/>
      <c r="I30" s="629"/>
      <c r="J30" s="627"/>
      <c r="K30" s="205"/>
      <c r="L30" s="56"/>
      <c r="M30" s="259"/>
      <c r="N30" s="245"/>
      <c r="O30" s="56"/>
      <c r="P30" s="56"/>
      <c r="Q30" s="590"/>
      <c r="R30" s="245"/>
      <c r="S30" s="56"/>
      <c r="T30" s="56"/>
      <c r="U30" s="810"/>
      <c r="V30" s="590"/>
      <c r="W30" s="829"/>
      <c r="X30" s="263"/>
      <c r="Y30" s="56"/>
      <c r="Z30" s="259"/>
      <c r="AA30" s="829"/>
      <c r="AB30" s="263"/>
      <c r="AC30" s="56"/>
      <c r="AD30" s="259"/>
      <c r="AF30" s="54"/>
      <c r="AG30" s="65"/>
      <c r="AH30" s="70"/>
      <c r="AI30" s="70"/>
      <c r="AJ30" s="71"/>
      <c r="AK30" s="70"/>
      <c r="AL30" s="70"/>
      <c r="AM30" s="70"/>
    </row>
    <row r="31" spans="1:39" s="2" customFormat="1" ht="13.75" customHeight="1" x14ac:dyDescent="0.15">
      <c r="A31" s="147" t="s">
        <v>134</v>
      </c>
      <c r="B31" s="627">
        <v>259</v>
      </c>
      <c r="C31" s="628">
        <v>363</v>
      </c>
      <c r="D31" s="628">
        <v>-382</v>
      </c>
      <c r="E31" s="629">
        <v>113</v>
      </c>
      <c r="F31" s="627">
        <v>-190</v>
      </c>
      <c r="G31" s="628">
        <v>-85</v>
      </c>
      <c r="H31" s="628">
        <v>82</v>
      </c>
      <c r="I31" s="629">
        <v>65</v>
      </c>
      <c r="J31" s="627">
        <v>-53</v>
      </c>
      <c r="K31" s="205">
        <v>104</v>
      </c>
      <c r="L31" s="205">
        <v>-48</v>
      </c>
      <c r="M31" s="626">
        <v>-31</v>
      </c>
      <c r="N31" s="245">
        <v>53</v>
      </c>
      <c r="O31" s="205">
        <v>-32</v>
      </c>
      <c r="P31" s="205">
        <v>-52</v>
      </c>
      <c r="Q31" s="590">
        <v>-31</v>
      </c>
      <c r="R31" s="245">
        <v>2</v>
      </c>
      <c r="S31" s="56">
        <v>22</v>
      </c>
      <c r="T31" s="56">
        <v>131</v>
      </c>
      <c r="U31" s="810">
        <v>91</v>
      </c>
      <c r="V31" s="590"/>
      <c r="W31" s="829">
        <v>208</v>
      </c>
      <c r="X31" s="263">
        <v>-40</v>
      </c>
      <c r="Y31" s="56">
        <v>-6</v>
      </c>
      <c r="Z31" s="259">
        <v>31</v>
      </c>
      <c r="AA31" s="829">
        <v>10</v>
      </c>
      <c r="AB31" s="263">
        <v>4</v>
      </c>
      <c r="AC31" s="56">
        <v>4</v>
      </c>
      <c r="AD31" s="259">
        <v>-3</v>
      </c>
      <c r="AF31" s="54">
        <v>353</v>
      </c>
      <c r="AG31" s="65">
        <f>F31+G31+H31+I31</f>
        <v>-128</v>
      </c>
      <c r="AH31" s="70">
        <v>-28</v>
      </c>
      <c r="AI31" s="70">
        <f>SUM(N31:Q31)</f>
        <v>-62</v>
      </c>
      <c r="AJ31" s="71">
        <f t="shared" ref="AJ31:AJ33" si="10">SUM(R31:U31)</f>
        <v>246</v>
      </c>
      <c r="AK31" s="70">
        <f>SUM(W31:Z31)</f>
        <v>193</v>
      </c>
      <c r="AL31" s="70"/>
      <c r="AM31" s="70">
        <f>SUM(AA31:AD31)</f>
        <v>15</v>
      </c>
    </row>
    <row r="32" spans="1:39" s="93" customFormat="1" ht="13.75" customHeight="1" x14ac:dyDescent="0.15">
      <c r="A32" s="436" t="s">
        <v>76</v>
      </c>
      <c r="B32" s="647">
        <v>-5</v>
      </c>
      <c r="C32" s="648">
        <v>1</v>
      </c>
      <c r="D32" s="648">
        <v>4</v>
      </c>
      <c r="E32" s="649">
        <v>4</v>
      </c>
      <c r="F32" s="647">
        <v>5</v>
      </c>
      <c r="G32" s="648">
        <v>6</v>
      </c>
      <c r="H32" s="648">
        <v>4</v>
      </c>
      <c r="I32" s="649">
        <v>3</v>
      </c>
      <c r="J32" s="627">
        <v>7</v>
      </c>
      <c r="K32" s="438">
        <v>7</v>
      </c>
      <c r="L32" s="205">
        <v>7</v>
      </c>
      <c r="M32" s="626">
        <v>1</v>
      </c>
      <c r="N32" s="437">
        <v>-2</v>
      </c>
      <c r="O32" s="205">
        <v>3</v>
      </c>
      <c r="P32" s="205">
        <v>-1</v>
      </c>
      <c r="Q32" s="590">
        <v>2</v>
      </c>
      <c r="R32" s="437">
        <v>5</v>
      </c>
      <c r="S32" s="430">
        <v>-5</v>
      </c>
      <c r="T32" s="430">
        <v>-13</v>
      </c>
      <c r="U32" s="813">
        <v>4</v>
      </c>
      <c r="V32" s="590"/>
      <c r="W32" s="831">
        <v>-10</v>
      </c>
      <c r="X32" s="771">
        <v>16</v>
      </c>
      <c r="Y32" s="430">
        <v>5</v>
      </c>
      <c r="Z32" s="434">
        <v>-8</v>
      </c>
      <c r="AA32" s="831">
        <v>-26</v>
      </c>
      <c r="AB32" s="771">
        <v>15</v>
      </c>
      <c r="AC32" s="430">
        <v>9</v>
      </c>
      <c r="AD32" s="434">
        <v>-8</v>
      </c>
      <c r="AF32" s="541">
        <v>4</v>
      </c>
      <c r="AG32" s="105">
        <f>F32+G32+H32+I32</f>
        <v>18</v>
      </c>
      <c r="AH32" s="598">
        <v>22</v>
      </c>
      <c r="AI32" s="598">
        <f>SUM(N32:Q32)</f>
        <v>2</v>
      </c>
      <c r="AJ32" s="92">
        <f t="shared" si="10"/>
        <v>-9</v>
      </c>
      <c r="AK32" s="598">
        <f>SUM(W32:Z32)</f>
        <v>3</v>
      </c>
      <c r="AL32" s="598"/>
      <c r="AM32" s="598">
        <f>SUM(AA32:AD32)</f>
        <v>-10</v>
      </c>
    </row>
    <row r="33" spans="1:39" s="157" customFormat="1" x14ac:dyDescent="0.15">
      <c r="A33" s="146" t="s">
        <v>77</v>
      </c>
      <c r="B33" s="621">
        <v>-17</v>
      </c>
      <c r="C33" s="619">
        <v>75</v>
      </c>
      <c r="D33" s="619">
        <v>152</v>
      </c>
      <c r="E33" s="622">
        <v>151</v>
      </c>
      <c r="F33" s="621">
        <f>SUM(F6:F32)</f>
        <v>-3</v>
      </c>
      <c r="G33" s="619">
        <f>SUM(G6:G32)</f>
        <v>81</v>
      </c>
      <c r="H33" s="619">
        <f>SUM(H6:H32)</f>
        <v>131</v>
      </c>
      <c r="I33" s="622">
        <f>SUM(I6:I32)</f>
        <v>-34</v>
      </c>
      <c r="J33" s="154">
        <v>97</v>
      </c>
      <c r="K33" s="623">
        <v>269</v>
      </c>
      <c r="L33" s="623">
        <v>192</v>
      </c>
      <c r="M33" s="596">
        <v>164</v>
      </c>
      <c r="N33" s="621">
        <v>119</v>
      </c>
      <c r="O33" s="623">
        <v>160</v>
      </c>
      <c r="P33" s="623">
        <v>298</v>
      </c>
      <c r="Q33" s="593">
        <v>314</v>
      </c>
      <c r="R33" s="621">
        <v>273</v>
      </c>
      <c r="S33" s="681">
        <v>242</v>
      </c>
      <c r="T33" s="241">
        <v>397</v>
      </c>
      <c r="U33" s="241">
        <v>556</v>
      </c>
      <c r="V33" s="593"/>
      <c r="W33" s="833">
        <v>368</v>
      </c>
      <c r="X33" s="777">
        <v>351</v>
      </c>
      <c r="Y33" s="155">
        <v>340</v>
      </c>
      <c r="Z33" s="158">
        <v>271</v>
      </c>
      <c r="AA33" s="833">
        <v>414</v>
      </c>
      <c r="AB33" s="777">
        <v>434</v>
      </c>
      <c r="AC33" s="155">
        <v>718</v>
      </c>
      <c r="AD33" s="1096">
        <v>737</v>
      </c>
      <c r="AF33" s="620">
        <v>361</v>
      </c>
      <c r="AG33" s="596">
        <f>SUM(AG6:AG32)</f>
        <v>175</v>
      </c>
      <c r="AH33" s="596">
        <v>722</v>
      </c>
      <c r="AI33" s="596">
        <f>SUM(N33:Q33)</f>
        <v>891</v>
      </c>
      <c r="AJ33" s="620">
        <f t="shared" si="10"/>
        <v>1468</v>
      </c>
      <c r="AK33" s="596">
        <f>SUM(W33:Z33)</f>
        <v>1330</v>
      </c>
      <c r="AL33" s="596"/>
      <c r="AM33" s="1097">
        <f>SUM(AA33:AD33)</f>
        <v>2303</v>
      </c>
    </row>
    <row r="34" spans="1:39" s="2" customFormat="1" ht="6" customHeight="1" x14ac:dyDescent="0.15">
      <c r="A34" s="148"/>
      <c r="B34" s="83"/>
      <c r="C34" s="56"/>
      <c r="D34" s="56"/>
      <c r="E34" s="85"/>
      <c r="F34" s="663"/>
      <c r="G34" s="664"/>
      <c r="H34" s="655"/>
      <c r="I34" s="656"/>
      <c r="J34" s="245"/>
      <c r="K34" s="205"/>
      <c r="L34" s="56"/>
      <c r="M34" s="259"/>
      <c r="N34" s="245"/>
      <c r="O34" s="56"/>
      <c r="P34" s="56"/>
      <c r="Q34" s="590"/>
      <c r="R34" s="245"/>
      <c r="S34" s="56"/>
      <c r="T34" s="56"/>
      <c r="U34" s="810"/>
      <c r="V34" s="590"/>
      <c r="W34" s="829"/>
      <c r="X34" s="263"/>
      <c r="Y34" s="56"/>
      <c r="Z34" s="259"/>
      <c r="AA34" s="829"/>
      <c r="AB34" s="263"/>
      <c r="AC34" s="56"/>
      <c r="AD34" s="259"/>
      <c r="AF34" s="54"/>
      <c r="AG34" s="65"/>
      <c r="AH34" s="70"/>
      <c r="AI34" s="70"/>
      <c r="AJ34" s="71"/>
      <c r="AK34" s="70"/>
      <c r="AL34" s="70"/>
      <c r="AM34" s="70"/>
    </row>
    <row r="35" spans="1:39" s="2" customFormat="1" ht="13.75" customHeight="1" x14ac:dyDescent="0.15">
      <c r="A35" s="39" t="s">
        <v>78</v>
      </c>
      <c r="B35" s="83"/>
      <c r="C35" s="56"/>
      <c r="D35" s="56"/>
      <c r="E35" s="85"/>
      <c r="F35" s="663"/>
      <c r="G35" s="664"/>
      <c r="H35" s="655"/>
      <c r="I35" s="656"/>
      <c r="J35" s="245"/>
      <c r="K35" s="205"/>
      <c r="L35" s="56"/>
      <c r="M35" s="259"/>
      <c r="N35" s="245"/>
      <c r="O35" s="56"/>
      <c r="P35" s="56"/>
      <c r="Q35" s="590"/>
      <c r="R35" s="245"/>
      <c r="S35" s="56"/>
      <c r="T35" s="56"/>
      <c r="U35" s="810"/>
      <c r="V35" s="590"/>
      <c r="W35" s="829"/>
      <c r="X35" s="263"/>
      <c r="Y35" s="56"/>
      <c r="Z35" s="259"/>
      <c r="AA35" s="829"/>
      <c r="AB35" s="263"/>
      <c r="AC35" s="56"/>
      <c r="AD35" s="259"/>
      <c r="AF35" s="54"/>
      <c r="AG35" s="65"/>
      <c r="AH35" s="70"/>
      <c r="AI35" s="70"/>
      <c r="AJ35" s="71"/>
      <c r="AK35" s="70"/>
      <c r="AL35" s="70"/>
      <c r="AM35" s="70"/>
    </row>
    <row r="36" spans="1:39" s="2" customFormat="1" ht="13.75" customHeight="1" x14ac:dyDescent="0.15">
      <c r="A36" s="21" t="s">
        <v>214</v>
      </c>
      <c r="B36" s="627">
        <v>-1</v>
      </c>
      <c r="C36" s="628">
        <v>-1</v>
      </c>
      <c r="D36" s="628">
        <v>-2</v>
      </c>
      <c r="E36" s="629">
        <v>-3</v>
      </c>
      <c r="F36" s="627">
        <v>-2</v>
      </c>
      <c r="G36" s="628">
        <v>-2</v>
      </c>
      <c r="H36" s="628">
        <v>-1</v>
      </c>
      <c r="I36" s="629">
        <v>-5</v>
      </c>
      <c r="J36" s="627">
        <v>-7</v>
      </c>
      <c r="K36" s="205">
        <v>-7</v>
      </c>
      <c r="L36" s="205">
        <v>-7</v>
      </c>
      <c r="M36" s="626">
        <v>-8</v>
      </c>
      <c r="N36" s="245">
        <v>-6</v>
      </c>
      <c r="O36" s="205">
        <v>-11</v>
      </c>
      <c r="P36" s="205">
        <v>-10</v>
      </c>
      <c r="Q36" s="626">
        <v>-8</v>
      </c>
      <c r="R36" s="245">
        <v>-9</v>
      </c>
      <c r="S36" s="56">
        <v>-9</v>
      </c>
      <c r="T36" s="56">
        <v>-8</v>
      </c>
      <c r="U36" s="810">
        <v>-10</v>
      </c>
      <c r="V36" s="590"/>
      <c r="W36" s="829">
        <v>-2</v>
      </c>
      <c r="X36" s="263">
        <v>-4</v>
      </c>
      <c r="Y36" s="56">
        <v>-1</v>
      </c>
      <c r="Z36" s="259">
        <v>-5</v>
      </c>
      <c r="AA36" s="829">
        <v>-18</v>
      </c>
      <c r="AB36" s="263">
        <v>-7</v>
      </c>
      <c r="AC36" s="56">
        <v>-9</v>
      </c>
      <c r="AD36" s="259">
        <v>-25</v>
      </c>
      <c r="AF36" s="54">
        <v>-7</v>
      </c>
      <c r="AG36" s="65">
        <v>-10</v>
      </c>
      <c r="AH36" s="70">
        <v>-29</v>
      </c>
      <c r="AI36" s="70">
        <f>SUM(N36:Q36)</f>
        <v>-35</v>
      </c>
      <c r="AJ36" s="71">
        <f t="shared" ref="AJ36:AJ44" si="11">SUM(R36:U36)</f>
        <v>-36</v>
      </c>
      <c r="AK36" s="70">
        <f t="shared" ref="AK36:AK44" si="12">SUM(W36:Z36)</f>
        <v>-12</v>
      </c>
      <c r="AL36" s="70"/>
      <c r="AM36" s="70">
        <f t="shared" ref="AM36:AM44" si="13">SUM(AA36:AD36)</f>
        <v>-59</v>
      </c>
    </row>
    <row r="37" spans="1:39" s="2" customFormat="1" x14ac:dyDescent="0.15">
      <c r="A37" s="21" t="s">
        <v>79</v>
      </c>
      <c r="B37" s="624">
        <v>-49</v>
      </c>
      <c r="C37" s="625">
        <v>-71</v>
      </c>
      <c r="D37" s="625">
        <v>-61</v>
      </c>
      <c r="E37" s="626">
        <v>-77</v>
      </c>
      <c r="F37" s="624">
        <v>-64</v>
      </c>
      <c r="G37" s="625">
        <v>-71</v>
      </c>
      <c r="H37" s="625">
        <v>-45</v>
      </c>
      <c r="I37" s="626">
        <v>-41</v>
      </c>
      <c r="J37" s="627">
        <v>-39</v>
      </c>
      <c r="K37" s="206">
        <v>-74</v>
      </c>
      <c r="L37" s="205">
        <v>-92</v>
      </c>
      <c r="M37" s="626">
        <v>-46</v>
      </c>
      <c r="N37" s="247">
        <v>-41</v>
      </c>
      <c r="O37" s="205">
        <v>-49</v>
      </c>
      <c r="P37" s="205">
        <v>-54</v>
      </c>
      <c r="Q37" s="64">
        <v>-71</v>
      </c>
      <c r="R37" s="247">
        <v>-51</v>
      </c>
      <c r="S37" s="115">
        <v>-89</v>
      </c>
      <c r="T37" s="115">
        <v>-82</v>
      </c>
      <c r="U37" s="815">
        <v>-107</v>
      </c>
      <c r="V37" s="64"/>
      <c r="W37" s="834">
        <v>-80</v>
      </c>
      <c r="X37" s="772">
        <v>-91</v>
      </c>
      <c r="Y37" s="115">
        <v>-78</v>
      </c>
      <c r="Z37" s="273">
        <v>-92</v>
      </c>
      <c r="AA37" s="834">
        <v>-88</v>
      </c>
      <c r="AB37" s="772">
        <v>-71</v>
      </c>
      <c r="AC37" s="115">
        <v>-99</v>
      </c>
      <c r="AD37" s="273">
        <v>-131</v>
      </c>
      <c r="AE37" s="73"/>
      <c r="AF37" s="71">
        <v>-258</v>
      </c>
      <c r="AG37" s="70">
        <v>-221</v>
      </c>
      <c r="AH37" s="70">
        <v>-251</v>
      </c>
      <c r="AI37" s="70">
        <f>SUM(N37:Q37)</f>
        <v>-215</v>
      </c>
      <c r="AJ37" s="71">
        <f t="shared" si="11"/>
        <v>-329</v>
      </c>
      <c r="AK37" s="70">
        <f t="shared" si="12"/>
        <v>-341</v>
      </c>
      <c r="AL37" s="70"/>
      <c r="AM37" s="70">
        <f t="shared" si="13"/>
        <v>-389</v>
      </c>
    </row>
    <row r="38" spans="1:39" s="2" customFormat="1" x14ac:dyDescent="0.15">
      <c r="A38" s="21" t="s">
        <v>80</v>
      </c>
      <c r="B38" s="624">
        <v>4</v>
      </c>
      <c r="C38" s="625">
        <v>24</v>
      </c>
      <c r="D38" s="625">
        <v>2</v>
      </c>
      <c r="E38" s="626">
        <v>1</v>
      </c>
      <c r="F38" s="624">
        <v>11</v>
      </c>
      <c r="G38" s="625">
        <v>2</v>
      </c>
      <c r="H38" s="625">
        <v>1</v>
      </c>
      <c r="I38" s="626">
        <v>1</v>
      </c>
      <c r="J38" s="616" t="s">
        <v>112</v>
      </c>
      <c r="K38" s="424">
        <v>1</v>
      </c>
      <c r="L38" s="604" t="s">
        <v>112</v>
      </c>
      <c r="M38" s="626">
        <v>1</v>
      </c>
      <c r="N38" s="398">
        <v>2</v>
      </c>
      <c r="O38" s="205">
        <v>3</v>
      </c>
      <c r="P38" s="605" t="s">
        <v>112</v>
      </c>
      <c r="Q38" s="219">
        <v>1</v>
      </c>
      <c r="R38" s="398">
        <v>1</v>
      </c>
      <c r="S38" s="113" t="s">
        <v>112</v>
      </c>
      <c r="T38" s="115">
        <v>1</v>
      </c>
      <c r="U38" s="815">
        <v>2</v>
      </c>
      <c r="V38" s="219"/>
      <c r="W38" s="864">
        <v>0</v>
      </c>
      <c r="X38" s="772">
        <v>2</v>
      </c>
      <c r="Y38" s="115">
        <v>4</v>
      </c>
      <c r="Z38" s="273">
        <v>1</v>
      </c>
      <c r="AA38" s="864" t="s">
        <v>112</v>
      </c>
      <c r="AB38" s="772" t="s">
        <v>112</v>
      </c>
      <c r="AC38" s="115">
        <v>1</v>
      </c>
      <c r="AD38" s="805">
        <v>0</v>
      </c>
      <c r="AE38" s="73"/>
      <c r="AF38" s="71">
        <v>31</v>
      </c>
      <c r="AG38" s="70">
        <v>15</v>
      </c>
      <c r="AH38" s="70">
        <v>2</v>
      </c>
      <c r="AI38" s="70">
        <f>SUM(N38:Q38)</f>
        <v>6</v>
      </c>
      <c r="AJ38" s="71">
        <f t="shared" si="11"/>
        <v>4</v>
      </c>
      <c r="AK38" s="70">
        <f t="shared" si="12"/>
        <v>7</v>
      </c>
      <c r="AL38" s="70"/>
      <c r="AM38" s="70">
        <f t="shared" si="13"/>
        <v>1</v>
      </c>
    </row>
    <row r="39" spans="1:39" s="2" customFormat="1" x14ac:dyDescent="0.15">
      <c r="A39" s="21" t="s">
        <v>81</v>
      </c>
      <c r="B39" s="617" t="s">
        <v>112</v>
      </c>
      <c r="C39" s="605" t="s">
        <v>112</v>
      </c>
      <c r="D39" s="605" t="s">
        <v>112</v>
      </c>
      <c r="E39" s="626">
        <v>8</v>
      </c>
      <c r="F39" s="617" t="s">
        <v>112</v>
      </c>
      <c r="G39" s="605" t="s">
        <v>112</v>
      </c>
      <c r="H39" s="605" t="s">
        <v>112</v>
      </c>
      <c r="I39" s="626">
        <v>11</v>
      </c>
      <c r="J39" s="611" t="s">
        <v>112</v>
      </c>
      <c r="K39" s="641" t="s">
        <v>112</v>
      </c>
      <c r="L39" s="605" t="s">
        <v>112</v>
      </c>
      <c r="M39" s="603" t="s">
        <v>112</v>
      </c>
      <c r="N39" s="611" t="s">
        <v>112</v>
      </c>
      <c r="O39" s="605" t="s">
        <v>112</v>
      </c>
      <c r="P39" s="605" t="s">
        <v>112</v>
      </c>
      <c r="Q39" s="603" t="s">
        <v>112</v>
      </c>
      <c r="R39" s="398">
        <v>3</v>
      </c>
      <c r="S39" s="115" t="s">
        <v>112</v>
      </c>
      <c r="T39" s="115" t="s">
        <v>112</v>
      </c>
      <c r="U39" s="815">
        <v>3</v>
      </c>
      <c r="V39" s="601"/>
      <c r="W39" s="864">
        <v>0</v>
      </c>
      <c r="X39" s="772" t="s">
        <v>112</v>
      </c>
      <c r="Y39" s="772" t="s">
        <v>112</v>
      </c>
      <c r="Z39" s="273" t="s">
        <v>112</v>
      </c>
      <c r="AA39" s="864" t="s">
        <v>112</v>
      </c>
      <c r="AB39" s="772" t="s">
        <v>112</v>
      </c>
      <c r="AC39" s="772" t="s">
        <v>112</v>
      </c>
      <c r="AD39" s="805">
        <v>0</v>
      </c>
      <c r="AE39" s="73"/>
      <c r="AF39" s="71">
        <v>8</v>
      </c>
      <c r="AG39" s="70">
        <v>11</v>
      </c>
      <c r="AH39" s="601" t="s">
        <v>112</v>
      </c>
      <c r="AI39" s="601" t="s">
        <v>112</v>
      </c>
      <c r="AJ39" s="606">
        <f t="shared" si="11"/>
        <v>6</v>
      </c>
      <c r="AK39" s="601">
        <f t="shared" si="12"/>
        <v>0</v>
      </c>
      <c r="AL39" s="601"/>
      <c r="AM39" s="601">
        <f t="shared" si="13"/>
        <v>0</v>
      </c>
    </row>
    <row r="40" spans="1:39" s="2" customFormat="1" ht="13.75" customHeight="1" x14ac:dyDescent="0.15">
      <c r="A40" s="21" t="s">
        <v>250</v>
      </c>
      <c r="B40" s="643" t="s">
        <v>112</v>
      </c>
      <c r="C40" s="607" t="s">
        <v>112</v>
      </c>
      <c r="D40" s="628">
        <v>-8</v>
      </c>
      <c r="E40" s="642" t="s">
        <v>112</v>
      </c>
      <c r="F40" s="643" t="s">
        <v>112</v>
      </c>
      <c r="G40" s="607" t="s">
        <v>112</v>
      </c>
      <c r="H40" s="666" t="s">
        <v>112</v>
      </c>
      <c r="I40" s="642" t="s">
        <v>112</v>
      </c>
      <c r="J40" s="611" t="s">
        <v>112</v>
      </c>
      <c r="K40" s="207">
        <v>-2</v>
      </c>
      <c r="L40" s="607" t="s">
        <v>112</v>
      </c>
      <c r="M40" s="603" t="s">
        <v>112</v>
      </c>
      <c r="N40" s="611" t="s">
        <v>112</v>
      </c>
      <c r="O40" s="607" t="s">
        <v>112</v>
      </c>
      <c r="P40" s="205">
        <v>-1</v>
      </c>
      <c r="Q40" s="603" t="s">
        <v>112</v>
      </c>
      <c r="R40" s="871" t="s">
        <v>112</v>
      </c>
      <c r="S40" s="53">
        <v>-2</v>
      </c>
      <c r="T40" s="53" t="s">
        <v>112</v>
      </c>
      <c r="U40" s="814">
        <v>-6</v>
      </c>
      <c r="V40" s="601"/>
      <c r="W40" s="832">
        <v>-103</v>
      </c>
      <c r="X40" s="761">
        <v>-2</v>
      </c>
      <c r="Y40" s="772" t="s">
        <v>112</v>
      </c>
      <c r="Z40" s="275">
        <v>-1587</v>
      </c>
      <c r="AA40" s="832">
        <v>-2</v>
      </c>
      <c r="AB40" s="761" t="s">
        <v>112</v>
      </c>
      <c r="AC40" s="772">
        <v>-200</v>
      </c>
      <c r="AD40" s="458">
        <v>0</v>
      </c>
      <c r="AF40" s="54">
        <v>-8</v>
      </c>
      <c r="AG40" s="601" t="s">
        <v>112</v>
      </c>
      <c r="AH40" s="64">
        <v>-2</v>
      </c>
      <c r="AI40" s="64">
        <f>SUM(N40:Q40)</f>
        <v>-1</v>
      </c>
      <c r="AJ40" s="800">
        <f t="shared" si="11"/>
        <v>-8</v>
      </c>
      <c r="AK40" s="64">
        <f t="shared" si="12"/>
        <v>-1692</v>
      </c>
      <c r="AL40" s="64"/>
      <c r="AM40" s="64">
        <f t="shared" si="13"/>
        <v>-202</v>
      </c>
    </row>
    <row r="41" spans="1:39" s="2" customFormat="1" x14ac:dyDescent="0.15">
      <c r="A41" s="21" t="s">
        <v>82</v>
      </c>
      <c r="B41" s="624">
        <v>-47</v>
      </c>
      <c r="C41" s="605" t="s">
        <v>112</v>
      </c>
      <c r="D41" s="605" t="s">
        <v>112</v>
      </c>
      <c r="E41" s="626">
        <v>-13</v>
      </c>
      <c r="F41" s="667" t="s">
        <v>112</v>
      </c>
      <c r="G41" s="605" t="s">
        <v>112</v>
      </c>
      <c r="H41" s="605" t="s">
        <v>112</v>
      </c>
      <c r="I41" s="674" t="s">
        <v>112</v>
      </c>
      <c r="J41" s="611" t="s">
        <v>112</v>
      </c>
      <c r="K41" s="641" t="s">
        <v>112</v>
      </c>
      <c r="L41" s="205">
        <v>27</v>
      </c>
      <c r="M41" s="626">
        <v>-1</v>
      </c>
      <c r="N41" s="611" t="s">
        <v>112</v>
      </c>
      <c r="O41" s="605" t="s">
        <v>112</v>
      </c>
      <c r="P41" s="605" t="s">
        <v>112</v>
      </c>
      <c r="Q41" s="626">
        <v>3</v>
      </c>
      <c r="R41" s="871" t="s">
        <v>112</v>
      </c>
      <c r="S41" s="115">
        <v>1</v>
      </c>
      <c r="T41" s="115" t="s">
        <v>112</v>
      </c>
      <c r="U41" s="815" t="s">
        <v>112</v>
      </c>
      <c r="V41" s="601"/>
      <c r="W41" s="864">
        <v>0</v>
      </c>
      <c r="X41" s="772">
        <v>1</v>
      </c>
      <c r="Y41" s="772" t="s">
        <v>112</v>
      </c>
      <c r="Z41" s="273">
        <v>1604</v>
      </c>
      <c r="AA41" s="864" t="s">
        <v>112</v>
      </c>
      <c r="AB41" s="772">
        <v>18</v>
      </c>
      <c r="AC41" s="772">
        <v>2</v>
      </c>
      <c r="AD41" s="805">
        <v>0</v>
      </c>
      <c r="AE41" s="93"/>
      <c r="AF41" s="541">
        <v>-60</v>
      </c>
      <c r="AG41" s="601" t="s">
        <v>112</v>
      </c>
      <c r="AH41" s="471">
        <v>26</v>
      </c>
      <c r="AI41" s="471">
        <f>SUM(N41:Q41)</f>
        <v>3</v>
      </c>
      <c r="AJ41" s="801">
        <f t="shared" si="11"/>
        <v>1</v>
      </c>
      <c r="AK41" s="471">
        <f t="shared" si="12"/>
        <v>1605</v>
      </c>
      <c r="AL41" s="471"/>
      <c r="AM41" s="471">
        <f t="shared" si="13"/>
        <v>20</v>
      </c>
    </row>
    <row r="42" spans="1:39" s="93" customFormat="1" x14ac:dyDescent="0.15">
      <c r="A42" s="104" t="s">
        <v>217</v>
      </c>
      <c r="B42" s="613" t="s">
        <v>112</v>
      </c>
      <c r="C42" s="610" t="s">
        <v>112</v>
      </c>
      <c r="D42" s="610" t="s">
        <v>112</v>
      </c>
      <c r="E42" s="645" t="s">
        <v>112</v>
      </c>
      <c r="F42" s="613" t="s">
        <v>112</v>
      </c>
      <c r="G42" s="610" t="s">
        <v>112</v>
      </c>
      <c r="H42" s="610" t="s">
        <v>112</v>
      </c>
      <c r="I42" s="645" t="s">
        <v>112</v>
      </c>
      <c r="J42" s="613" t="s">
        <v>112</v>
      </c>
      <c r="K42" s="610" t="s">
        <v>112</v>
      </c>
      <c r="L42" s="610" t="s">
        <v>112</v>
      </c>
      <c r="M42" s="626">
        <v>12</v>
      </c>
      <c r="N42" s="613" t="s">
        <v>112</v>
      </c>
      <c r="O42" s="614">
        <v>1</v>
      </c>
      <c r="P42" s="610" t="s">
        <v>112</v>
      </c>
      <c r="Q42" s="626">
        <v>3</v>
      </c>
      <c r="R42" s="872" t="s">
        <v>112</v>
      </c>
      <c r="S42" s="470" t="s">
        <v>112</v>
      </c>
      <c r="T42" s="470" t="s">
        <v>112</v>
      </c>
      <c r="U42" s="816" t="s">
        <v>112</v>
      </c>
      <c r="V42" s="471"/>
      <c r="W42" s="835">
        <v>1</v>
      </c>
      <c r="X42" s="778" t="s">
        <v>112</v>
      </c>
      <c r="Y42" s="772" t="s">
        <v>112</v>
      </c>
      <c r="Z42" s="731" t="s">
        <v>112</v>
      </c>
      <c r="AA42" s="835" t="s">
        <v>112</v>
      </c>
      <c r="AB42" s="778" t="s">
        <v>112</v>
      </c>
      <c r="AC42" s="772" t="s">
        <v>112</v>
      </c>
      <c r="AD42" s="1093">
        <v>0</v>
      </c>
      <c r="AF42" s="606" t="s">
        <v>112</v>
      </c>
      <c r="AG42" s="601" t="s">
        <v>112</v>
      </c>
      <c r="AH42" s="471">
        <v>12</v>
      </c>
      <c r="AI42" s="471">
        <f>SUM(N42:Q42)</f>
        <v>4</v>
      </c>
      <c r="AJ42" s="840">
        <f t="shared" si="11"/>
        <v>0</v>
      </c>
      <c r="AK42" s="471">
        <f t="shared" si="12"/>
        <v>1</v>
      </c>
      <c r="AL42" s="471"/>
      <c r="AM42" s="895" t="s">
        <v>112</v>
      </c>
    </row>
    <row r="43" spans="1:39" s="93" customFormat="1" x14ac:dyDescent="0.15">
      <c r="A43" s="104" t="s">
        <v>239</v>
      </c>
      <c r="B43" s="644" t="s">
        <v>112</v>
      </c>
      <c r="C43" s="609" t="s">
        <v>112</v>
      </c>
      <c r="D43" s="615">
        <v>26</v>
      </c>
      <c r="E43" s="653">
        <v>-1</v>
      </c>
      <c r="F43" s="624">
        <v>1</v>
      </c>
      <c r="G43" s="609" t="s">
        <v>112</v>
      </c>
      <c r="H43" s="615">
        <v>1</v>
      </c>
      <c r="I43" s="653">
        <v>1</v>
      </c>
      <c r="J43" s="250">
        <v>1</v>
      </c>
      <c r="K43" s="646" t="s">
        <v>112</v>
      </c>
      <c r="L43" s="205">
        <v>1</v>
      </c>
      <c r="M43" s="626">
        <v>-3</v>
      </c>
      <c r="N43" s="250">
        <v>2</v>
      </c>
      <c r="O43" s="609" t="s">
        <v>112</v>
      </c>
      <c r="P43" s="205">
        <v>-1</v>
      </c>
      <c r="Q43" s="626">
        <v>-3</v>
      </c>
      <c r="R43" s="873" t="s">
        <v>112</v>
      </c>
      <c r="S43" s="472">
        <v>-10</v>
      </c>
      <c r="T43" s="472">
        <v>-1</v>
      </c>
      <c r="U43" s="817">
        <v>-14</v>
      </c>
      <c r="V43" s="471"/>
      <c r="W43" s="836">
        <v>1</v>
      </c>
      <c r="X43" s="779" t="s">
        <v>112</v>
      </c>
      <c r="Y43" s="472">
        <v>-1</v>
      </c>
      <c r="Z43" s="732">
        <v>2</v>
      </c>
      <c r="AA43" s="836">
        <v>2</v>
      </c>
      <c r="AB43" s="779">
        <v>1</v>
      </c>
      <c r="AC43" s="472" t="s">
        <v>112</v>
      </c>
      <c r="AD43" s="732">
        <v>-1</v>
      </c>
      <c r="AF43" s="541">
        <v>25</v>
      </c>
      <c r="AG43" s="471">
        <v>3</v>
      </c>
      <c r="AH43" s="471">
        <v>-1</v>
      </c>
      <c r="AI43" s="471">
        <f>SUM(N43:Q43)</f>
        <v>-2</v>
      </c>
      <c r="AJ43" s="801">
        <f t="shared" si="11"/>
        <v>-25</v>
      </c>
      <c r="AK43" s="471">
        <f t="shared" si="12"/>
        <v>2</v>
      </c>
      <c r="AL43" s="471"/>
      <c r="AM43" s="471">
        <f t="shared" si="13"/>
        <v>2</v>
      </c>
    </row>
    <row r="44" spans="1:39" s="2" customFormat="1" x14ac:dyDescent="0.15">
      <c r="A44" s="39" t="s">
        <v>83</v>
      </c>
      <c r="B44" s="630">
        <v>-93</v>
      </c>
      <c r="C44" s="631">
        <v>-48</v>
      </c>
      <c r="D44" s="631">
        <v>-43</v>
      </c>
      <c r="E44" s="632">
        <v>-85</v>
      </c>
      <c r="F44" s="630">
        <v>-54</v>
      </c>
      <c r="G44" s="631">
        <v>-71</v>
      </c>
      <c r="H44" s="631">
        <v>-44</v>
      </c>
      <c r="I44" s="632">
        <v>-33</v>
      </c>
      <c r="J44" s="249">
        <v>-45</v>
      </c>
      <c r="K44" s="208">
        <v>-82</v>
      </c>
      <c r="L44" s="164">
        <v>-71</v>
      </c>
      <c r="M44" s="276">
        <v>-45</v>
      </c>
      <c r="N44" s="249">
        <v>-43</v>
      </c>
      <c r="O44" s="164">
        <v>-56</v>
      </c>
      <c r="P44" s="164">
        <v>-66</v>
      </c>
      <c r="Q44" s="594">
        <v>-75</v>
      </c>
      <c r="R44" s="249">
        <v>-56</v>
      </c>
      <c r="S44" s="164">
        <v>-109</v>
      </c>
      <c r="T44" s="164">
        <v>-90</v>
      </c>
      <c r="U44" s="818">
        <v>-132</v>
      </c>
      <c r="V44" s="594"/>
      <c r="W44" s="837">
        <v>-183</v>
      </c>
      <c r="X44" s="764">
        <v>-94</v>
      </c>
      <c r="Y44" s="164">
        <v>-76</v>
      </c>
      <c r="Z44" s="276">
        <v>-77</v>
      </c>
      <c r="AA44" s="837">
        <v>-106</v>
      </c>
      <c r="AB44" s="764">
        <v>-59</v>
      </c>
      <c r="AC44" s="164">
        <v>-305</v>
      </c>
      <c r="AD44" s="276">
        <v>-157</v>
      </c>
      <c r="AE44" s="73"/>
      <c r="AF44" s="543">
        <v>-269</v>
      </c>
      <c r="AG44" s="119">
        <v>-202</v>
      </c>
      <c r="AH44" s="119">
        <v>-243</v>
      </c>
      <c r="AI44" s="119">
        <f>SUM(N44:Q44)</f>
        <v>-240</v>
      </c>
      <c r="AJ44" s="543">
        <f t="shared" si="11"/>
        <v>-387</v>
      </c>
      <c r="AK44" s="119">
        <f t="shared" si="12"/>
        <v>-430</v>
      </c>
      <c r="AL44" s="119"/>
      <c r="AM44" s="119">
        <f t="shared" si="13"/>
        <v>-627</v>
      </c>
    </row>
    <row r="45" spans="1:39" s="2" customFormat="1" ht="10.25" customHeight="1" x14ac:dyDescent="0.15">
      <c r="A45" s="21"/>
      <c r="B45" s="627"/>
      <c r="C45" s="628"/>
      <c r="D45" s="628"/>
      <c r="E45" s="629"/>
      <c r="F45" s="659"/>
      <c r="G45" s="660"/>
      <c r="H45" s="661"/>
      <c r="I45" s="662"/>
      <c r="J45" s="245"/>
      <c r="K45" s="205"/>
      <c r="L45" s="56"/>
      <c r="M45" s="259"/>
      <c r="N45" s="245"/>
      <c r="O45" s="56"/>
      <c r="P45" s="56"/>
      <c r="Q45" s="590"/>
      <c r="R45" s="245"/>
      <c r="S45" s="56"/>
      <c r="T45" s="56"/>
      <c r="U45" s="810"/>
      <c r="V45" s="590"/>
      <c r="W45" s="829"/>
      <c r="X45" s="263"/>
      <c r="Y45" s="56"/>
      <c r="Z45" s="259"/>
      <c r="AA45" s="829"/>
      <c r="AB45" s="263"/>
      <c r="AC45" s="56"/>
      <c r="AD45" s="259"/>
      <c r="AF45" s="54"/>
      <c r="AG45" s="65"/>
      <c r="AH45" s="70"/>
      <c r="AI45" s="70"/>
      <c r="AJ45" s="71"/>
      <c r="AK45" s="70"/>
      <c r="AL45" s="70"/>
      <c r="AM45" s="70"/>
    </row>
    <row r="46" spans="1:39" s="2" customFormat="1" ht="13.75" customHeight="1" x14ac:dyDescent="0.15">
      <c r="A46" s="39" t="s">
        <v>84</v>
      </c>
      <c r="B46" s="627"/>
      <c r="C46" s="628"/>
      <c r="D46" s="628"/>
      <c r="E46" s="629"/>
      <c r="F46" s="245"/>
      <c r="G46" s="205"/>
      <c r="H46" s="56"/>
      <c r="I46" s="259"/>
      <c r="J46" s="245"/>
      <c r="K46" s="205"/>
      <c r="L46" s="56"/>
      <c r="M46" s="259"/>
      <c r="N46" s="245"/>
      <c r="O46" s="56"/>
      <c r="P46" s="56"/>
      <c r="Q46" s="590"/>
      <c r="R46" s="245"/>
      <c r="S46" s="56"/>
      <c r="T46" s="56"/>
      <c r="U46" s="810"/>
      <c r="V46" s="590"/>
      <c r="W46" s="829"/>
      <c r="X46" s="263"/>
      <c r="Y46" s="56"/>
      <c r="Z46" s="259"/>
      <c r="AA46" s="829"/>
      <c r="AB46" s="263"/>
      <c r="AC46" s="56"/>
      <c r="AD46" s="259"/>
      <c r="AF46" s="54"/>
      <c r="AG46" s="65"/>
      <c r="AH46" s="70"/>
      <c r="AI46" s="70"/>
      <c r="AJ46" s="71"/>
      <c r="AK46" s="70"/>
      <c r="AL46" s="70"/>
      <c r="AM46" s="70"/>
    </row>
    <row r="47" spans="1:39" s="2" customFormat="1" x14ac:dyDescent="0.15">
      <c r="A47" s="21" t="s">
        <v>85</v>
      </c>
      <c r="B47" s="624">
        <v>1</v>
      </c>
      <c r="C47" s="625">
        <v>-2</v>
      </c>
      <c r="D47" s="605" t="s">
        <v>112</v>
      </c>
      <c r="E47" s="626">
        <v>9</v>
      </c>
      <c r="F47" s="624">
        <v>10</v>
      </c>
      <c r="G47" s="625">
        <v>2</v>
      </c>
      <c r="H47" s="658">
        <v>6</v>
      </c>
      <c r="I47" s="626">
        <v>-1</v>
      </c>
      <c r="J47" s="247">
        <v>-5</v>
      </c>
      <c r="K47" s="206">
        <v>1</v>
      </c>
      <c r="L47" s="205">
        <v>4</v>
      </c>
      <c r="M47" s="674" t="s">
        <v>112</v>
      </c>
      <c r="N47" s="247">
        <v>-1</v>
      </c>
      <c r="O47" s="205">
        <v>-1</v>
      </c>
      <c r="P47" s="205">
        <v>-7</v>
      </c>
      <c r="Q47" s="626">
        <v>-2</v>
      </c>
      <c r="R47" s="247">
        <v>-1</v>
      </c>
      <c r="S47" s="113">
        <v>1</v>
      </c>
      <c r="T47" s="113">
        <v>-17</v>
      </c>
      <c r="U47" s="819" t="s">
        <v>112</v>
      </c>
      <c r="V47" s="64"/>
      <c r="W47" s="838">
        <v>-1</v>
      </c>
      <c r="X47" s="780">
        <v>1</v>
      </c>
      <c r="Y47" s="113">
        <v>-1</v>
      </c>
      <c r="Z47" s="260">
        <v>-1</v>
      </c>
      <c r="AA47" s="838">
        <v>-5</v>
      </c>
      <c r="AB47" s="780">
        <v>-1</v>
      </c>
      <c r="AC47" s="113" t="s">
        <v>112</v>
      </c>
      <c r="AD47" s="1094">
        <v>0</v>
      </c>
      <c r="AE47" s="73"/>
      <c r="AF47" s="71">
        <v>8</v>
      </c>
      <c r="AG47" s="70">
        <v>17</v>
      </c>
      <c r="AH47" s="601" t="s">
        <v>112</v>
      </c>
      <c r="AI47" s="64">
        <f t="shared" ref="AI47:AI52" si="14">SUM(N47:Q47)</f>
        <v>-11</v>
      </c>
      <c r="AJ47" s="800">
        <f t="shared" ref="AJ47:AJ64" si="15">SUM(R47:U47)</f>
        <v>-17</v>
      </c>
      <c r="AK47" s="64">
        <f>SUM(W47:Z47)</f>
        <v>-2</v>
      </c>
      <c r="AL47" s="64"/>
      <c r="AM47" s="64">
        <f t="shared" ref="AM47:AM64" si="16">SUM(AA47:AD47)</f>
        <v>-6</v>
      </c>
    </row>
    <row r="48" spans="1:39" s="2" customFormat="1" x14ac:dyDescent="0.15">
      <c r="A48" s="21" t="s">
        <v>86</v>
      </c>
      <c r="B48" s="617" t="s">
        <v>112</v>
      </c>
      <c r="C48" s="605" t="s">
        <v>112</v>
      </c>
      <c r="D48" s="605" t="s">
        <v>112</v>
      </c>
      <c r="E48" s="639" t="s">
        <v>112</v>
      </c>
      <c r="F48" s="617" t="s">
        <v>112</v>
      </c>
      <c r="G48" s="625">
        <v>200</v>
      </c>
      <c r="H48" s="605" t="s">
        <v>112</v>
      </c>
      <c r="I48" s="639" t="s">
        <v>112</v>
      </c>
      <c r="J48" s="248">
        <v>330</v>
      </c>
      <c r="K48" s="207">
        <v>330</v>
      </c>
      <c r="L48" s="605" t="s">
        <v>112</v>
      </c>
      <c r="M48" s="626">
        <v>100</v>
      </c>
      <c r="N48" s="248">
        <v>180</v>
      </c>
      <c r="O48" s="205">
        <v>200</v>
      </c>
      <c r="P48" s="115" t="s">
        <v>112</v>
      </c>
      <c r="Q48" s="626">
        <v>150</v>
      </c>
      <c r="R48" s="248">
        <v>450</v>
      </c>
      <c r="S48" s="115">
        <v>50</v>
      </c>
      <c r="T48" s="115">
        <v>300</v>
      </c>
      <c r="U48" s="815" t="s">
        <v>112</v>
      </c>
      <c r="V48" s="64"/>
      <c r="W48" s="864">
        <v>0</v>
      </c>
      <c r="X48" s="772" t="s">
        <v>112</v>
      </c>
      <c r="Y48" s="772" t="s">
        <v>112</v>
      </c>
      <c r="Z48" s="273" t="s">
        <v>112</v>
      </c>
      <c r="AA48" s="864" t="s">
        <v>112</v>
      </c>
      <c r="AB48" s="772" t="s">
        <v>112</v>
      </c>
      <c r="AC48" s="772">
        <v>200</v>
      </c>
      <c r="AD48" s="805">
        <v>0</v>
      </c>
      <c r="AE48" s="73"/>
      <c r="AF48" s="606" t="s">
        <v>112</v>
      </c>
      <c r="AG48" s="64">
        <v>200</v>
      </c>
      <c r="AH48" s="64">
        <v>760</v>
      </c>
      <c r="AI48" s="64">
        <f t="shared" si="14"/>
        <v>530</v>
      </c>
      <c r="AJ48" s="800">
        <f t="shared" si="15"/>
        <v>800</v>
      </c>
      <c r="AK48" s="603" t="s">
        <v>112</v>
      </c>
      <c r="AL48" s="603"/>
      <c r="AM48" s="64">
        <f t="shared" si="16"/>
        <v>200</v>
      </c>
    </row>
    <row r="49" spans="1:39" s="2" customFormat="1" x14ac:dyDescent="0.15">
      <c r="A49" s="21" t="s">
        <v>87</v>
      </c>
      <c r="B49" s="636" t="s">
        <v>112</v>
      </c>
      <c r="C49" s="607" t="s">
        <v>112</v>
      </c>
      <c r="D49" s="628">
        <v>-100</v>
      </c>
      <c r="E49" s="629">
        <v>-100</v>
      </c>
      <c r="F49" s="636" t="s">
        <v>112</v>
      </c>
      <c r="G49" s="604" t="s">
        <v>112</v>
      </c>
      <c r="H49" s="628">
        <v>-600</v>
      </c>
      <c r="I49" s="670" t="s">
        <v>112</v>
      </c>
      <c r="J49" s="611" t="s">
        <v>112</v>
      </c>
      <c r="K49" s="207">
        <v>-330</v>
      </c>
      <c r="L49" s="205">
        <v>-200</v>
      </c>
      <c r="M49" s="674" t="s">
        <v>112</v>
      </c>
      <c r="N49" s="248">
        <v>-280</v>
      </c>
      <c r="O49" s="205">
        <v>-155</v>
      </c>
      <c r="P49" s="205">
        <v>-175</v>
      </c>
      <c r="Q49" s="64" t="s">
        <v>112</v>
      </c>
      <c r="R49" s="248">
        <v>-100</v>
      </c>
      <c r="S49" s="53">
        <v>-50</v>
      </c>
      <c r="T49" s="53">
        <v>-50</v>
      </c>
      <c r="U49" s="814">
        <v>-750</v>
      </c>
      <c r="V49" s="64"/>
      <c r="W49" s="852">
        <v>0</v>
      </c>
      <c r="X49" s="761" t="s">
        <v>112</v>
      </c>
      <c r="Y49" s="761" t="s">
        <v>112</v>
      </c>
      <c r="Z49" s="275" t="s">
        <v>112</v>
      </c>
      <c r="AA49" s="852" t="s">
        <v>112</v>
      </c>
      <c r="AB49" s="761" t="s">
        <v>112</v>
      </c>
      <c r="AC49" s="761" t="s">
        <v>112</v>
      </c>
      <c r="AD49" s="275">
        <v>-200</v>
      </c>
      <c r="AF49" s="54">
        <v>-200</v>
      </c>
      <c r="AG49" s="65">
        <v>-600</v>
      </c>
      <c r="AH49" s="70">
        <v>-530</v>
      </c>
      <c r="AI49" s="70">
        <f t="shared" si="14"/>
        <v>-610</v>
      </c>
      <c r="AJ49" s="71">
        <f t="shared" si="15"/>
        <v>-950</v>
      </c>
      <c r="AK49" s="897" t="s">
        <v>112</v>
      </c>
      <c r="AL49" s="897"/>
      <c r="AM49" s="219">
        <f t="shared" si="16"/>
        <v>-200</v>
      </c>
    </row>
    <row r="50" spans="1:39" s="2" customFormat="1" x14ac:dyDescent="0.15">
      <c r="A50" s="21" t="s">
        <v>88</v>
      </c>
      <c r="B50" s="627">
        <v>-12</v>
      </c>
      <c r="C50" s="628">
        <v>-1</v>
      </c>
      <c r="D50" s="628">
        <v>-1370</v>
      </c>
      <c r="E50" s="642" t="s">
        <v>112</v>
      </c>
      <c r="F50" s="643" t="s">
        <v>112</v>
      </c>
      <c r="G50" s="625">
        <v>-678</v>
      </c>
      <c r="H50" s="628">
        <v>-230</v>
      </c>
      <c r="I50" s="626">
        <v>-1089</v>
      </c>
      <c r="J50" s="248">
        <v>-815</v>
      </c>
      <c r="K50" s="641" t="s">
        <v>112</v>
      </c>
      <c r="L50" s="205">
        <v>-59</v>
      </c>
      <c r="M50" s="626">
        <v>-802</v>
      </c>
      <c r="N50" s="248">
        <v>-980</v>
      </c>
      <c r="O50" s="205">
        <v>-874</v>
      </c>
      <c r="P50" s="53" t="s">
        <v>112</v>
      </c>
      <c r="Q50" s="626">
        <v>-575</v>
      </c>
      <c r="R50" s="248">
        <v>-92</v>
      </c>
      <c r="S50" s="53" t="s">
        <v>112</v>
      </c>
      <c r="T50" s="53" t="s">
        <v>112</v>
      </c>
      <c r="U50" s="814" t="s">
        <v>112</v>
      </c>
      <c r="V50" s="592"/>
      <c r="W50" s="852">
        <v>0</v>
      </c>
      <c r="X50" s="761" t="s">
        <v>112</v>
      </c>
      <c r="Y50" s="761" t="s">
        <v>112</v>
      </c>
      <c r="Z50" s="275">
        <v>-3586</v>
      </c>
      <c r="AA50" s="852">
        <v>-204</v>
      </c>
      <c r="AB50" s="761">
        <v>-1872</v>
      </c>
      <c r="AC50" s="761">
        <v>-1219</v>
      </c>
      <c r="AD50" s="458">
        <v>0</v>
      </c>
      <c r="AF50" s="54">
        <v>-1383</v>
      </c>
      <c r="AG50" s="65">
        <v>-1997</v>
      </c>
      <c r="AH50" s="70">
        <v>-1676</v>
      </c>
      <c r="AI50" s="70">
        <f t="shared" si="14"/>
        <v>-2429</v>
      </c>
      <c r="AJ50" s="71">
        <f t="shared" si="15"/>
        <v>-92</v>
      </c>
      <c r="AK50" s="70">
        <f>SUM(W50:Z50)</f>
        <v>-3586</v>
      </c>
      <c r="AL50" s="70"/>
      <c r="AM50" s="70">
        <f t="shared" si="16"/>
        <v>-3295</v>
      </c>
    </row>
    <row r="51" spans="1:39" s="2" customFormat="1" ht="13.75" customHeight="1" x14ac:dyDescent="0.15">
      <c r="A51" s="21" t="s">
        <v>90</v>
      </c>
      <c r="B51" s="636" t="s">
        <v>112</v>
      </c>
      <c r="C51" s="607" t="s">
        <v>112</v>
      </c>
      <c r="D51" s="628">
        <v>-1</v>
      </c>
      <c r="E51" s="629">
        <v>-1</v>
      </c>
      <c r="F51" s="668">
        <v>-2</v>
      </c>
      <c r="G51" s="625">
        <v>-1</v>
      </c>
      <c r="H51" s="628">
        <v>-2</v>
      </c>
      <c r="I51" s="626">
        <v>-5</v>
      </c>
      <c r="J51" s="245">
        <v>-4</v>
      </c>
      <c r="K51" s="205">
        <v>-5</v>
      </c>
      <c r="L51" s="205">
        <v>-5</v>
      </c>
      <c r="M51" s="626">
        <v>-6</v>
      </c>
      <c r="N51" s="245">
        <v>-4</v>
      </c>
      <c r="O51" s="205">
        <v>-5</v>
      </c>
      <c r="P51" s="205">
        <v>-2</v>
      </c>
      <c r="Q51" s="626">
        <v>-7</v>
      </c>
      <c r="R51" s="245">
        <v>-1</v>
      </c>
      <c r="S51" s="53">
        <v>-4</v>
      </c>
      <c r="T51" s="53">
        <v>-5</v>
      </c>
      <c r="U51" s="814">
        <v>-5</v>
      </c>
      <c r="V51" s="592"/>
      <c r="W51" s="832">
        <v>-10</v>
      </c>
      <c r="X51" s="761">
        <v>-8</v>
      </c>
      <c r="Y51" s="53">
        <v>-6</v>
      </c>
      <c r="Z51" s="275">
        <v>-8</v>
      </c>
      <c r="AA51" s="832">
        <v>-14</v>
      </c>
      <c r="AB51" s="761">
        <v>-8</v>
      </c>
      <c r="AC51" s="53">
        <v>-7</v>
      </c>
      <c r="AD51" s="275">
        <v>-9</v>
      </c>
      <c r="AF51" s="54">
        <v>-2</v>
      </c>
      <c r="AG51" s="65">
        <v>-10</v>
      </c>
      <c r="AH51" s="70">
        <v>-20</v>
      </c>
      <c r="AI51" s="70">
        <f t="shared" si="14"/>
        <v>-18</v>
      </c>
      <c r="AJ51" s="71">
        <f t="shared" si="15"/>
        <v>-15</v>
      </c>
      <c r="AK51" s="70">
        <f>SUM(W51:Z51)</f>
        <v>-32</v>
      </c>
      <c r="AL51" s="70"/>
      <c r="AM51" s="70">
        <f t="shared" si="16"/>
        <v>-38</v>
      </c>
    </row>
    <row r="52" spans="1:39" s="2" customFormat="1" x14ac:dyDescent="0.15">
      <c r="A52" s="104" t="s">
        <v>89</v>
      </c>
      <c r="B52" s="617" t="s">
        <v>112</v>
      </c>
      <c r="C52" s="605" t="s">
        <v>112</v>
      </c>
      <c r="D52" s="625">
        <v>974</v>
      </c>
      <c r="E52" s="639" t="s">
        <v>112</v>
      </c>
      <c r="F52" s="617" t="s">
        <v>112</v>
      </c>
      <c r="G52" s="625">
        <v>496</v>
      </c>
      <c r="H52" s="604" t="s">
        <v>112</v>
      </c>
      <c r="I52" s="626">
        <v>1082</v>
      </c>
      <c r="J52" s="248">
        <v>464</v>
      </c>
      <c r="K52" s="207">
        <v>1</v>
      </c>
      <c r="L52" s="605" t="s">
        <v>112</v>
      </c>
      <c r="M52" s="626">
        <v>493</v>
      </c>
      <c r="N52" s="248">
        <v>990</v>
      </c>
      <c r="O52" s="205">
        <v>742</v>
      </c>
      <c r="P52" s="205">
        <v>495</v>
      </c>
      <c r="Q52" s="626">
        <v>1</v>
      </c>
      <c r="R52" s="868">
        <v>0</v>
      </c>
      <c r="S52" s="115" t="s">
        <v>112</v>
      </c>
      <c r="T52" s="561" t="s">
        <v>112</v>
      </c>
      <c r="U52" s="815">
        <v>1134</v>
      </c>
      <c r="V52" s="64"/>
      <c r="W52" s="864">
        <v>0</v>
      </c>
      <c r="X52" s="772">
        <v>990</v>
      </c>
      <c r="Y52" s="781" t="s">
        <v>112</v>
      </c>
      <c r="Z52" s="273"/>
      <c r="AA52" s="864"/>
      <c r="AB52" s="772"/>
      <c r="AC52" s="781"/>
      <c r="AD52" s="273"/>
      <c r="AE52" s="73"/>
      <c r="AF52" s="71">
        <v>974</v>
      </c>
      <c r="AG52" s="70">
        <v>1578</v>
      </c>
      <c r="AH52" s="70">
        <v>958</v>
      </c>
      <c r="AI52" s="70">
        <f t="shared" si="14"/>
        <v>2228</v>
      </c>
      <c r="AJ52" s="71">
        <f t="shared" si="15"/>
        <v>1134</v>
      </c>
      <c r="AK52" s="70"/>
      <c r="AL52" s="70"/>
      <c r="AM52" s="895" t="s">
        <v>112</v>
      </c>
    </row>
    <row r="53" spans="1:39" s="2" customFormat="1" x14ac:dyDescent="0.15">
      <c r="A53" s="104" t="s">
        <v>251</v>
      </c>
      <c r="B53" s="617"/>
      <c r="C53" s="605"/>
      <c r="D53" s="625"/>
      <c r="E53" s="639"/>
      <c r="F53" s="617"/>
      <c r="G53" s="625"/>
      <c r="H53" s="604"/>
      <c r="I53" s="626"/>
      <c r="J53" s="882"/>
      <c r="K53" s="207"/>
      <c r="L53" s="605"/>
      <c r="M53" s="626"/>
      <c r="N53" s="882"/>
      <c r="O53" s="205"/>
      <c r="P53" s="205"/>
      <c r="Q53" s="626"/>
      <c r="R53" s="883"/>
      <c r="S53" s="115"/>
      <c r="T53" s="561"/>
      <c r="U53" s="815"/>
      <c r="V53" s="64"/>
      <c r="W53" s="864"/>
      <c r="X53" s="772"/>
      <c r="Y53" s="781"/>
      <c r="Z53" s="273">
        <v>2680</v>
      </c>
      <c r="AA53" s="864" t="s">
        <v>112</v>
      </c>
      <c r="AB53" s="772">
        <v>1750</v>
      </c>
      <c r="AC53" s="781">
        <v>1509</v>
      </c>
      <c r="AD53" s="805">
        <v>0</v>
      </c>
      <c r="AE53" s="73"/>
      <c r="AF53" s="71"/>
      <c r="AG53" s="70"/>
      <c r="AH53" s="70"/>
      <c r="AI53" s="70"/>
      <c r="AJ53" s="71"/>
      <c r="AK53" s="70">
        <v>3680</v>
      </c>
      <c r="AL53" s="70"/>
      <c r="AM53" s="70">
        <f t="shared" si="16"/>
        <v>3259</v>
      </c>
    </row>
    <row r="54" spans="1:39" s="2" customFormat="1" x14ac:dyDescent="0.15">
      <c r="A54" s="104" t="s">
        <v>252</v>
      </c>
      <c r="B54" s="617"/>
      <c r="C54" s="605"/>
      <c r="D54" s="625"/>
      <c r="E54" s="639"/>
      <c r="F54" s="617"/>
      <c r="G54" s="625"/>
      <c r="H54" s="604"/>
      <c r="I54" s="626"/>
      <c r="J54" s="882"/>
      <c r="K54" s="207"/>
      <c r="L54" s="605"/>
      <c r="M54" s="626"/>
      <c r="N54" s="882"/>
      <c r="O54" s="205"/>
      <c r="P54" s="205"/>
      <c r="Q54" s="626"/>
      <c r="R54" s="883"/>
      <c r="S54" s="115"/>
      <c r="T54" s="561"/>
      <c r="U54" s="815"/>
      <c r="V54" s="64"/>
      <c r="W54" s="864"/>
      <c r="X54" s="772"/>
      <c r="Y54" s="781"/>
      <c r="Z54" s="273">
        <v>-22</v>
      </c>
      <c r="AA54" s="864" t="s">
        <v>112</v>
      </c>
      <c r="AB54" s="772">
        <v>-14</v>
      </c>
      <c r="AC54" s="781">
        <v>-12</v>
      </c>
      <c r="AD54" s="805">
        <v>0</v>
      </c>
      <c r="AE54" s="73"/>
      <c r="AF54" s="71"/>
      <c r="AG54" s="70"/>
      <c r="AH54" s="70"/>
      <c r="AI54" s="70"/>
      <c r="AJ54" s="71"/>
      <c r="AK54" s="70">
        <v>-32</v>
      </c>
      <c r="AL54" s="70"/>
      <c r="AM54" s="70">
        <f t="shared" si="16"/>
        <v>-26</v>
      </c>
    </row>
    <row r="55" spans="1:39" s="2" customFormat="1" x14ac:dyDescent="0.15">
      <c r="A55" s="104" t="s">
        <v>240</v>
      </c>
      <c r="B55" s="617" t="s">
        <v>112</v>
      </c>
      <c r="C55" s="605" t="s">
        <v>112</v>
      </c>
      <c r="D55" s="625" t="s">
        <v>112</v>
      </c>
      <c r="E55" s="639" t="s">
        <v>112</v>
      </c>
      <c r="F55" s="617" t="s">
        <v>112</v>
      </c>
      <c r="G55" s="625" t="s">
        <v>112</v>
      </c>
      <c r="H55" s="604" t="s">
        <v>112</v>
      </c>
      <c r="I55" s="626" t="s">
        <v>112</v>
      </c>
      <c r="J55" s="617" t="s">
        <v>112</v>
      </c>
      <c r="K55" s="625" t="s">
        <v>112</v>
      </c>
      <c r="L55" s="604" t="s">
        <v>112</v>
      </c>
      <c r="M55" s="626" t="s">
        <v>112</v>
      </c>
      <c r="N55" s="617" t="s">
        <v>112</v>
      </c>
      <c r="O55" s="625" t="s">
        <v>112</v>
      </c>
      <c r="P55" s="604" t="s">
        <v>112</v>
      </c>
      <c r="Q55" s="626" t="s">
        <v>112</v>
      </c>
      <c r="R55" s="869" t="s">
        <v>112</v>
      </c>
      <c r="S55" s="625" t="s">
        <v>112</v>
      </c>
      <c r="T55" s="866" t="s">
        <v>112</v>
      </c>
      <c r="U55" s="820">
        <v>134</v>
      </c>
      <c r="V55" s="64"/>
      <c r="W55" s="867">
        <v>0</v>
      </c>
      <c r="X55" s="781" t="s">
        <v>112</v>
      </c>
      <c r="Y55" s="781" t="s">
        <v>112</v>
      </c>
      <c r="Z55" s="219" t="s">
        <v>112</v>
      </c>
      <c r="AA55" s="867" t="s">
        <v>112</v>
      </c>
      <c r="AB55" s="781" t="s">
        <v>112</v>
      </c>
      <c r="AC55" s="781" t="s">
        <v>112</v>
      </c>
      <c r="AD55" s="219" t="s">
        <v>112</v>
      </c>
      <c r="AE55" s="73"/>
      <c r="AF55" s="617" t="s">
        <v>112</v>
      </c>
      <c r="AG55" s="734" t="s">
        <v>112</v>
      </c>
      <c r="AH55" s="735" t="s">
        <v>112</v>
      </c>
      <c r="AI55" s="219" t="s">
        <v>112</v>
      </c>
      <c r="AJ55" s="71">
        <f t="shared" si="15"/>
        <v>134</v>
      </c>
      <c r="AK55" s="897" t="s">
        <v>112</v>
      </c>
      <c r="AL55" s="897"/>
      <c r="AM55" s="895" t="s">
        <v>112</v>
      </c>
    </row>
    <row r="56" spans="1:39" s="2" customFormat="1" x14ac:dyDescent="0.15">
      <c r="A56" s="104" t="s">
        <v>241</v>
      </c>
      <c r="B56" s="617" t="s">
        <v>112</v>
      </c>
      <c r="C56" s="605" t="s">
        <v>112</v>
      </c>
      <c r="D56" s="625" t="s">
        <v>112</v>
      </c>
      <c r="E56" s="639" t="s">
        <v>112</v>
      </c>
      <c r="F56" s="617" t="s">
        <v>112</v>
      </c>
      <c r="G56" s="625" t="s">
        <v>112</v>
      </c>
      <c r="H56" s="604" t="s">
        <v>112</v>
      </c>
      <c r="I56" s="626" t="s">
        <v>112</v>
      </c>
      <c r="J56" s="617" t="s">
        <v>112</v>
      </c>
      <c r="K56" s="625" t="s">
        <v>112</v>
      </c>
      <c r="L56" s="604" t="s">
        <v>112</v>
      </c>
      <c r="M56" s="626" t="s">
        <v>112</v>
      </c>
      <c r="N56" s="617" t="s">
        <v>112</v>
      </c>
      <c r="O56" s="625" t="s">
        <v>112</v>
      </c>
      <c r="P56" s="604" t="s">
        <v>112</v>
      </c>
      <c r="Q56" s="626" t="s">
        <v>112</v>
      </c>
      <c r="R56" s="869" t="s">
        <v>112</v>
      </c>
      <c r="S56" s="625" t="s">
        <v>112</v>
      </c>
      <c r="T56" s="866" t="s">
        <v>112</v>
      </c>
      <c r="U56" s="820">
        <v>-208</v>
      </c>
      <c r="V56" s="64"/>
      <c r="W56" s="867">
        <v>0</v>
      </c>
      <c r="X56" s="781" t="s">
        <v>112</v>
      </c>
      <c r="Y56" s="781" t="s">
        <v>112</v>
      </c>
      <c r="Z56" s="219" t="s">
        <v>112</v>
      </c>
      <c r="AA56" s="867" t="s">
        <v>112</v>
      </c>
      <c r="AB56" s="781" t="s">
        <v>112</v>
      </c>
      <c r="AC56" s="781" t="s">
        <v>112</v>
      </c>
      <c r="AD56" s="219" t="s">
        <v>112</v>
      </c>
      <c r="AE56" s="73"/>
      <c r="AF56" s="617" t="s">
        <v>112</v>
      </c>
      <c r="AG56" s="734" t="s">
        <v>112</v>
      </c>
      <c r="AH56" s="735" t="s">
        <v>112</v>
      </c>
      <c r="AI56" s="219" t="s">
        <v>112</v>
      </c>
      <c r="AJ56" s="71">
        <f t="shared" si="15"/>
        <v>-208</v>
      </c>
      <c r="AK56" s="897" t="s">
        <v>112</v>
      </c>
      <c r="AL56" s="897"/>
      <c r="AM56" s="895" t="s">
        <v>112</v>
      </c>
    </row>
    <row r="57" spans="1:39" s="214" customFormat="1" ht="13.75" customHeight="1" x14ac:dyDescent="0.15">
      <c r="A57" s="918" t="s">
        <v>287</v>
      </c>
      <c r="B57" s="637" t="s">
        <v>112</v>
      </c>
      <c r="C57" s="638" t="s">
        <v>112</v>
      </c>
      <c r="D57" s="635">
        <v>-1</v>
      </c>
      <c r="E57" s="654">
        <v>-1</v>
      </c>
      <c r="F57" s="637" t="s">
        <v>112</v>
      </c>
      <c r="G57" s="625">
        <v>-67</v>
      </c>
      <c r="H57" s="638" t="s">
        <v>112</v>
      </c>
      <c r="I57" s="669" t="s">
        <v>112</v>
      </c>
      <c r="J57" s="640" t="s">
        <v>112</v>
      </c>
      <c r="K57" s="216">
        <v>-39</v>
      </c>
      <c r="L57" s="205">
        <v>-1</v>
      </c>
      <c r="M57" s="608" t="s">
        <v>112</v>
      </c>
      <c r="N57" s="556" t="s">
        <v>112</v>
      </c>
      <c r="O57" s="638" t="s">
        <v>112</v>
      </c>
      <c r="P57" s="205">
        <v>-47</v>
      </c>
      <c r="Q57" s="626">
        <v>-1</v>
      </c>
      <c r="R57" s="869" t="s">
        <v>112</v>
      </c>
      <c r="S57" s="215" t="s">
        <v>112</v>
      </c>
      <c r="T57" s="215">
        <v>-50</v>
      </c>
      <c r="U57" s="821" t="s">
        <v>112</v>
      </c>
      <c r="V57" s="592"/>
      <c r="W57" s="865">
        <v>0</v>
      </c>
      <c r="X57" s="782" t="s">
        <v>112</v>
      </c>
      <c r="Y57" s="215">
        <v>-51</v>
      </c>
      <c r="Z57" s="733" t="s">
        <v>112</v>
      </c>
      <c r="AA57" s="865" t="s">
        <v>112</v>
      </c>
      <c r="AB57" s="782" t="s">
        <v>112</v>
      </c>
      <c r="AC57" s="215">
        <v>-126</v>
      </c>
      <c r="AD57" s="1095">
        <v>0</v>
      </c>
      <c r="AE57" s="217"/>
      <c r="AF57" s="544">
        <v>-2</v>
      </c>
      <c r="AG57" s="218">
        <v>-67</v>
      </c>
      <c r="AH57" s="599">
        <v>-40</v>
      </c>
      <c r="AI57" s="599">
        <f>SUM(N57:Q57)</f>
        <v>-48</v>
      </c>
      <c r="AJ57" s="802">
        <f t="shared" si="15"/>
        <v>-50</v>
      </c>
      <c r="AK57" s="599">
        <f t="shared" ref="AK57:AK64" si="17">SUM(W57:Z57)</f>
        <v>-51</v>
      </c>
      <c r="AL57" s="599"/>
      <c r="AM57" s="599">
        <f t="shared" si="16"/>
        <v>-126</v>
      </c>
    </row>
    <row r="58" spans="1:39" s="214" customFormat="1" ht="13.75" customHeight="1" x14ac:dyDescent="0.15">
      <c r="A58" s="104" t="s">
        <v>227</v>
      </c>
      <c r="B58" s="617" t="s">
        <v>112</v>
      </c>
      <c r="C58" s="605" t="s">
        <v>112</v>
      </c>
      <c r="D58" s="605" t="s">
        <v>112</v>
      </c>
      <c r="E58" s="639" t="s">
        <v>112</v>
      </c>
      <c r="F58" s="617" t="s">
        <v>112</v>
      </c>
      <c r="G58" s="604" t="s">
        <v>112</v>
      </c>
      <c r="H58" s="605" t="s">
        <v>112</v>
      </c>
      <c r="I58" s="639" t="s">
        <v>112</v>
      </c>
      <c r="J58" s="617" t="s">
        <v>112</v>
      </c>
      <c r="K58" s="605" t="s">
        <v>112</v>
      </c>
      <c r="L58" s="605" t="s">
        <v>112</v>
      </c>
      <c r="M58" s="639" t="s">
        <v>112</v>
      </c>
      <c r="N58" s="617" t="s">
        <v>112</v>
      </c>
      <c r="O58" s="605" t="s">
        <v>112</v>
      </c>
      <c r="P58" s="605" t="s">
        <v>112</v>
      </c>
      <c r="Q58" s="626">
        <v>-12</v>
      </c>
      <c r="R58" s="870">
        <v>0</v>
      </c>
      <c r="S58" s="115" t="s">
        <v>112</v>
      </c>
      <c r="T58" s="115" t="s">
        <v>112</v>
      </c>
      <c r="U58" s="815" t="s">
        <v>112</v>
      </c>
      <c r="V58" s="273"/>
      <c r="W58" s="864">
        <v>0</v>
      </c>
      <c r="X58" s="772" t="s">
        <v>112</v>
      </c>
      <c r="Y58" s="781" t="s">
        <v>112</v>
      </c>
      <c r="Z58" s="273" t="s">
        <v>112</v>
      </c>
      <c r="AA58" s="864" t="s">
        <v>112</v>
      </c>
      <c r="AB58" s="772" t="s">
        <v>112</v>
      </c>
      <c r="AC58" s="781" t="s">
        <v>112</v>
      </c>
      <c r="AD58" s="805">
        <v>0</v>
      </c>
      <c r="AE58" s="217"/>
      <c r="AF58" s="606" t="s">
        <v>112</v>
      </c>
      <c r="AG58" s="601" t="s">
        <v>112</v>
      </c>
      <c r="AH58" s="601" t="s">
        <v>112</v>
      </c>
      <c r="AI58" s="599">
        <v>-12</v>
      </c>
      <c r="AJ58" s="606">
        <f t="shared" si="15"/>
        <v>0</v>
      </c>
      <c r="AK58" s="601">
        <f t="shared" si="17"/>
        <v>0</v>
      </c>
      <c r="AL58" s="601"/>
      <c r="AM58" s="601">
        <f t="shared" si="16"/>
        <v>0</v>
      </c>
    </row>
    <row r="59" spans="1:39" s="2" customFormat="1" x14ac:dyDescent="0.15">
      <c r="A59" s="104" t="s">
        <v>91</v>
      </c>
      <c r="B59" s="617" t="s">
        <v>112</v>
      </c>
      <c r="C59" s="605" t="s">
        <v>112</v>
      </c>
      <c r="D59" s="625">
        <v>450</v>
      </c>
      <c r="E59" s="595">
        <v>-2</v>
      </c>
      <c r="F59" s="617" t="s">
        <v>112</v>
      </c>
      <c r="G59" s="604" t="s">
        <v>112</v>
      </c>
      <c r="H59" s="604" t="s">
        <v>112</v>
      </c>
      <c r="I59" s="639" t="s">
        <v>112</v>
      </c>
      <c r="J59" s="611" t="s">
        <v>112</v>
      </c>
      <c r="K59" s="641" t="s">
        <v>112</v>
      </c>
      <c r="L59" s="605" t="s">
        <v>112</v>
      </c>
      <c r="M59" s="603" t="s">
        <v>112</v>
      </c>
      <c r="N59" s="554" t="s">
        <v>112</v>
      </c>
      <c r="O59" s="605" t="s">
        <v>112</v>
      </c>
      <c r="P59" s="605" t="s">
        <v>112</v>
      </c>
      <c r="Q59" s="603" t="s">
        <v>112</v>
      </c>
      <c r="R59" s="870">
        <v>0</v>
      </c>
      <c r="S59" s="115" t="s">
        <v>112</v>
      </c>
      <c r="T59" s="115" t="s">
        <v>112</v>
      </c>
      <c r="U59" s="815" t="s">
        <v>112</v>
      </c>
      <c r="V59" s="273"/>
      <c r="W59" s="864">
        <v>0</v>
      </c>
      <c r="X59" s="772" t="s">
        <v>112</v>
      </c>
      <c r="Y59" s="781" t="s">
        <v>112</v>
      </c>
      <c r="Z59" s="273" t="s">
        <v>112</v>
      </c>
      <c r="AA59" s="864" t="s">
        <v>112</v>
      </c>
      <c r="AB59" s="772" t="s">
        <v>112</v>
      </c>
      <c r="AC59" s="781" t="s">
        <v>112</v>
      </c>
      <c r="AD59" s="273" t="s">
        <v>382</v>
      </c>
      <c r="AE59" s="73"/>
      <c r="AF59" s="71">
        <v>448</v>
      </c>
      <c r="AG59" s="601" t="s">
        <v>112</v>
      </c>
      <c r="AH59" s="601" t="s">
        <v>112</v>
      </c>
      <c r="AI59" s="601" t="s">
        <v>112</v>
      </c>
      <c r="AJ59" s="606">
        <f t="shared" si="15"/>
        <v>0</v>
      </c>
      <c r="AK59" s="601">
        <f t="shared" si="17"/>
        <v>0</v>
      </c>
      <c r="AL59" s="601"/>
      <c r="AM59" s="601">
        <f t="shared" si="16"/>
        <v>0</v>
      </c>
    </row>
    <row r="60" spans="1:39" s="2" customFormat="1" x14ac:dyDescent="0.15">
      <c r="A60" s="104" t="s">
        <v>128</v>
      </c>
      <c r="B60" s="617" t="s">
        <v>112</v>
      </c>
      <c r="C60" s="605" t="s">
        <v>112</v>
      </c>
      <c r="D60" s="605" t="s">
        <v>112</v>
      </c>
      <c r="E60" s="639" t="s">
        <v>112</v>
      </c>
      <c r="F60" s="617" t="s">
        <v>112</v>
      </c>
      <c r="G60" s="625">
        <v>9</v>
      </c>
      <c r="H60" s="605" t="s">
        <v>112</v>
      </c>
      <c r="I60" s="626">
        <v>1</v>
      </c>
      <c r="J60" s="248">
        <v>2</v>
      </c>
      <c r="K60" s="641" t="s">
        <v>112</v>
      </c>
      <c r="L60" s="205">
        <v>6</v>
      </c>
      <c r="M60" s="626">
        <v>6</v>
      </c>
      <c r="N60" s="248">
        <v>40</v>
      </c>
      <c r="O60" s="205">
        <v>10</v>
      </c>
      <c r="P60" s="205">
        <v>29</v>
      </c>
      <c r="Q60" s="626">
        <v>98</v>
      </c>
      <c r="R60" s="248">
        <v>40</v>
      </c>
      <c r="S60" s="472">
        <v>32</v>
      </c>
      <c r="T60" s="115">
        <v>25</v>
      </c>
      <c r="U60" s="815">
        <v>48</v>
      </c>
      <c r="V60" s="64"/>
      <c r="W60" s="834">
        <v>16</v>
      </c>
      <c r="X60" s="772">
        <v>9</v>
      </c>
      <c r="Y60" s="115">
        <v>8</v>
      </c>
      <c r="Z60" s="273">
        <v>18</v>
      </c>
      <c r="AA60" s="834">
        <v>45</v>
      </c>
      <c r="AB60" s="772">
        <v>27</v>
      </c>
      <c r="AC60" s="115">
        <v>18</v>
      </c>
      <c r="AD60" s="273">
        <v>25</v>
      </c>
      <c r="AE60" s="73"/>
      <c r="AF60" s="606" t="s">
        <v>112</v>
      </c>
      <c r="AG60" s="64">
        <v>10</v>
      </c>
      <c r="AH60" s="64">
        <v>14</v>
      </c>
      <c r="AI60" s="64">
        <f>SUM(N60:Q60)</f>
        <v>177</v>
      </c>
      <c r="AJ60" s="800">
        <f t="shared" si="15"/>
        <v>145</v>
      </c>
      <c r="AK60" s="64">
        <f t="shared" si="17"/>
        <v>51</v>
      </c>
      <c r="AL60" s="64"/>
      <c r="AM60" s="64">
        <f t="shared" si="16"/>
        <v>115</v>
      </c>
    </row>
    <row r="61" spans="1:39" s="2" customFormat="1" x14ac:dyDescent="0.15">
      <c r="A61" s="21" t="s">
        <v>136</v>
      </c>
      <c r="B61" s="617" t="s">
        <v>112</v>
      </c>
      <c r="C61" s="605" t="s">
        <v>112</v>
      </c>
      <c r="D61" s="605" t="s">
        <v>112</v>
      </c>
      <c r="E61" s="639" t="s">
        <v>112</v>
      </c>
      <c r="F61" s="617" t="s">
        <v>112</v>
      </c>
      <c r="G61" s="604" t="s">
        <v>112</v>
      </c>
      <c r="H61" s="628">
        <v>-57</v>
      </c>
      <c r="I61" s="639" t="s">
        <v>112</v>
      </c>
      <c r="J61" s="611" t="s">
        <v>112</v>
      </c>
      <c r="K61" s="207">
        <v>-37</v>
      </c>
      <c r="L61" s="205">
        <v>-3</v>
      </c>
      <c r="M61" s="603" t="s">
        <v>112</v>
      </c>
      <c r="N61" s="248">
        <v>-35</v>
      </c>
      <c r="O61" s="205">
        <v>-48</v>
      </c>
      <c r="P61" s="205">
        <v>-159</v>
      </c>
      <c r="Q61" s="626">
        <v>-163</v>
      </c>
      <c r="R61" s="248">
        <v>-458</v>
      </c>
      <c r="S61" s="472">
        <v>-223</v>
      </c>
      <c r="T61" s="115">
        <v>-574</v>
      </c>
      <c r="U61" s="815">
        <v>-180</v>
      </c>
      <c r="V61" s="64"/>
      <c r="W61" s="834">
        <v>-4</v>
      </c>
      <c r="X61" s="772">
        <v>-162</v>
      </c>
      <c r="Y61" s="115">
        <v>-158</v>
      </c>
      <c r="Z61" s="273">
        <v>-151</v>
      </c>
      <c r="AA61" s="834">
        <v>-266</v>
      </c>
      <c r="AB61" s="772">
        <v>-397</v>
      </c>
      <c r="AC61" s="115">
        <v>-555</v>
      </c>
      <c r="AD61" s="273">
        <v>-62</v>
      </c>
      <c r="AE61" s="73"/>
      <c r="AF61" s="606" t="s">
        <v>112</v>
      </c>
      <c r="AG61" s="219">
        <v>-57</v>
      </c>
      <c r="AH61" s="219">
        <v>-40</v>
      </c>
      <c r="AI61" s="219">
        <f>SUM(N61:Q61)</f>
        <v>-405</v>
      </c>
      <c r="AJ61" s="734">
        <f t="shared" si="15"/>
        <v>-1435</v>
      </c>
      <c r="AK61" s="219">
        <f t="shared" si="17"/>
        <v>-475</v>
      </c>
      <c r="AL61" s="219"/>
      <c r="AM61" s="219">
        <f t="shared" si="16"/>
        <v>-1280</v>
      </c>
    </row>
    <row r="62" spans="1:39" s="2" customFormat="1" x14ac:dyDescent="0.15">
      <c r="A62" s="21" t="s">
        <v>248</v>
      </c>
      <c r="B62" s="617" t="s">
        <v>112</v>
      </c>
      <c r="C62" s="605" t="s">
        <v>112</v>
      </c>
      <c r="D62" s="605" t="s">
        <v>112</v>
      </c>
      <c r="E62" s="639" t="s">
        <v>112</v>
      </c>
      <c r="F62" s="617" t="s">
        <v>112</v>
      </c>
      <c r="G62" s="605" t="s">
        <v>112</v>
      </c>
      <c r="H62" s="605" t="s">
        <v>112</v>
      </c>
      <c r="I62" s="639" t="s">
        <v>112</v>
      </c>
      <c r="J62" s="617" t="s">
        <v>112</v>
      </c>
      <c r="K62" s="605" t="s">
        <v>112</v>
      </c>
      <c r="L62" s="605" t="s">
        <v>112</v>
      </c>
      <c r="M62" s="639" t="s">
        <v>112</v>
      </c>
      <c r="N62" s="617" t="s">
        <v>112</v>
      </c>
      <c r="O62" s="605" t="s">
        <v>112</v>
      </c>
      <c r="P62" s="605" t="s">
        <v>112</v>
      </c>
      <c r="Q62" s="639" t="s">
        <v>112</v>
      </c>
      <c r="R62" s="617" t="s">
        <v>112</v>
      </c>
      <c r="S62" s="605" t="s">
        <v>112</v>
      </c>
      <c r="T62" s="605" t="s">
        <v>112</v>
      </c>
      <c r="U62" s="811" t="s">
        <v>112</v>
      </c>
      <c r="V62" s="64"/>
      <c r="W62" s="834" t="s">
        <v>112</v>
      </c>
      <c r="X62" s="772">
        <v>-2</v>
      </c>
      <c r="Y62" s="115" t="s">
        <v>112</v>
      </c>
      <c r="Z62" s="273" t="s">
        <v>112</v>
      </c>
      <c r="AA62" s="834" t="s">
        <v>112</v>
      </c>
      <c r="AB62" s="772" t="s">
        <v>112</v>
      </c>
      <c r="AC62" s="781" t="s">
        <v>112</v>
      </c>
      <c r="AD62" s="805">
        <v>0</v>
      </c>
      <c r="AE62" s="73"/>
      <c r="AF62" s="606" t="s">
        <v>112</v>
      </c>
      <c r="AG62" s="219" t="s">
        <v>112</v>
      </c>
      <c r="AH62" s="219" t="s">
        <v>112</v>
      </c>
      <c r="AI62" s="219" t="s">
        <v>112</v>
      </c>
      <c r="AJ62" s="734" t="s">
        <v>112</v>
      </c>
      <c r="AK62" s="219">
        <f t="shared" si="17"/>
        <v>-2</v>
      </c>
      <c r="AL62" s="219"/>
      <c r="AM62" s="895" t="s">
        <v>112</v>
      </c>
    </row>
    <row r="63" spans="1:39" s="93" customFormat="1" ht="13.75" customHeight="1" x14ac:dyDescent="0.15">
      <c r="A63" s="954" t="s">
        <v>300</v>
      </c>
      <c r="B63" s="955" t="s">
        <v>112</v>
      </c>
      <c r="C63" s="956" t="s">
        <v>112</v>
      </c>
      <c r="D63" s="956" t="s">
        <v>112</v>
      </c>
      <c r="E63" s="957" t="s">
        <v>112</v>
      </c>
      <c r="F63" s="955" t="s">
        <v>112</v>
      </c>
      <c r="G63" s="956" t="s">
        <v>112</v>
      </c>
      <c r="H63" s="956" t="s">
        <v>112</v>
      </c>
      <c r="I63" s="957" t="s">
        <v>112</v>
      </c>
      <c r="J63" s="643" t="s">
        <v>112</v>
      </c>
      <c r="K63" s="958" t="s">
        <v>112</v>
      </c>
      <c r="L63" s="958" t="s">
        <v>112</v>
      </c>
      <c r="M63" s="674" t="s">
        <v>112</v>
      </c>
      <c r="N63" s="959" t="s">
        <v>112</v>
      </c>
      <c r="O63" s="960" t="s">
        <v>112</v>
      </c>
      <c r="P63" s="430" t="s">
        <v>112</v>
      </c>
      <c r="Q63" s="591" t="s">
        <v>112</v>
      </c>
      <c r="R63" s="959" t="s">
        <v>112</v>
      </c>
      <c r="S63" s="960" t="s">
        <v>112</v>
      </c>
      <c r="T63" s="430" t="s">
        <v>112</v>
      </c>
      <c r="U63" s="961" t="s">
        <v>112</v>
      </c>
      <c r="V63" s="591"/>
      <c r="W63" s="959" t="s">
        <v>112</v>
      </c>
      <c r="X63" s="960" t="s">
        <v>112</v>
      </c>
      <c r="Y63" s="430" t="s">
        <v>112</v>
      </c>
      <c r="Z63" s="591" t="s">
        <v>112</v>
      </c>
      <c r="AA63" s="831">
        <v>3</v>
      </c>
      <c r="AB63" s="771">
        <v>1</v>
      </c>
      <c r="AC63" s="430">
        <v>1</v>
      </c>
      <c r="AD63" s="925">
        <v>0</v>
      </c>
      <c r="AF63" s="606" t="s">
        <v>112</v>
      </c>
      <c r="AG63" s="601" t="s">
        <v>112</v>
      </c>
      <c r="AH63" s="601" t="s">
        <v>112</v>
      </c>
      <c r="AI63" s="601" t="s">
        <v>112</v>
      </c>
      <c r="AJ63" s="601" t="s">
        <v>112</v>
      </c>
      <c r="AK63" s="601" t="s">
        <v>112</v>
      </c>
      <c r="AL63" s="598"/>
      <c r="AM63" s="1099">
        <f t="shared" si="16"/>
        <v>5</v>
      </c>
    </row>
    <row r="64" spans="1:39" s="2" customFormat="1" x14ac:dyDescent="0.15">
      <c r="A64" s="39" t="s">
        <v>92</v>
      </c>
      <c r="B64" s="630">
        <v>-11</v>
      </c>
      <c r="C64" s="631">
        <v>-3</v>
      </c>
      <c r="D64" s="631">
        <v>-48</v>
      </c>
      <c r="E64" s="632">
        <v>-95</v>
      </c>
      <c r="F64" s="630">
        <v>8</v>
      </c>
      <c r="G64" s="631">
        <v>-39</v>
      </c>
      <c r="H64" s="631">
        <v>-883</v>
      </c>
      <c r="I64" s="632">
        <v>-12</v>
      </c>
      <c r="J64" s="249">
        <v>-28</v>
      </c>
      <c r="K64" s="208">
        <v>-79</v>
      </c>
      <c r="L64" s="631">
        <v>-258</v>
      </c>
      <c r="M64" s="594">
        <v>-209</v>
      </c>
      <c r="N64" s="249">
        <v>-90</v>
      </c>
      <c r="O64" s="631">
        <v>-131</v>
      </c>
      <c r="P64" s="631">
        <v>134</v>
      </c>
      <c r="Q64" s="594">
        <v>-511</v>
      </c>
      <c r="R64" s="249">
        <v>-162</v>
      </c>
      <c r="S64" s="682">
        <v>-194</v>
      </c>
      <c r="T64" s="164">
        <v>-371</v>
      </c>
      <c r="U64" s="818">
        <v>173</v>
      </c>
      <c r="V64" s="594"/>
      <c r="W64" s="837">
        <v>1</v>
      </c>
      <c r="X64" s="764">
        <v>828</v>
      </c>
      <c r="Y64" s="164">
        <v>-208</v>
      </c>
      <c r="Z64" s="276">
        <v>-1070</v>
      </c>
      <c r="AA64" s="837">
        <v>-441</v>
      </c>
      <c r="AB64" s="764">
        <v>-514</v>
      </c>
      <c r="AC64" s="164">
        <v>-191</v>
      </c>
      <c r="AD64" s="1098">
        <v>-246</v>
      </c>
      <c r="AE64" s="73"/>
      <c r="AF64" s="543">
        <v>-157</v>
      </c>
      <c r="AG64" s="119">
        <v>-926</v>
      </c>
      <c r="AH64" s="119">
        <v>-574</v>
      </c>
      <c r="AI64" s="119">
        <f>SUM(N64:Q64)</f>
        <v>-598</v>
      </c>
      <c r="AJ64" s="543">
        <f t="shared" si="15"/>
        <v>-554</v>
      </c>
      <c r="AK64" s="119">
        <f t="shared" si="17"/>
        <v>-449</v>
      </c>
      <c r="AL64" s="119"/>
      <c r="AM64" s="1100">
        <f t="shared" si="16"/>
        <v>-1392</v>
      </c>
    </row>
    <row r="65" spans="1:39" s="2" customFormat="1" ht="10.25" customHeight="1" x14ac:dyDescent="0.15">
      <c r="A65" s="21"/>
      <c r="B65" s="627"/>
      <c r="C65" s="628"/>
      <c r="D65" s="628"/>
      <c r="E65" s="629"/>
      <c r="F65" s="247"/>
      <c r="G65" s="206"/>
      <c r="H65" s="628"/>
      <c r="I65" s="590"/>
      <c r="J65" s="247"/>
      <c r="K65" s="206"/>
      <c r="L65" s="628"/>
      <c r="M65" s="590"/>
      <c r="N65" s="245"/>
      <c r="O65" s="56"/>
      <c r="P65" s="56"/>
      <c r="Q65" s="590"/>
      <c r="R65" s="245"/>
      <c r="S65" s="56"/>
      <c r="T65" s="56"/>
      <c r="U65" s="810"/>
      <c r="V65" s="590"/>
      <c r="W65" s="829"/>
      <c r="X65" s="263"/>
      <c r="Y65" s="56"/>
      <c r="Z65" s="259"/>
      <c r="AA65" s="829"/>
      <c r="AB65" s="263"/>
      <c r="AC65" s="56"/>
      <c r="AD65" s="259"/>
      <c r="AF65" s="54"/>
      <c r="AG65" s="65"/>
      <c r="AH65" s="70"/>
      <c r="AI65" s="70"/>
      <c r="AJ65" s="71"/>
      <c r="AK65" s="70"/>
      <c r="AL65" s="70"/>
      <c r="AM65" s="70"/>
    </row>
    <row r="66" spans="1:39" s="2" customFormat="1" x14ac:dyDescent="0.15">
      <c r="A66" s="39" t="s">
        <v>93</v>
      </c>
      <c r="B66" s="630">
        <v>-121</v>
      </c>
      <c r="C66" s="631">
        <v>24</v>
      </c>
      <c r="D66" s="631">
        <v>61</v>
      </c>
      <c r="E66" s="632">
        <v>-29</v>
      </c>
      <c r="F66" s="249">
        <v>-49</v>
      </c>
      <c r="G66" s="208">
        <v>-29</v>
      </c>
      <c r="H66" s="631">
        <v>-796</v>
      </c>
      <c r="I66" s="594">
        <v>-79</v>
      </c>
      <c r="J66" s="249">
        <v>24</v>
      </c>
      <c r="K66" s="208">
        <v>108</v>
      </c>
      <c r="L66" s="631">
        <v>-137</v>
      </c>
      <c r="M66" s="594">
        <v>-90</v>
      </c>
      <c r="N66" s="249">
        <v>-14</v>
      </c>
      <c r="O66" s="631">
        <v>-27</v>
      </c>
      <c r="P66" s="631">
        <v>366</v>
      </c>
      <c r="Q66" s="594">
        <v>-272</v>
      </c>
      <c r="R66" s="249">
        <v>55</v>
      </c>
      <c r="S66" s="164">
        <v>-61</v>
      </c>
      <c r="T66" s="164">
        <v>-64</v>
      </c>
      <c r="U66" s="818">
        <v>597</v>
      </c>
      <c r="V66" s="594"/>
      <c r="W66" s="837">
        <v>186</v>
      </c>
      <c r="X66" s="764">
        <v>1085</v>
      </c>
      <c r="Y66" s="164">
        <v>56</v>
      </c>
      <c r="Z66" s="276">
        <v>-876</v>
      </c>
      <c r="AA66" s="837">
        <v>-133</v>
      </c>
      <c r="AB66" s="764">
        <v>-139</v>
      </c>
      <c r="AC66" s="164">
        <v>222</v>
      </c>
      <c r="AD66" s="276">
        <v>334</v>
      </c>
      <c r="AE66" s="73"/>
      <c r="AF66" s="543">
        <v>-65</v>
      </c>
      <c r="AG66" s="119">
        <v>-953</v>
      </c>
      <c r="AH66" s="119">
        <v>-95</v>
      </c>
      <c r="AI66" s="119">
        <f>SUM(N66:Q66)</f>
        <v>53</v>
      </c>
      <c r="AJ66" s="543">
        <f>SUM(R66:U66)</f>
        <v>527</v>
      </c>
      <c r="AK66" s="119">
        <f>SUM(W66:Z66)</f>
        <v>451</v>
      </c>
      <c r="AL66" s="119"/>
      <c r="AM66" s="119">
        <f>SUM(AA66:AD66)</f>
        <v>284</v>
      </c>
    </row>
    <row r="67" spans="1:39" s="2" customFormat="1" ht="13.75" customHeight="1" x14ac:dyDescent="0.15">
      <c r="A67" s="22" t="s">
        <v>94</v>
      </c>
      <c r="B67" s="627"/>
      <c r="C67" s="628"/>
      <c r="D67" s="628"/>
      <c r="E67" s="629"/>
      <c r="F67" s="247"/>
      <c r="G67" s="206"/>
      <c r="H67" s="628"/>
      <c r="I67" s="590"/>
      <c r="J67" s="247"/>
      <c r="K67" s="206"/>
      <c r="L67" s="628"/>
      <c r="M67" s="590"/>
      <c r="N67" s="245"/>
      <c r="O67" s="56"/>
      <c r="P67" s="56"/>
      <c r="Q67" s="590"/>
      <c r="R67" s="245"/>
      <c r="S67" s="56"/>
      <c r="T67" s="56"/>
      <c r="U67" s="810"/>
      <c r="V67" s="590"/>
      <c r="W67" s="829"/>
      <c r="X67" s="263"/>
      <c r="Y67" s="56"/>
      <c r="Z67" s="259"/>
      <c r="AA67" s="829"/>
      <c r="AB67" s="263"/>
      <c r="AC67" s="56"/>
      <c r="AD67" s="259"/>
      <c r="AF67" s="54"/>
      <c r="AG67" s="65"/>
      <c r="AH67" s="70"/>
      <c r="AI67" s="70"/>
      <c r="AJ67" s="71"/>
      <c r="AK67" s="70"/>
      <c r="AL67" s="70"/>
      <c r="AM67" s="70"/>
    </row>
    <row r="68" spans="1:39" s="2" customFormat="1" x14ac:dyDescent="0.15">
      <c r="A68" s="21" t="s">
        <v>77</v>
      </c>
      <c r="B68" s="624">
        <v>2</v>
      </c>
      <c r="C68" s="625">
        <v>6</v>
      </c>
      <c r="D68" s="625">
        <v>7</v>
      </c>
      <c r="E68" s="626">
        <v>-5</v>
      </c>
      <c r="F68" s="247">
        <v>16</v>
      </c>
      <c r="G68" s="206">
        <v>4</v>
      </c>
      <c r="H68" s="605" t="s">
        <v>112</v>
      </c>
      <c r="I68" s="603" t="s">
        <v>112</v>
      </c>
      <c r="J68" s="616" t="s">
        <v>112</v>
      </c>
      <c r="K68" s="633" t="s">
        <v>112</v>
      </c>
      <c r="L68" s="605" t="s">
        <v>112</v>
      </c>
      <c r="M68" s="603" t="s">
        <v>112</v>
      </c>
      <c r="N68" s="551">
        <v>0</v>
      </c>
      <c r="O68" s="605" t="s">
        <v>112</v>
      </c>
      <c r="P68" s="605" t="s">
        <v>112</v>
      </c>
      <c r="Q68" s="603" t="s">
        <v>112</v>
      </c>
      <c r="R68" s="551">
        <v>0</v>
      </c>
      <c r="S68" s="115" t="s">
        <v>112</v>
      </c>
      <c r="T68" s="115" t="s">
        <v>112</v>
      </c>
      <c r="U68" s="641" t="s">
        <v>112</v>
      </c>
      <c r="V68" s="64"/>
      <c r="W68" s="551">
        <v>0</v>
      </c>
      <c r="X68" s="775" t="s">
        <v>112</v>
      </c>
      <c r="Y68" s="775" t="s">
        <v>112</v>
      </c>
      <c r="Z68" s="895" t="s">
        <v>112</v>
      </c>
      <c r="AA68" s="551" t="s">
        <v>112</v>
      </c>
      <c r="AB68" s="775" t="s">
        <v>112</v>
      </c>
      <c r="AC68" s="775" t="s">
        <v>112</v>
      </c>
      <c r="AD68" s="895" t="s">
        <v>112</v>
      </c>
      <c r="AE68" s="73"/>
      <c r="AF68" s="71">
        <v>10</v>
      </c>
      <c r="AG68" s="70">
        <v>20</v>
      </c>
      <c r="AH68" s="601" t="s">
        <v>112</v>
      </c>
      <c r="AI68" s="601" t="s">
        <v>112</v>
      </c>
      <c r="AJ68" s="606">
        <f t="shared" ref="AJ68:AJ72" si="18">SUM(R68:U68)</f>
        <v>0</v>
      </c>
      <c r="AK68" s="601">
        <f>SUM(W68:Z68)</f>
        <v>0</v>
      </c>
      <c r="AL68" s="601"/>
      <c r="AM68" s="601">
        <f t="shared" ref="AM68:AM72" si="19">SUM(AA68:AD68)</f>
        <v>0</v>
      </c>
    </row>
    <row r="69" spans="1:39" s="2" customFormat="1" x14ac:dyDescent="0.15">
      <c r="A69" s="21" t="s">
        <v>95</v>
      </c>
      <c r="B69" s="624">
        <v>-2</v>
      </c>
      <c r="C69" s="625">
        <v>-5</v>
      </c>
      <c r="D69" s="625">
        <v>-8</v>
      </c>
      <c r="E69" s="626">
        <v>-2</v>
      </c>
      <c r="F69" s="247">
        <v>-10</v>
      </c>
      <c r="G69" s="206">
        <v>-10</v>
      </c>
      <c r="H69" s="561">
        <v>842</v>
      </c>
      <c r="I69" s="64">
        <v>-31</v>
      </c>
      <c r="J69" s="616" t="s">
        <v>112</v>
      </c>
      <c r="K69" s="424">
        <v>-45</v>
      </c>
      <c r="L69" s="605" t="s">
        <v>112</v>
      </c>
      <c r="M69" s="603" t="s">
        <v>112</v>
      </c>
      <c r="N69" s="551">
        <v>0</v>
      </c>
      <c r="O69" s="605" t="s">
        <v>112</v>
      </c>
      <c r="P69" s="605" t="s">
        <v>112</v>
      </c>
      <c r="Q69" s="603" t="s">
        <v>112</v>
      </c>
      <c r="R69" s="551">
        <v>0</v>
      </c>
      <c r="S69" s="115" t="s">
        <v>112</v>
      </c>
      <c r="T69" s="115" t="s">
        <v>112</v>
      </c>
      <c r="U69" s="641" t="s">
        <v>112</v>
      </c>
      <c r="V69" s="273"/>
      <c r="W69" s="551">
        <v>0</v>
      </c>
      <c r="X69" s="775" t="s">
        <v>112</v>
      </c>
      <c r="Y69" s="775" t="s">
        <v>112</v>
      </c>
      <c r="Z69" s="895" t="s">
        <v>112</v>
      </c>
      <c r="AA69" s="551" t="s">
        <v>112</v>
      </c>
      <c r="AB69" s="775" t="s">
        <v>112</v>
      </c>
      <c r="AC69" s="775" t="s">
        <v>112</v>
      </c>
      <c r="AD69" s="895" t="s">
        <v>112</v>
      </c>
      <c r="AE69" s="73"/>
      <c r="AF69" s="71">
        <v>-17</v>
      </c>
      <c r="AG69" s="70">
        <v>791</v>
      </c>
      <c r="AH69" s="70">
        <v>-45</v>
      </c>
      <c r="AI69" s="601" t="s">
        <v>112</v>
      </c>
      <c r="AJ69" s="606">
        <f t="shared" si="18"/>
        <v>0</v>
      </c>
      <c r="AK69" s="601">
        <f>SUM(W69:Z69)</f>
        <v>0</v>
      </c>
      <c r="AL69" s="601"/>
      <c r="AM69" s="601">
        <f t="shared" si="19"/>
        <v>0</v>
      </c>
    </row>
    <row r="70" spans="1:39" s="2" customFormat="1" x14ac:dyDescent="0.15">
      <c r="A70" s="21" t="s">
        <v>92</v>
      </c>
      <c r="B70" s="617" t="s">
        <v>112</v>
      </c>
      <c r="C70" s="605" t="s">
        <v>112</v>
      </c>
      <c r="D70" s="605" t="s">
        <v>112</v>
      </c>
      <c r="E70" s="626">
        <v>2</v>
      </c>
      <c r="F70" s="612" t="s">
        <v>112</v>
      </c>
      <c r="G70" s="209">
        <v>-2</v>
      </c>
      <c r="H70" s="605" t="s">
        <v>112</v>
      </c>
      <c r="I70" s="603" t="s">
        <v>112</v>
      </c>
      <c r="J70" s="612" t="s">
        <v>112</v>
      </c>
      <c r="K70" s="646" t="s">
        <v>112</v>
      </c>
      <c r="L70" s="605" t="s">
        <v>112</v>
      </c>
      <c r="M70" s="603" t="s">
        <v>112</v>
      </c>
      <c r="N70" s="555">
        <v>0</v>
      </c>
      <c r="O70" s="605" t="s">
        <v>112</v>
      </c>
      <c r="P70" s="605" t="s">
        <v>112</v>
      </c>
      <c r="Q70" s="603" t="s">
        <v>112</v>
      </c>
      <c r="R70" s="555">
        <v>0</v>
      </c>
      <c r="S70" s="115" t="s">
        <v>112</v>
      </c>
      <c r="T70" s="115" t="s">
        <v>112</v>
      </c>
      <c r="U70" s="641" t="s">
        <v>112</v>
      </c>
      <c r="V70" s="64"/>
      <c r="W70" s="555">
        <v>0</v>
      </c>
      <c r="X70" s="775" t="s">
        <v>112</v>
      </c>
      <c r="Y70" s="775" t="s">
        <v>112</v>
      </c>
      <c r="Z70" s="895" t="s">
        <v>112</v>
      </c>
      <c r="AA70" s="555" t="s">
        <v>112</v>
      </c>
      <c r="AB70" s="775" t="s">
        <v>112</v>
      </c>
      <c r="AC70" s="775" t="s">
        <v>112</v>
      </c>
      <c r="AD70" s="895" t="s">
        <v>112</v>
      </c>
      <c r="AE70" s="73"/>
      <c r="AF70" s="71">
        <v>2</v>
      </c>
      <c r="AG70" s="70">
        <v>-2</v>
      </c>
      <c r="AH70" s="601" t="s">
        <v>112</v>
      </c>
      <c r="AI70" s="601" t="s">
        <v>112</v>
      </c>
      <c r="AJ70" s="606">
        <f t="shared" si="18"/>
        <v>0</v>
      </c>
      <c r="AK70" s="601">
        <f>SUM(W70:Z70)</f>
        <v>0</v>
      </c>
      <c r="AL70" s="601"/>
      <c r="AM70" s="601">
        <f t="shared" si="19"/>
        <v>0</v>
      </c>
    </row>
    <row r="71" spans="1:39" s="2" customFormat="1" x14ac:dyDescent="0.15">
      <c r="A71" s="39" t="s">
        <v>96</v>
      </c>
      <c r="B71" s="634" t="s">
        <v>112</v>
      </c>
      <c r="C71" s="631">
        <v>1</v>
      </c>
      <c r="D71" s="631">
        <v>-1</v>
      </c>
      <c r="E71" s="632">
        <v>-5</v>
      </c>
      <c r="F71" s="249">
        <v>6</v>
      </c>
      <c r="G71" s="208">
        <v>-8</v>
      </c>
      <c r="H71" s="631">
        <v>842</v>
      </c>
      <c r="I71" s="594">
        <v>-31</v>
      </c>
      <c r="J71" s="671" t="s">
        <v>112</v>
      </c>
      <c r="K71" s="425">
        <v>-45</v>
      </c>
      <c r="L71" s="672" t="s">
        <v>112</v>
      </c>
      <c r="M71" s="673" t="s">
        <v>112</v>
      </c>
      <c r="N71" s="557">
        <v>0</v>
      </c>
      <c r="O71" s="672" t="s">
        <v>112</v>
      </c>
      <c r="P71" s="672" t="s">
        <v>112</v>
      </c>
      <c r="Q71" s="673" t="s">
        <v>112</v>
      </c>
      <c r="R71" s="557">
        <v>0</v>
      </c>
      <c r="S71" s="164" t="s">
        <v>112</v>
      </c>
      <c r="T71" s="164" t="s">
        <v>112</v>
      </c>
      <c r="U71" s="822" t="s">
        <v>112</v>
      </c>
      <c r="V71" s="276"/>
      <c r="W71" s="557">
        <v>0</v>
      </c>
      <c r="X71" s="783" t="s">
        <v>112</v>
      </c>
      <c r="Y71" s="783" t="s">
        <v>112</v>
      </c>
      <c r="Z71" s="896" t="s">
        <v>112</v>
      </c>
      <c r="AA71" s="557" t="s">
        <v>112</v>
      </c>
      <c r="AB71" s="783" t="s">
        <v>112</v>
      </c>
      <c r="AC71" s="783" t="s">
        <v>112</v>
      </c>
      <c r="AD71" s="896" t="s">
        <v>112</v>
      </c>
      <c r="AE71" s="73"/>
      <c r="AF71" s="543">
        <v>-5</v>
      </c>
      <c r="AG71" s="119">
        <v>809</v>
      </c>
      <c r="AH71" s="119">
        <v>-45</v>
      </c>
      <c r="AI71" s="602" t="s">
        <v>112</v>
      </c>
      <c r="AJ71" s="803">
        <f t="shared" si="18"/>
        <v>0</v>
      </c>
      <c r="AK71" s="602">
        <f>SUM(W71:Z71)</f>
        <v>0</v>
      </c>
      <c r="AL71" s="602"/>
      <c r="AM71" s="602">
        <f t="shared" si="19"/>
        <v>0</v>
      </c>
    </row>
    <row r="72" spans="1:39" s="2" customFormat="1" x14ac:dyDescent="0.15">
      <c r="A72" s="39" t="s">
        <v>97</v>
      </c>
      <c r="B72" s="630">
        <v>-121</v>
      </c>
      <c r="C72" s="631">
        <v>25</v>
      </c>
      <c r="D72" s="631">
        <v>60</v>
      </c>
      <c r="E72" s="632">
        <v>-34</v>
      </c>
      <c r="F72" s="249">
        <v>-43</v>
      </c>
      <c r="G72" s="208">
        <v>-37</v>
      </c>
      <c r="H72" s="631">
        <v>46</v>
      </c>
      <c r="I72" s="594">
        <v>-110</v>
      </c>
      <c r="J72" s="249">
        <v>24</v>
      </c>
      <c r="K72" s="208">
        <v>63</v>
      </c>
      <c r="L72" s="631">
        <v>-137</v>
      </c>
      <c r="M72" s="594">
        <v>-90</v>
      </c>
      <c r="N72" s="249">
        <v>-14</v>
      </c>
      <c r="O72" s="631">
        <v>-27</v>
      </c>
      <c r="P72" s="631">
        <v>366</v>
      </c>
      <c r="Q72" s="594">
        <v>-272</v>
      </c>
      <c r="R72" s="249">
        <v>55</v>
      </c>
      <c r="S72" s="164">
        <v>-61</v>
      </c>
      <c r="T72" s="164">
        <v>-64</v>
      </c>
      <c r="U72" s="818">
        <v>597</v>
      </c>
      <c r="V72" s="594"/>
      <c r="W72" s="837">
        <v>186</v>
      </c>
      <c r="X72" s="764">
        <v>1085</v>
      </c>
      <c r="Y72" s="164">
        <v>56</v>
      </c>
      <c r="Z72" s="276">
        <v>-876</v>
      </c>
      <c r="AA72" s="837">
        <v>-133</v>
      </c>
      <c r="AB72" s="764">
        <v>-139</v>
      </c>
      <c r="AC72" s="164">
        <v>222</v>
      </c>
      <c r="AD72" s="276">
        <v>334</v>
      </c>
      <c r="AE72" s="73"/>
      <c r="AF72" s="543">
        <v>-70</v>
      </c>
      <c r="AG72" s="119">
        <v>-144</v>
      </c>
      <c r="AH72" s="119">
        <v>-140</v>
      </c>
      <c r="AI72" s="119">
        <f>SUM(N72:Q72)</f>
        <v>53</v>
      </c>
      <c r="AJ72" s="543">
        <f t="shared" si="18"/>
        <v>527</v>
      </c>
      <c r="AK72" s="119">
        <f>SUM(W72:Z72)</f>
        <v>451</v>
      </c>
      <c r="AL72" s="119"/>
      <c r="AM72" s="119">
        <f t="shared" si="19"/>
        <v>284</v>
      </c>
    </row>
    <row r="73" spans="1:39" s="2" customFormat="1" ht="10.25" customHeight="1" x14ac:dyDescent="0.15">
      <c r="A73" s="22"/>
      <c r="B73" s="624"/>
      <c r="C73" s="625"/>
      <c r="D73" s="625"/>
      <c r="E73" s="626"/>
      <c r="F73" s="247"/>
      <c r="G73" s="206"/>
      <c r="H73" s="625"/>
      <c r="I73" s="219"/>
      <c r="J73" s="247"/>
      <c r="K73" s="206"/>
      <c r="L73" s="625"/>
      <c r="M73" s="219"/>
      <c r="N73" s="247"/>
      <c r="O73" s="113"/>
      <c r="P73" s="113"/>
      <c r="Q73" s="219"/>
      <c r="R73" s="247"/>
      <c r="S73" s="113"/>
      <c r="T73" s="113"/>
      <c r="U73" s="819"/>
      <c r="V73" s="219"/>
      <c r="W73" s="838"/>
      <c r="X73" s="780"/>
      <c r="Y73" s="113"/>
      <c r="Z73" s="260"/>
      <c r="AA73" s="838"/>
      <c r="AB73" s="780"/>
      <c r="AC73" s="113"/>
      <c r="AD73" s="260"/>
      <c r="AE73" s="73"/>
      <c r="AF73" s="71"/>
      <c r="AG73" s="70"/>
      <c r="AH73" s="70"/>
      <c r="AI73" s="70"/>
      <c r="AJ73" s="71"/>
      <c r="AK73" s="70"/>
      <c r="AL73" s="70"/>
      <c r="AM73" s="70"/>
    </row>
    <row r="74" spans="1:39" s="2" customFormat="1" x14ac:dyDescent="0.15">
      <c r="A74" s="21" t="s">
        <v>98</v>
      </c>
      <c r="B74" s="624">
        <v>-50</v>
      </c>
      <c r="C74" s="625">
        <v>-53</v>
      </c>
      <c r="D74" s="625">
        <v>60</v>
      </c>
      <c r="E74" s="626">
        <v>-20</v>
      </c>
      <c r="F74" s="247">
        <v>30</v>
      </c>
      <c r="G74" s="206">
        <v>9</v>
      </c>
      <c r="H74" s="625">
        <v>-48</v>
      </c>
      <c r="I74" s="219">
        <v>-12</v>
      </c>
      <c r="J74" s="247">
        <v>15</v>
      </c>
      <c r="K74" s="206">
        <v>-8</v>
      </c>
      <c r="L74" s="625">
        <v>2</v>
      </c>
      <c r="M74" s="219">
        <v>5</v>
      </c>
      <c r="N74" s="247">
        <v>-8</v>
      </c>
      <c r="O74" s="206">
        <v>1</v>
      </c>
      <c r="P74" s="205">
        <v>6</v>
      </c>
      <c r="Q74" s="626">
        <v>1</v>
      </c>
      <c r="R74" s="247">
        <v>-5</v>
      </c>
      <c r="S74" s="113">
        <v>2</v>
      </c>
      <c r="T74" s="113">
        <v>-3</v>
      </c>
      <c r="U74" s="819">
        <v>-6</v>
      </c>
      <c r="V74" s="219"/>
      <c r="W74" s="838">
        <v>-16</v>
      </c>
      <c r="X74" s="780">
        <v>-5</v>
      </c>
      <c r="Y74" s="113">
        <v>1</v>
      </c>
      <c r="Z74" s="260">
        <v>-2</v>
      </c>
      <c r="AA74" s="838">
        <v>7</v>
      </c>
      <c r="AB74" s="780">
        <v>-14</v>
      </c>
      <c r="AC74" s="113">
        <v>12</v>
      </c>
      <c r="AD74" s="260">
        <v>-9</v>
      </c>
      <c r="AE74" s="73"/>
      <c r="AF74" s="71">
        <v>-63</v>
      </c>
      <c r="AG74" s="70">
        <v>-21</v>
      </c>
      <c r="AH74" s="70">
        <v>14</v>
      </c>
      <c r="AI74" s="601" t="s">
        <v>112</v>
      </c>
      <c r="AJ74" s="606">
        <f>SUM(R74:U74)</f>
        <v>-12</v>
      </c>
      <c r="AK74" s="601">
        <f>SUM(W74:Z74)</f>
        <v>-22</v>
      </c>
      <c r="AL74" s="601"/>
      <c r="AM74" s="601">
        <f>SUM(AA74:AD74)</f>
        <v>-4</v>
      </c>
    </row>
    <row r="75" spans="1:39" s="2" customFormat="1" ht="10.25" customHeight="1" x14ac:dyDescent="0.15">
      <c r="A75" s="21"/>
      <c r="B75" s="83"/>
      <c r="C75" s="56"/>
      <c r="D75" s="56"/>
      <c r="E75" s="85"/>
      <c r="F75" s="245"/>
      <c r="G75" s="205"/>
      <c r="H75" s="56"/>
      <c r="I75" s="259"/>
      <c r="J75" s="245"/>
      <c r="K75" s="205"/>
      <c r="L75" s="56"/>
      <c r="M75" s="259"/>
      <c r="N75" s="245"/>
      <c r="O75" s="56"/>
      <c r="P75" s="56"/>
      <c r="Q75" s="590"/>
      <c r="R75" s="245"/>
      <c r="S75" s="56"/>
      <c r="T75" s="56"/>
      <c r="U75" s="810"/>
      <c r="V75" s="590"/>
      <c r="W75" s="829"/>
      <c r="X75" s="263"/>
      <c r="Y75" s="56"/>
      <c r="Z75" s="259"/>
      <c r="AA75" s="829"/>
      <c r="AB75" s="263"/>
      <c r="AC75" s="56"/>
      <c r="AD75" s="259"/>
      <c r="AF75" s="54"/>
      <c r="AG75" s="65"/>
      <c r="AH75" s="70"/>
      <c r="AI75" s="70"/>
      <c r="AJ75" s="71"/>
      <c r="AK75" s="70"/>
      <c r="AL75" s="70"/>
      <c r="AM75" s="70"/>
    </row>
    <row r="76" spans="1:39" s="2" customFormat="1" x14ac:dyDescent="0.15">
      <c r="A76" s="21" t="s">
        <v>99</v>
      </c>
      <c r="B76" s="624">
        <v>-171</v>
      </c>
      <c r="C76" s="625">
        <v>-28</v>
      </c>
      <c r="D76" s="625">
        <v>120</v>
      </c>
      <c r="E76" s="626">
        <v>-54</v>
      </c>
      <c r="F76" s="247">
        <v>-13</v>
      </c>
      <c r="G76" s="206">
        <v>-28</v>
      </c>
      <c r="H76" s="625">
        <v>-2</v>
      </c>
      <c r="I76" s="219">
        <v>-122</v>
      </c>
      <c r="J76" s="247">
        <v>39</v>
      </c>
      <c r="K76" s="206">
        <v>55</v>
      </c>
      <c r="L76" s="625">
        <v>-135</v>
      </c>
      <c r="M76" s="219">
        <v>-85</v>
      </c>
      <c r="N76" s="247">
        <v>-22</v>
      </c>
      <c r="O76" s="206">
        <v>-26</v>
      </c>
      <c r="P76" s="625">
        <v>372</v>
      </c>
      <c r="Q76" s="626">
        <v>-271</v>
      </c>
      <c r="R76" s="247">
        <v>50</v>
      </c>
      <c r="S76" s="113">
        <v>-59</v>
      </c>
      <c r="T76" s="113">
        <v>-67</v>
      </c>
      <c r="U76" s="819">
        <v>591</v>
      </c>
      <c r="V76" s="219"/>
      <c r="W76" s="838">
        <v>170</v>
      </c>
      <c r="X76" s="780">
        <v>1080</v>
      </c>
      <c r="Y76" s="113">
        <v>57</v>
      </c>
      <c r="Z76" s="260">
        <v>-878</v>
      </c>
      <c r="AA76" s="838">
        <v>-126</v>
      </c>
      <c r="AB76" s="780">
        <v>-153</v>
      </c>
      <c r="AC76" s="113">
        <v>234</v>
      </c>
      <c r="AD76" s="260">
        <v>325</v>
      </c>
      <c r="AE76" s="73"/>
      <c r="AF76" s="71">
        <v>-133</v>
      </c>
      <c r="AG76" s="70">
        <v>-165</v>
      </c>
      <c r="AH76" s="70">
        <v>-126</v>
      </c>
      <c r="AI76" s="70">
        <f>SUM(N76:Q76)</f>
        <v>53</v>
      </c>
      <c r="AJ76" s="71">
        <f t="shared" ref="AJ76:AJ79" si="20">SUM(R76:U76)</f>
        <v>515</v>
      </c>
      <c r="AK76" s="70">
        <f>SUM(W76:Z76)</f>
        <v>429</v>
      </c>
      <c r="AL76" s="70"/>
      <c r="AM76" s="70">
        <f t="shared" ref="AM76" si="21">SUM(AA76:AD76)</f>
        <v>280</v>
      </c>
    </row>
    <row r="77" spans="1:39" s="2" customFormat="1" x14ac:dyDescent="0.15">
      <c r="A77" s="21" t="s">
        <v>100</v>
      </c>
      <c r="B77" s="624">
        <v>1041</v>
      </c>
      <c r="C77" s="625">
        <v>870</v>
      </c>
      <c r="D77" s="625">
        <v>842</v>
      </c>
      <c r="E77" s="626">
        <v>962</v>
      </c>
      <c r="F77" s="247">
        <v>908</v>
      </c>
      <c r="G77" s="206">
        <v>895</v>
      </c>
      <c r="H77" s="625">
        <v>867</v>
      </c>
      <c r="I77" s="219">
        <v>865</v>
      </c>
      <c r="J77" s="247">
        <v>743</v>
      </c>
      <c r="K77" s="206">
        <v>782</v>
      </c>
      <c r="L77" s="625">
        <v>837</v>
      </c>
      <c r="M77" s="219">
        <v>702</v>
      </c>
      <c r="N77" s="247">
        <v>617</v>
      </c>
      <c r="O77" s="206">
        <v>595</v>
      </c>
      <c r="P77" s="625">
        <v>569</v>
      </c>
      <c r="Q77" s="626">
        <v>941</v>
      </c>
      <c r="R77" s="247">
        <v>670</v>
      </c>
      <c r="S77" s="113">
        <v>720</v>
      </c>
      <c r="T77" s="113">
        <v>661</v>
      </c>
      <c r="U77" s="819">
        <v>594</v>
      </c>
      <c r="V77" s="219"/>
      <c r="W77" s="838">
        <v>1185</v>
      </c>
      <c r="X77" s="780">
        <v>1355</v>
      </c>
      <c r="Y77" s="113">
        <v>2435</v>
      </c>
      <c r="Z77" s="260">
        <v>2492</v>
      </c>
      <c r="AA77" s="838">
        <v>1614</v>
      </c>
      <c r="AB77" s="780">
        <v>1488</v>
      </c>
      <c r="AC77" s="113">
        <v>1335</v>
      </c>
      <c r="AD77" s="260">
        <v>1569</v>
      </c>
      <c r="AE77" s="73"/>
      <c r="AF77" s="71">
        <v>1041</v>
      </c>
      <c r="AG77" s="70">
        <v>908</v>
      </c>
      <c r="AH77" s="70">
        <v>743</v>
      </c>
      <c r="AI77" s="70">
        <v>617</v>
      </c>
      <c r="AJ77" s="71">
        <v>670</v>
      </c>
      <c r="AK77" s="70">
        <v>1185</v>
      </c>
      <c r="AL77" s="70"/>
      <c r="AM77" s="70">
        <v>1614</v>
      </c>
    </row>
    <row r="78" spans="1:39" s="2" customFormat="1" x14ac:dyDescent="0.15">
      <c r="A78" s="21" t="s">
        <v>116</v>
      </c>
      <c r="B78" s="627">
        <v>870</v>
      </c>
      <c r="C78" s="628">
        <v>842</v>
      </c>
      <c r="D78" s="628">
        <v>962</v>
      </c>
      <c r="E78" s="629">
        <v>908</v>
      </c>
      <c r="F78" s="247">
        <v>895</v>
      </c>
      <c r="G78" s="206">
        <v>867</v>
      </c>
      <c r="H78" s="628">
        <v>865</v>
      </c>
      <c r="I78" s="590">
        <v>743</v>
      </c>
      <c r="J78" s="247">
        <v>782</v>
      </c>
      <c r="K78" s="206">
        <v>837</v>
      </c>
      <c r="L78" s="628">
        <v>702</v>
      </c>
      <c r="M78" s="590">
        <v>617</v>
      </c>
      <c r="N78" s="247">
        <v>595</v>
      </c>
      <c r="O78" s="206">
        <v>569</v>
      </c>
      <c r="P78" s="628">
        <v>941</v>
      </c>
      <c r="Q78" s="626">
        <v>670</v>
      </c>
      <c r="R78" s="245">
        <v>720</v>
      </c>
      <c r="S78" s="56">
        <v>661</v>
      </c>
      <c r="T78" s="56">
        <v>594</v>
      </c>
      <c r="U78" s="810">
        <v>1185</v>
      </c>
      <c r="V78" s="590"/>
      <c r="W78" s="829">
        <v>1355</v>
      </c>
      <c r="X78" s="263">
        <v>2435</v>
      </c>
      <c r="Y78" s="56">
        <v>2492</v>
      </c>
      <c r="Z78" s="259">
        <v>1614</v>
      </c>
      <c r="AA78" s="829">
        <v>1488</v>
      </c>
      <c r="AB78" s="263">
        <v>1335</v>
      </c>
      <c r="AC78" s="56">
        <v>1569</v>
      </c>
      <c r="AD78" s="259">
        <v>1894</v>
      </c>
      <c r="AF78" s="54">
        <v>908</v>
      </c>
      <c r="AG78" s="65">
        <v>743</v>
      </c>
      <c r="AH78" s="70">
        <v>617</v>
      </c>
      <c r="AI78" s="70">
        <v>670</v>
      </c>
      <c r="AJ78" s="71">
        <v>1185</v>
      </c>
      <c r="AK78" s="70">
        <v>1614</v>
      </c>
      <c r="AL78" s="70"/>
      <c r="AM78" s="70">
        <v>1894</v>
      </c>
    </row>
    <row r="79" spans="1:39" s="2" customFormat="1" x14ac:dyDescent="0.15">
      <c r="A79" s="21" t="s">
        <v>115</v>
      </c>
      <c r="B79" s="624">
        <v>15</v>
      </c>
      <c r="C79" s="625">
        <v>16</v>
      </c>
      <c r="D79" s="625">
        <v>15</v>
      </c>
      <c r="E79" s="626">
        <v>10</v>
      </c>
      <c r="F79" s="247">
        <v>16</v>
      </c>
      <c r="G79" s="206">
        <v>8</v>
      </c>
      <c r="H79" s="605" t="s">
        <v>112</v>
      </c>
      <c r="I79" s="603" t="s">
        <v>112</v>
      </c>
      <c r="J79" s="616" t="s">
        <v>112</v>
      </c>
      <c r="K79" s="633" t="s">
        <v>112</v>
      </c>
      <c r="L79" s="605" t="s">
        <v>112</v>
      </c>
      <c r="M79" s="603" t="s">
        <v>112</v>
      </c>
      <c r="N79" s="551" t="s">
        <v>112</v>
      </c>
      <c r="O79" s="605" t="s">
        <v>112</v>
      </c>
      <c r="P79" s="605" t="s">
        <v>112</v>
      </c>
      <c r="Q79" s="603" t="s">
        <v>112</v>
      </c>
      <c r="R79" s="551" t="s">
        <v>112</v>
      </c>
      <c r="S79" s="115" t="s">
        <v>112</v>
      </c>
      <c r="T79" s="115" t="s">
        <v>112</v>
      </c>
      <c r="U79" s="815" t="s">
        <v>112</v>
      </c>
      <c r="V79" s="64"/>
      <c r="W79" s="551" t="s">
        <v>112</v>
      </c>
      <c r="X79" s="772" t="s">
        <v>112</v>
      </c>
      <c r="Y79" s="772" t="s">
        <v>112</v>
      </c>
      <c r="Z79" s="273" t="s">
        <v>112</v>
      </c>
      <c r="AA79" s="551" t="s">
        <v>112</v>
      </c>
      <c r="AB79" s="772" t="s">
        <v>112</v>
      </c>
      <c r="AC79" s="772" t="s">
        <v>112</v>
      </c>
      <c r="AD79" s="273" t="s">
        <v>112</v>
      </c>
      <c r="AF79" s="54">
        <v>10</v>
      </c>
      <c r="AG79" s="601" t="s">
        <v>112</v>
      </c>
      <c r="AH79" s="601" t="s">
        <v>112</v>
      </c>
      <c r="AI79" s="601" t="s">
        <v>112</v>
      </c>
      <c r="AJ79" s="606">
        <f t="shared" si="20"/>
        <v>0</v>
      </c>
      <c r="AK79" s="601">
        <f>SUM(W79:Z79)</f>
        <v>0</v>
      </c>
      <c r="AL79" s="601"/>
      <c r="AM79" s="601">
        <f>SUM(AA79:AD79)</f>
        <v>0</v>
      </c>
    </row>
    <row r="80" spans="1:39" s="157" customFormat="1" x14ac:dyDescent="0.15">
      <c r="A80" s="146" t="s">
        <v>101</v>
      </c>
      <c r="B80" s="621">
        <v>855</v>
      </c>
      <c r="C80" s="619">
        <v>826</v>
      </c>
      <c r="D80" s="619">
        <v>947</v>
      </c>
      <c r="E80" s="622">
        <v>898</v>
      </c>
      <c r="F80" s="618">
        <v>879</v>
      </c>
      <c r="G80" s="623">
        <v>859</v>
      </c>
      <c r="H80" s="619">
        <v>865</v>
      </c>
      <c r="I80" s="596">
        <v>743</v>
      </c>
      <c r="J80" s="618">
        <v>782</v>
      </c>
      <c r="K80" s="623">
        <v>837</v>
      </c>
      <c r="L80" s="619">
        <v>702</v>
      </c>
      <c r="M80" s="596">
        <v>617</v>
      </c>
      <c r="N80" s="618">
        <v>595</v>
      </c>
      <c r="O80" s="619">
        <v>569</v>
      </c>
      <c r="P80" s="619">
        <v>941</v>
      </c>
      <c r="Q80" s="596">
        <v>670</v>
      </c>
      <c r="R80" s="618">
        <v>720</v>
      </c>
      <c r="S80" s="155">
        <v>661</v>
      </c>
      <c r="T80" s="155">
        <v>594</v>
      </c>
      <c r="U80" s="823">
        <v>1185</v>
      </c>
      <c r="V80" s="596"/>
      <c r="W80" s="833">
        <v>1355</v>
      </c>
      <c r="X80" s="777">
        <v>2435</v>
      </c>
      <c r="Y80" s="155">
        <v>2492</v>
      </c>
      <c r="Z80" s="158">
        <v>1614</v>
      </c>
      <c r="AA80" s="833">
        <v>1488</v>
      </c>
      <c r="AB80" s="777">
        <v>1335</v>
      </c>
      <c r="AC80" s="155">
        <v>1569</v>
      </c>
      <c r="AD80" s="158">
        <v>1894</v>
      </c>
      <c r="AF80" s="620">
        <v>898</v>
      </c>
      <c r="AG80" s="596">
        <v>743</v>
      </c>
      <c r="AH80" s="596">
        <v>617</v>
      </c>
      <c r="AI80" s="596">
        <v>670</v>
      </c>
      <c r="AJ80" s="620">
        <v>1185</v>
      </c>
      <c r="AK80" s="596">
        <v>1614</v>
      </c>
      <c r="AL80" s="596"/>
      <c r="AM80" s="596">
        <v>1894</v>
      </c>
    </row>
    <row r="81" spans="1:39" s="2" customFormat="1" ht="6" customHeight="1" thickBot="1" x14ac:dyDescent="0.2">
      <c r="A81" s="32"/>
      <c r="B81" s="86"/>
      <c r="C81" s="76"/>
      <c r="D81" s="76"/>
      <c r="E81" s="87"/>
      <c r="F81" s="251"/>
      <c r="G81" s="210"/>
      <c r="H81" s="76"/>
      <c r="I81" s="277"/>
      <c r="J81" s="251"/>
      <c r="K81" s="210"/>
      <c r="L81" s="76"/>
      <c r="M81" s="277"/>
      <c r="N81" s="251"/>
      <c r="O81" s="76"/>
      <c r="P81" s="76"/>
      <c r="Q81" s="597"/>
      <c r="R81" s="251"/>
      <c r="S81" s="76"/>
      <c r="T81" s="76"/>
      <c r="U81" s="824"/>
      <c r="V81" s="597"/>
      <c r="W81" s="839"/>
      <c r="X81" s="784"/>
      <c r="Y81" s="76"/>
      <c r="Z81" s="277"/>
      <c r="AA81" s="839"/>
      <c r="AB81" s="784"/>
      <c r="AC81" s="76"/>
      <c r="AD81" s="277"/>
      <c r="AF81" s="545"/>
      <c r="AG81" s="118"/>
      <c r="AH81" s="600"/>
      <c r="AI81" s="600"/>
      <c r="AJ81" s="804"/>
      <c r="AK81" s="600"/>
      <c r="AL81" s="600"/>
      <c r="AM81" s="600"/>
    </row>
    <row r="82" spans="1:39" s="2" customFormat="1" x14ac:dyDescent="0.15">
      <c r="A82" s="38"/>
      <c r="Q82" s="73"/>
      <c r="V82" s="73"/>
      <c r="AH82" s="73"/>
      <c r="AI82" s="152"/>
      <c r="AJ82" s="152"/>
      <c r="AK82" s="152"/>
      <c r="AL82" s="152"/>
      <c r="AM82" s="152"/>
    </row>
    <row r="83" spans="1:39" x14ac:dyDescent="0.15">
      <c r="A83" s="1046" t="s">
        <v>363</v>
      </c>
    </row>
    <row r="84" spans="1:39" x14ac:dyDescent="0.15">
      <c r="A84" s="676" t="s">
        <v>364</v>
      </c>
      <c r="W84" s="271">
        <v>43</v>
      </c>
      <c r="X84" s="271">
        <v>24</v>
      </c>
      <c r="Y84" s="1047">
        <v>42</v>
      </c>
      <c r="Z84" s="271">
        <v>63</v>
      </c>
      <c r="AA84" s="271">
        <v>74</v>
      </c>
      <c r="AB84" s="1047">
        <v>108</v>
      </c>
      <c r="AC84" s="569">
        <v>57</v>
      </c>
      <c r="AD84" s="271">
        <v>109</v>
      </c>
      <c r="AK84" s="271">
        <v>172</v>
      </c>
      <c r="AM84" s="271">
        <v>348</v>
      </c>
    </row>
    <row r="85" spans="1:39" x14ac:dyDescent="0.15">
      <c r="A85" s="569" t="s">
        <v>365</v>
      </c>
      <c r="B85" s="271"/>
      <c r="W85" s="271">
        <v>4</v>
      </c>
      <c r="X85" s="271">
        <v>10</v>
      </c>
      <c r="Y85" s="1047">
        <v>7</v>
      </c>
      <c r="Z85" s="271">
        <v>19</v>
      </c>
      <c r="AA85" s="271">
        <v>14</v>
      </c>
      <c r="AB85" s="1047">
        <v>18</v>
      </c>
      <c r="AC85" s="569">
        <v>19</v>
      </c>
      <c r="AD85" s="271">
        <v>16</v>
      </c>
      <c r="AK85" s="271">
        <v>40</v>
      </c>
      <c r="AM85" s="271">
        <v>67</v>
      </c>
    </row>
    <row r="86" spans="1:39" s="2" customFormat="1" x14ac:dyDescent="0.15">
      <c r="A86" s="38"/>
      <c r="Q86" s="73"/>
      <c r="V86" s="73"/>
      <c r="AH86" s="73"/>
      <c r="AI86" s="152"/>
      <c r="AJ86" s="152"/>
      <c r="AK86" s="152"/>
      <c r="AL86" s="152"/>
      <c r="AM86" s="152"/>
    </row>
    <row r="87" spans="1:39" s="2" customFormat="1" x14ac:dyDescent="0.15">
      <c r="A87" s="942" t="s">
        <v>288</v>
      </c>
      <c r="AH87" s="73"/>
      <c r="AI87" s="152"/>
      <c r="AJ87" s="152"/>
      <c r="AK87" s="152"/>
      <c r="AL87" s="152"/>
      <c r="AM87" s="152"/>
    </row>
    <row r="88" spans="1:39" s="2" customFormat="1" x14ac:dyDescent="0.15">
      <c r="A88" s="38"/>
      <c r="AH88" s="73"/>
      <c r="AI88" s="152"/>
      <c r="AJ88" s="152"/>
      <c r="AK88" s="152"/>
      <c r="AL88" s="152"/>
      <c r="AM88" s="152"/>
    </row>
    <row r="89" spans="1:39" s="2" customFormat="1" x14ac:dyDescent="0.15">
      <c r="A89" s="675" t="s">
        <v>232</v>
      </c>
      <c r="AH89" s="73"/>
      <c r="AI89" s="152"/>
      <c r="AJ89" s="152"/>
      <c r="AK89" s="152"/>
      <c r="AL89" s="152"/>
      <c r="AM89" s="152"/>
    </row>
    <row r="90" spans="1:39" s="2" customFormat="1" x14ac:dyDescent="0.15">
      <c r="A90" s="676" t="s">
        <v>233</v>
      </c>
      <c r="B90" s="677" t="s">
        <v>112</v>
      </c>
      <c r="C90" s="677" t="s">
        <v>112</v>
      </c>
      <c r="D90" s="677" t="s">
        <v>112</v>
      </c>
      <c r="E90" s="677" t="s">
        <v>112</v>
      </c>
      <c r="F90" s="677" t="s">
        <v>112</v>
      </c>
      <c r="G90" s="677" t="s">
        <v>112</v>
      </c>
      <c r="H90" s="677" t="s">
        <v>112</v>
      </c>
      <c r="I90" s="677" t="s">
        <v>112</v>
      </c>
      <c r="J90" s="677" t="s">
        <v>112</v>
      </c>
      <c r="K90" s="677" t="s">
        <v>112</v>
      </c>
      <c r="L90" s="677" t="s">
        <v>112</v>
      </c>
      <c r="M90" s="677" t="s">
        <v>112</v>
      </c>
      <c r="N90" s="677" t="s">
        <v>112</v>
      </c>
      <c r="O90" s="677" t="s">
        <v>112</v>
      </c>
      <c r="P90" s="677" t="s">
        <v>112</v>
      </c>
      <c r="Q90" s="2">
        <v>400</v>
      </c>
      <c r="R90" s="677" t="s">
        <v>112</v>
      </c>
      <c r="S90" s="677" t="s">
        <v>112</v>
      </c>
      <c r="T90" s="677" t="s">
        <v>112</v>
      </c>
      <c r="U90" s="677" t="s">
        <v>112</v>
      </c>
      <c r="W90" s="677" t="s">
        <v>112</v>
      </c>
      <c r="X90" s="677" t="s">
        <v>112</v>
      </c>
      <c r="Y90" s="677" t="s">
        <v>112</v>
      </c>
      <c r="Z90" s="677" t="s">
        <v>112</v>
      </c>
      <c r="AA90" s="677" t="s">
        <v>112</v>
      </c>
      <c r="AB90" s="677" t="s">
        <v>112</v>
      </c>
      <c r="AC90" s="677" t="s">
        <v>112</v>
      </c>
      <c r="AD90" s="677"/>
      <c r="AF90" s="677" t="s">
        <v>112</v>
      </c>
      <c r="AG90" s="677" t="s">
        <v>112</v>
      </c>
      <c r="AH90" s="677" t="s">
        <v>112</v>
      </c>
      <c r="AI90" s="152">
        <v>400</v>
      </c>
      <c r="AJ90" s="677" t="s">
        <v>112</v>
      </c>
      <c r="AK90" s="677" t="s">
        <v>112</v>
      </c>
      <c r="AL90" s="677"/>
      <c r="AM90" s="677"/>
    </row>
    <row r="91" spans="1:39" s="2" customFormat="1" x14ac:dyDescent="0.15">
      <c r="A91" s="676" t="s">
        <v>234</v>
      </c>
      <c r="B91" s="677" t="s">
        <v>112</v>
      </c>
      <c r="C91" s="677" t="s">
        <v>112</v>
      </c>
      <c r="D91" s="677" t="s">
        <v>112</v>
      </c>
      <c r="E91" s="677" t="s">
        <v>112</v>
      </c>
      <c r="F91" s="677" t="s">
        <v>112</v>
      </c>
      <c r="G91" s="677" t="s">
        <v>112</v>
      </c>
      <c r="H91" s="677" t="s">
        <v>112</v>
      </c>
      <c r="I91" s="677" t="s">
        <v>112</v>
      </c>
      <c r="J91" s="677" t="s">
        <v>112</v>
      </c>
      <c r="K91" s="677" t="s">
        <v>112</v>
      </c>
      <c r="L91" s="677" t="s">
        <v>112</v>
      </c>
      <c r="M91" s="677" t="s">
        <v>112</v>
      </c>
      <c r="N91" s="677" t="s">
        <v>112</v>
      </c>
      <c r="O91" s="677" t="s">
        <v>112</v>
      </c>
      <c r="P91" s="677" t="s">
        <v>112</v>
      </c>
      <c r="Q91" s="677" t="s">
        <v>112</v>
      </c>
      <c r="R91" s="2">
        <v>400</v>
      </c>
      <c r="S91" s="677" t="s">
        <v>112</v>
      </c>
      <c r="T91" s="677" t="s">
        <v>112</v>
      </c>
      <c r="U91" s="677" t="s">
        <v>112</v>
      </c>
      <c r="W91" s="677" t="s">
        <v>112</v>
      </c>
      <c r="X91" s="677" t="s">
        <v>112</v>
      </c>
      <c r="Y91" s="677" t="s">
        <v>112</v>
      </c>
      <c r="Z91" s="677" t="s">
        <v>112</v>
      </c>
      <c r="AA91" s="677" t="s">
        <v>112</v>
      </c>
      <c r="AB91" s="677" t="s">
        <v>112</v>
      </c>
      <c r="AC91" s="677" t="s">
        <v>112</v>
      </c>
      <c r="AD91" s="677"/>
      <c r="AF91" s="677" t="s">
        <v>112</v>
      </c>
      <c r="AG91" s="677" t="s">
        <v>112</v>
      </c>
      <c r="AH91" s="677" t="s">
        <v>112</v>
      </c>
      <c r="AI91" s="677" t="s">
        <v>112</v>
      </c>
      <c r="AJ91" s="677" t="s">
        <v>112</v>
      </c>
      <c r="AK91" s="677" t="s">
        <v>112</v>
      </c>
      <c r="AL91" s="677"/>
      <c r="AM91" s="677"/>
    </row>
    <row r="92" spans="1:39" s="2" customFormat="1" x14ac:dyDescent="0.15">
      <c r="A92" s="38"/>
      <c r="AH92" s="73"/>
      <c r="AI92" s="152"/>
      <c r="AJ92" s="152"/>
      <c r="AK92" s="152"/>
      <c r="AL92" s="152"/>
      <c r="AM92" s="152"/>
    </row>
    <row r="93" spans="1:39" s="2" customFormat="1" x14ac:dyDescent="0.15">
      <c r="A93" s="38"/>
    </row>
    <row r="94" spans="1:39" x14ac:dyDescent="0.15">
      <c r="A94" s="944" t="s">
        <v>283</v>
      </c>
      <c r="B94" s="371"/>
      <c r="C94" s="371"/>
      <c r="D94" s="371"/>
      <c r="E94" s="371"/>
      <c r="F94" s="371"/>
      <c r="G94" s="371"/>
      <c r="H94" s="371"/>
      <c r="I94" s="371"/>
      <c r="J94" s="371"/>
      <c r="K94" s="371"/>
      <c r="L94" s="371"/>
      <c r="M94" s="371"/>
      <c r="N94" s="371"/>
      <c r="O94" s="371"/>
      <c r="P94" s="371"/>
      <c r="Q94" s="371"/>
    </row>
    <row r="95" spans="1:39" x14ac:dyDescent="0.15">
      <c r="A95" s="940" t="s">
        <v>276</v>
      </c>
      <c r="B95" s="371" t="s">
        <v>255</v>
      </c>
      <c r="C95" s="371"/>
      <c r="D95" s="371"/>
      <c r="E95" s="371"/>
      <c r="F95" s="371"/>
      <c r="G95" s="371"/>
      <c r="H95" s="371"/>
      <c r="I95" s="371"/>
      <c r="J95" s="371"/>
      <c r="K95" s="371"/>
      <c r="L95" s="371"/>
      <c r="M95" s="371"/>
      <c r="N95" s="371"/>
      <c r="O95" s="371"/>
      <c r="P95" s="371"/>
      <c r="Q95" s="371"/>
    </row>
    <row r="96" spans="1:39" x14ac:dyDescent="0.15">
      <c r="A96" s="940" t="s">
        <v>277</v>
      </c>
      <c r="B96" s="371" t="s">
        <v>258</v>
      </c>
      <c r="C96" s="371"/>
      <c r="D96" s="371"/>
      <c r="E96" s="371"/>
      <c r="F96" s="371"/>
      <c r="G96" s="371"/>
      <c r="H96" s="371"/>
      <c r="I96" s="371"/>
      <c r="J96" s="371"/>
      <c r="K96" s="371"/>
      <c r="L96" s="371"/>
      <c r="M96" s="371"/>
      <c r="N96" s="371"/>
      <c r="O96" s="371"/>
      <c r="P96" s="371"/>
      <c r="Q96" s="371"/>
    </row>
    <row r="97" spans="1:17" x14ac:dyDescent="0.15">
      <c r="A97" s="940" t="s">
        <v>278</v>
      </c>
      <c r="B97" s="371" t="s">
        <v>259</v>
      </c>
      <c r="C97" s="371"/>
      <c r="D97" s="371"/>
      <c r="E97" s="371"/>
      <c r="F97" s="371"/>
      <c r="G97" s="371"/>
      <c r="H97" s="371"/>
      <c r="I97" s="371"/>
      <c r="J97" s="371"/>
      <c r="K97" s="371"/>
      <c r="L97" s="371"/>
      <c r="M97" s="371"/>
      <c r="N97" s="371"/>
      <c r="O97" s="371"/>
      <c r="P97" s="371"/>
      <c r="Q97" s="371"/>
    </row>
    <row r="98" spans="1:17" x14ac:dyDescent="0.15">
      <c r="A98" s="941" t="s">
        <v>381</v>
      </c>
      <c r="B98" s="371" t="s">
        <v>257</v>
      </c>
      <c r="C98" s="371"/>
      <c r="D98" s="371"/>
      <c r="E98" s="371"/>
      <c r="F98" s="371"/>
      <c r="G98" s="371"/>
      <c r="H98" s="371"/>
      <c r="I98" s="371"/>
      <c r="J98" s="371"/>
      <c r="K98" s="371"/>
      <c r="L98" s="371"/>
      <c r="M98" s="371"/>
      <c r="N98" s="371"/>
      <c r="O98" s="371"/>
      <c r="P98" s="371"/>
      <c r="Q98" s="371"/>
    </row>
    <row r="99" spans="1:17" x14ac:dyDescent="0.15">
      <c r="A99" s="919"/>
    </row>
    <row r="100" spans="1:17" x14ac:dyDescent="0.15">
      <c r="A100" s="920"/>
    </row>
  </sheetData>
  <customSheetViews>
    <customSheetView guid="{8A3FF670-BD86-44B8-80D6-F16ECD9AAB7E}">
      <selection activeCell="L70" sqref="L70"/>
      <pageMargins left="0.7" right="0.7" top="0.75" bottom="0.75" header="0.3" footer="0.3"/>
      <pageSetup scale="79" orientation="portrait" r:id="rId1"/>
    </customSheetView>
    <customSheetView guid="{3AEE86E9-9A50-484E-B189-6F484AA443A0}" topLeftCell="B1">
      <selection activeCell="T26" sqref="T26"/>
      <pageMargins left="0.7" right="0.7" top="0.75" bottom="0.75" header="0.3" footer="0.3"/>
      <pageSetup scale="79" orientation="portrait" r:id="rId2"/>
    </customSheetView>
  </customSheetViews>
  <phoneticPr fontId="14" type="noConversion"/>
  <pageMargins left="0.2" right="0.2" top="0.5" bottom="0.5" header="0" footer="0"/>
  <pageSetup scale="29" orientation="portrait" r:id="rId3"/>
  <ignoredErrors>
    <ignoredError sqref="AI6:AI7 AI30:AI38 AI64 AI40 AI9:AI11 AI66:AI67 AI72:AI73 AI81 AI75:AI76 AI57:AJ57 AI42:AI52 AJ79 AJ64:AJ76 AJ6:AJ11 AJ30:AJ52 AI60:AJ61 AI20:AJ22 AI24:AJ25 AI28:AJ29 AJ59 AI16:AJ17 AI18:AJ19 AK6 AK10:AK11 AK47:AK61 AK64:AK78 AK36:AK44 AK24:AK33 AK14:AK18 AM6:AM12 AM79 AM81:AM94 AM14:AM41 AM43:AM51 AM53:AM54 AM57:AM61 AM63:AM76"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pageSetUpPr fitToPage="1"/>
  </sheetPr>
  <dimension ref="A1:AL37"/>
  <sheetViews>
    <sheetView workbookViewId="0">
      <pane xSplit="1" topLeftCell="AD1" activePane="topRight" state="frozen"/>
      <selection pane="topRight" activeCell="AL5" sqref="AL5"/>
    </sheetView>
  </sheetViews>
  <sheetFormatPr baseColWidth="10" defaultColWidth="8.83203125" defaultRowHeight="13" outlineLevelCol="1" x14ac:dyDescent="0.15"/>
  <cols>
    <col min="1" max="1" width="28.83203125" customWidth="1"/>
    <col min="2" max="6" width="9.33203125" hidden="1" customWidth="1"/>
    <col min="7" max="7" width="9.33203125" style="190" hidden="1" customWidth="1"/>
    <col min="8" max="8" width="9.33203125" style="176" hidden="1" customWidth="1"/>
    <col min="9" max="13" width="9.33203125" style="271" hidden="1" customWidth="1"/>
    <col min="14" max="17" width="9.33203125" style="271" hidden="1" customWidth="1" outlineLevel="1"/>
    <col min="18" max="29" width="9.33203125" style="271" customWidth="1" outlineLevel="1"/>
    <col min="30" max="30" width="2.6640625" customWidth="1"/>
    <col min="31" max="31" width="9.5" customWidth="1"/>
    <col min="32" max="34" width="9.5" style="271" customWidth="1"/>
    <col min="35" max="35" width="9.5" style="271" bestFit="1" customWidth="1"/>
    <col min="36" max="36" width="9.1640625" customWidth="1"/>
    <col min="37" max="37" width="9.1640625" style="271" hidden="1" customWidth="1"/>
    <col min="38" max="38" width="9.1640625" style="271" customWidth="1"/>
  </cols>
  <sheetData>
    <row r="1" spans="1:38" ht="14" x14ac:dyDescent="0.15">
      <c r="A1" s="1" t="s">
        <v>0</v>
      </c>
    </row>
    <row r="2" spans="1:38" ht="15" thickBot="1" x14ac:dyDescent="0.2">
      <c r="A2" s="1" t="s">
        <v>121</v>
      </c>
    </row>
    <row r="3" spans="1:38" s="3" customFormat="1" ht="14.25" customHeight="1" thickBot="1" x14ac:dyDescent="0.2">
      <c r="A3" s="13" t="s">
        <v>7</v>
      </c>
      <c r="B3" s="14" t="s">
        <v>8</v>
      </c>
      <c r="C3" s="27" t="s">
        <v>1</v>
      </c>
      <c r="D3" s="27" t="s">
        <v>2</v>
      </c>
      <c r="E3" s="28" t="s">
        <v>19</v>
      </c>
      <c r="F3" s="182" t="s">
        <v>117</v>
      </c>
      <c r="G3" s="27" t="s">
        <v>126</v>
      </c>
      <c r="H3" s="269" t="s">
        <v>135</v>
      </c>
      <c r="I3" s="183" t="s">
        <v>137</v>
      </c>
      <c r="J3" s="182" t="s">
        <v>144</v>
      </c>
      <c r="K3" s="262" t="s">
        <v>148</v>
      </c>
      <c r="L3" s="262" t="s">
        <v>149</v>
      </c>
      <c r="M3" s="183" t="s">
        <v>150</v>
      </c>
      <c r="N3" s="473" t="s">
        <v>218</v>
      </c>
      <c r="O3" s="474" t="s">
        <v>219</v>
      </c>
      <c r="P3" s="474" t="s">
        <v>220</v>
      </c>
      <c r="Q3" s="183" t="s">
        <v>221</v>
      </c>
      <c r="R3" s="473" t="s">
        <v>228</v>
      </c>
      <c r="S3" s="474" t="s">
        <v>229</v>
      </c>
      <c r="T3" s="474" t="s">
        <v>230</v>
      </c>
      <c r="U3" s="179" t="s">
        <v>231</v>
      </c>
      <c r="V3" s="354" t="s">
        <v>244</v>
      </c>
      <c r="W3" s="183" t="s">
        <v>245</v>
      </c>
      <c r="X3" s="179" t="s">
        <v>246</v>
      </c>
      <c r="Y3" s="179" t="s">
        <v>247</v>
      </c>
      <c r="Z3" s="354" t="s">
        <v>296</v>
      </c>
      <c r="AA3" s="183" t="s">
        <v>297</v>
      </c>
      <c r="AB3" s="179" t="s">
        <v>298</v>
      </c>
      <c r="AC3" s="179" t="s">
        <v>299</v>
      </c>
      <c r="AE3" s="15">
        <v>2010</v>
      </c>
      <c r="AF3" s="15">
        <v>2011</v>
      </c>
      <c r="AG3" s="15">
        <v>2012</v>
      </c>
      <c r="AH3" s="15">
        <v>2013</v>
      </c>
      <c r="AI3" s="15">
        <v>2014</v>
      </c>
      <c r="AJ3" s="15">
        <v>2015</v>
      </c>
      <c r="AK3" s="15">
        <v>2016</v>
      </c>
      <c r="AL3" s="15">
        <v>2016</v>
      </c>
    </row>
    <row r="4" spans="1:38" s="2" customFormat="1" ht="14.25" customHeight="1" x14ac:dyDescent="0.15">
      <c r="A4" s="296" t="s">
        <v>146</v>
      </c>
      <c r="B4" s="79">
        <v>631</v>
      </c>
      <c r="C4" s="68">
        <v>652</v>
      </c>
      <c r="D4" s="68">
        <v>649</v>
      </c>
      <c r="E4" s="69">
        <v>652</v>
      </c>
      <c r="F4" s="253">
        <v>669</v>
      </c>
      <c r="G4" s="68">
        <v>711</v>
      </c>
      <c r="H4" s="68">
        <v>665</v>
      </c>
      <c r="I4" s="70">
        <v>608</v>
      </c>
      <c r="J4" s="253">
        <v>646</v>
      </c>
      <c r="K4" s="68">
        <v>741</v>
      </c>
      <c r="L4" s="68">
        <v>804</v>
      </c>
      <c r="M4" s="70">
        <v>785</v>
      </c>
      <c r="N4" s="253">
        <v>776</v>
      </c>
      <c r="O4" s="68">
        <v>878</v>
      </c>
      <c r="P4" s="68">
        <v>922</v>
      </c>
      <c r="Q4" s="70">
        <v>957</v>
      </c>
      <c r="R4" s="253">
        <v>912</v>
      </c>
      <c r="S4" s="68">
        <v>988</v>
      </c>
      <c r="T4" s="68">
        <v>1139</v>
      </c>
      <c r="U4" s="69">
        <v>1169</v>
      </c>
      <c r="V4" s="841">
        <v>1104</v>
      </c>
      <c r="W4" s="785">
        <v>1146</v>
      </c>
      <c r="X4" s="738">
        <v>1164</v>
      </c>
      <c r="Y4" s="70">
        <v>1306</v>
      </c>
      <c r="Z4" s="841">
        <v>1911</v>
      </c>
      <c r="AA4" s="785">
        <v>2014</v>
      </c>
      <c r="AB4" s="738">
        <v>2099</v>
      </c>
      <c r="AC4" s="70">
        <v>2062</v>
      </c>
      <c r="AD4" s="82"/>
      <c r="AE4" s="71">
        <f>SUM(B4:E4)</f>
        <v>2584</v>
      </c>
      <c r="AF4" s="71">
        <f>SUM(F4:I4)</f>
        <v>2653</v>
      </c>
      <c r="AG4" s="71">
        <f>SUM(J4:M4)</f>
        <v>2976</v>
      </c>
      <c r="AH4" s="71">
        <v>3533</v>
      </c>
      <c r="AI4" s="71">
        <v>4208</v>
      </c>
      <c r="AJ4" s="71">
        <v>4720</v>
      </c>
      <c r="AK4" s="71"/>
      <c r="AL4" s="71">
        <f>SUM(Z4:AC4)</f>
        <v>8086</v>
      </c>
    </row>
    <row r="5" spans="1:38" s="2" customFormat="1" ht="14.25" customHeight="1" x14ac:dyDescent="0.15">
      <c r="A5" s="8" t="s">
        <v>3</v>
      </c>
      <c r="B5" s="80">
        <v>270</v>
      </c>
      <c r="C5" s="77">
        <v>282</v>
      </c>
      <c r="D5" s="77">
        <v>297</v>
      </c>
      <c r="E5" s="78">
        <v>296</v>
      </c>
      <c r="F5" s="139">
        <v>318</v>
      </c>
      <c r="G5" s="77">
        <v>323</v>
      </c>
      <c r="H5" s="77">
        <v>315</v>
      </c>
      <c r="I5" s="81">
        <v>260</v>
      </c>
      <c r="J5" s="139">
        <v>274</v>
      </c>
      <c r="K5" s="77">
        <v>291</v>
      </c>
      <c r="L5" s="77">
        <v>316</v>
      </c>
      <c r="M5" s="81">
        <v>287</v>
      </c>
      <c r="N5" s="139">
        <v>279</v>
      </c>
      <c r="O5" s="77">
        <v>281</v>
      </c>
      <c r="P5" s="77">
        <v>291</v>
      </c>
      <c r="Q5" s="81">
        <v>294</v>
      </c>
      <c r="R5" s="139">
        <v>295</v>
      </c>
      <c r="S5" s="77">
        <v>316</v>
      </c>
      <c r="T5" s="77">
        <v>333</v>
      </c>
      <c r="U5" s="78">
        <v>331</v>
      </c>
      <c r="V5" s="842">
        <v>323</v>
      </c>
      <c r="W5" s="786">
        <v>322</v>
      </c>
      <c r="X5" s="77">
        <v>325</v>
      </c>
      <c r="Y5" s="81">
        <v>271</v>
      </c>
      <c r="Z5" s="842">
        <v>274</v>
      </c>
      <c r="AA5" s="786">
        <v>303</v>
      </c>
      <c r="AB5" s="77">
        <v>320</v>
      </c>
      <c r="AC5" s="81">
        <v>323</v>
      </c>
      <c r="AD5" s="82"/>
      <c r="AE5" s="72">
        <f>SUM(B5:E5)</f>
        <v>1145</v>
      </c>
      <c r="AF5" s="72">
        <f>SUM(F5:I5)</f>
        <v>1216</v>
      </c>
      <c r="AG5" s="72">
        <f>SUM(J5:M5)</f>
        <v>1168</v>
      </c>
      <c r="AH5" s="72">
        <v>1145</v>
      </c>
      <c r="AI5" s="72">
        <v>1275</v>
      </c>
      <c r="AJ5" s="72">
        <v>1241</v>
      </c>
      <c r="AK5" s="72"/>
      <c r="AL5" s="72">
        <f t="shared" ref="AL5:AL6" si="0">SUM(Z5:AC5)</f>
        <v>1220</v>
      </c>
    </row>
    <row r="6" spans="1:38" s="2" customFormat="1" ht="14.25" customHeight="1" x14ac:dyDescent="0.15">
      <c r="A6" s="6" t="s">
        <v>20</v>
      </c>
      <c r="B6" s="79">
        <f>SUM(B4:B5)</f>
        <v>901</v>
      </c>
      <c r="C6" s="68">
        <f t="shared" ref="C6:M6" si="1">SUM(C4:C5)</f>
        <v>934</v>
      </c>
      <c r="D6" s="68">
        <f t="shared" si="1"/>
        <v>946</v>
      </c>
      <c r="E6" s="69">
        <f t="shared" si="1"/>
        <v>948</v>
      </c>
      <c r="F6" s="254">
        <f t="shared" si="1"/>
        <v>987</v>
      </c>
      <c r="G6" s="68">
        <f t="shared" si="1"/>
        <v>1034</v>
      </c>
      <c r="H6" s="68">
        <f t="shared" si="1"/>
        <v>980</v>
      </c>
      <c r="I6" s="70">
        <f t="shared" si="1"/>
        <v>868</v>
      </c>
      <c r="J6" s="254">
        <f t="shared" si="1"/>
        <v>920</v>
      </c>
      <c r="K6" s="68">
        <f t="shared" si="1"/>
        <v>1032</v>
      </c>
      <c r="L6" s="68">
        <f t="shared" si="1"/>
        <v>1120</v>
      </c>
      <c r="M6" s="70">
        <f t="shared" si="1"/>
        <v>1072</v>
      </c>
      <c r="N6" s="254">
        <v>1055</v>
      </c>
      <c r="O6" s="68">
        <v>1159</v>
      </c>
      <c r="P6" s="68">
        <v>1213</v>
      </c>
      <c r="Q6" s="70">
        <f>SUM(Q4:Q5)</f>
        <v>1251</v>
      </c>
      <c r="R6" s="254">
        <v>1207</v>
      </c>
      <c r="S6" s="68">
        <v>1304</v>
      </c>
      <c r="T6" s="68">
        <v>1472</v>
      </c>
      <c r="U6" s="69">
        <v>1500</v>
      </c>
      <c r="V6" s="843">
        <v>1427</v>
      </c>
      <c r="W6" s="787">
        <v>1468</v>
      </c>
      <c r="X6" s="68">
        <v>1489</v>
      </c>
      <c r="Y6" s="70">
        <v>1577</v>
      </c>
      <c r="Z6" s="843">
        <v>2185</v>
      </c>
      <c r="AA6" s="787">
        <v>2317</v>
      </c>
      <c r="AB6" s="68">
        <v>2419</v>
      </c>
      <c r="AC6" s="70">
        <v>2385</v>
      </c>
      <c r="AD6" s="82"/>
      <c r="AE6" s="71">
        <f>SUM(AE4:AE5)</f>
        <v>3729</v>
      </c>
      <c r="AF6" s="71">
        <f>SUM(AF4:AF5)</f>
        <v>3869</v>
      </c>
      <c r="AG6" s="71">
        <f>SUM(AG4:AG5)</f>
        <v>4144</v>
      </c>
      <c r="AH6" s="71">
        <v>4678</v>
      </c>
      <c r="AI6" s="71">
        <v>5483</v>
      </c>
      <c r="AJ6" s="71">
        <f>SUM(AJ4:AJ5)</f>
        <v>5961</v>
      </c>
      <c r="AK6" s="71"/>
      <c r="AL6" s="71">
        <f t="shared" si="0"/>
        <v>9306</v>
      </c>
    </row>
    <row r="7" spans="1:38" s="2" customFormat="1" ht="14.25" customHeight="1" x14ac:dyDescent="0.15">
      <c r="A7" s="6"/>
      <c r="B7" s="79"/>
      <c r="C7" s="68"/>
      <c r="D7" s="68"/>
      <c r="E7" s="69"/>
      <c r="F7" s="254"/>
      <c r="G7" s="68"/>
      <c r="H7" s="68"/>
      <c r="I7" s="70"/>
      <c r="J7" s="254"/>
      <c r="K7" s="68"/>
      <c r="L7" s="68"/>
      <c r="M7" s="70"/>
      <c r="N7" s="254"/>
      <c r="O7" s="68"/>
      <c r="P7" s="68"/>
      <c r="Q7" s="70"/>
      <c r="R7" s="254"/>
      <c r="S7" s="68"/>
      <c r="T7" s="68"/>
      <c r="U7" s="69"/>
      <c r="V7" s="843"/>
      <c r="W7" s="787"/>
      <c r="X7" s="68"/>
      <c r="Y7" s="70"/>
      <c r="Z7" s="843"/>
      <c r="AA7" s="787"/>
      <c r="AB7" s="68"/>
      <c r="AC7" s="70"/>
      <c r="AD7" s="82"/>
      <c r="AE7" s="71"/>
      <c r="AF7" s="71"/>
      <c r="AG7" s="71"/>
      <c r="AH7" s="71"/>
      <c r="AI7" s="71"/>
      <c r="AJ7" s="71"/>
      <c r="AK7" s="71"/>
      <c r="AL7" s="71"/>
    </row>
    <row r="8" spans="1:38" s="2" customFormat="1" ht="14.25" customHeight="1" x14ac:dyDescent="0.15">
      <c r="A8" s="6" t="s">
        <v>4</v>
      </c>
      <c r="B8" s="79">
        <v>137</v>
      </c>
      <c r="C8" s="68">
        <v>185</v>
      </c>
      <c r="D8" s="68">
        <v>174</v>
      </c>
      <c r="E8" s="69">
        <v>130</v>
      </c>
      <c r="F8" s="254">
        <v>95</v>
      </c>
      <c r="G8" s="68">
        <v>87</v>
      </c>
      <c r="H8" s="68">
        <v>80</v>
      </c>
      <c r="I8" s="70">
        <v>63</v>
      </c>
      <c r="J8" s="254">
        <v>58</v>
      </c>
      <c r="K8" s="561">
        <v>62</v>
      </c>
      <c r="L8" s="68">
        <v>50</v>
      </c>
      <c r="M8" s="70">
        <v>44</v>
      </c>
      <c r="N8" s="254">
        <v>30</v>
      </c>
      <c r="O8" s="561">
        <v>29</v>
      </c>
      <c r="P8" s="568">
        <v>36</v>
      </c>
      <c r="Q8" s="70">
        <v>42</v>
      </c>
      <c r="R8" s="254">
        <v>39</v>
      </c>
      <c r="S8" s="561">
        <v>45</v>
      </c>
      <c r="T8" s="568">
        <v>43</v>
      </c>
      <c r="U8" s="689">
        <v>37</v>
      </c>
      <c r="V8" s="844">
        <v>40</v>
      </c>
      <c r="W8" s="788">
        <v>38</v>
      </c>
      <c r="X8" s="568">
        <v>33</v>
      </c>
      <c r="Y8" s="736">
        <v>29</v>
      </c>
      <c r="Z8" s="844">
        <v>39</v>
      </c>
      <c r="AA8" s="788">
        <v>48</v>
      </c>
      <c r="AB8" s="568">
        <v>50</v>
      </c>
      <c r="AC8" s="736">
        <v>55</v>
      </c>
      <c r="AD8" s="82"/>
      <c r="AE8" s="71">
        <f>SUM(B8:E8)</f>
        <v>626</v>
      </c>
      <c r="AF8" s="71">
        <f>SUM(F8:I8)</f>
        <v>325</v>
      </c>
      <c r="AG8" s="71">
        <f>SUM(J8:M8)</f>
        <v>214</v>
      </c>
      <c r="AH8" s="71">
        <v>137</v>
      </c>
      <c r="AI8" s="71">
        <v>164</v>
      </c>
      <c r="AJ8" s="71">
        <v>140</v>
      </c>
      <c r="AK8" s="71"/>
      <c r="AL8" s="71">
        <f>SUM(Z8:AC8)</f>
        <v>192</v>
      </c>
    </row>
    <row r="9" spans="1:38" s="2" customFormat="1" ht="14.25" customHeight="1" x14ac:dyDescent="0.15">
      <c r="A9" s="6" t="s">
        <v>5</v>
      </c>
      <c r="B9" s="80">
        <v>47</v>
      </c>
      <c r="C9" s="62" t="s">
        <v>112</v>
      </c>
      <c r="D9" s="62" t="s">
        <v>112</v>
      </c>
      <c r="E9" s="61" t="s">
        <v>112</v>
      </c>
      <c r="F9" s="255" t="s">
        <v>112</v>
      </c>
      <c r="G9" s="62" t="s">
        <v>112</v>
      </c>
      <c r="H9" s="62" t="s">
        <v>112</v>
      </c>
      <c r="I9" s="257" t="s">
        <v>112</v>
      </c>
      <c r="J9" s="255" t="s">
        <v>112</v>
      </c>
      <c r="K9" s="62" t="s">
        <v>112</v>
      </c>
      <c r="L9" s="62" t="s">
        <v>112</v>
      </c>
      <c r="M9" s="61" t="s">
        <v>112</v>
      </c>
      <c r="N9" s="558">
        <v>0</v>
      </c>
      <c r="O9" s="62" t="s">
        <v>112</v>
      </c>
      <c r="P9" s="62" t="s">
        <v>112</v>
      </c>
      <c r="Q9" s="61" t="s">
        <v>112</v>
      </c>
      <c r="R9" s="558">
        <v>0</v>
      </c>
      <c r="S9" s="62" t="s">
        <v>112</v>
      </c>
      <c r="T9" s="62" t="s">
        <v>112</v>
      </c>
      <c r="U9" s="707">
        <v>0</v>
      </c>
      <c r="V9" s="845">
        <v>0</v>
      </c>
      <c r="W9" s="789">
        <v>0</v>
      </c>
      <c r="X9" s="737">
        <v>0</v>
      </c>
      <c r="Y9" s="707">
        <v>0</v>
      </c>
      <c r="Z9" s="845" t="s">
        <v>112</v>
      </c>
      <c r="AA9" s="789">
        <v>0</v>
      </c>
      <c r="AB9" s="737">
        <v>0</v>
      </c>
      <c r="AC9" s="707">
        <v>0</v>
      </c>
      <c r="AD9" s="82"/>
      <c r="AE9" s="72">
        <f>SUM(B9:E9)</f>
        <v>47</v>
      </c>
      <c r="AF9" s="536">
        <f>SUM(F9:I9)</f>
        <v>0</v>
      </c>
      <c r="AG9" s="536">
        <f>SUM(J9:M9)</f>
        <v>0</v>
      </c>
      <c r="AH9" s="536">
        <v>0</v>
      </c>
      <c r="AI9" s="536">
        <v>0</v>
      </c>
      <c r="AJ9" s="536">
        <v>0</v>
      </c>
      <c r="AK9" s="536"/>
      <c r="AL9" s="536">
        <f>SUM(Z9:AC9)</f>
        <v>0</v>
      </c>
    </row>
    <row r="10" spans="1:38" s="2" customFormat="1" ht="14.25" customHeight="1" thickBot="1" x14ac:dyDescent="0.2">
      <c r="A10" s="24" t="s">
        <v>6</v>
      </c>
      <c r="B10" s="120">
        <f>SUM(B6:B9)</f>
        <v>1085</v>
      </c>
      <c r="C10" s="121">
        <f t="shared" ref="C10:M10" si="2">SUM(C6:C9)</f>
        <v>1119</v>
      </c>
      <c r="D10" s="122">
        <f t="shared" si="2"/>
        <v>1120</v>
      </c>
      <c r="E10" s="123">
        <f t="shared" si="2"/>
        <v>1078</v>
      </c>
      <c r="F10" s="256">
        <f t="shared" si="2"/>
        <v>1082</v>
      </c>
      <c r="G10" s="258">
        <f t="shared" si="2"/>
        <v>1121</v>
      </c>
      <c r="H10" s="278">
        <f t="shared" si="2"/>
        <v>1060</v>
      </c>
      <c r="I10" s="123">
        <f t="shared" si="2"/>
        <v>931</v>
      </c>
      <c r="J10" s="256">
        <f t="shared" si="2"/>
        <v>978</v>
      </c>
      <c r="K10" s="278">
        <f t="shared" si="2"/>
        <v>1094</v>
      </c>
      <c r="L10" s="278">
        <f t="shared" si="2"/>
        <v>1170</v>
      </c>
      <c r="M10" s="123">
        <f t="shared" si="2"/>
        <v>1116</v>
      </c>
      <c r="N10" s="256">
        <v>1085</v>
      </c>
      <c r="O10" s="278">
        <v>1188</v>
      </c>
      <c r="P10" s="278">
        <v>1249</v>
      </c>
      <c r="Q10" s="123">
        <v>1293</v>
      </c>
      <c r="R10" s="256">
        <v>1246</v>
      </c>
      <c r="S10" s="278">
        <v>1349</v>
      </c>
      <c r="T10" s="278">
        <v>1515</v>
      </c>
      <c r="U10" s="690">
        <v>1537</v>
      </c>
      <c r="V10" s="846">
        <v>1467</v>
      </c>
      <c r="W10" s="122">
        <v>1506</v>
      </c>
      <c r="X10" s="278">
        <v>1522</v>
      </c>
      <c r="Y10" s="123">
        <v>1606</v>
      </c>
      <c r="Z10" s="846">
        <v>2224</v>
      </c>
      <c r="AA10" s="122">
        <v>2365</v>
      </c>
      <c r="AB10" s="278">
        <v>2469</v>
      </c>
      <c r="AC10" s="123">
        <v>2440</v>
      </c>
      <c r="AD10" s="73"/>
      <c r="AE10" s="124">
        <f>SUM(AE6:AE9)</f>
        <v>4402</v>
      </c>
      <c r="AF10" s="124">
        <f>SUM(AF6:AF9)</f>
        <v>4194</v>
      </c>
      <c r="AG10" s="124">
        <f>SUM(AG6:AG9)</f>
        <v>4358</v>
      </c>
      <c r="AH10" s="124">
        <v>4815</v>
      </c>
      <c r="AI10" s="124">
        <v>5647</v>
      </c>
      <c r="AJ10" s="124">
        <f>+AJ6+AJ8</f>
        <v>6101</v>
      </c>
      <c r="AK10" s="124"/>
      <c r="AL10" s="124">
        <f>SUM(Z10:AC10)</f>
        <v>9498</v>
      </c>
    </row>
    <row r="11" spans="1:38" s="2" customFormat="1" ht="14.25" customHeight="1" x14ac:dyDescent="0.15">
      <c r="A11" s="174"/>
      <c r="B11" s="175"/>
      <c r="C11" s="175"/>
      <c r="D11" s="175"/>
      <c r="E11" s="175"/>
      <c r="F11" s="175"/>
      <c r="G11" s="175"/>
      <c r="H11" s="175"/>
      <c r="I11" s="175"/>
      <c r="J11" s="175"/>
      <c r="K11" s="175"/>
      <c r="L11" s="175"/>
      <c r="M11" s="175"/>
      <c r="N11" s="175"/>
      <c r="O11" s="175"/>
      <c r="P11" s="175"/>
      <c r="Q11" s="175"/>
      <c r="R11" s="175"/>
      <c r="S11" s="175"/>
      <c r="T11" s="175"/>
      <c r="U11" s="175"/>
      <c r="V11" s="175"/>
      <c r="W11" s="175"/>
      <c r="X11" s="175"/>
      <c r="Y11" s="175"/>
      <c r="Z11" s="175"/>
      <c r="AA11" s="175"/>
      <c r="AB11" s="175"/>
      <c r="AC11" s="175"/>
      <c r="AD11" s="73"/>
      <c r="AE11" s="175"/>
      <c r="AF11" s="175"/>
      <c r="AG11" s="175"/>
      <c r="AH11" s="175"/>
      <c r="AI11" s="175"/>
      <c r="AJ11" s="175"/>
      <c r="AK11" s="175"/>
      <c r="AL11" s="175"/>
    </row>
    <row r="12" spans="1:38" ht="14" x14ac:dyDescent="0.15">
      <c r="A12" s="687" t="s">
        <v>238</v>
      </c>
      <c r="AJ12" s="271"/>
    </row>
    <row r="13" spans="1:38" ht="15" thickBot="1" x14ac:dyDescent="0.2">
      <c r="A13" s="1" t="s">
        <v>147</v>
      </c>
      <c r="B13" s="2"/>
      <c r="C13" s="2"/>
      <c r="D13" s="2"/>
      <c r="E13" s="2"/>
      <c r="F13" s="2"/>
      <c r="G13" s="2"/>
      <c r="H13" s="177"/>
      <c r="I13" s="177"/>
      <c r="J13" s="2"/>
      <c r="K13" s="2"/>
      <c r="L13" s="177"/>
      <c r="M13" s="177"/>
      <c r="N13" s="2"/>
      <c r="O13" s="2"/>
      <c r="P13" s="177"/>
      <c r="Q13" s="177"/>
      <c r="R13" s="2"/>
      <c r="S13" s="2"/>
      <c r="T13" s="177"/>
      <c r="U13" s="177"/>
      <c r="V13" s="177"/>
      <c r="W13" s="177"/>
      <c r="X13" s="177"/>
      <c r="Y13" s="177"/>
      <c r="Z13" s="177"/>
      <c r="AA13" s="177"/>
      <c r="AB13" s="177"/>
      <c r="AC13" s="177"/>
      <c r="AD13" s="2"/>
      <c r="AE13" s="2"/>
      <c r="AF13" s="2"/>
      <c r="AG13" s="2"/>
      <c r="AH13" s="2"/>
      <c r="AI13" s="2"/>
      <c r="AJ13" s="2"/>
      <c r="AK13" s="2"/>
      <c r="AL13" s="2"/>
    </row>
    <row r="14" spans="1:38" ht="14" thickBot="1" x14ac:dyDescent="0.2">
      <c r="A14" s="13" t="s">
        <v>7</v>
      </c>
      <c r="B14" s="14" t="s">
        <v>8</v>
      </c>
      <c r="C14" s="27" t="s">
        <v>1</v>
      </c>
      <c r="D14" s="27" t="s">
        <v>2</v>
      </c>
      <c r="E14" s="28" t="s">
        <v>19</v>
      </c>
      <c r="F14" s="182" t="s">
        <v>117</v>
      </c>
      <c r="G14" s="262" t="s">
        <v>126</v>
      </c>
      <c r="H14" s="269" t="s">
        <v>135</v>
      </c>
      <c r="I14" s="183" t="s">
        <v>137</v>
      </c>
      <c r="J14" s="182" t="s">
        <v>144</v>
      </c>
      <c r="K14" s="269" t="s">
        <v>148</v>
      </c>
      <c r="L14" s="269" t="s">
        <v>149</v>
      </c>
      <c r="M14" s="183" t="s">
        <v>150</v>
      </c>
      <c r="N14" s="473" t="s">
        <v>218</v>
      </c>
      <c r="O14" s="269" t="s">
        <v>219</v>
      </c>
      <c r="P14" s="269" t="s">
        <v>220</v>
      </c>
      <c r="Q14" s="183" t="s">
        <v>221</v>
      </c>
      <c r="R14" s="473" t="s">
        <v>228</v>
      </c>
      <c r="S14" s="474" t="s">
        <v>229</v>
      </c>
      <c r="T14" s="474" t="s">
        <v>230</v>
      </c>
      <c r="U14" s="179" t="s">
        <v>231</v>
      </c>
      <c r="V14" s="354" t="s">
        <v>244</v>
      </c>
      <c r="W14" s="183" t="s">
        <v>245</v>
      </c>
      <c r="X14" s="179" t="s">
        <v>246</v>
      </c>
      <c r="Y14" s="179" t="s">
        <v>247</v>
      </c>
      <c r="Z14" s="354" t="s">
        <v>296</v>
      </c>
      <c r="AA14" s="183" t="s">
        <v>297</v>
      </c>
      <c r="AB14" s="179" t="s">
        <v>298</v>
      </c>
      <c r="AC14" s="179" t="s">
        <v>299</v>
      </c>
      <c r="AD14" s="3"/>
      <c r="AE14" s="15">
        <v>2010</v>
      </c>
      <c r="AF14" s="15">
        <v>2011</v>
      </c>
      <c r="AG14" s="15">
        <v>2012</v>
      </c>
      <c r="AH14" s="15">
        <v>2013</v>
      </c>
      <c r="AI14" s="15">
        <v>2014</v>
      </c>
      <c r="AJ14" s="15">
        <v>2015</v>
      </c>
      <c r="AK14" s="15">
        <v>2016</v>
      </c>
      <c r="AL14" s="15">
        <v>2016</v>
      </c>
    </row>
    <row r="15" spans="1:38" x14ac:dyDescent="0.15">
      <c r="A15" s="6" t="s">
        <v>16</v>
      </c>
      <c r="B15" s="83">
        <v>228</v>
      </c>
      <c r="C15" s="56">
        <v>230</v>
      </c>
      <c r="D15" s="56">
        <v>230</v>
      </c>
      <c r="E15" s="85">
        <v>243</v>
      </c>
      <c r="F15" s="225">
        <v>238</v>
      </c>
      <c r="G15" s="263">
        <v>251</v>
      </c>
      <c r="H15" s="56">
        <v>223</v>
      </c>
      <c r="I15" s="259">
        <v>218</v>
      </c>
      <c r="J15" s="225">
        <v>229</v>
      </c>
      <c r="K15" s="56">
        <v>244</v>
      </c>
      <c r="L15" s="56">
        <v>239</v>
      </c>
      <c r="M15" s="259">
        <v>227</v>
      </c>
      <c r="N15" s="225">
        <v>230</v>
      </c>
      <c r="O15" s="56">
        <v>253</v>
      </c>
      <c r="P15" s="56">
        <v>261</v>
      </c>
      <c r="Q15" s="259">
        <v>275</v>
      </c>
      <c r="R15" s="225">
        <v>276</v>
      </c>
      <c r="S15" s="56">
        <v>288</v>
      </c>
      <c r="T15" s="56">
        <v>288</v>
      </c>
      <c r="U15" s="85">
        <v>292</v>
      </c>
      <c r="V15" s="847">
        <v>302</v>
      </c>
      <c r="W15" s="790">
        <v>310</v>
      </c>
      <c r="X15" s="739">
        <v>308</v>
      </c>
      <c r="Y15" s="259">
        <v>422</v>
      </c>
      <c r="Z15" s="847">
        <v>805</v>
      </c>
      <c r="AA15" s="790">
        <v>858</v>
      </c>
      <c r="AB15" s="739">
        <v>853</v>
      </c>
      <c r="AC15" s="259">
        <v>863</v>
      </c>
      <c r="AD15" s="84"/>
      <c r="AE15" s="51">
        <f>SUM(B15:E15)</f>
        <v>931</v>
      </c>
      <c r="AF15" s="51">
        <f>SUM(F15:I15)</f>
        <v>930</v>
      </c>
      <c r="AG15" s="51">
        <f>SUM(J15:M15)</f>
        <v>939</v>
      </c>
      <c r="AH15" s="51">
        <f>SUM(N15:Q15)</f>
        <v>1019</v>
      </c>
      <c r="AI15" s="51">
        <v>1144</v>
      </c>
      <c r="AJ15" s="51">
        <f>SUM(V15:Y15)</f>
        <v>1342</v>
      </c>
      <c r="AK15" s="51"/>
      <c r="AL15" s="51">
        <f>SUM(Z15:AC15)</f>
        <v>3379</v>
      </c>
    </row>
    <row r="16" spans="1:38" ht="5.25" customHeight="1" x14ac:dyDescent="0.15">
      <c r="A16" s="6"/>
      <c r="B16" s="83"/>
      <c r="C16" s="56"/>
      <c r="D16" s="56"/>
      <c r="E16" s="85"/>
      <c r="F16" s="225"/>
      <c r="G16" s="263"/>
      <c r="H16" s="56"/>
      <c r="I16" s="259"/>
      <c r="J16" s="225"/>
      <c r="K16" s="56"/>
      <c r="L16" s="56"/>
      <c r="M16" s="259"/>
      <c r="N16" s="225"/>
      <c r="O16" s="56"/>
      <c r="P16" s="56"/>
      <c r="Q16" s="259"/>
      <c r="R16" s="225"/>
      <c r="S16" s="56"/>
      <c r="T16" s="56"/>
      <c r="U16" s="85"/>
      <c r="V16" s="829"/>
      <c r="W16" s="263"/>
      <c r="X16" s="56"/>
      <c r="Y16" s="259"/>
      <c r="Z16" s="829"/>
      <c r="AA16" s="263"/>
      <c r="AB16" s="56"/>
      <c r="AC16" s="259"/>
      <c r="AD16" s="84"/>
      <c r="AE16" s="51"/>
      <c r="AF16" s="51"/>
      <c r="AG16" s="51"/>
      <c r="AH16" s="51"/>
      <c r="AI16" s="51"/>
      <c r="AJ16" s="51"/>
      <c r="AK16" s="51"/>
      <c r="AL16" s="51"/>
    </row>
    <row r="17" spans="1:38" x14ac:dyDescent="0.15">
      <c r="A17" s="6" t="s">
        <v>235</v>
      </c>
      <c r="B17" s="83">
        <v>113</v>
      </c>
      <c r="C17" s="56">
        <v>118</v>
      </c>
      <c r="D17" s="56">
        <v>122</v>
      </c>
      <c r="E17" s="85">
        <v>132</v>
      </c>
      <c r="F17" s="221">
        <v>156</v>
      </c>
      <c r="G17" s="264">
        <v>160</v>
      </c>
      <c r="H17" s="56">
        <v>126</v>
      </c>
      <c r="I17" s="259">
        <v>121</v>
      </c>
      <c r="J17" s="221">
        <v>146</v>
      </c>
      <c r="K17" s="56">
        <v>161</v>
      </c>
      <c r="L17" s="56">
        <v>187</v>
      </c>
      <c r="M17" s="259">
        <v>191</v>
      </c>
      <c r="N17" s="221">
        <v>205</v>
      </c>
      <c r="O17" s="56">
        <v>261</v>
      </c>
      <c r="P17" s="56">
        <v>260</v>
      </c>
      <c r="Q17" s="259">
        <v>271</v>
      </c>
      <c r="R17" s="221">
        <v>254</v>
      </c>
      <c r="S17" s="56">
        <v>267</v>
      </c>
      <c r="T17" s="56">
        <v>252</v>
      </c>
      <c r="U17" s="85">
        <v>223</v>
      </c>
      <c r="V17" s="829">
        <v>222</v>
      </c>
      <c r="W17" s="263">
        <v>257</v>
      </c>
      <c r="X17" s="56">
        <v>269</v>
      </c>
      <c r="Y17" s="259">
        <v>225</v>
      </c>
      <c r="Z17" s="829">
        <v>212</v>
      </c>
      <c r="AA17" s="263">
        <v>200</v>
      </c>
      <c r="AB17" s="56">
        <v>178</v>
      </c>
      <c r="AC17" s="259">
        <v>147</v>
      </c>
      <c r="AD17" s="84"/>
      <c r="AE17" s="51">
        <f>SUM(B17:E17)</f>
        <v>485</v>
      </c>
      <c r="AF17" s="51">
        <f>SUM(F17:I17)</f>
        <v>563</v>
      </c>
      <c r="AG17" s="51">
        <f>SUM(J17:M17)</f>
        <v>685</v>
      </c>
      <c r="AH17" s="51">
        <f>SUM(N17:Q17)</f>
        <v>997</v>
      </c>
      <c r="AI17" s="51">
        <v>996</v>
      </c>
      <c r="AJ17" s="51">
        <f>SUM(V17:Y17)</f>
        <v>973</v>
      </c>
      <c r="AK17" s="51"/>
      <c r="AL17" s="51">
        <f>SUM(Z17:AC17)</f>
        <v>737</v>
      </c>
    </row>
    <row r="18" spans="1:38" ht="5.25" customHeight="1" x14ac:dyDescent="0.15">
      <c r="A18" s="6"/>
      <c r="B18" s="83"/>
      <c r="C18" s="56"/>
      <c r="D18" s="56"/>
      <c r="E18" s="85"/>
      <c r="F18" s="221"/>
      <c r="G18" s="264"/>
      <c r="H18" s="56"/>
      <c r="I18" s="259"/>
      <c r="J18" s="221"/>
      <c r="K18" s="56"/>
      <c r="L18" s="56"/>
      <c r="M18" s="259"/>
      <c r="N18" s="221"/>
      <c r="O18" s="56"/>
      <c r="P18" s="56"/>
      <c r="Q18" s="259"/>
      <c r="R18" s="221"/>
      <c r="S18" s="56"/>
      <c r="T18" s="56"/>
      <c r="U18" s="85"/>
      <c r="V18" s="829"/>
      <c r="W18" s="263"/>
      <c r="X18" s="56"/>
      <c r="Y18" s="259"/>
      <c r="Z18" s="829"/>
      <c r="AA18" s="263"/>
      <c r="AB18" s="56"/>
      <c r="AC18" s="259"/>
      <c r="AD18" s="84"/>
      <c r="AE18" s="51"/>
      <c r="AF18" s="51"/>
      <c r="AG18" s="51"/>
      <c r="AH18" s="51"/>
      <c r="AI18" s="51"/>
      <c r="AJ18" s="51"/>
      <c r="AK18" s="51"/>
      <c r="AL18" s="51"/>
    </row>
    <row r="19" spans="1:38" x14ac:dyDescent="0.15">
      <c r="A19" s="296" t="s">
        <v>236</v>
      </c>
      <c r="B19" s="112">
        <v>135</v>
      </c>
      <c r="C19" s="113">
        <v>139</v>
      </c>
      <c r="D19" s="113">
        <v>134</v>
      </c>
      <c r="E19" s="114">
        <v>128</v>
      </c>
      <c r="F19" s="267">
        <v>134</v>
      </c>
      <c r="G19" s="265">
        <v>142</v>
      </c>
      <c r="H19" s="113">
        <v>149</v>
      </c>
      <c r="I19" s="260">
        <v>138</v>
      </c>
      <c r="J19" s="267">
        <v>133</v>
      </c>
      <c r="K19" s="113">
        <v>180</v>
      </c>
      <c r="L19" s="113">
        <v>190</v>
      </c>
      <c r="M19" s="260">
        <v>192</v>
      </c>
      <c r="N19" s="267">
        <v>188</v>
      </c>
      <c r="O19" s="113">
        <v>183</v>
      </c>
      <c r="P19" s="113">
        <v>188</v>
      </c>
      <c r="Q19" s="260">
        <v>193</v>
      </c>
      <c r="R19" s="267">
        <v>180</v>
      </c>
      <c r="S19" s="113">
        <v>198</v>
      </c>
      <c r="T19" s="113">
        <v>301</v>
      </c>
      <c r="U19" s="114">
        <v>349</v>
      </c>
      <c r="V19" s="838">
        <v>289</v>
      </c>
      <c r="W19" s="780">
        <v>276</v>
      </c>
      <c r="X19" s="113">
        <v>317</v>
      </c>
      <c r="Y19" s="260">
        <v>379</v>
      </c>
      <c r="Z19" s="838">
        <v>471</v>
      </c>
      <c r="AA19" s="780">
        <v>514</v>
      </c>
      <c r="AB19" s="113">
        <v>592</v>
      </c>
      <c r="AC19" s="260">
        <v>569</v>
      </c>
      <c r="AD19" s="82"/>
      <c r="AE19" s="173">
        <f>SUM(B19:E19)</f>
        <v>536</v>
      </c>
      <c r="AF19" s="173">
        <f>SUM(F19:I19)</f>
        <v>563</v>
      </c>
      <c r="AG19" s="173">
        <f>SUM(J19:M19)</f>
        <v>695</v>
      </c>
      <c r="AH19" s="173">
        <f>SUM(N19:Q19)</f>
        <v>752</v>
      </c>
      <c r="AI19" s="173">
        <v>1028</v>
      </c>
      <c r="AJ19" s="173">
        <f>SUM(V19:Y19)</f>
        <v>1261</v>
      </c>
      <c r="AK19" s="173"/>
      <c r="AL19" s="173">
        <f>SUM(Z19:AC19)</f>
        <v>2146</v>
      </c>
    </row>
    <row r="20" spans="1:38" ht="5.25" customHeight="1" x14ac:dyDescent="0.15">
      <c r="A20" s="6"/>
      <c r="B20" s="83"/>
      <c r="C20" s="56"/>
      <c r="D20" s="56"/>
      <c r="E20" s="85"/>
      <c r="F20" s="221"/>
      <c r="G20" s="264"/>
      <c r="H20" s="56"/>
      <c r="I20" s="259"/>
      <c r="J20" s="221"/>
      <c r="K20" s="56"/>
      <c r="L20" s="56"/>
      <c r="M20" s="259"/>
      <c r="N20" s="221"/>
      <c r="O20" s="56"/>
      <c r="P20" s="56"/>
      <c r="Q20" s="259"/>
      <c r="R20" s="221"/>
      <c r="S20" s="56"/>
      <c r="T20" s="56"/>
      <c r="U20" s="85"/>
      <c r="V20" s="829"/>
      <c r="W20" s="263"/>
      <c r="X20" s="56"/>
      <c r="Y20" s="259"/>
      <c r="Z20" s="829"/>
      <c r="AA20" s="263"/>
      <c r="AB20" s="56"/>
      <c r="AC20" s="259"/>
      <c r="AD20" s="84"/>
      <c r="AE20" s="51"/>
      <c r="AF20" s="51"/>
      <c r="AG20" s="51"/>
      <c r="AH20" s="51"/>
      <c r="AI20" s="51"/>
      <c r="AJ20" s="51"/>
      <c r="AK20" s="51"/>
      <c r="AL20" s="51"/>
    </row>
    <row r="21" spans="1:38" x14ac:dyDescent="0.15">
      <c r="A21" s="296" t="s">
        <v>302</v>
      </c>
      <c r="B21" s="83">
        <v>155</v>
      </c>
      <c r="C21" s="56">
        <v>165</v>
      </c>
      <c r="D21" s="56">
        <v>163</v>
      </c>
      <c r="E21" s="85">
        <v>149</v>
      </c>
      <c r="F21" s="221">
        <v>141</v>
      </c>
      <c r="G21" s="264">
        <v>158</v>
      </c>
      <c r="H21" s="56">
        <v>167</v>
      </c>
      <c r="I21" s="259">
        <v>131</v>
      </c>
      <c r="J21" s="221">
        <v>138</v>
      </c>
      <c r="K21" s="56">
        <v>156</v>
      </c>
      <c r="L21" s="56">
        <v>188</v>
      </c>
      <c r="M21" s="259">
        <v>175</v>
      </c>
      <c r="N21" s="221">
        <v>153</v>
      </c>
      <c r="O21" s="56">
        <v>181</v>
      </c>
      <c r="P21" s="56">
        <v>213</v>
      </c>
      <c r="Q21" s="259">
        <v>218</v>
      </c>
      <c r="R21" s="221">
        <v>202</v>
      </c>
      <c r="S21" s="56">
        <v>235</v>
      </c>
      <c r="T21" s="56">
        <v>298</v>
      </c>
      <c r="U21" s="85">
        <v>305</v>
      </c>
      <c r="V21" s="829">
        <v>291</v>
      </c>
      <c r="W21" s="263">
        <v>303</v>
      </c>
      <c r="X21" s="56">
        <v>270</v>
      </c>
      <c r="Y21" s="259">
        <v>280</v>
      </c>
      <c r="Z21" s="829">
        <v>423</v>
      </c>
      <c r="AA21" s="263">
        <v>442</v>
      </c>
      <c r="AB21" s="56">
        <v>476</v>
      </c>
      <c r="AC21" s="259">
        <v>483</v>
      </c>
      <c r="AD21" s="84"/>
      <c r="AE21" s="51">
        <f>SUM(B21:E21)</f>
        <v>632</v>
      </c>
      <c r="AF21" s="51">
        <f>SUM(F21:I21)</f>
        <v>597</v>
      </c>
      <c r="AG21" s="51">
        <f>SUM(J21:M21)</f>
        <v>657</v>
      </c>
      <c r="AH21" s="51">
        <f>SUM(N21:Q21)</f>
        <v>765</v>
      </c>
      <c r="AI21" s="51">
        <v>1040</v>
      </c>
      <c r="AJ21" s="51">
        <f>SUM(V21:Y21)</f>
        <v>1144</v>
      </c>
      <c r="AK21" s="51"/>
      <c r="AL21" s="51">
        <f>SUM(Z21:AC21)</f>
        <v>1824</v>
      </c>
    </row>
    <row r="22" spans="1:38" ht="5.25" customHeight="1" x14ac:dyDescent="0.15">
      <c r="A22" s="6"/>
      <c r="B22" s="83"/>
      <c r="C22" s="56"/>
      <c r="D22" s="56"/>
      <c r="E22" s="85"/>
      <c r="F22" s="221"/>
      <c r="G22" s="264"/>
      <c r="H22" s="56"/>
      <c r="I22" s="259"/>
      <c r="J22" s="221"/>
      <c r="K22" s="56"/>
      <c r="L22" s="56"/>
      <c r="M22" s="259"/>
      <c r="N22" s="221"/>
      <c r="O22" s="56"/>
      <c r="P22" s="56"/>
      <c r="Q22" s="259"/>
      <c r="R22" s="221"/>
      <c r="S22" s="56"/>
      <c r="T22" s="56"/>
      <c r="U22" s="85"/>
      <c r="V22" s="829"/>
      <c r="W22" s="263"/>
      <c r="X22" s="56"/>
      <c r="Y22" s="259"/>
      <c r="Z22" s="829"/>
      <c r="AA22" s="263"/>
      <c r="AB22" s="56"/>
      <c r="AC22" s="259"/>
      <c r="AD22" s="84"/>
      <c r="AE22" s="51"/>
      <c r="AF22" s="51"/>
      <c r="AG22" s="51"/>
      <c r="AH22" s="51"/>
      <c r="AI22" s="51"/>
      <c r="AJ22" s="51"/>
      <c r="AK22" s="51"/>
      <c r="AL22" s="51"/>
    </row>
    <row r="23" spans="1:38" ht="14" thickBot="1" x14ac:dyDescent="0.2">
      <c r="A23" s="23" t="s">
        <v>18</v>
      </c>
      <c r="B23" s="125">
        <v>631</v>
      </c>
      <c r="C23" s="126">
        <v>652</v>
      </c>
      <c r="D23" s="126">
        <v>649</v>
      </c>
      <c r="E23" s="127">
        <v>652</v>
      </c>
      <c r="F23" s="268">
        <v>669</v>
      </c>
      <c r="G23" s="266">
        <v>711</v>
      </c>
      <c r="H23" s="126">
        <v>665</v>
      </c>
      <c r="I23" s="261">
        <v>608</v>
      </c>
      <c r="J23" s="268">
        <v>646</v>
      </c>
      <c r="K23" s="126">
        <v>741</v>
      </c>
      <c r="L23" s="126">
        <v>804</v>
      </c>
      <c r="M23" s="261">
        <v>785</v>
      </c>
      <c r="N23" s="268">
        <v>776</v>
      </c>
      <c r="O23" s="126">
        <v>878</v>
      </c>
      <c r="P23" s="126">
        <v>922</v>
      </c>
      <c r="Q23" s="261">
        <v>957</v>
      </c>
      <c r="R23" s="268">
        <v>912</v>
      </c>
      <c r="S23" s="126">
        <v>988</v>
      </c>
      <c r="T23" s="126">
        <v>1139</v>
      </c>
      <c r="U23" s="127">
        <v>1169</v>
      </c>
      <c r="V23" s="848">
        <v>1104</v>
      </c>
      <c r="W23" s="773">
        <v>1146</v>
      </c>
      <c r="X23" s="126">
        <v>1164</v>
      </c>
      <c r="Y23" s="261">
        <v>1306</v>
      </c>
      <c r="Z23" s="848">
        <v>1911</v>
      </c>
      <c r="AA23" s="773">
        <v>2014</v>
      </c>
      <c r="AB23" s="126">
        <v>2099</v>
      </c>
      <c r="AC23" s="261">
        <v>2062</v>
      </c>
      <c r="AD23" s="84"/>
      <c r="AE23" s="128">
        <f>SUM(AE15:AE21)</f>
        <v>2584</v>
      </c>
      <c r="AF23" s="128">
        <f>SUM(AF15:AF21)</f>
        <v>2653</v>
      </c>
      <c r="AG23" s="128">
        <f>SUM(AG15:AG21)</f>
        <v>2976</v>
      </c>
      <c r="AH23" s="128">
        <v>3533</v>
      </c>
      <c r="AI23" s="128">
        <v>4208</v>
      </c>
      <c r="AJ23" s="128">
        <f>SUM(V23:Y23)</f>
        <v>4720</v>
      </c>
      <c r="AK23" s="128"/>
      <c r="AL23" s="128">
        <f>SUM(Z23:AC23)</f>
        <v>8086</v>
      </c>
    </row>
    <row r="25" spans="1:38" s="2" customFormat="1" ht="14" x14ac:dyDescent="0.15">
      <c r="A25" s="687" t="s">
        <v>237</v>
      </c>
      <c r="H25" s="177"/>
      <c r="I25" s="177"/>
      <c r="L25" s="177"/>
      <c r="M25" s="177"/>
      <c r="P25" s="177"/>
      <c r="Q25" s="177"/>
      <c r="T25" s="177"/>
      <c r="U25" s="177"/>
      <c r="V25" s="177"/>
      <c r="W25" s="177"/>
      <c r="X25" s="177"/>
      <c r="Y25" s="177"/>
      <c r="Z25" s="177"/>
      <c r="AA25" s="177"/>
      <c r="AB25" s="177"/>
      <c r="AC25" s="177"/>
    </row>
    <row r="26" spans="1:38" s="2" customFormat="1" ht="15" thickBot="1" x14ac:dyDescent="0.2">
      <c r="A26" s="1" t="s">
        <v>147</v>
      </c>
      <c r="H26" s="177"/>
      <c r="I26" s="177"/>
      <c r="L26" s="177"/>
      <c r="M26" s="177"/>
      <c r="P26" s="177"/>
      <c r="Q26" s="177"/>
      <c r="T26" s="177"/>
      <c r="U26" s="177"/>
      <c r="V26" s="177"/>
      <c r="W26" s="177"/>
      <c r="X26" s="177"/>
      <c r="Y26" s="177"/>
      <c r="Z26" s="177"/>
      <c r="AA26" s="177"/>
      <c r="AB26" s="177"/>
      <c r="AC26" s="177"/>
    </row>
    <row r="27" spans="1:38" s="2" customFormat="1" ht="14" thickBot="1" x14ac:dyDescent="0.2">
      <c r="A27" s="13" t="s">
        <v>7</v>
      </c>
      <c r="B27" s="14" t="s">
        <v>8</v>
      </c>
      <c r="C27" s="27" t="s">
        <v>1</v>
      </c>
      <c r="D27" s="27" t="s">
        <v>2</v>
      </c>
      <c r="E27" s="28" t="s">
        <v>19</v>
      </c>
      <c r="F27" s="182" t="s">
        <v>117</v>
      </c>
      <c r="G27" s="262" t="s">
        <v>126</v>
      </c>
      <c r="H27" s="269" t="s">
        <v>135</v>
      </c>
      <c r="I27" s="183" t="s">
        <v>137</v>
      </c>
      <c r="J27" s="182" t="s">
        <v>144</v>
      </c>
      <c r="K27" s="269" t="s">
        <v>148</v>
      </c>
      <c r="L27" s="269" t="s">
        <v>149</v>
      </c>
      <c r="M27" s="183" t="s">
        <v>150</v>
      </c>
      <c r="N27" s="473" t="s">
        <v>218</v>
      </c>
      <c r="O27" s="269" t="s">
        <v>219</v>
      </c>
      <c r="P27" s="269" t="s">
        <v>220</v>
      </c>
      <c r="Q27" s="183" t="s">
        <v>221</v>
      </c>
      <c r="R27" s="473" t="s">
        <v>228</v>
      </c>
      <c r="S27" s="474" t="s">
        <v>229</v>
      </c>
      <c r="T27" s="474" t="s">
        <v>230</v>
      </c>
      <c r="U27" s="179" t="s">
        <v>231</v>
      </c>
      <c r="V27" s="858"/>
      <c r="W27" s="858"/>
      <c r="X27" s="858"/>
      <c r="Y27" s="858"/>
      <c r="Z27" s="858"/>
      <c r="AA27" s="858"/>
      <c r="AB27" s="858"/>
      <c r="AC27" s="858"/>
      <c r="AD27" s="3"/>
      <c r="AE27" s="15">
        <v>2010</v>
      </c>
      <c r="AF27" s="15">
        <v>2011</v>
      </c>
      <c r="AG27" s="15">
        <v>2012</v>
      </c>
      <c r="AH27" s="15">
        <v>2013</v>
      </c>
      <c r="AI27" s="15">
        <v>2014</v>
      </c>
      <c r="AJ27" s="880"/>
      <c r="AK27" s="880"/>
      <c r="AL27" s="880"/>
    </row>
    <row r="28" spans="1:38" s="2" customFormat="1" x14ac:dyDescent="0.15">
      <c r="A28" s="6" t="s">
        <v>16</v>
      </c>
      <c r="B28" s="83">
        <v>228</v>
      </c>
      <c r="C28" s="56">
        <v>230</v>
      </c>
      <c r="D28" s="56">
        <v>230</v>
      </c>
      <c r="E28" s="85">
        <v>243</v>
      </c>
      <c r="F28" s="225">
        <v>238</v>
      </c>
      <c r="G28" s="263">
        <v>251</v>
      </c>
      <c r="H28" s="56">
        <v>223</v>
      </c>
      <c r="I28" s="259">
        <v>218</v>
      </c>
      <c r="J28" s="225">
        <v>229</v>
      </c>
      <c r="K28" s="56">
        <v>244</v>
      </c>
      <c r="L28" s="56">
        <v>239</v>
      </c>
      <c r="M28" s="259">
        <v>227</v>
      </c>
      <c r="N28" s="225">
        <v>230</v>
      </c>
      <c r="O28" s="56">
        <v>253</v>
      </c>
      <c r="P28" s="56">
        <v>261</v>
      </c>
      <c r="Q28" s="259">
        <v>275</v>
      </c>
      <c r="R28" s="225">
        <v>276</v>
      </c>
      <c r="S28" s="56">
        <v>288</v>
      </c>
      <c r="T28" s="56">
        <v>288</v>
      </c>
      <c r="U28" s="85">
        <v>292</v>
      </c>
      <c r="V28" s="55"/>
      <c r="W28" s="55"/>
      <c r="X28" s="55"/>
      <c r="Y28" s="55"/>
      <c r="Z28" s="55"/>
      <c r="AA28" s="55"/>
      <c r="AB28" s="55"/>
      <c r="AC28" s="55"/>
      <c r="AD28" s="84"/>
      <c r="AE28" s="51">
        <f>SUM(B28:E28)</f>
        <v>931</v>
      </c>
      <c r="AF28" s="51">
        <f>SUM(F28:I28)</f>
        <v>930</v>
      </c>
      <c r="AG28" s="51">
        <f>SUM(J28:M28)</f>
        <v>939</v>
      </c>
      <c r="AH28" s="51">
        <v>1019</v>
      </c>
      <c r="AI28" s="51">
        <v>1144</v>
      </c>
      <c r="AJ28" s="55"/>
      <c r="AK28" s="55"/>
      <c r="AL28" s="55"/>
    </row>
    <row r="29" spans="1:38" s="2" customFormat="1" ht="7.5" customHeight="1" x14ac:dyDescent="0.15">
      <c r="A29" s="6"/>
      <c r="B29" s="83"/>
      <c r="C29" s="56"/>
      <c r="D29" s="56"/>
      <c r="E29" s="85"/>
      <c r="F29" s="225"/>
      <c r="G29" s="263"/>
      <c r="H29" s="56"/>
      <c r="I29" s="259"/>
      <c r="J29" s="225"/>
      <c r="K29" s="56"/>
      <c r="L29" s="56"/>
      <c r="M29" s="259"/>
      <c r="N29" s="225"/>
      <c r="O29" s="56"/>
      <c r="P29" s="56"/>
      <c r="Q29" s="259"/>
      <c r="R29" s="225"/>
      <c r="S29" s="56"/>
      <c r="T29" s="56"/>
      <c r="U29" s="85"/>
      <c r="V29" s="55"/>
      <c r="W29" s="55"/>
      <c r="X29" s="55"/>
      <c r="Y29" s="55"/>
      <c r="Z29" s="55"/>
      <c r="AA29" s="55"/>
      <c r="AB29" s="55"/>
      <c r="AC29" s="55"/>
      <c r="AD29" s="84"/>
      <c r="AE29" s="51"/>
      <c r="AF29" s="51"/>
      <c r="AG29" s="51"/>
      <c r="AH29" s="51"/>
      <c r="AI29" s="51"/>
      <c r="AJ29" s="55"/>
      <c r="AK29" s="55"/>
      <c r="AL29" s="55"/>
    </row>
    <row r="30" spans="1:38" s="2" customFormat="1" x14ac:dyDescent="0.15">
      <c r="A30" s="6" t="s">
        <v>17</v>
      </c>
      <c r="B30" s="83">
        <v>135</v>
      </c>
      <c r="C30" s="56">
        <v>145</v>
      </c>
      <c r="D30" s="56">
        <v>148</v>
      </c>
      <c r="E30" s="85">
        <v>161</v>
      </c>
      <c r="F30" s="221">
        <v>189</v>
      </c>
      <c r="G30" s="264">
        <v>194</v>
      </c>
      <c r="H30" s="56">
        <v>160</v>
      </c>
      <c r="I30" s="259">
        <v>155</v>
      </c>
      <c r="J30" s="221">
        <v>187</v>
      </c>
      <c r="K30" s="56">
        <v>234</v>
      </c>
      <c r="L30" s="56">
        <v>275</v>
      </c>
      <c r="M30" s="259">
        <v>290</v>
      </c>
      <c r="N30" s="221">
        <v>300</v>
      </c>
      <c r="O30" s="56">
        <v>339</v>
      </c>
      <c r="P30" s="56">
        <v>329</v>
      </c>
      <c r="Q30" s="259">
        <v>329</v>
      </c>
      <c r="R30" s="221">
        <v>319</v>
      </c>
      <c r="S30" s="56">
        <v>343</v>
      </c>
      <c r="T30" s="56">
        <v>396</v>
      </c>
      <c r="U30" s="85">
        <v>411</v>
      </c>
      <c r="V30" s="55"/>
      <c r="W30" s="55"/>
      <c r="X30" s="55"/>
      <c r="Y30" s="55"/>
      <c r="Z30" s="55"/>
      <c r="AA30" s="55"/>
      <c r="AB30" s="55"/>
      <c r="AC30" s="55"/>
      <c r="AD30" s="84"/>
      <c r="AE30" s="51">
        <f>SUM(B30:E30)</f>
        <v>589</v>
      </c>
      <c r="AF30" s="51">
        <f>SUM(F30:I30)</f>
        <v>698</v>
      </c>
      <c r="AG30" s="51">
        <f>SUM(J30:M30)</f>
        <v>986</v>
      </c>
      <c r="AH30" s="51">
        <v>1297</v>
      </c>
      <c r="AI30" s="51">
        <v>1469</v>
      </c>
      <c r="AJ30" s="55"/>
      <c r="AK30" s="55"/>
      <c r="AL30" s="55"/>
    </row>
    <row r="31" spans="1:38" s="2" customFormat="1" ht="7.5" customHeight="1" x14ac:dyDescent="0.15">
      <c r="A31" s="6"/>
      <c r="B31" s="83"/>
      <c r="C31" s="56"/>
      <c r="D31" s="56"/>
      <c r="E31" s="85"/>
      <c r="F31" s="221"/>
      <c r="G31" s="264"/>
      <c r="H31" s="56"/>
      <c r="I31" s="259"/>
      <c r="J31" s="221"/>
      <c r="K31" s="56"/>
      <c r="L31" s="56"/>
      <c r="M31" s="259"/>
      <c r="N31" s="221"/>
      <c r="O31" s="56"/>
      <c r="P31" s="56"/>
      <c r="Q31" s="259"/>
      <c r="R31" s="221"/>
      <c r="S31" s="56"/>
      <c r="T31" s="56"/>
      <c r="U31" s="85"/>
      <c r="V31" s="55"/>
      <c r="W31" s="55"/>
      <c r="X31" s="55"/>
      <c r="Y31" s="55"/>
      <c r="Z31" s="55"/>
      <c r="AA31" s="55"/>
      <c r="AB31" s="55"/>
      <c r="AC31" s="55"/>
      <c r="AD31" s="84"/>
      <c r="AE31" s="51"/>
      <c r="AF31" s="51"/>
      <c r="AG31" s="51"/>
      <c r="AH31" s="51"/>
      <c r="AI31" s="51"/>
      <c r="AJ31" s="55"/>
      <c r="AK31" s="55"/>
      <c r="AL31" s="55"/>
    </row>
    <row r="32" spans="1:38" s="2" customFormat="1" x14ac:dyDescent="0.15">
      <c r="A32" s="296" t="s">
        <v>208</v>
      </c>
      <c r="B32" s="112">
        <v>173</v>
      </c>
      <c r="C32" s="113">
        <v>171</v>
      </c>
      <c r="D32" s="113">
        <v>169</v>
      </c>
      <c r="E32" s="114">
        <v>159</v>
      </c>
      <c r="F32" s="267">
        <v>146</v>
      </c>
      <c r="G32" s="265">
        <v>166</v>
      </c>
      <c r="H32" s="113">
        <v>183</v>
      </c>
      <c r="I32" s="260">
        <v>160</v>
      </c>
      <c r="J32" s="267">
        <v>145</v>
      </c>
      <c r="K32" s="113">
        <v>156</v>
      </c>
      <c r="L32" s="113">
        <v>171</v>
      </c>
      <c r="M32" s="260">
        <v>162</v>
      </c>
      <c r="N32" s="267">
        <v>153</v>
      </c>
      <c r="O32" s="113">
        <v>180</v>
      </c>
      <c r="P32" s="113">
        <v>202</v>
      </c>
      <c r="Q32" s="260">
        <v>194</v>
      </c>
      <c r="R32" s="267">
        <v>182</v>
      </c>
      <c r="S32" s="113">
        <v>210</v>
      </c>
      <c r="T32" s="113">
        <v>238</v>
      </c>
      <c r="U32" s="114">
        <v>253</v>
      </c>
      <c r="V32" s="426"/>
      <c r="W32" s="426"/>
      <c r="X32" s="426"/>
      <c r="Y32" s="426"/>
      <c r="Z32" s="426"/>
      <c r="AA32" s="426"/>
      <c r="AB32" s="426"/>
      <c r="AC32" s="426"/>
      <c r="AD32" s="82"/>
      <c r="AE32" s="173">
        <f>SUM(B32:E32)</f>
        <v>672</v>
      </c>
      <c r="AF32" s="173">
        <f>SUM(F32:I32)</f>
        <v>655</v>
      </c>
      <c r="AG32" s="173">
        <f>SUM(J32:M32)</f>
        <v>634</v>
      </c>
      <c r="AH32" s="173">
        <v>729</v>
      </c>
      <c r="AI32" s="173">
        <v>883</v>
      </c>
      <c r="AJ32" s="426"/>
      <c r="AK32" s="426"/>
      <c r="AL32" s="426"/>
    </row>
    <row r="33" spans="1:38" s="2" customFormat="1" ht="7.5" customHeight="1" x14ac:dyDescent="0.15">
      <c r="A33" s="6"/>
      <c r="B33" s="83"/>
      <c r="C33" s="56"/>
      <c r="D33" s="56"/>
      <c r="E33" s="85"/>
      <c r="F33" s="221"/>
      <c r="G33" s="264"/>
      <c r="H33" s="56"/>
      <c r="I33" s="259"/>
      <c r="J33" s="221"/>
      <c r="K33" s="56"/>
      <c r="L33" s="56"/>
      <c r="M33" s="259"/>
      <c r="N33" s="221"/>
      <c r="O33" s="56"/>
      <c r="P33" s="56"/>
      <c r="Q33" s="259"/>
      <c r="R33" s="221"/>
      <c r="S33" s="56"/>
      <c r="T33" s="56"/>
      <c r="U33" s="85"/>
      <c r="V33" s="55"/>
      <c r="W33" s="55"/>
      <c r="X33" s="55"/>
      <c r="Y33" s="55"/>
      <c r="Z33" s="55"/>
      <c r="AA33" s="55"/>
      <c r="AB33" s="55"/>
      <c r="AC33" s="55"/>
      <c r="AD33" s="84"/>
      <c r="AE33" s="51"/>
      <c r="AF33" s="51"/>
      <c r="AG33" s="51"/>
      <c r="AH33" s="51"/>
      <c r="AI33" s="51"/>
      <c r="AJ33" s="55"/>
      <c r="AK33" s="55"/>
      <c r="AL33" s="55"/>
    </row>
    <row r="34" spans="1:38" s="2" customFormat="1" x14ac:dyDescent="0.15">
      <c r="A34" s="296" t="s">
        <v>209</v>
      </c>
      <c r="B34" s="83">
        <v>95</v>
      </c>
      <c r="C34" s="56">
        <v>106</v>
      </c>
      <c r="D34" s="56">
        <v>102</v>
      </c>
      <c r="E34" s="85">
        <v>89</v>
      </c>
      <c r="F34" s="221">
        <v>96</v>
      </c>
      <c r="G34" s="264">
        <v>100</v>
      </c>
      <c r="H34" s="56">
        <v>99</v>
      </c>
      <c r="I34" s="259">
        <v>75</v>
      </c>
      <c r="J34" s="221">
        <v>85</v>
      </c>
      <c r="K34" s="56">
        <v>107</v>
      </c>
      <c r="L34" s="56">
        <v>119</v>
      </c>
      <c r="M34" s="259">
        <v>106</v>
      </c>
      <c r="N34" s="221">
        <v>93</v>
      </c>
      <c r="O34" s="56">
        <v>106</v>
      </c>
      <c r="P34" s="56">
        <v>130</v>
      </c>
      <c r="Q34" s="259">
        <v>159</v>
      </c>
      <c r="R34" s="221">
        <v>135</v>
      </c>
      <c r="S34" s="56">
        <v>147</v>
      </c>
      <c r="T34" s="56">
        <v>217</v>
      </c>
      <c r="U34" s="85">
        <v>213</v>
      </c>
      <c r="V34" s="55"/>
      <c r="W34" s="55"/>
      <c r="X34" s="55"/>
      <c r="Y34" s="55"/>
      <c r="Z34" s="55"/>
      <c r="AA34" s="55"/>
      <c r="AB34" s="55"/>
      <c r="AC34" s="55"/>
      <c r="AD34" s="84"/>
      <c r="AE34" s="51">
        <f>SUM(B34:E34)</f>
        <v>392</v>
      </c>
      <c r="AF34" s="51">
        <f>SUM(F34:I34)</f>
        <v>370</v>
      </c>
      <c r="AG34" s="51">
        <f>SUM(J34:M34)</f>
        <v>417</v>
      </c>
      <c r="AH34" s="51">
        <v>488</v>
      </c>
      <c r="AI34" s="51">
        <v>712</v>
      </c>
      <c r="AJ34" s="55"/>
      <c r="AK34" s="55"/>
      <c r="AL34" s="55"/>
    </row>
    <row r="35" spans="1:38" s="2" customFormat="1" ht="5.25" customHeight="1" x14ac:dyDescent="0.15">
      <c r="A35" s="6"/>
      <c r="B35" s="83"/>
      <c r="C35" s="56"/>
      <c r="D35" s="56"/>
      <c r="E35" s="85"/>
      <c r="F35" s="221"/>
      <c r="G35" s="264"/>
      <c r="H35" s="56"/>
      <c r="I35" s="259"/>
      <c r="J35" s="221"/>
      <c r="K35" s="56"/>
      <c r="L35" s="56"/>
      <c r="M35" s="259"/>
      <c r="N35" s="221"/>
      <c r="O35" s="56"/>
      <c r="P35" s="56"/>
      <c r="Q35" s="259"/>
      <c r="R35" s="221"/>
      <c r="S35" s="56"/>
      <c r="T35" s="56"/>
      <c r="U35" s="85"/>
      <c r="V35" s="55"/>
      <c r="W35" s="55"/>
      <c r="X35" s="55"/>
      <c r="Y35" s="55"/>
      <c r="Z35" s="55"/>
      <c r="AA35" s="55"/>
      <c r="AB35" s="55"/>
      <c r="AC35" s="55"/>
      <c r="AD35" s="84"/>
      <c r="AE35" s="51"/>
      <c r="AF35" s="51"/>
      <c r="AG35" s="51"/>
      <c r="AH35" s="51"/>
      <c r="AI35" s="51"/>
      <c r="AJ35" s="55"/>
      <c r="AK35" s="55"/>
      <c r="AL35" s="55"/>
    </row>
    <row r="36" spans="1:38" s="2" customFormat="1" ht="14" thickBot="1" x14ac:dyDescent="0.2">
      <c r="A36" s="23" t="s">
        <v>18</v>
      </c>
      <c r="B36" s="125">
        <f>SUM(B28:B34)</f>
        <v>631</v>
      </c>
      <c r="C36" s="126">
        <f t="shared" ref="C36:M36" si="3">SUM(C28:C34)</f>
        <v>652</v>
      </c>
      <c r="D36" s="126">
        <f t="shared" si="3"/>
        <v>649</v>
      </c>
      <c r="E36" s="127">
        <f t="shared" si="3"/>
        <v>652</v>
      </c>
      <c r="F36" s="268">
        <f t="shared" si="3"/>
        <v>669</v>
      </c>
      <c r="G36" s="266">
        <f t="shared" si="3"/>
        <v>711</v>
      </c>
      <c r="H36" s="126">
        <f t="shared" si="3"/>
        <v>665</v>
      </c>
      <c r="I36" s="261">
        <f t="shared" si="3"/>
        <v>608</v>
      </c>
      <c r="J36" s="268">
        <f t="shared" si="3"/>
        <v>646</v>
      </c>
      <c r="K36" s="126">
        <f t="shared" si="3"/>
        <v>741</v>
      </c>
      <c r="L36" s="126">
        <f t="shared" si="3"/>
        <v>804</v>
      </c>
      <c r="M36" s="261">
        <f t="shared" si="3"/>
        <v>785</v>
      </c>
      <c r="N36" s="268">
        <v>776</v>
      </c>
      <c r="O36" s="126">
        <v>878</v>
      </c>
      <c r="P36" s="126">
        <v>922</v>
      </c>
      <c r="Q36" s="261">
        <v>957</v>
      </c>
      <c r="R36" s="268">
        <v>912</v>
      </c>
      <c r="S36" s="126">
        <v>988</v>
      </c>
      <c r="T36" s="126">
        <v>1139</v>
      </c>
      <c r="U36" s="127">
        <v>1169</v>
      </c>
      <c r="V36" s="191"/>
      <c r="W36" s="191"/>
      <c r="X36" s="191"/>
      <c r="Y36" s="191"/>
      <c r="Z36" s="191"/>
      <c r="AA36" s="191"/>
      <c r="AB36" s="191"/>
      <c r="AC36" s="191"/>
      <c r="AD36" s="84"/>
      <c r="AE36" s="128">
        <f>SUM(AE28:AE34)</f>
        <v>2584</v>
      </c>
      <c r="AF36" s="128">
        <f>SUM(AF28:AF34)</f>
        <v>2653</v>
      </c>
      <c r="AG36" s="128">
        <f>SUM(AG28:AG34)</f>
        <v>2976</v>
      </c>
      <c r="AH36" s="128">
        <v>3533</v>
      </c>
      <c r="AI36" s="128">
        <v>4208</v>
      </c>
      <c r="AJ36" s="191"/>
      <c r="AK36" s="191"/>
      <c r="AL36" s="191"/>
    </row>
    <row r="37" spans="1:38" x14ac:dyDescent="0.15">
      <c r="Y37" s="178"/>
      <c r="AC37" s="178"/>
      <c r="AJ37" s="178"/>
      <c r="AK37" s="178"/>
      <c r="AL37" s="178"/>
    </row>
  </sheetData>
  <customSheetViews>
    <customSheetView guid="{8A3FF670-BD86-44B8-80D6-F16ECD9AAB7E}" showPageBreaks="1">
      <selection activeCell="D37" sqref="D37"/>
      <pageMargins left="0.7" right="0.7" top="0.75" bottom="0.75" header="0.3" footer="0.3"/>
      <pageSetup scale="79" orientation="landscape" verticalDpi="1200" r:id="rId1"/>
    </customSheetView>
    <customSheetView guid="{3AEE86E9-9A50-484E-B189-6F484AA443A0}" topLeftCell="D1">
      <selection activeCell="P34" sqref="P34"/>
      <pageMargins left="0.7" right="0.7" top="0.75" bottom="0.75" header="0.3" footer="0.3"/>
      <pageSetup scale="79" orientation="landscape" verticalDpi="1200" r:id="rId2"/>
    </customSheetView>
  </customSheetViews>
  <phoneticPr fontId="14" type="noConversion"/>
  <pageMargins left="0.2" right="0.2" top="0.5" bottom="0.5" header="0" footer="0"/>
  <pageSetup scale="32" orientation="portrait" verticalDpi="1200" r:id="rId3"/>
  <ignoredErrors>
    <ignoredError sqref="AE4 AE5:AE7 AF4:AF7 AG4:AG7 AE8:AE10 AG8:AG10 AF8:AF10 AE15:AH15 AE17:AH17 AE19:AH19 AE21:AH21 AE28:AE35 AF28:AF36 AG28:AG36 AJ15:AJ23 AJ6 AL4:AL10 AL15:AL23"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N105"/>
  <sheetViews>
    <sheetView workbookViewId="0">
      <pane xSplit="1" ySplit="4" topLeftCell="X7" activePane="bottomRight" state="frozen"/>
      <selection activeCell="D31" sqref="D31"/>
      <selection pane="topRight" activeCell="D31" sqref="D31"/>
      <selection pane="bottomLeft" activeCell="D31" sqref="D31"/>
      <selection pane="bottomRight" activeCell="AK35" sqref="AK35"/>
    </sheetView>
  </sheetViews>
  <sheetFormatPr baseColWidth="10" defaultColWidth="8.83203125" defaultRowHeight="13" outlineLevelCol="1" x14ac:dyDescent="0.15"/>
  <cols>
    <col min="1" max="1" width="41.5" customWidth="1"/>
    <col min="2" max="9" width="9.1640625" style="271" hidden="1" customWidth="1"/>
    <col min="10" max="10" width="9.1640625" hidden="1" customWidth="1"/>
    <col min="11" max="11" width="9.1640625" style="271" hidden="1" customWidth="1"/>
    <col min="12" max="12" width="9.1640625" hidden="1" customWidth="1"/>
    <col min="13" max="13" width="9.1640625" style="271" hidden="1" customWidth="1"/>
    <col min="14" max="17" width="9.1640625" style="271" hidden="1" customWidth="1" outlineLevel="1"/>
    <col min="18" max="23" width="9.1640625" style="271" customWidth="1" outlineLevel="1"/>
    <col min="24" max="24" width="9.1640625" style="143" customWidth="1" outlineLevel="1"/>
    <col min="25" max="25" width="9.1640625" style="271" customWidth="1" outlineLevel="1"/>
    <col min="26" max="26" width="3.1640625" style="271" customWidth="1" outlineLevel="1"/>
    <col min="27" max="30" width="9.1640625" style="271" customWidth="1" outlineLevel="1"/>
    <col min="31" max="31" width="2.5" customWidth="1"/>
    <col min="32" max="32" width="2.6640625" style="271" customWidth="1"/>
    <col min="33" max="36" width="9.1640625" style="271" customWidth="1"/>
    <col min="38" max="38" width="9.1640625" customWidth="1"/>
    <col min="39" max="39" width="9.1640625" style="271" hidden="1" customWidth="1"/>
    <col min="40" max="40" width="9.1640625" style="271" customWidth="1"/>
  </cols>
  <sheetData>
    <row r="1" spans="1:40" s="320" customFormat="1" ht="14" x14ac:dyDescent="0.15">
      <c r="A1" s="280" t="s">
        <v>0</v>
      </c>
      <c r="X1" s="281"/>
    </row>
    <row r="2" spans="1:40" s="320" customFormat="1" ht="15" thickBot="1" x14ac:dyDescent="0.2">
      <c r="A2" s="280" t="s">
        <v>123</v>
      </c>
      <c r="B2" s="281"/>
      <c r="X2" s="281"/>
    </row>
    <row r="3" spans="1:40" ht="14" thickBot="1" x14ac:dyDescent="0.2">
      <c r="A3" s="13" t="s">
        <v>7</v>
      </c>
      <c r="B3" s="14" t="s">
        <v>8</v>
      </c>
      <c r="C3" s="27" t="s">
        <v>1</v>
      </c>
      <c r="D3" s="27" t="s">
        <v>2</v>
      </c>
      <c r="E3" s="28" t="s">
        <v>19</v>
      </c>
      <c r="F3" s="14" t="s">
        <v>117</v>
      </c>
      <c r="G3" s="27" t="s">
        <v>126</v>
      </c>
      <c r="H3" s="27" t="s">
        <v>135</v>
      </c>
      <c r="I3" s="28" t="s">
        <v>137</v>
      </c>
      <c r="J3" s="354" t="s">
        <v>144</v>
      </c>
      <c r="K3" s="297" t="s">
        <v>148</v>
      </c>
      <c r="L3" s="27" t="s">
        <v>149</v>
      </c>
      <c r="M3" s="28" t="s">
        <v>150</v>
      </c>
      <c r="N3" s="354" t="s">
        <v>218</v>
      </c>
      <c r="O3" s="297" t="s">
        <v>219</v>
      </c>
      <c r="P3" s="269" t="s">
        <v>220</v>
      </c>
      <c r="Q3" s="179" t="s">
        <v>221</v>
      </c>
      <c r="R3" s="354" t="s">
        <v>228</v>
      </c>
      <c r="S3" s="297" t="s">
        <v>229</v>
      </c>
      <c r="T3" s="269" t="s">
        <v>230</v>
      </c>
      <c r="U3" s="179" t="s">
        <v>231</v>
      </c>
      <c r="V3" s="354" t="s">
        <v>244</v>
      </c>
      <c r="W3" s="179" t="s">
        <v>245</v>
      </c>
      <c r="X3" s="1029" t="s">
        <v>246</v>
      </c>
      <c r="Y3" s="179" t="s">
        <v>247</v>
      </c>
      <c r="Z3" s="297"/>
      <c r="AA3" s="354" t="s">
        <v>296</v>
      </c>
      <c r="AB3" s="179" t="s">
        <v>297</v>
      </c>
      <c r="AC3" s="269" t="s">
        <v>298</v>
      </c>
      <c r="AD3" s="179" t="s">
        <v>299</v>
      </c>
      <c r="AF3" s="3"/>
      <c r="AG3" s="473">
        <v>2010</v>
      </c>
      <c r="AH3" s="269">
        <v>2011</v>
      </c>
      <c r="AI3" s="179">
        <v>2012</v>
      </c>
      <c r="AJ3" s="179">
        <v>2013</v>
      </c>
      <c r="AK3" s="698">
        <v>2014</v>
      </c>
      <c r="AL3" s="698">
        <v>2015</v>
      </c>
      <c r="AM3" s="698">
        <v>2016</v>
      </c>
      <c r="AN3" s="698">
        <v>2016</v>
      </c>
    </row>
    <row r="4" spans="1:40" x14ac:dyDescent="0.15">
      <c r="B4" s="40"/>
      <c r="C4" s="343"/>
      <c r="D4" s="343"/>
      <c r="F4" s="40"/>
      <c r="G4" s="343"/>
      <c r="H4" s="343"/>
      <c r="J4" s="355"/>
      <c r="K4" s="178"/>
      <c r="L4" s="343"/>
      <c r="M4" s="439"/>
      <c r="N4" s="355"/>
      <c r="O4" s="178"/>
      <c r="P4" s="343"/>
      <c r="Q4" s="439"/>
      <c r="R4" s="355"/>
      <c r="S4" s="178"/>
      <c r="T4" s="343"/>
      <c r="U4" s="439"/>
      <c r="V4" s="355"/>
      <c r="W4" s="178"/>
      <c r="X4" s="1030"/>
      <c r="Y4" s="439"/>
      <c r="Z4" s="178"/>
      <c r="AA4" s="355"/>
      <c r="AB4" s="178"/>
      <c r="AC4" s="343"/>
      <c r="AD4" s="439"/>
      <c r="AG4" s="496"/>
      <c r="AH4" s="496"/>
      <c r="AI4" s="331"/>
      <c r="AJ4" s="331"/>
      <c r="AK4" s="380"/>
      <c r="AL4" s="380"/>
      <c r="AM4" s="380"/>
      <c r="AN4" s="380"/>
    </row>
    <row r="5" spans="1:40" x14ac:dyDescent="0.15">
      <c r="A5" s="303" t="s">
        <v>9</v>
      </c>
      <c r="B5" s="321">
        <v>1085</v>
      </c>
      <c r="C5" s="344">
        <v>1119</v>
      </c>
      <c r="D5" s="344">
        <v>1120</v>
      </c>
      <c r="E5" s="316">
        <v>1078</v>
      </c>
      <c r="F5" s="321">
        <v>1082</v>
      </c>
      <c r="G5" s="344">
        <v>1121</v>
      </c>
      <c r="H5" s="344">
        <v>1060</v>
      </c>
      <c r="I5" s="316">
        <v>931</v>
      </c>
      <c r="J5" s="356">
        <v>978</v>
      </c>
      <c r="K5" s="319">
        <v>1094</v>
      </c>
      <c r="L5" s="344">
        <v>1170</v>
      </c>
      <c r="M5" s="440">
        <v>1116</v>
      </c>
      <c r="N5" s="356">
        <v>1085</v>
      </c>
      <c r="O5" s="319">
        <v>1188</v>
      </c>
      <c r="P5" s="344">
        <v>1249</v>
      </c>
      <c r="Q5" s="440">
        <v>1293</v>
      </c>
      <c r="R5" s="356">
        <v>1246</v>
      </c>
      <c r="S5" s="319">
        <v>1349</v>
      </c>
      <c r="T5" s="344">
        <v>1515</v>
      </c>
      <c r="U5" s="440">
        <v>1537</v>
      </c>
      <c r="V5" s="356">
        <v>1467</v>
      </c>
      <c r="W5" s="319">
        <v>1506</v>
      </c>
      <c r="X5" s="1031">
        <v>1522</v>
      </c>
      <c r="Y5" s="440">
        <v>1606</v>
      </c>
      <c r="Z5" s="319"/>
      <c r="AA5" s="356">
        <v>2224</v>
      </c>
      <c r="AB5" s="319">
        <v>2365</v>
      </c>
      <c r="AC5" s="344">
        <v>2469</v>
      </c>
      <c r="AD5" s="440">
        <v>2440</v>
      </c>
      <c r="AF5" s="50"/>
      <c r="AG5" s="491">
        <f>+'Revenue by Segment'!AE10</f>
        <v>4402</v>
      </c>
      <c r="AH5" s="491">
        <f>+'Revenue by Segment'!AF10</f>
        <v>4194</v>
      </c>
      <c r="AI5" s="332">
        <f>+'Revenue by Segment'!AG10</f>
        <v>4358</v>
      </c>
      <c r="AJ5" s="332">
        <f>+'Revenue by Segment'!AH10</f>
        <v>4815</v>
      </c>
      <c r="AK5" s="699">
        <v>5647</v>
      </c>
      <c r="AL5" s="699">
        <v>6101</v>
      </c>
      <c r="AM5" s="699"/>
      <c r="AN5" s="699">
        <f>SUM(AA5:AD5)</f>
        <v>9498</v>
      </c>
    </row>
    <row r="6" spans="1:40" x14ac:dyDescent="0.15">
      <c r="A6" s="304"/>
      <c r="B6" s="322"/>
      <c r="C6" s="345"/>
      <c r="D6" s="345"/>
      <c r="E6" s="308"/>
      <c r="F6" s="322"/>
      <c r="G6" s="345"/>
      <c r="H6" s="345"/>
      <c r="I6" s="308"/>
      <c r="J6" s="357"/>
      <c r="K6" s="397"/>
      <c r="L6" s="345"/>
      <c r="M6" s="441"/>
      <c r="N6" s="357"/>
      <c r="O6" s="397"/>
      <c r="P6" s="345"/>
      <c r="Q6" s="441"/>
      <c r="R6" s="357"/>
      <c r="S6" s="397"/>
      <c r="T6" s="345"/>
      <c r="U6" s="441"/>
      <c r="V6" s="357"/>
      <c r="W6" s="397"/>
      <c r="X6" s="906"/>
      <c r="Y6" s="441"/>
      <c r="Z6" s="397"/>
      <c r="AA6" s="357"/>
      <c r="AB6" s="397"/>
      <c r="AC6" s="345"/>
      <c r="AD6" s="441"/>
      <c r="AF6" s="50"/>
      <c r="AG6" s="492"/>
      <c r="AH6" s="492"/>
      <c r="AI6" s="333"/>
      <c r="AJ6" s="333"/>
      <c r="AK6" s="378"/>
      <c r="AL6" s="378"/>
      <c r="AM6" s="378"/>
      <c r="AN6" s="378"/>
    </row>
    <row r="7" spans="1:40" x14ac:dyDescent="0.15">
      <c r="A7" s="303" t="s">
        <v>12</v>
      </c>
      <c r="B7" s="321">
        <v>406</v>
      </c>
      <c r="C7" s="344">
        <v>446</v>
      </c>
      <c r="D7" s="344">
        <v>476</v>
      </c>
      <c r="E7" s="316">
        <v>495</v>
      </c>
      <c r="F7" s="321">
        <v>506</v>
      </c>
      <c r="G7" s="344">
        <v>523</v>
      </c>
      <c r="H7" s="344">
        <v>488</v>
      </c>
      <c r="I7" s="316">
        <v>389</v>
      </c>
      <c r="J7" s="356">
        <v>424</v>
      </c>
      <c r="K7" s="319">
        <v>538</v>
      </c>
      <c r="L7" s="344">
        <v>536</v>
      </c>
      <c r="M7" s="440">
        <v>490</v>
      </c>
      <c r="N7" s="356">
        <v>483</v>
      </c>
      <c r="O7" s="319">
        <v>535</v>
      </c>
      <c r="P7" s="344">
        <v>570</v>
      </c>
      <c r="Q7" s="440">
        <v>589</v>
      </c>
      <c r="R7" s="356">
        <v>585</v>
      </c>
      <c r="S7" s="319">
        <v>638</v>
      </c>
      <c r="T7" s="344">
        <v>713</v>
      </c>
      <c r="U7" s="440">
        <v>704</v>
      </c>
      <c r="V7" s="356">
        <v>704</v>
      </c>
      <c r="W7" s="319">
        <v>724</v>
      </c>
      <c r="X7" s="1031">
        <v>740</v>
      </c>
      <c r="Y7" s="440">
        <v>619</v>
      </c>
      <c r="Z7" s="319"/>
      <c r="AA7" s="356">
        <v>597</v>
      </c>
      <c r="AB7" s="319">
        <v>1099</v>
      </c>
      <c r="AC7" s="344">
        <v>1184</v>
      </c>
      <c r="AD7" s="440">
        <v>1189</v>
      </c>
      <c r="AF7" s="50"/>
      <c r="AG7" s="491">
        <f t="shared" ref="AG7:AG13" si="0">+B7+C7+D7+E7</f>
        <v>1823</v>
      </c>
      <c r="AH7" s="491">
        <f t="shared" ref="AH7:AH13" si="1">+F7+G7+H7+I7</f>
        <v>1906</v>
      </c>
      <c r="AI7" s="332">
        <f t="shared" ref="AI7:AI13" si="2">+J7+K7+L7+M7</f>
        <v>1988</v>
      </c>
      <c r="AJ7" s="332">
        <f t="shared" ref="AJ7:AJ13" si="3">+N7+O7+P7+Q7</f>
        <v>2177</v>
      </c>
      <c r="AK7" s="699">
        <v>2640</v>
      </c>
      <c r="AL7" s="699">
        <v>2787</v>
      </c>
      <c r="AM7" s="699"/>
      <c r="AN7" s="699">
        <f t="shared" ref="AN7:AN13" si="4">SUM(AA7:AD7)</f>
        <v>4069</v>
      </c>
    </row>
    <row r="8" spans="1:40" ht="18" x14ac:dyDescent="0.2">
      <c r="A8" s="305" t="s">
        <v>14</v>
      </c>
      <c r="B8" s="322">
        <v>-12</v>
      </c>
      <c r="C8" s="345">
        <v>-3</v>
      </c>
      <c r="D8" s="345">
        <v>-3</v>
      </c>
      <c r="E8" s="308">
        <v>-3</v>
      </c>
      <c r="F8" s="322">
        <v>-3</v>
      </c>
      <c r="G8" s="345">
        <v>-3</v>
      </c>
      <c r="H8" s="345">
        <v>-15</v>
      </c>
      <c r="I8" s="308">
        <v>-6</v>
      </c>
      <c r="J8" s="357">
        <v>-5</v>
      </c>
      <c r="K8" s="397">
        <v>-9</v>
      </c>
      <c r="L8" s="345">
        <v>-4</v>
      </c>
      <c r="M8" s="441">
        <v>-2</v>
      </c>
      <c r="N8" s="357">
        <v>-3</v>
      </c>
      <c r="O8" s="397">
        <v>-3</v>
      </c>
      <c r="P8" s="345">
        <v>-2</v>
      </c>
      <c r="Q8" s="441">
        <v>-6</v>
      </c>
      <c r="R8" s="357">
        <v>-3</v>
      </c>
      <c r="S8" s="397">
        <v>-3</v>
      </c>
      <c r="T8" s="345">
        <v>-3</v>
      </c>
      <c r="U8" s="441">
        <v>-3</v>
      </c>
      <c r="V8" s="357">
        <v>-3</v>
      </c>
      <c r="W8" s="397">
        <v>-5</v>
      </c>
      <c r="X8" s="906">
        <v>-3</v>
      </c>
      <c r="Y8" s="441">
        <v>-167</v>
      </c>
      <c r="Z8" s="949" t="s">
        <v>263</v>
      </c>
      <c r="AA8" s="357">
        <v>-496</v>
      </c>
      <c r="AB8" s="397">
        <v>-66</v>
      </c>
      <c r="AC8" s="345">
        <v>-64</v>
      </c>
      <c r="AD8" s="441">
        <v>-60</v>
      </c>
      <c r="AF8" s="891"/>
      <c r="AG8" s="492">
        <f t="shared" si="0"/>
        <v>-21</v>
      </c>
      <c r="AH8" s="492">
        <f t="shared" si="1"/>
        <v>-27</v>
      </c>
      <c r="AI8" s="333">
        <f t="shared" si="2"/>
        <v>-20</v>
      </c>
      <c r="AJ8" s="333">
        <f t="shared" si="3"/>
        <v>-14</v>
      </c>
      <c r="AK8" s="700">
        <v>-12</v>
      </c>
      <c r="AL8" s="700">
        <v>-178</v>
      </c>
      <c r="AM8" s="700"/>
      <c r="AN8" s="700">
        <f t="shared" si="4"/>
        <v>-686</v>
      </c>
    </row>
    <row r="9" spans="1:40" ht="18" x14ac:dyDescent="0.2">
      <c r="A9" s="305" t="s">
        <v>15</v>
      </c>
      <c r="B9" s="322">
        <v>4</v>
      </c>
      <c r="C9" s="345">
        <v>-2</v>
      </c>
      <c r="D9" s="345">
        <v>-7</v>
      </c>
      <c r="E9" s="308">
        <v>-7</v>
      </c>
      <c r="F9" s="322">
        <v>-6</v>
      </c>
      <c r="G9" s="345">
        <v>-2</v>
      </c>
      <c r="H9" s="345">
        <v>-4</v>
      </c>
      <c r="I9" s="308">
        <v>-23</v>
      </c>
      <c r="J9" s="357">
        <v>-2</v>
      </c>
      <c r="K9" s="397">
        <v>-1</v>
      </c>
      <c r="L9" s="345">
        <v>0</v>
      </c>
      <c r="M9" s="441">
        <v>-20</v>
      </c>
      <c r="N9" s="357">
        <v>-2</v>
      </c>
      <c r="O9" s="397">
        <v>6</v>
      </c>
      <c r="P9" s="345">
        <v>-7</v>
      </c>
      <c r="Q9" s="441">
        <v>-21</v>
      </c>
      <c r="R9" s="357">
        <v>-23</v>
      </c>
      <c r="S9" s="397">
        <v>-10</v>
      </c>
      <c r="T9" s="345">
        <v>-5</v>
      </c>
      <c r="U9" s="441">
        <v>-5</v>
      </c>
      <c r="V9" s="357">
        <v>-1</v>
      </c>
      <c r="W9" s="397">
        <v>0</v>
      </c>
      <c r="X9" s="906">
        <v>-4</v>
      </c>
      <c r="Y9" s="441">
        <v>-13</v>
      </c>
      <c r="Z9" s="949" t="s">
        <v>264</v>
      </c>
      <c r="AA9" s="357">
        <v>-4</v>
      </c>
      <c r="AB9" s="397">
        <v>-10</v>
      </c>
      <c r="AC9" s="345">
        <v>-3</v>
      </c>
      <c r="AD9" s="441">
        <v>-1</v>
      </c>
      <c r="AF9" s="891"/>
      <c r="AG9" s="492">
        <f t="shared" si="0"/>
        <v>-12</v>
      </c>
      <c r="AH9" s="492">
        <f t="shared" si="1"/>
        <v>-35</v>
      </c>
      <c r="AI9" s="333">
        <f t="shared" si="2"/>
        <v>-23</v>
      </c>
      <c r="AJ9" s="333">
        <f t="shared" si="3"/>
        <v>-24</v>
      </c>
      <c r="AK9" s="700">
        <v>-43</v>
      </c>
      <c r="AL9" s="700">
        <v>-18</v>
      </c>
      <c r="AM9" s="700"/>
      <c r="AN9" s="700">
        <f t="shared" si="4"/>
        <v>-18</v>
      </c>
    </row>
    <row r="10" spans="1:40" s="271" customFormat="1" ht="18" x14ac:dyDescent="0.2">
      <c r="A10" s="305" t="s">
        <v>216</v>
      </c>
      <c r="B10" s="322">
        <v>0</v>
      </c>
      <c r="C10" s="345">
        <v>0</v>
      </c>
      <c r="D10" s="345">
        <v>-1</v>
      </c>
      <c r="E10" s="308">
        <v>0</v>
      </c>
      <c r="F10" s="322">
        <v>0</v>
      </c>
      <c r="G10" s="345">
        <v>0</v>
      </c>
      <c r="H10" s="345">
        <v>-1</v>
      </c>
      <c r="I10" s="308">
        <v>0</v>
      </c>
      <c r="J10" s="357">
        <v>0</v>
      </c>
      <c r="K10" s="397">
        <v>0</v>
      </c>
      <c r="L10" s="345">
        <v>-1</v>
      </c>
      <c r="M10" s="441">
        <v>-1</v>
      </c>
      <c r="N10" s="357">
        <v>-1</v>
      </c>
      <c r="O10" s="397">
        <v>-3</v>
      </c>
      <c r="P10" s="345">
        <v>-1</v>
      </c>
      <c r="Q10" s="441">
        <v>-3</v>
      </c>
      <c r="R10" s="357">
        <v>-3</v>
      </c>
      <c r="S10" s="397">
        <v>-2</v>
      </c>
      <c r="T10" s="345">
        <v>-2</v>
      </c>
      <c r="U10" s="441">
        <v>-3</v>
      </c>
      <c r="V10" s="357">
        <v>-2</v>
      </c>
      <c r="W10" s="397">
        <v>-3</v>
      </c>
      <c r="X10" s="906">
        <v>-3</v>
      </c>
      <c r="Y10" s="441">
        <v>-7</v>
      </c>
      <c r="Z10" s="949" t="s">
        <v>264</v>
      </c>
      <c r="AA10" s="357">
        <v>-15</v>
      </c>
      <c r="AB10" s="397">
        <v>-12</v>
      </c>
      <c r="AC10" s="345">
        <v>-10</v>
      </c>
      <c r="AD10" s="441">
        <v>-12</v>
      </c>
      <c r="AF10" s="891"/>
      <c r="AG10" s="492">
        <f t="shared" si="0"/>
        <v>-1</v>
      </c>
      <c r="AH10" s="492">
        <f t="shared" si="1"/>
        <v>-1</v>
      </c>
      <c r="AI10" s="333">
        <f t="shared" si="2"/>
        <v>-2</v>
      </c>
      <c r="AJ10" s="333">
        <f t="shared" si="3"/>
        <v>-8</v>
      </c>
      <c r="AK10" s="700">
        <v>-10</v>
      </c>
      <c r="AL10" s="700">
        <v>-15</v>
      </c>
      <c r="AM10" s="700"/>
      <c r="AN10" s="700">
        <f t="shared" si="4"/>
        <v>-49</v>
      </c>
    </row>
    <row r="11" spans="1:40" x14ac:dyDescent="0.15">
      <c r="A11" s="412" t="s">
        <v>152</v>
      </c>
      <c r="B11" s="322">
        <v>-9</v>
      </c>
      <c r="C11" s="345">
        <v>-5</v>
      </c>
      <c r="D11" s="345">
        <v>-2</v>
      </c>
      <c r="E11" s="308">
        <v>-3</v>
      </c>
      <c r="F11" s="322">
        <v>-2</v>
      </c>
      <c r="G11" s="345">
        <v>-6</v>
      </c>
      <c r="H11" s="345">
        <v>-5</v>
      </c>
      <c r="I11" s="308">
        <v>-5</v>
      </c>
      <c r="J11" s="357">
        <v>-2</v>
      </c>
      <c r="K11" s="397">
        <v>-3</v>
      </c>
      <c r="L11" s="345">
        <v>-2</v>
      </c>
      <c r="M11" s="441">
        <v>-2</v>
      </c>
      <c r="N11" s="357">
        <v>-2</v>
      </c>
      <c r="O11" s="397">
        <v>-5</v>
      </c>
      <c r="P11" s="345">
        <v>-5</v>
      </c>
      <c r="Q11" s="441">
        <v>-17</v>
      </c>
      <c r="R11" s="357">
        <v>-3</v>
      </c>
      <c r="S11" s="397">
        <v>-2</v>
      </c>
      <c r="T11" s="345">
        <v>-2</v>
      </c>
      <c r="U11" s="441">
        <v>-1</v>
      </c>
      <c r="V11" s="357">
        <v>-1</v>
      </c>
      <c r="W11" s="397">
        <v>-2</v>
      </c>
      <c r="X11" s="906">
        <v>2</v>
      </c>
      <c r="Y11" s="441">
        <v>0</v>
      </c>
      <c r="Z11" s="397"/>
      <c r="AA11" s="357">
        <v>0</v>
      </c>
      <c r="AB11" s="397">
        <v>4</v>
      </c>
      <c r="AC11" s="345">
        <v>14</v>
      </c>
      <c r="AD11" s="441">
        <v>14</v>
      </c>
      <c r="AF11" s="50"/>
      <c r="AG11" s="492">
        <f t="shared" si="0"/>
        <v>-19</v>
      </c>
      <c r="AH11" s="492">
        <f t="shared" si="1"/>
        <v>-18</v>
      </c>
      <c r="AI11" s="333">
        <f t="shared" si="2"/>
        <v>-9</v>
      </c>
      <c r="AJ11" s="333">
        <f t="shared" si="3"/>
        <v>-29</v>
      </c>
      <c r="AK11" s="700">
        <v>-8</v>
      </c>
      <c r="AL11" s="700">
        <v>-1</v>
      </c>
      <c r="AM11" s="700"/>
      <c r="AN11" s="700">
        <f t="shared" si="4"/>
        <v>32</v>
      </c>
    </row>
    <row r="12" spans="1:40" x14ac:dyDescent="0.15">
      <c r="A12" s="412" t="s">
        <v>153</v>
      </c>
      <c r="B12" s="322">
        <v>0</v>
      </c>
      <c r="C12" s="345">
        <v>0</v>
      </c>
      <c r="D12" s="345">
        <v>0</v>
      </c>
      <c r="E12" s="308">
        <v>0</v>
      </c>
      <c r="F12" s="322">
        <v>0</v>
      </c>
      <c r="G12" s="345">
        <v>0</v>
      </c>
      <c r="H12" s="345">
        <v>0</v>
      </c>
      <c r="I12" s="308">
        <v>0</v>
      </c>
      <c r="J12" s="357">
        <v>0</v>
      </c>
      <c r="K12" s="397">
        <v>46</v>
      </c>
      <c r="L12" s="345">
        <v>0</v>
      </c>
      <c r="M12" s="467">
        <v>0</v>
      </c>
      <c r="N12" s="357">
        <v>-46</v>
      </c>
      <c r="O12" s="397">
        <v>0</v>
      </c>
      <c r="P12" s="345">
        <v>0</v>
      </c>
      <c r="Q12" s="467">
        <v>0</v>
      </c>
      <c r="R12" s="357">
        <v>0</v>
      </c>
      <c r="S12" s="428">
        <v>0</v>
      </c>
      <c r="T12" s="345">
        <v>0</v>
      </c>
      <c r="U12" s="441">
        <f>+AK12-R12-S12-T12</f>
        <v>0</v>
      </c>
      <c r="V12" s="357">
        <v>0</v>
      </c>
      <c r="W12" s="878">
        <v>0</v>
      </c>
      <c r="X12" s="906">
        <v>0</v>
      </c>
      <c r="Y12" s="333">
        <v>0</v>
      </c>
      <c r="Z12" s="397"/>
      <c r="AA12" s="357">
        <v>0</v>
      </c>
      <c r="AB12" s="878">
        <v>0</v>
      </c>
      <c r="AC12" s="345">
        <v>0</v>
      </c>
      <c r="AD12" s="333">
        <v>0</v>
      </c>
      <c r="AF12" s="50"/>
      <c r="AG12" s="492">
        <f t="shared" si="0"/>
        <v>0</v>
      </c>
      <c r="AH12" s="492">
        <f t="shared" si="1"/>
        <v>0</v>
      </c>
      <c r="AI12" s="333">
        <f t="shared" si="2"/>
        <v>46</v>
      </c>
      <c r="AJ12" s="333">
        <f t="shared" si="3"/>
        <v>-46</v>
      </c>
      <c r="AK12" s="492">
        <v>0</v>
      </c>
      <c r="AL12" s="492">
        <v>0</v>
      </c>
      <c r="AM12" s="492"/>
      <c r="AN12" s="492">
        <f t="shared" si="4"/>
        <v>0</v>
      </c>
    </row>
    <row r="13" spans="1:40" ht="14" thickBot="1" x14ac:dyDescent="0.2">
      <c r="A13" s="413" t="s">
        <v>13</v>
      </c>
      <c r="B13" s="323">
        <f t="shared" ref="B13:J13" si="5">B7-SUM(B8:B12)</f>
        <v>423</v>
      </c>
      <c r="C13" s="346">
        <f t="shared" si="5"/>
        <v>456</v>
      </c>
      <c r="D13" s="346">
        <f t="shared" si="5"/>
        <v>489</v>
      </c>
      <c r="E13" s="317">
        <f t="shared" si="5"/>
        <v>508</v>
      </c>
      <c r="F13" s="323">
        <f t="shared" si="5"/>
        <v>517</v>
      </c>
      <c r="G13" s="346">
        <f t="shared" si="5"/>
        <v>534</v>
      </c>
      <c r="H13" s="346">
        <f t="shared" si="5"/>
        <v>513</v>
      </c>
      <c r="I13" s="317">
        <f t="shared" si="5"/>
        <v>423</v>
      </c>
      <c r="J13" s="358">
        <f t="shared" si="5"/>
        <v>433</v>
      </c>
      <c r="K13" s="317">
        <v>505</v>
      </c>
      <c r="L13" s="346">
        <f>L7-SUM(L8:L12)</f>
        <v>543</v>
      </c>
      <c r="M13" s="442">
        <f>M7-SUM(M8:M12)</f>
        <v>515</v>
      </c>
      <c r="N13" s="358">
        <f>N7-SUM(N8:N12)</f>
        <v>537</v>
      </c>
      <c r="O13" s="346">
        <f>O7-SUM(O8:O12)</f>
        <v>540</v>
      </c>
      <c r="P13" s="346">
        <f>P7-SUM(P8:P12)</f>
        <v>585</v>
      </c>
      <c r="Q13" s="442">
        <v>636</v>
      </c>
      <c r="R13" s="358">
        <v>617</v>
      </c>
      <c r="S13" s="691">
        <v>655</v>
      </c>
      <c r="T13" s="346">
        <v>725</v>
      </c>
      <c r="U13" s="442">
        <v>716</v>
      </c>
      <c r="V13" s="358">
        <v>711</v>
      </c>
      <c r="W13" s="691">
        <v>734</v>
      </c>
      <c r="X13" s="1032">
        <v>748</v>
      </c>
      <c r="Y13" s="442">
        <v>806</v>
      </c>
      <c r="Z13" s="317"/>
      <c r="AA13" s="358">
        <v>1112</v>
      </c>
      <c r="AB13" s="691">
        <v>1183</v>
      </c>
      <c r="AC13" s="346">
        <v>1247</v>
      </c>
      <c r="AD13" s="442">
        <v>1248</v>
      </c>
      <c r="AF13" s="50"/>
      <c r="AG13" s="493">
        <f t="shared" si="0"/>
        <v>1876</v>
      </c>
      <c r="AH13" s="493">
        <f t="shared" si="1"/>
        <v>1987</v>
      </c>
      <c r="AI13" s="334">
        <f t="shared" si="2"/>
        <v>1996</v>
      </c>
      <c r="AJ13" s="334">
        <f t="shared" si="3"/>
        <v>2298</v>
      </c>
      <c r="AK13" s="703">
        <v>2713</v>
      </c>
      <c r="AL13" s="703">
        <v>2999</v>
      </c>
      <c r="AM13" s="703"/>
      <c r="AN13" s="703">
        <f t="shared" si="4"/>
        <v>4790</v>
      </c>
    </row>
    <row r="14" spans="1:40" ht="6" customHeight="1" thickTop="1" x14ac:dyDescent="0.15">
      <c r="A14" s="890"/>
      <c r="B14" s="324"/>
      <c r="C14" s="347"/>
      <c r="D14" s="347"/>
      <c r="E14" s="312"/>
      <c r="F14" s="324"/>
      <c r="G14" s="347"/>
      <c r="H14" s="347"/>
      <c r="I14" s="312"/>
      <c r="J14" s="359"/>
      <c r="K14" s="312"/>
      <c r="L14" s="347"/>
      <c r="M14" s="443"/>
      <c r="N14" s="359"/>
      <c r="O14" s="312"/>
      <c r="P14" s="347"/>
      <c r="Q14" s="443"/>
      <c r="R14" s="359"/>
      <c r="S14" s="312"/>
      <c r="T14" s="347"/>
      <c r="U14" s="443"/>
      <c r="V14" s="359"/>
      <c r="W14" s="312"/>
      <c r="X14" s="1033"/>
      <c r="Y14" s="443"/>
      <c r="Z14" s="312"/>
      <c r="AA14" s="359"/>
      <c r="AB14" s="312"/>
      <c r="AC14" s="347"/>
      <c r="AD14" s="443"/>
      <c r="AG14" s="495"/>
      <c r="AH14" s="495"/>
      <c r="AI14" s="335"/>
      <c r="AJ14" s="335"/>
      <c r="AK14" s="700"/>
      <c r="AL14" s="700"/>
      <c r="AM14" s="700"/>
      <c r="AN14" s="700"/>
    </row>
    <row r="15" spans="1:40" x14ac:dyDescent="0.15">
      <c r="A15" s="413" t="s">
        <v>154</v>
      </c>
      <c r="B15" s="325">
        <f t="shared" ref="B15:Y15" si="6">B7/B5</f>
        <v>0.37419354838709679</v>
      </c>
      <c r="C15" s="348">
        <f t="shared" si="6"/>
        <v>0.39857015192135836</v>
      </c>
      <c r="D15" s="348">
        <f t="shared" si="6"/>
        <v>0.42499999999999999</v>
      </c>
      <c r="E15" s="309">
        <f t="shared" si="6"/>
        <v>0.45918367346938777</v>
      </c>
      <c r="F15" s="325">
        <f t="shared" si="6"/>
        <v>0.46765249537892789</v>
      </c>
      <c r="G15" s="348">
        <f t="shared" si="6"/>
        <v>0.46654772524531668</v>
      </c>
      <c r="H15" s="348">
        <f t="shared" si="6"/>
        <v>0.46037735849056605</v>
      </c>
      <c r="I15" s="309">
        <f t="shared" si="6"/>
        <v>0.41783029001074112</v>
      </c>
      <c r="J15" s="325">
        <f t="shared" si="6"/>
        <v>0.43353783231083842</v>
      </c>
      <c r="K15" s="348">
        <f t="shared" si="6"/>
        <v>0.49177330895795246</v>
      </c>
      <c r="L15" s="348">
        <f t="shared" si="6"/>
        <v>0.4581196581196581</v>
      </c>
      <c r="M15" s="444">
        <f t="shared" si="6"/>
        <v>0.43906810035842292</v>
      </c>
      <c r="N15" s="325">
        <f t="shared" si="6"/>
        <v>0.44516129032258067</v>
      </c>
      <c r="O15" s="348">
        <f t="shared" si="6"/>
        <v>0.45033670033670031</v>
      </c>
      <c r="P15" s="348">
        <f t="shared" si="6"/>
        <v>0.45636509207365894</v>
      </c>
      <c r="Q15" s="444">
        <f t="shared" si="6"/>
        <v>0.45552977571539055</v>
      </c>
      <c r="R15" s="325">
        <f t="shared" si="6"/>
        <v>0.4695024077046549</v>
      </c>
      <c r="S15" s="692">
        <f t="shared" si="6"/>
        <v>0.47294292068198668</v>
      </c>
      <c r="T15" s="348">
        <f t="shared" si="6"/>
        <v>0.47062706270627064</v>
      </c>
      <c r="U15" s="444">
        <f t="shared" si="6"/>
        <v>0.45803513337670787</v>
      </c>
      <c r="V15" s="325">
        <f t="shared" si="6"/>
        <v>0.47989093387866394</v>
      </c>
      <c r="W15" s="692">
        <f t="shared" si="6"/>
        <v>0.4807436918990704</v>
      </c>
      <c r="X15" s="1034">
        <f t="shared" si="6"/>
        <v>0.48620236530880423</v>
      </c>
      <c r="Y15" s="444">
        <f t="shared" si="6"/>
        <v>0.38542963885429637</v>
      </c>
      <c r="Z15" s="309"/>
      <c r="AA15" s="325">
        <f t="shared" ref="AA15:AC15" si="7">AA7/AA5</f>
        <v>0.26843525179856115</v>
      </c>
      <c r="AB15" s="692">
        <f t="shared" si="7"/>
        <v>0.46469344608879493</v>
      </c>
      <c r="AC15" s="692">
        <f t="shared" si="7"/>
        <v>0.4795463750506278</v>
      </c>
      <c r="AD15" s="444">
        <f t="shared" ref="AD15" si="8">AD7/AD5</f>
        <v>0.48729508196721311</v>
      </c>
      <c r="AG15" s="497">
        <f t="shared" ref="AG15:AL15" si="9">AG7/AG5</f>
        <v>0.41412994093593819</v>
      </c>
      <c r="AH15" s="497">
        <f t="shared" si="9"/>
        <v>0.45445875059608964</v>
      </c>
      <c r="AI15" s="336">
        <f t="shared" si="9"/>
        <v>0.45617255621844882</v>
      </c>
      <c r="AJ15" s="336">
        <f t="shared" si="9"/>
        <v>0.45212876427829701</v>
      </c>
      <c r="AK15" s="704">
        <f t="shared" si="9"/>
        <v>0.4675048698423942</v>
      </c>
      <c r="AL15" s="704">
        <f t="shared" si="9"/>
        <v>0.45681035895754796</v>
      </c>
      <c r="AM15" s="704"/>
      <c r="AN15" s="704">
        <f t="shared" ref="AN15" si="10">AN7/AN5</f>
        <v>0.42840598020635923</v>
      </c>
    </row>
    <row r="16" spans="1:40" x14ac:dyDescent="0.15">
      <c r="A16" s="890"/>
      <c r="B16" s="326"/>
      <c r="C16" s="349"/>
      <c r="D16" s="349"/>
      <c r="E16" s="314"/>
      <c r="F16" s="326"/>
      <c r="G16" s="349"/>
      <c r="H16" s="349"/>
      <c r="I16" s="314"/>
      <c r="J16" s="326"/>
      <c r="K16" s="349"/>
      <c r="L16" s="349"/>
      <c r="M16" s="445"/>
      <c r="N16" s="326"/>
      <c r="O16" s="349"/>
      <c r="P16" s="349"/>
      <c r="Q16" s="445"/>
      <c r="R16" s="326"/>
      <c r="S16" s="693"/>
      <c r="T16" s="349"/>
      <c r="U16" s="445"/>
      <c r="V16" s="326"/>
      <c r="W16" s="693"/>
      <c r="X16" s="1035"/>
      <c r="Y16" s="445"/>
      <c r="Z16" s="314"/>
      <c r="AA16" s="326"/>
      <c r="AB16" s="693"/>
      <c r="AC16" s="692"/>
      <c r="AD16" s="445"/>
      <c r="AG16" s="498"/>
      <c r="AH16" s="498"/>
      <c r="AI16" s="337"/>
      <c r="AJ16" s="337"/>
      <c r="AK16" s="700"/>
      <c r="AL16" s="700"/>
      <c r="AM16" s="700"/>
      <c r="AN16" s="700"/>
    </row>
    <row r="17" spans="1:40" x14ac:dyDescent="0.15">
      <c r="A17" s="413" t="s">
        <v>155</v>
      </c>
      <c r="B17" s="325">
        <f t="shared" ref="B17:Y17" si="11">B13/B5</f>
        <v>0.38986175115207372</v>
      </c>
      <c r="C17" s="348">
        <f t="shared" si="11"/>
        <v>0.40750670241286863</v>
      </c>
      <c r="D17" s="348">
        <f t="shared" si="11"/>
        <v>0.43660714285714286</v>
      </c>
      <c r="E17" s="309">
        <f t="shared" si="11"/>
        <v>0.4712430426716141</v>
      </c>
      <c r="F17" s="325">
        <f t="shared" si="11"/>
        <v>0.47781885397412199</v>
      </c>
      <c r="G17" s="348">
        <f t="shared" si="11"/>
        <v>0.47636039250669043</v>
      </c>
      <c r="H17" s="348">
        <f t="shared" si="11"/>
        <v>0.4839622641509434</v>
      </c>
      <c r="I17" s="309">
        <f t="shared" si="11"/>
        <v>0.45435016111707843</v>
      </c>
      <c r="J17" s="325">
        <f t="shared" si="11"/>
        <v>0.44274028629856849</v>
      </c>
      <c r="K17" s="348">
        <f t="shared" si="11"/>
        <v>0.46160877513711152</v>
      </c>
      <c r="L17" s="348">
        <f t="shared" si="11"/>
        <v>0.46410256410256412</v>
      </c>
      <c r="M17" s="444">
        <f t="shared" si="11"/>
        <v>0.46146953405017921</v>
      </c>
      <c r="N17" s="325">
        <f t="shared" si="11"/>
        <v>0.49493087557603688</v>
      </c>
      <c r="O17" s="348">
        <f t="shared" si="11"/>
        <v>0.45454545454545453</v>
      </c>
      <c r="P17" s="348">
        <f t="shared" si="11"/>
        <v>0.46837469975980783</v>
      </c>
      <c r="Q17" s="444">
        <f t="shared" si="11"/>
        <v>0.49187935034802782</v>
      </c>
      <c r="R17" s="325">
        <f t="shared" si="11"/>
        <v>0.49518459069020865</v>
      </c>
      <c r="S17" s="692">
        <f t="shared" si="11"/>
        <v>0.4855448480355819</v>
      </c>
      <c r="T17" s="348">
        <f t="shared" si="11"/>
        <v>0.47854785478547857</v>
      </c>
      <c r="U17" s="444">
        <f t="shared" si="11"/>
        <v>0.46584255042290174</v>
      </c>
      <c r="V17" s="325">
        <f t="shared" si="11"/>
        <v>0.48466257668711654</v>
      </c>
      <c r="W17" s="692">
        <f t="shared" si="11"/>
        <v>0.48738379814077026</v>
      </c>
      <c r="X17" s="1034">
        <f t="shared" si="11"/>
        <v>0.49145860709592643</v>
      </c>
      <c r="Y17" s="444">
        <f t="shared" si="11"/>
        <v>0.50186799501867996</v>
      </c>
      <c r="Z17" s="309"/>
      <c r="AA17" s="325">
        <f t="shared" ref="AA17:AC17" si="12">AA13/AA5</f>
        <v>0.5</v>
      </c>
      <c r="AB17" s="692">
        <f t="shared" si="12"/>
        <v>0.50021141649048628</v>
      </c>
      <c r="AC17" s="692">
        <f t="shared" si="12"/>
        <v>0.50506277845281489</v>
      </c>
      <c r="AD17" s="444">
        <f t="shared" ref="AD17" si="13">AD13/AD5</f>
        <v>0.51147540983606554</v>
      </c>
      <c r="AG17" s="497">
        <f t="shared" ref="AG17:AL17" si="14">AG13/AG5</f>
        <v>0.42616992276238075</v>
      </c>
      <c r="AH17" s="497">
        <f t="shared" si="14"/>
        <v>0.47377205531711969</v>
      </c>
      <c r="AI17" s="336">
        <f t="shared" si="14"/>
        <v>0.45800826067003214</v>
      </c>
      <c r="AJ17" s="336">
        <f t="shared" si="14"/>
        <v>0.47725856697819313</v>
      </c>
      <c r="AK17" s="704">
        <f t="shared" si="14"/>
        <v>0.48043208783424829</v>
      </c>
      <c r="AL17" s="704">
        <f t="shared" si="14"/>
        <v>0.49155876085887562</v>
      </c>
      <c r="AM17" s="704"/>
      <c r="AN17" s="704">
        <f t="shared" ref="AN17" si="15">AN13/AN5</f>
        <v>0.50431669825226366</v>
      </c>
    </row>
    <row r="18" spans="1:40" ht="6" customHeight="1" x14ac:dyDescent="0.15">
      <c r="A18" s="890"/>
      <c r="B18" s="324"/>
      <c r="C18" s="347"/>
      <c r="D18" s="347"/>
      <c r="E18" s="311"/>
      <c r="F18" s="324"/>
      <c r="G18" s="347"/>
      <c r="H18" s="347"/>
      <c r="I18" s="311"/>
      <c r="J18" s="324"/>
      <c r="K18" s="347"/>
      <c r="L18" s="347"/>
      <c r="M18" s="443"/>
      <c r="N18" s="324"/>
      <c r="O18" s="347"/>
      <c r="P18" s="347"/>
      <c r="Q18" s="443"/>
      <c r="R18" s="324"/>
      <c r="S18" s="694"/>
      <c r="T18" s="347"/>
      <c r="U18" s="443"/>
      <c r="V18" s="324"/>
      <c r="W18" s="694"/>
      <c r="X18" s="1033"/>
      <c r="Y18" s="443"/>
      <c r="Z18" s="312"/>
      <c r="AA18" s="324"/>
      <c r="AB18" s="694"/>
      <c r="AC18" s="347"/>
      <c r="AD18" s="443"/>
      <c r="AG18" s="495"/>
      <c r="AH18" s="495"/>
      <c r="AI18" s="335"/>
      <c r="AJ18" s="335"/>
      <c r="AK18" s="700"/>
      <c r="AL18" s="700"/>
      <c r="AM18" s="700"/>
      <c r="AN18" s="700"/>
    </row>
    <row r="19" spans="1:40" x14ac:dyDescent="0.15">
      <c r="A19" s="412" t="s">
        <v>156</v>
      </c>
      <c r="B19" s="322">
        <v>-151</v>
      </c>
      <c r="C19" s="345">
        <v>-133</v>
      </c>
      <c r="D19" s="345">
        <v>-146</v>
      </c>
      <c r="E19" s="308">
        <v>-138</v>
      </c>
      <c r="F19" s="322">
        <v>-154</v>
      </c>
      <c r="G19" s="345">
        <v>-165</v>
      </c>
      <c r="H19" s="345">
        <v>-165</v>
      </c>
      <c r="I19" s="308">
        <v>-151</v>
      </c>
      <c r="J19" s="357">
        <v>-148</v>
      </c>
      <c r="K19" s="397">
        <v>-156</v>
      </c>
      <c r="L19" s="345">
        <v>-153</v>
      </c>
      <c r="M19" s="441">
        <v>-171</v>
      </c>
      <c r="N19" s="357">
        <v>-153</v>
      </c>
      <c r="O19" s="397">
        <v>-155</v>
      </c>
      <c r="P19" s="345">
        <v>-163</v>
      </c>
      <c r="Q19" s="441">
        <v>-168</v>
      </c>
      <c r="R19" s="357">
        <v>-189</v>
      </c>
      <c r="S19" s="397">
        <v>-180</v>
      </c>
      <c r="T19" s="345">
        <v>-196</v>
      </c>
      <c r="U19" s="441">
        <v>-198</v>
      </c>
      <c r="V19" s="357">
        <v>-199</v>
      </c>
      <c r="W19" s="397">
        <v>-195</v>
      </c>
      <c r="X19" s="906">
        <v>-178</v>
      </c>
      <c r="Y19" s="441">
        <v>-318</v>
      </c>
      <c r="Z19" s="397"/>
      <c r="AA19" s="357">
        <v>-403</v>
      </c>
      <c r="AB19" s="397">
        <v>-416</v>
      </c>
      <c r="AC19" s="345">
        <v>-379</v>
      </c>
      <c r="AD19" s="441">
        <v>-362</v>
      </c>
      <c r="AF19" s="50"/>
      <c r="AG19" s="492">
        <f>+B19+C19+D19+E19</f>
        <v>-568</v>
      </c>
      <c r="AH19" s="492">
        <f>+F19+G19+H19+I19</f>
        <v>-635</v>
      </c>
      <c r="AI19" s="333">
        <f>+J19+K19+L19+M19</f>
        <v>-628</v>
      </c>
      <c r="AJ19" s="333">
        <f t="shared" ref="AJ19:AJ28" si="16">+N19+O19+P19+Q19</f>
        <v>-639</v>
      </c>
      <c r="AK19" s="700">
        <v>-763</v>
      </c>
      <c r="AL19" s="700">
        <v>-890</v>
      </c>
      <c r="AM19" s="700"/>
      <c r="AN19" s="700">
        <f t="shared" ref="AN19:AN23" si="17">SUM(AA19:AD19)</f>
        <v>-1560</v>
      </c>
    </row>
    <row r="20" spans="1:40" ht="18" x14ac:dyDescent="0.2">
      <c r="A20" s="889" t="s">
        <v>15</v>
      </c>
      <c r="B20" s="322">
        <v>-1</v>
      </c>
      <c r="C20" s="345">
        <v>2</v>
      </c>
      <c r="D20" s="345">
        <v>7</v>
      </c>
      <c r="E20" s="308">
        <v>-1</v>
      </c>
      <c r="F20" s="322">
        <v>0</v>
      </c>
      <c r="G20" s="345">
        <v>-3</v>
      </c>
      <c r="H20" s="345">
        <v>-1</v>
      </c>
      <c r="I20" s="308">
        <v>-18</v>
      </c>
      <c r="J20" s="357">
        <v>0</v>
      </c>
      <c r="K20" s="397">
        <v>1</v>
      </c>
      <c r="L20" s="345">
        <v>0</v>
      </c>
      <c r="M20" s="441">
        <v>-23</v>
      </c>
      <c r="N20" s="357">
        <v>0</v>
      </c>
      <c r="O20" s="397">
        <v>0</v>
      </c>
      <c r="P20" s="345">
        <v>0</v>
      </c>
      <c r="Q20" s="441">
        <v>1</v>
      </c>
      <c r="R20" s="357">
        <v>-9</v>
      </c>
      <c r="S20" s="397">
        <v>4</v>
      </c>
      <c r="T20" s="345">
        <v>0</v>
      </c>
      <c r="U20" s="441">
        <v>-4</v>
      </c>
      <c r="V20" s="357">
        <v>-8</v>
      </c>
      <c r="W20" s="397">
        <v>-5</v>
      </c>
      <c r="X20" s="906">
        <v>1</v>
      </c>
      <c r="Y20" s="441">
        <v>-79</v>
      </c>
      <c r="Z20" s="949" t="s">
        <v>264</v>
      </c>
      <c r="AA20" s="357">
        <v>-11</v>
      </c>
      <c r="AB20" s="397">
        <v>-32</v>
      </c>
      <c r="AC20" s="345">
        <v>0</v>
      </c>
      <c r="AD20" s="441">
        <v>2</v>
      </c>
      <c r="AF20" s="50"/>
      <c r="AG20" s="492">
        <f>+B20+C20+D20+E20</f>
        <v>7</v>
      </c>
      <c r="AH20" s="492">
        <f>+F20+G20+H20+I20</f>
        <v>-22</v>
      </c>
      <c r="AI20" s="333">
        <f>+J20+K20+L20+M20</f>
        <v>-22</v>
      </c>
      <c r="AJ20" s="333">
        <f t="shared" si="16"/>
        <v>1</v>
      </c>
      <c r="AK20" s="700">
        <v>-9</v>
      </c>
      <c r="AL20" s="700">
        <v>-91</v>
      </c>
      <c r="AM20" s="700"/>
      <c r="AN20" s="700">
        <f t="shared" si="17"/>
        <v>-41</v>
      </c>
    </row>
    <row r="21" spans="1:40" s="271" customFormat="1" ht="18" x14ac:dyDescent="0.2">
      <c r="A21" s="889" t="s">
        <v>216</v>
      </c>
      <c r="B21" s="322">
        <v>0</v>
      </c>
      <c r="C21" s="345">
        <v>0</v>
      </c>
      <c r="D21" s="345">
        <v>0</v>
      </c>
      <c r="E21" s="308">
        <v>0</v>
      </c>
      <c r="F21" s="322">
        <v>-1</v>
      </c>
      <c r="G21" s="345">
        <v>0</v>
      </c>
      <c r="H21" s="345">
        <v>0</v>
      </c>
      <c r="I21" s="308">
        <v>-1</v>
      </c>
      <c r="J21" s="357">
        <v>-1</v>
      </c>
      <c r="K21" s="397">
        <v>-1</v>
      </c>
      <c r="L21" s="345">
        <v>-1</v>
      </c>
      <c r="M21" s="441">
        <v>-2</v>
      </c>
      <c r="N21" s="357">
        <v>-3</v>
      </c>
      <c r="O21" s="397">
        <v>-2</v>
      </c>
      <c r="P21" s="345">
        <v>-3</v>
      </c>
      <c r="Q21" s="441">
        <v>-5</v>
      </c>
      <c r="R21" s="357">
        <v>-3</v>
      </c>
      <c r="S21" s="397">
        <v>-5</v>
      </c>
      <c r="T21" s="345">
        <v>-5</v>
      </c>
      <c r="U21" s="441">
        <v>-7</v>
      </c>
      <c r="V21" s="357">
        <v>-8</v>
      </c>
      <c r="W21" s="397">
        <v>-9</v>
      </c>
      <c r="X21" s="906">
        <v>-7</v>
      </c>
      <c r="Y21" s="441">
        <v>-21</v>
      </c>
      <c r="Z21" s="949" t="s">
        <v>264</v>
      </c>
      <c r="AA21" s="357">
        <v>-32</v>
      </c>
      <c r="AB21" s="397">
        <v>-30</v>
      </c>
      <c r="AC21" s="345">
        <v>-29</v>
      </c>
      <c r="AD21" s="441">
        <v>-32</v>
      </c>
      <c r="AF21" s="50"/>
      <c r="AG21" s="492">
        <f>+B21+C21+D21+E21</f>
        <v>0</v>
      </c>
      <c r="AH21" s="492">
        <f>+F21+G21+H21+I21</f>
        <v>-2</v>
      </c>
      <c r="AI21" s="333">
        <f>+J21+K21+L21+M21</f>
        <v>-5</v>
      </c>
      <c r="AJ21" s="333">
        <f t="shared" si="16"/>
        <v>-13</v>
      </c>
      <c r="AK21" s="700">
        <v>-20</v>
      </c>
      <c r="AL21" s="700">
        <v>-45</v>
      </c>
      <c r="AM21" s="700"/>
      <c r="AN21" s="700">
        <f t="shared" si="17"/>
        <v>-123</v>
      </c>
    </row>
    <row r="22" spans="1:40" x14ac:dyDescent="0.15">
      <c r="A22" s="889" t="s">
        <v>152</v>
      </c>
      <c r="B22" s="322">
        <v>-2</v>
      </c>
      <c r="C22" s="345">
        <v>1</v>
      </c>
      <c r="D22" s="345">
        <v>-1</v>
      </c>
      <c r="E22" s="308">
        <v>1</v>
      </c>
      <c r="F22" s="322">
        <v>0</v>
      </c>
      <c r="G22" s="345">
        <v>-2</v>
      </c>
      <c r="H22" s="345">
        <v>0</v>
      </c>
      <c r="I22" s="308">
        <v>0</v>
      </c>
      <c r="J22" s="357">
        <v>-2</v>
      </c>
      <c r="K22" s="397">
        <v>-6</v>
      </c>
      <c r="L22" s="345">
        <v>-3</v>
      </c>
      <c r="M22" s="441">
        <v>-1</v>
      </c>
      <c r="N22" s="357">
        <v>-1</v>
      </c>
      <c r="O22" s="397">
        <v>-1</v>
      </c>
      <c r="P22" s="345">
        <v>0</v>
      </c>
      <c r="Q22" s="441">
        <v>-1</v>
      </c>
      <c r="R22" s="357">
        <v>-1</v>
      </c>
      <c r="S22" s="428">
        <v>0</v>
      </c>
      <c r="T22" s="345">
        <v>0</v>
      </c>
      <c r="U22" s="441">
        <v>0</v>
      </c>
      <c r="V22" s="357">
        <v>0</v>
      </c>
      <c r="W22" s="878">
        <v>0</v>
      </c>
      <c r="X22" s="906">
        <v>0</v>
      </c>
      <c r="Y22" s="333">
        <v>1</v>
      </c>
      <c r="Z22" s="397"/>
      <c r="AA22" s="357">
        <v>0</v>
      </c>
      <c r="AB22" s="878">
        <v>1</v>
      </c>
      <c r="AC22" s="345">
        <v>0</v>
      </c>
      <c r="AD22" s="333">
        <v>-1</v>
      </c>
      <c r="AF22" s="50"/>
      <c r="AG22" s="492">
        <f>+B22+C22+D22+E22</f>
        <v>-1</v>
      </c>
      <c r="AH22" s="492">
        <f>+F22+G22+H22+I22</f>
        <v>-2</v>
      </c>
      <c r="AI22" s="333">
        <f>+J22+K22+L22+M22</f>
        <v>-12</v>
      </c>
      <c r="AJ22" s="333">
        <f t="shared" si="16"/>
        <v>-3</v>
      </c>
      <c r="AK22" s="700">
        <v>-1</v>
      </c>
      <c r="AL22" s="700">
        <v>1</v>
      </c>
      <c r="AM22" s="700"/>
      <c r="AN22" s="492">
        <f t="shared" si="17"/>
        <v>0</v>
      </c>
    </row>
    <row r="23" spans="1:40" ht="14" thickBot="1" x14ac:dyDescent="0.2">
      <c r="A23" s="412" t="s">
        <v>157</v>
      </c>
      <c r="B23" s="327">
        <f t="shared" ref="B23:P23" si="18">B19-SUM(B20:B22)</f>
        <v>-148</v>
      </c>
      <c r="C23" s="350">
        <f t="shared" si="18"/>
        <v>-136</v>
      </c>
      <c r="D23" s="350">
        <f t="shared" si="18"/>
        <v>-152</v>
      </c>
      <c r="E23" s="310">
        <f t="shared" si="18"/>
        <v>-138</v>
      </c>
      <c r="F23" s="327">
        <f t="shared" si="18"/>
        <v>-153</v>
      </c>
      <c r="G23" s="350">
        <f t="shared" si="18"/>
        <v>-160</v>
      </c>
      <c r="H23" s="350">
        <f t="shared" si="18"/>
        <v>-164</v>
      </c>
      <c r="I23" s="310">
        <f t="shared" si="18"/>
        <v>-132</v>
      </c>
      <c r="J23" s="361">
        <f t="shared" si="18"/>
        <v>-145</v>
      </c>
      <c r="K23" s="350">
        <f t="shared" si="18"/>
        <v>-150</v>
      </c>
      <c r="L23" s="350">
        <f t="shared" si="18"/>
        <v>-149</v>
      </c>
      <c r="M23" s="446">
        <f t="shared" si="18"/>
        <v>-145</v>
      </c>
      <c r="N23" s="361">
        <f t="shared" si="18"/>
        <v>-149</v>
      </c>
      <c r="O23" s="350">
        <f t="shared" si="18"/>
        <v>-152</v>
      </c>
      <c r="P23" s="350">
        <f t="shared" si="18"/>
        <v>-160</v>
      </c>
      <c r="Q23" s="446">
        <v>-163</v>
      </c>
      <c r="R23" s="361">
        <v>-176</v>
      </c>
      <c r="S23" s="695">
        <v>-179</v>
      </c>
      <c r="T23" s="350">
        <v>-191</v>
      </c>
      <c r="U23" s="446">
        <v>-187</v>
      </c>
      <c r="V23" s="361">
        <v>-183</v>
      </c>
      <c r="W23" s="695">
        <v>-181</v>
      </c>
      <c r="X23" s="913">
        <v>-172</v>
      </c>
      <c r="Y23" s="446">
        <v>-219</v>
      </c>
      <c r="Z23" s="310"/>
      <c r="AA23" s="361">
        <v>-360</v>
      </c>
      <c r="AB23" s="695">
        <v>-355</v>
      </c>
      <c r="AC23" s="350">
        <v>-350</v>
      </c>
      <c r="AD23" s="446">
        <v>-331</v>
      </c>
      <c r="AF23" s="50"/>
      <c r="AG23" s="494">
        <f>+B23+C23+D23+E23</f>
        <v>-574</v>
      </c>
      <c r="AH23" s="494">
        <f>+F23+G23+H23+I23</f>
        <v>-609</v>
      </c>
      <c r="AI23" s="338">
        <f>+J23+K23+L23+M23</f>
        <v>-589</v>
      </c>
      <c r="AJ23" s="338">
        <f t="shared" si="16"/>
        <v>-624</v>
      </c>
      <c r="AK23" s="701">
        <v>-733</v>
      </c>
      <c r="AL23" s="701">
        <v>-755</v>
      </c>
      <c r="AM23" s="701"/>
      <c r="AN23" s="701">
        <f t="shared" si="17"/>
        <v>-1396</v>
      </c>
    </row>
    <row r="24" spans="1:40" ht="6" customHeight="1" thickTop="1" x14ac:dyDescent="0.15">
      <c r="A24" s="412"/>
      <c r="B24" s="322"/>
      <c r="C24" s="345"/>
      <c r="D24" s="345"/>
      <c r="E24" s="308"/>
      <c r="F24" s="322"/>
      <c r="G24" s="345"/>
      <c r="H24" s="345"/>
      <c r="I24" s="308"/>
      <c r="J24" s="357"/>
      <c r="K24" s="397"/>
      <c r="L24" s="345"/>
      <c r="M24" s="441"/>
      <c r="N24" s="357"/>
      <c r="O24" s="397"/>
      <c r="P24" s="345"/>
      <c r="Q24" s="441"/>
      <c r="R24" s="357"/>
      <c r="S24" s="397"/>
      <c r="T24" s="345"/>
      <c r="U24" s="441"/>
      <c r="V24" s="357"/>
      <c r="W24" s="397"/>
      <c r="X24" s="906"/>
      <c r="Y24" s="441"/>
      <c r="Z24" s="397"/>
      <c r="AA24" s="357"/>
      <c r="AB24" s="397"/>
      <c r="AC24" s="345"/>
      <c r="AD24" s="441"/>
      <c r="AF24" s="50"/>
      <c r="AG24" s="492"/>
      <c r="AH24" s="492"/>
      <c r="AI24" s="333"/>
      <c r="AJ24" s="333">
        <f t="shared" si="16"/>
        <v>0</v>
      </c>
      <c r="AK24" s="700"/>
      <c r="AL24" s="700"/>
      <c r="AM24" s="700"/>
      <c r="AN24" s="700"/>
    </row>
    <row r="25" spans="1:40" ht="18.75" customHeight="1" x14ac:dyDescent="0.15">
      <c r="A25" s="412" t="s">
        <v>158</v>
      </c>
      <c r="B25" s="322">
        <v>-253</v>
      </c>
      <c r="C25" s="345">
        <v>-237</v>
      </c>
      <c r="D25" s="345">
        <v>-225</v>
      </c>
      <c r="E25" s="308">
        <v>-251</v>
      </c>
      <c r="F25" s="322">
        <v>-234</v>
      </c>
      <c r="G25" s="345">
        <v>-229</v>
      </c>
      <c r="H25" s="345">
        <v>-219</v>
      </c>
      <c r="I25" s="308">
        <v>-236</v>
      </c>
      <c r="J25" s="357">
        <v>-222</v>
      </c>
      <c r="K25" s="397">
        <v>-231</v>
      </c>
      <c r="L25" s="345">
        <v>-236</v>
      </c>
      <c r="M25" s="441">
        <v>-288</v>
      </c>
      <c r="N25" s="357">
        <v>-222</v>
      </c>
      <c r="O25" s="397">
        <v>-211</v>
      </c>
      <c r="P25" s="345">
        <v>-239</v>
      </c>
      <c r="Q25" s="441">
        <v>-224</v>
      </c>
      <c r="R25" s="357">
        <v>-172</v>
      </c>
      <c r="S25" s="397">
        <v>-175</v>
      </c>
      <c r="T25" s="345">
        <v>-172</v>
      </c>
      <c r="U25" s="441">
        <v>-167</v>
      </c>
      <c r="V25" s="357">
        <v>-180</v>
      </c>
      <c r="W25" s="397">
        <v>-167</v>
      </c>
      <c r="X25" s="906">
        <v>-162</v>
      </c>
      <c r="Y25" s="441">
        <v>-413</v>
      </c>
      <c r="Z25" s="397"/>
      <c r="AA25" s="357">
        <v>-296</v>
      </c>
      <c r="AB25" s="397">
        <v>-283</v>
      </c>
      <c r="AC25" s="345">
        <v>-270</v>
      </c>
      <c r="AD25" s="441">
        <v>-292</v>
      </c>
      <c r="AF25" s="50"/>
      <c r="AG25" s="492">
        <f>+B25+C25+D25+E25</f>
        <v>-966</v>
      </c>
      <c r="AH25" s="492">
        <f>+F25+G25+H25+I25</f>
        <v>-918</v>
      </c>
      <c r="AI25" s="333">
        <f>+J25+K25+L25+M25</f>
        <v>-977</v>
      </c>
      <c r="AJ25" s="333">
        <f t="shared" si="16"/>
        <v>-896</v>
      </c>
      <c r="AK25" s="700">
        <v>-686</v>
      </c>
      <c r="AL25" s="700">
        <v>-922</v>
      </c>
      <c r="AM25" s="700"/>
      <c r="AN25" s="700">
        <f t="shared" ref="AN25:AN31" si="19">SUM(AA25:AD25)</f>
        <v>-1141</v>
      </c>
    </row>
    <row r="26" spans="1:40" x14ac:dyDescent="0.15">
      <c r="A26" s="889" t="s">
        <v>14</v>
      </c>
      <c r="B26" s="322">
        <v>-71</v>
      </c>
      <c r="C26" s="345">
        <v>-78</v>
      </c>
      <c r="D26" s="345">
        <v>-66</v>
      </c>
      <c r="E26" s="308">
        <v>-66</v>
      </c>
      <c r="F26" s="322">
        <v>-70</v>
      </c>
      <c r="G26" s="345">
        <v>-69</v>
      </c>
      <c r="H26" s="345">
        <v>-68</v>
      </c>
      <c r="I26" s="308">
        <v>-67</v>
      </c>
      <c r="J26" s="357">
        <v>-64</v>
      </c>
      <c r="K26" s="397">
        <v>-64</v>
      </c>
      <c r="L26" s="345">
        <v>-61</v>
      </c>
      <c r="M26" s="441">
        <v>-64</v>
      </c>
      <c r="N26" s="357">
        <v>-64</v>
      </c>
      <c r="O26" s="397">
        <v>-63</v>
      </c>
      <c r="P26" s="345">
        <v>-64</v>
      </c>
      <c r="Q26" s="441">
        <v>-41</v>
      </c>
      <c r="R26" s="357">
        <v>0</v>
      </c>
      <c r="S26" s="397">
        <v>0</v>
      </c>
      <c r="T26" s="345">
        <v>0</v>
      </c>
      <c r="U26" s="441">
        <v>0</v>
      </c>
      <c r="V26" s="357">
        <v>0</v>
      </c>
      <c r="W26" s="397">
        <v>0</v>
      </c>
      <c r="X26" s="906">
        <v>0</v>
      </c>
      <c r="Y26" s="441">
        <v>0</v>
      </c>
      <c r="Z26" s="397"/>
      <c r="AA26" s="357">
        <v>-1</v>
      </c>
      <c r="AB26" s="397">
        <v>-9</v>
      </c>
      <c r="AC26" s="345">
        <v>-6</v>
      </c>
      <c r="AD26" s="441">
        <v>-5</v>
      </c>
      <c r="AF26" s="50"/>
      <c r="AG26" s="492">
        <f>+B26+C26+D26+E26</f>
        <v>-281</v>
      </c>
      <c r="AH26" s="492">
        <f>+F26+G26+H26+I26</f>
        <v>-274</v>
      </c>
      <c r="AI26" s="333">
        <f>+J26+K26+L26+M26</f>
        <v>-253</v>
      </c>
      <c r="AJ26" s="333">
        <f t="shared" si="16"/>
        <v>-232</v>
      </c>
      <c r="AK26" s="333">
        <v>0</v>
      </c>
      <c r="AL26" s="333">
        <v>0</v>
      </c>
      <c r="AM26" s="333"/>
      <c r="AN26" s="333">
        <f t="shared" si="19"/>
        <v>-21</v>
      </c>
    </row>
    <row r="27" spans="1:40" ht="18" x14ac:dyDescent="0.2">
      <c r="A27" s="889" t="s">
        <v>15</v>
      </c>
      <c r="B27" s="322">
        <v>-17</v>
      </c>
      <c r="C27" s="345">
        <v>10</v>
      </c>
      <c r="D27" s="345">
        <v>-1</v>
      </c>
      <c r="E27" s="308">
        <v>-21</v>
      </c>
      <c r="F27" s="322">
        <v>-3</v>
      </c>
      <c r="G27" s="345">
        <v>-1</v>
      </c>
      <c r="H27" s="345">
        <v>-2</v>
      </c>
      <c r="I27" s="308">
        <v>-18</v>
      </c>
      <c r="J27" s="357">
        <v>-6</v>
      </c>
      <c r="K27" s="397">
        <v>-2</v>
      </c>
      <c r="L27" s="345">
        <v>-4</v>
      </c>
      <c r="M27" s="441">
        <v>-55</v>
      </c>
      <c r="N27" s="357">
        <v>-2</v>
      </c>
      <c r="O27" s="397">
        <v>4</v>
      </c>
      <c r="P27" s="345">
        <v>-16</v>
      </c>
      <c r="Q27" s="441">
        <v>-3</v>
      </c>
      <c r="R27" s="357">
        <v>-1</v>
      </c>
      <c r="S27" s="428">
        <v>0</v>
      </c>
      <c r="T27" s="345">
        <v>-1</v>
      </c>
      <c r="U27" s="441">
        <v>-3</v>
      </c>
      <c r="V27" s="357">
        <v>-3</v>
      </c>
      <c r="W27" s="428">
        <v>-4</v>
      </c>
      <c r="X27" s="906">
        <v>-1</v>
      </c>
      <c r="Y27" s="441">
        <v>-147</v>
      </c>
      <c r="Z27" s="949" t="s">
        <v>264</v>
      </c>
      <c r="AA27" s="357">
        <v>-5</v>
      </c>
      <c r="AB27" s="428">
        <v>2</v>
      </c>
      <c r="AC27" s="345">
        <v>0</v>
      </c>
      <c r="AD27" s="441">
        <v>-6</v>
      </c>
      <c r="AF27" s="50"/>
      <c r="AG27" s="492">
        <f>+B27+C27+D27+E27</f>
        <v>-29</v>
      </c>
      <c r="AH27" s="492">
        <f>+F27+G27+H27+I27</f>
        <v>-24</v>
      </c>
      <c r="AI27" s="333">
        <f>+J27+K27+L27+M27</f>
        <v>-67</v>
      </c>
      <c r="AJ27" s="333">
        <f t="shared" si="16"/>
        <v>-17</v>
      </c>
      <c r="AK27" s="700">
        <v>-5</v>
      </c>
      <c r="AL27" s="700">
        <v>-155</v>
      </c>
      <c r="AM27" s="700"/>
      <c r="AN27" s="700">
        <f t="shared" si="19"/>
        <v>-9</v>
      </c>
    </row>
    <row r="28" spans="1:40" s="271" customFormat="1" ht="18" x14ac:dyDescent="0.2">
      <c r="A28" s="889" t="s">
        <v>216</v>
      </c>
      <c r="B28" s="322">
        <v>-7</v>
      </c>
      <c r="C28" s="345">
        <v>-7</v>
      </c>
      <c r="D28" s="345">
        <v>-6</v>
      </c>
      <c r="E28" s="308">
        <v>9</v>
      </c>
      <c r="F28" s="322">
        <v>-12</v>
      </c>
      <c r="G28" s="345">
        <v>-6</v>
      </c>
      <c r="H28" s="345">
        <v>-2</v>
      </c>
      <c r="I28" s="308">
        <v>-8</v>
      </c>
      <c r="J28" s="357">
        <v>-8</v>
      </c>
      <c r="K28" s="397">
        <v>-14</v>
      </c>
      <c r="L28" s="345">
        <v>-10</v>
      </c>
      <c r="M28" s="441">
        <v>-13</v>
      </c>
      <c r="N28" s="357">
        <v>-13</v>
      </c>
      <c r="O28" s="397">
        <v>-15</v>
      </c>
      <c r="P28" s="345">
        <v>-16</v>
      </c>
      <c r="Q28" s="441">
        <v>-23</v>
      </c>
      <c r="R28" s="357">
        <v>-22</v>
      </c>
      <c r="S28" s="397">
        <v>-30</v>
      </c>
      <c r="T28" s="345">
        <v>-27</v>
      </c>
      <c r="U28" s="441">
        <v>-24</v>
      </c>
      <c r="V28" s="357">
        <v>-25</v>
      </c>
      <c r="W28" s="397">
        <v>-24</v>
      </c>
      <c r="X28" s="906">
        <v>-24</v>
      </c>
      <c r="Y28" s="441">
        <v>-83</v>
      </c>
      <c r="Z28" s="949" t="s">
        <v>264</v>
      </c>
      <c r="AA28" s="357">
        <v>-52</v>
      </c>
      <c r="AB28" s="397">
        <v>-38</v>
      </c>
      <c r="AC28" s="345">
        <v>-38</v>
      </c>
      <c r="AD28" s="441">
        <v>-38</v>
      </c>
      <c r="AF28" s="50"/>
      <c r="AG28" s="492">
        <f>+B28+C28+D28+E28</f>
        <v>-11</v>
      </c>
      <c r="AH28" s="492">
        <f>+F28+G28+H28+I28</f>
        <v>-28</v>
      </c>
      <c r="AI28" s="333">
        <f>+J28+K28+L28+M28</f>
        <v>-45</v>
      </c>
      <c r="AJ28" s="333">
        <f t="shared" si="16"/>
        <v>-67</v>
      </c>
      <c r="AK28" s="700">
        <v>-103</v>
      </c>
      <c r="AL28" s="700">
        <v>-156</v>
      </c>
      <c r="AM28" s="700"/>
      <c r="AN28" s="700">
        <f t="shared" si="19"/>
        <v>-166</v>
      </c>
    </row>
    <row r="29" spans="1:40" s="271" customFormat="1" x14ac:dyDescent="0.15">
      <c r="A29" s="889" t="s">
        <v>260</v>
      </c>
      <c r="B29" s="322">
        <v>0</v>
      </c>
      <c r="C29" s="345">
        <v>0</v>
      </c>
      <c r="D29" s="345">
        <v>0</v>
      </c>
      <c r="E29" s="308">
        <v>0</v>
      </c>
      <c r="F29" s="322">
        <v>0</v>
      </c>
      <c r="G29" s="345">
        <v>0</v>
      </c>
      <c r="H29" s="345">
        <v>0</v>
      </c>
      <c r="I29" s="308">
        <v>0</v>
      </c>
      <c r="J29" s="357">
        <v>0</v>
      </c>
      <c r="K29" s="397">
        <v>0</v>
      </c>
      <c r="L29" s="345">
        <v>0</v>
      </c>
      <c r="M29" s="441">
        <v>0</v>
      </c>
      <c r="N29" s="357">
        <v>0</v>
      </c>
      <c r="O29" s="397">
        <v>0</v>
      </c>
      <c r="P29" s="345">
        <v>0</v>
      </c>
      <c r="Q29" s="441">
        <v>0</v>
      </c>
      <c r="R29" s="357">
        <v>0</v>
      </c>
      <c r="S29" s="397">
        <v>0</v>
      </c>
      <c r="T29" s="345">
        <v>0</v>
      </c>
      <c r="U29" s="441">
        <v>0</v>
      </c>
      <c r="V29" s="905">
        <v>-8</v>
      </c>
      <c r="W29" s="427">
        <v>-4</v>
      </c>
      <c r="X29" s="906">
        <v>-3</v>
      </c>
      <c r="Y29" s="708">
        <v>-27</v>
      </c>
      <c r="Z29" s="427"/>
      <c r="AA29" s="905">
        <v>-5</v>
      </c>
      <c r="AB29" s="427">
        <v>-11</v>
      </c>
      <c r="AC29" s="906">
        <v>-14</v>
      </c>
      <c r="AD29" s="708">
        <v>-37</v>
      </c>
      <c r="AF29" s="504"/>
      <c r="AG29" s="502">
        <v>0</v>
      </c>
      <c r="AH29" s="502">
        <v>0</v>
      </c>
      <c r="AI29" s="414">
        <v>0</v>
      </c>
      <c r="AJ29" s="414">
        <v>0</v>
      </c>
      <c r="AK29" s="414">
        <v>0</v>
      </c>
      <c r="AL29" s="724">
        <v>-42</v>
      </c>
      <c r="AM29" s="724"/>
      <c r="AN29" s="724">
        <f t="shared" si="19"/>
        <v>-67</v>
      </c>
    </row>
    <row r="30" spans="1:40" x14ac:dyDescent="0.15">
      <c r="A30" s="889" t="s">
        <v>152</v>
      </c>
      <c r="B30" s="322">
        <v>-15</v>
      </c>
      <c r="C30" s="345">
        <v>-11</v>
      </c>
      <c r="D30" s="345">
        <v>-11</v>
      </c>
      <c r="E30" s="308">
        <v>-9</v>
      </c>
      <c r="F30" s="322">
        <v>-6</v>
      </c>
      <c r="G30" s="345">
        <v>-8</v>
      </c>
      <c r="H30" s="345">
        <v>-9</v>
      </c>
      <c r="I30" s="308">
        <v>-7</v>
      </c>
      <c r="J30" s="357">
        <v>-5</v>
      </c>
      <c r="K30" s="397">
        <v>-9</v>
      </c>
      <c r="L30" s="345">
        <v>-10</v>
      </c>
      <c r="M30" s="441">
        <v>-8</v>
      </c>
      <c r="N30" s="357">
        <v>-3</v>
      </c>
      <c r="O30" s="397">
        <v>-4</v>
      </c>
      <c r="P30" s="345">
        <v>-3</v>
      </c>
      <c r="Q30" s="441">
        <v>-7</v>
      </c>
      <c r="R30" s="357">
        <v>-8</v>
      </c>
      <c r="S30" s="397">
        <v>-2</v>
      </c>
      <c r="T30" s="345">
        <v>0</v>
      </c>
      <c r="U30" s="441">
        <v>3</v>
      </c>
      <c r="V30" s="905">
        <v>-1</v>
      </c>
      <c r="W30" s="427">
        <v>1</v>
      </c>
      <c r="X30" s="906">
        <v>-3</v>
      </c>
      <c r="Y30" s="708">
        <v>-1</v>
      </c>
      <c r="Z30" s="427"/>
      <c r="AA30" s="905">
        <v>0</v>
      </c>
      <c r="AB30" s="427">
        <v>-5</v>
      </c>
      <c r="AC30" s="906">
        <v>-5</v>
      </c>
      <c r="AD30" s="708">
        <v>-3</v>
      </c>
      <c r="AF30" s="504"/>
      <c r="AG30" s="502">
        <f>+B30+C30+D30+E30</f>
        <v>-46</v>
      </c>
      <c r="AH30" s="502">
        <f>+F30+G30+H30+I30</f>
        <v>-30</v>
      </c>
      <c r="AI30" s="414">
        <f>+J30+K30+L30+M30</f>
        <v>-32</v>
      </c>
      <c r="AJ30" s="414">
        <f>+N30+O30+P30+Q30</f>
        <v>-17</v>
      </c>
      <c r="AK30" s="724">
        <v>-7</v>
      </c>
      <c r="AL30" s="724">
        <v>-4</v>
      </c>
      <c r="AM30" s="724"/>
      <c r="AN30" s="724">
        <f t="shared" si="19"/>
        <v>-13</v>
      </c>
    </row>
    <row r="31" spans="1:40" ht="14" thickBot="1" x14ac:dyDescent="0.2">
      <c r="A31" s="412" t="s">
        <v>212</v>
      </c>
      <c r="B31" s="327">
        <f t="shared" ref="B31:P31" si="20">B25-SUM(B26:B30)</f>
        <v>-143</v>
      </c>
      <c r="C31" s="350">
        <f t="shared" si="20"/>
        <v>-151</v>
      </c>
      <c r="D31" s="350">
        <f t="shared" si="20"/>
        <v>-141</v>
      </c>
      <c r="E31" s="310">
        <f t="shared" si="20"/>
        <v>-164</v>
      </c>
      <c r="F31" s="327">
        <f t="shared" si="20"/>
        <v>-143</v>
      </c>
      <c r="G31" s="350">
        <f t="shared" si="20"/>
        <v>-145</v>
      </c>
      <c r="H31" s="350">
        <f t="shared" si="20"/>
        <v>-138</v>
      </c>
      <c r="I31" s="310">
        <f t="shared" si="20"/>
        <v>-136</v>
      </c>
      <c r="J31" s="361">
        <f t="shared" si="20"/>
        <v>-139</v>
      </c>
      <c r="K31" s="350">
        <f t="shared" si="20"/>
        <v>-142</v>
      </c>
      <c r="L31" s="350">
        <f t="shared" si="20"/>
        <v>-151</v>
      </c>
      <c r="M31" s="446">
        <f t="shared" si="20"/>
        <v>-148</v>
      </c>
      <c r="N31" s="361">
        <f t="shared" si="20"/>
        <v>-140</v>
      </c>
      <c r="O31" s="350">
        <f t="shared" si="20"/>
        <v>-133</v>
      </c>
      <c r="P31" s="350">
        <f t="shared" si="20"/>
        <v>-140</v>
      </c>
      <c r="Q31" s="446">
        <v>-150</v>
      </c>
      <c r="R31" s="361">
        <v>-141</v>
      </c>
      <c r="S31" s="695">
        <v>-143</v>
      </c>
      <c r="T31" s="350">
        <v>-144</v>
      </c>
      <c r="U31" s="446">
        <v>-143</v>
      </c>
      <c r="V31" s="361">
        <v>-143</v>
      </c>
      <c r="W31" s="695">
        <v>-136</v>
      </c>
      <c r="X31" s="913">
        <v>-131</v>
      </c>
      <c r="Y31" s="446">
        <v>-155</v>
      </c>
      <c r="Z31" s="310"/>
      <c r="AA31" s="361">
        <v>-233</v>
      </c>
      <c r="AB31" s="695">
        <v>-222</v>
      </c>
      <c r="AC31" s="350">
        <v>-207</v>
      </c>
      <c r="AD31" s="446">
        <v>-203</v>
      </c>
      <c r="AF31" s="50"/>
      <c r="AG31" s="494">
        <f>+B31+C31+D31+E31</f>
        <v>-599</v>
      </c>
      <c r="AH31" s="494">
        <f>+F31+G31+H31+I31</f>
        <v>-562</v>
      </c>
      <c r="AI31" s="338">
        <f>AI25-SUM(AI26:AI30)</f>
        <v>-580</v>
      </c>
      <c r="AJ31" s="338">
        <f>+N31+O31+P31+Q31</f>
        <v>-563</v>
      </c>
      <c r="AK31" s="701">
        <v>-571</v>
      </c>
      <c r="AL31" s="701">
        <v>-565</v>
      </c>
      <c r="AM31" s="701"/>
      <c r="AN31" s="701">
        <f t="shared" si="19"/>
        <v>-865</v>
      </c>
    </row>
    <row r="32" spans="1:40" s="271" customFormat="1" ht="6" customHeight="1" thickTop="1" x14ac:dyDescent="0.15">
      <c r="A32" s="412"/>
      <c r="B32" s="322"/>
      <c r="C32" s="345"/>
      <c r="D32" s="345"/>
      <c r="E32" s="397"/>
      <c r="F32" s="322"/>
      <c r="G32" s="345"/>
      <c r="H32" s="345"/>
      <c r="I32" s="397"/>
      <c r="J32" s="357"/>
      <c r="K32" s="397"/>
      <c r="L32" s="345"/>
      <c r="M32" s="441"/>
      <c r="N32" s="357"/>
      <c r="O32" s="397"/>
      <c r="P32" s="345"/>
      <c r="Q32" s="441"/>
      <c r="R32" s="357"/>
      <c r="S32" s="397"/>
      <c r="T32" s="345"/>
      <c r="U32" s="441"/>
      <c r="V32" s="357"/>
      <c r="W32" s="397"/>
      <c r="X32" s="906"/>
      <c r="Y32" s="441"/>
      <c r="Z32" s="397"/>
      <c r="AA32" s="357"/>
      <c r="AB32" s="397"/>
      <c r="AC32" s="345"/>
      <c r="AD32" s="441"/>
      <c r="AF32" s="50"/>
      <c r="AG32" s="492"/>
      <c r="AH32" s="492"/>
      <c r="AI32" s="333"/>
      <c r="AJ32" s="333">
        <f>+N32+O32+P32+Q32</f>
        <v>0</v>
      </c>
      <c r="AK32" s="700"/>
      <c r="AL32" s="700"/>
      <c r="AM32" s="700"/>
      <c r="AN32" s="700"/>
    </row>
    <row r="33" spans="1:40" s="271" customFormat="1" x14ac:dyDescent="0.15">
      <c r="A33" s="412" t="s">
        <v>261</v>
      </c>
      <c r="B33" s="907"/>
      <c r="C33" s="906"/>
      <c r="D33" s="906"/>
      <c r="E33" s="908"/>
      <c r="F33" s="907"/>
      <c r="G33" s="906"/>
      <c r="H33" s="906"/>
      <c r="I33" s="908"/>
      <c r="J33" s="905"/>
      <c r="K33" s="427"/>
      <c r="L33" s="906"/>
      <c r="M33" s="708"/>
      <c r="N33" s="905"/>
      <c r="O33" s="427"/>
      <c r="P33" s="906"/>
      <c r="Q33" s="708"/>
      <c r="R33" s="905">
        <v>-41</v>
      </c>
      <c r="S33" s="427">
        <v>-41</v>
      </c>
      <c r="T33" s="906">
        <v>-39</v>
      </c>
      <c r="U33" s="708">
        <v>-31</v>
      </c>
      <c r="V33" s="905">
        <v>-30</v>
      </c>
      <c r="W33" s="427">
        <v>-31</v>
      </c>
      <c r="X33" s="906">
        <v>-29</v>
      </c>
      <c r="Y33" s="708">
        <v>-133</v>
      </c>
      <c r="Z33" s="427"/>
      <c r="AA33" s="905">
        <v>-367</v>
      </c>
      <c r="AB33" s="427">
        <v>-436</v>
      </c>
      <c r="AC33" s="906">
        <v>-361</v>
      </c>
      <c r="AD33" s="708">
        <v>-363</v>
      </c>
      <c r="AF33" s="504"/>
      <c r="AG33" s="502"/>
      <c r="AH33" s="502"/>
      <c r="AI33" s="414"/>
      <c r="AJ33" s="414"/>
      <c r="AK33" s="724">
        <v>-152</v>
      </c>
      <c r="AL33" s="724">
        <v>-223</v>
      </c>
      <c r="AM33" s="724"/>
      <c r="AN33" s="724">
        <f t="shared" ref="AN33:AN35" si="21">SUM(AA33:AD33)</f>
        <v>-1527</v>
      </c>
    </row>
    <row r="34" spans="1:40" s="271" customFormat="1" x14ac:dyDescent="0.15">
      <c r="A34" s="889" t="s">
        <v>14</v>
      </c>
      <c r="B34" s="415"/>
      <c r="C34" s="416"/>
      <c r="D34" s="416"/>
      <c r="E34" s="417"/>
      <c r="F34" s="415"/>
      <c r="G34" s="416"/>
      <c r="H34" s="416"/>
      <c r="I34" s="417"/>
      <c r="J34" s="418"/>
      <c r="K34" s="909"/>
      <c r="L34" s="416"/>
      <c r="M34" s="910"/>
      <c r="N34" s="418"/>
      <c r="O34" s="909"/>
      <c r="P34" s="416"/>
      <c r="Q34" s="910"/>
      <c r="R34" s="418">
        <v>-41</v>
      </c>
      <c r="S34" s="909">
        <v>-41</v>
      </c>
      <c r="T34" s="416">
        <v>-39</v>
      </c>
      <c r="U34" s="450">
        <v>-31</v>
      </c>
      <c r="V34" s="418">
        <v>-30</v>
      </c>
      <c r="W34" s="909">
        <v>-31</v>
      </c>
      <c r="X34" s="416">
        <v>-29</v>
      </c>
      <c r="Y34" s="450">
        <v>-133</v>
      </c>
      <c r="Z34" s="417"/>
      <c r="AA34" s="418">
        <v>-367</v>
      </c>
      <c r="AB34" s="909">
        <v>-436</v>
      </c>
      <c r="AC34" s="416">
        <v>-361</v>
      </c>
      <c r="AD34" s="450">
        <v>-363</v>
      </c>
      <c r="AF34" s="504"/>
      <c r="AG34" s="725"/>
      <c r="AH34" s="725"/>
      <c r="AI34" s="911"/>
      <c r="AJ34" s="911"/>
      <c r="AK34" s="702">
        <v>-152</v>
      </c>
      <c r="AL34" s="702">
        <v>-223</v>
      </c>
      <c r="AM34" s="702"/>
      <c r="AN34" s="702">
        <f t="shared" si="21"/>
        <v>-1527</v>
      </c>
    </row>
    <row r="35" spans="1:40" s="271" customFormat="1" ht="25" thickBot="1" x14ac:dyDescent="0.2">
      <c r="A35" s="412" t="s">
        <v>262</v>
      </c>
      <c r="B35" s="912"/>
      <c r="C35" s="913"/>
      <c r="D35" s="913"/>
      <c r="E35" s="914"/>
      <c r="F35" s="912"/>
      <c r="G35" s="913"/>
      <c r="H35" s="913"/>
      <c r="I35" s="914"/>
      <c r="J35" s="915"/>
      <c r="K35" s="914"/>
      <c r="L35" s="913"/>
      <c r="M35" s="726"/>
      <c r="N35" s="915"/>
      <c r="O35" s="914"/>
      <c r="P35" s="913"/>
      <c r="Q35" s="726"/>
      <c r="R35" s="915">
        <v>0</v>
      </c>
      <c r="S35" s="914">
        <v>0</v>
      </c>
      <c r="T35" s="913">
        <v>0</v>
      </c>
      <c r="U35" s="726">
        <v>0</v>
      </c>
      <c r="V35" s="915">
        <v>0</v>
      </c>
      <c r="W35" s="914">
        <v>0</v>
      </c>
      <c r="X35" s="913">
        <v>0</v>
      </c>
      <c r="Y35" s="726">
        <v>0</v>
      </c>
      <c r="Z35" s="914"/>
      <c r="AA35" s="915">
        <v>0</v>
      </c>
      <c r="AB35" s="914">
        <v>0</v>
      </c>
      <c r="AC35" s="913">
        <v>0</v>
      </c>
      <c r="AD35" s="726">
        <v>0</v>
      </c>
      <c r="AF35" s="504"/>
      <c r="AG35" s="728"/>
      <c r="AH35" s="728"/>
      <c r="AI35" s="727"/>
      <c r="AJ35" s="727"/>
      <c r="AK35" s="728">
        <v>0</v>
      </c>
      <c r="AL35" s="728">
        <v>0</v>
      </c>
      <c r="AM35" s="728"/>
      <c r="AN35" s="728">
        <f t="shared" si="21"/>
        <v>0</v>
      </c>
    </row>
    <row r="36" spans="1:40" s="271" customFormat="1" ht="6" customHeight="1" thickTop="1" x14ac:dyDescent="0.15">
      <c r="A36" s="412"/>
      <c r="B36" s="322"/>
      <c r="C36" s="345"/>
      <c r="D36" s="345"/>
      <c r="E36" s="397"/>
      <c r="F36" s="322"/>
      <c r="G36" s="345"/>
      <c r="H36" s="345"/>
      <c r="I36" s="397"/>
      <c r="J36" s="357"/>
      <c r="K36" s="397"/>
      <c r="L36" s="345"/>
      <c r="M36" s="441"/>
      <c r="N36" s="357"/>
      <c r="O36" s="397"/>
      <c r="P36" s="345"/>
      <c r="Q36" s="441"/>
      <c r="R36" s="357"/>
      <c r="S36" s="397"/>
      <c r="T36" s="345"/>
      <c r="U36" s="441"/>
      <c r="V36" s="357"/>
      <c r="W36" s="397"/>
      <c r="X36" s="906"/>
      <c r="Y36" s="441"/>
      <c r="Z36" s="397"/>
      <c r="AA36" s="357"/>
      <c r="AB36" s="397"/>
      <c r="AC36" s="345"/>
      <c r="AD36" s="441"/>
      <c r="AF36" s="50"/>
      <c r="AG36" s="492"/>
      <c r="AH36" s="492"/>
      <c r="AI36" s="333"/>
      <c r="AJ36" s="333"/>
      <c r="AK36" s="700"/>
      <c r="AL36" s="700"/>
      <c r="AM36" s="700"/>
      <c r="AN36" s="700"/>
    </row>
    <row r="37" spans="1:40" s="271" customFormat="1" x14ac:dyDescent="0.15">
      <c r="A37" s="412" t="s">
        <v>210</v>
      </c>
      <c r="B37" s="322">
        <v>-17</v>
      </c>
      <c r="C37" s="345">
        <v>0</v>
      </c>
      <c r="D37" s="345">
        <v>1</v>
      </c>
      <c r="E37" s="308">
        <v>0</v>
      </c>
      <c r="F37" s="322">
        <v>-10</v>
      </c>
      <c r="G37" s="345">
        <v>4</v>
      </c>
      <c r="H37" s="345">
        <v>5</v>
      </c>
      <c r="I37" s="308">
        <v>5</v>
      </c>
      <c r="J37" s="357">
        <v>1</v>
      </c>
      <c r="K37" s="397">
        <v>5</v>
      </c>
      <c r="L37" s="345">
        <v>21</v>
      </c>
      <c r="M37" s="441">
        <v>2</v>
      </c>
      <c r="N37" s="357">
        <v>7</v>
      </c>
      <c r="O37" s="397">
        <v>1</v>
      </c>
      <c r="P37" s="345">
        <v>0</v>
      </c>
      <c r="Q37" s="441">
        <v>1</v>
      </c>
      <c r="R37" s="357">
        <v>0</v>
      </c>
      <c r="S37" s="397">
        <v>7</v>
      </c>
      <c r="T37" s="345">
        <v>1</v>
      </c>
      <c r="U37" s="441">
        <v>2</v>
      </c>
      <c r="V37" s="357">
        <v>0</v>
      </c>
      <c r="W37" s="397">
        <v>1</v>
      </c>
      <c r="X37" s="906">
        <v>4</v>
      </c>
      <c r="Y37" s="441">
        <v>1258</v>
      </c>
      <c r="Z37" s="397"/>
      <c r="AA37" s="357">
        <v>-2</v>
      </c>
      <c r="AB37" s="397">
        <v>10</v>
      </c>
      <c r="AC37" s="345">
        <v>0</v>
      </c>
      <c r="AD37" s="441">
        <v>1</v>
      </c>
      <c r="AF37" s="50"/>
      <c r="AG37" s="492">
        <f>+B37+C37+D37+E37</f>
        <v>-16</v>
      </c>
      <c r="AH37" s="492">
        <f>+F37+G37+H37+I37</f>
        <v>4</v>
      </c>
      <c r="AI37" s="333">
        <f>+J37+K37+L37+M37</f>
        <v>29</v>
      </c>
      <c r="AJ37" s="333">
        <f t="shared" ref="AJ37:AJ42" si="22">+N37+O37+P37+Q37</f>
        <v>9</v>
      </c>
      <c r="AK37" s="700">
        <v>10</v>
      </c>
      <c r="AL37" s="700">
        <v>1263</v>
      </c>
      <c r="AM37" s="700"/>
      <c r="AN37" s="700">
        <f t="shared" ref="AN37:AN41" si="23">SUM(AA37:AD37)</f>
        <v>9</v>
      </c>
    </row>
    <row r="38" spans="1:40" s="271" customFormat="1" x14ac:dyDescent="0.15">
      <c r="A38" s="889" t="s">
        <v>14</v>
      </c>
      <c r="B38" s="322">
        <v>0</v>
      </c>
      <c r="C38" s="345">
        <v>0</v>
      </c>
      <c r="D38" s="345">
        <v>0</v>
      </c>
      <c r="E38" s="308">
        <v>0</v>
      </c>
      <c r="F38" s="322">
        <v>0</v>
      </c>
      <c r="G38" s="345">
        <v>0</v>
      </c>
      <c r="H38" s="345">
        <v>0</v>
      </c>
      <c r="I38" s="308">
        <v>0</v>
      </c>
      <c r="J38" s="357">
        <v>0</v>
      </c>
      <c r="K38" s="428">
        <v>0</v>
      </c>
      <c r="L38" s="345">
        <v>0</v>
      </c>
      <c r="M38" s="467">
        <v>0</v>
      </c>
      <c r="N38" s="357">
        <v>0</v>
      </c>
      <c r="O38" s="428">
        <v>0</v>
      </c>
      <c r="P38" s="345">
        <v>0</v>
      </c>
      <c r="Q38" s="467">
        <v>0</v>
      </c>
      <c r="R38" s="357">
        <v>-2</v>
      </c>
      <c r="S38" s="428">
        <v>-1</v>
      </c>
      <c r="T38" s="345">
        <v>0</v>
      </c>
      <c r="U38" s="441">
        <v>0</v>
      </c>
      <c r="V38" s="357">
        <v>0</v>
      </c>
      <c r="W38" s="428">
        <v>0</v>
      </c>
      <c r="X38" s="906">
        <v>0</v>
      </c>
      <c r="Y38" s="441">
        <v>0</v>
      </c>
      <c r="Z38" s="397"/>
      <c r="AA38" s="357">
        <v>0</v>
      </c>
      <c r="AB38" s="428">
        <v>-3</v>
      </c>
      <c r="AC38" s="345">
        <v>-1</v>
      </c>
      <c r="AD38" s="441">
        <v>1</v>
      </c>
      <c r="AF38" s="50"/>
      <c r="AG38" s="492">
        <f>+B38+C38+D38+E38</f>
        <v>0</v>
      </c>
      <c r="AH38" s="492">
        <f>+F38+G38+H38+I38</f>
        <v>0</v>
      </c>
      <c r="AI38" s="468">
        <f>+J38+K38+L38+M38</f>
        <v>0</v>
      </c>
      <c r="AJ38" s="468">
        <f t="shared" si="22"/>
        <v>0</v>
      </c>
      <c r="AK38" s="700">
        <v>-3</v>
      </c>
      <c r="AL38" s="333">
        <v>0</v>
      </c>
      <c r="AM38" s="333"/>
      <c r="AN38" s="333">
        <f t="shared" si="23"/>
        <v>-3</v>
      </c>
    </row>
    <row r="39" spans="1:40" s="271" customFormat="1" x14ac:dyDescent="0.15">
      <c r="A39" s="889" t="s">
        <v>15</v>
      </c>
      <c r="B39" s="322">
        <v>0</v>
      </c>
      <c r="C39" s="345">
        <v>0</v>
      </c>
      <c r="D39" s="345">
        <v>0</v>
      </c>
      <c r="E39" s="308">
        <v>5</v>
      </c>
      <c r="F39" s="322">
        <v>0</v>
      </c>
      <c r="G39" s="345">
        <v>0</v>
      </c>
      <c r="H39" s="345">
        <v>0</v>
      </c>
      <c r="I39" s="308">
        <v>0</v>
      </c>
      <c r="J39" s="357">
        <v>0</v>
      </c>
      <c r="K39" s="397">
        <v>1</v>
      </c>
      <c r="L39" s="345">
        <v>0</v>
      </c>
      <c r="M39" s="467">
        <v>0</v>
      </c>
      <c r="N39" s="357">
        <v>0</v>
      </c>
      <c r="O39" s="397">
        <v>0</v>
      </c>
      <c r="P39" s="345">
        <v>0</v>
      </c>
      <c r="Q39" s="467">
        <v>0</v>
      </c>
      <c r="R39" s="357">
        <v>0</v>
      </c>
      <c r="S39" s="428">
        <v>0</v>
      </c>
      <c r="T39" s="345">
        <v>0</v>
      </c>
      <c r="U39" s="441">
        <v>0</v>
      </c>
      <c r="V39" s="357">
        <v>0</v>
      </c>
      <c r="W39" s="428">
        <v>0</v>
      </c>
      <c r="X39" s="906">
        <v>0</v>
      </c>
      <c r="Y39" s="441">
        <v>0</v>
      </c>
      <c r="Z39" s="397"/>
      <c r="AA39" s="357">
        <v>0</v>
      </c>
      <c r="AB39" s="428">
        <v>0</v>
      </c>
      <c r="AC39" s="345">
        <v>0</v>
      </c>
      <c r="AD39" s="441">
        <v>0</v>
      </c>
      <c r="AF39" s="50"/>
      <c r="AG39" s="492">
        <f>+B39+C39+D39+E39</f>
        <v>5</v>
      </c>
      <c r="AH39" s="492">
        <f>+F39+G39+H39+I39</f>
        <v>0</v>
      </c>
      <c r="AI39" s="333">
        <f>+J39+K39+L39+M39</f>
        <v>1</v>
      </c>
      <c r="AJ39" s="333">
        <f t="shared" si="22"/>
        <v>0</v>
      </c>
      <c r="AK39" s="333">
        <v>0</v>
      </c>
      <c r="AL39" s="333">
        <v>0</v>
      </c>
      <c r="AM39" s="333"/>
      <c r="AN39" s="333">
        <f t="shared" si="23"/>
        <v>0</v>
      </c>
    </row>
    <row r="40" spans="1:40" s="271" customFormat="1" ht="18" x14ac:dyDescent="0.2">
      <c r="A40" s="889" t="s">
        <v>152</v>
      </c>
      <c r="B40" s="322">
        <v>-19</v>
      </c>
      <c r="C40" s="345">
        <v>-3</v>
      </c>
      <c r="D40" s="345">
        <v>5</v>
      </c>
      <c r="E40" s="308">
        <v>-7</v>
      </c>
      <c r="F40" s="322">
        <v>-18</v>
      </c>
      <c r="G40" s="345">
        <v>0</v>
      </c>
      <c r="H40" s="345">
        <v>2</v>
      </c>
      <c r="I40" s="308">
        <v>3</v>
      </c>
      <c r="J40" s="357">
        <v>0</v>
      </c>
      <c r="K40" s="397">
        <v>2</v>
      </c>
      <c r="L40" s="345">
        <v>20</v>
      </c>
      <c r="M40" s="441">
        <v>-1</v>
      </c>
      <c r="N40" s="357">
        <v>0</v>
      </c>
      <c r="O40" s="397">
        <v>0</v>
      </c>
      <c r="P40" s="345">
        <v>0</v>
      </c>
      <c r="Q40" s="441">
        <v>0</v>
      </c>
      <c r="R40" s="357">
        <v>1</v>
      </c>
      <c r="S40" s="397">
        <v>7</v>
      </c>
      <c r="T40" s="345">
        <v>1</v>
      </c>
      <c r="U40" s="441">
        <v>-1</v>
      </c>
      <c r="V40" s="357">
        <v>0</v>
      </c>
      <c r="W40" s="397">
        <v>0</v>
      </c>
      <c r="X40" s="906">
        <v>0</v>
      </c>
      <c r="Y40" s="333">
        <v>1257</v>
      </c>
      <c r="Z40" s="949" t="s">
        <v>265</v>
      </c>
      <c r="AA40" s="357">
        <v>-2</v>
      </c>
      <c r="AB40" s="397">
        <v>13</v>
      </c>
      <c r="AC40" s="345">
        <v>0</v>
      </c>
      <c r="AD40" s="333">
        <v>-1</v>
      </c>
      <c r="AF40" s="50"/>
      <c r="AG40" s="492">
        <f>+B40+C40+D40+E40</f>
        <v>-24</v>
      </c>
      <c r="AH40" s="492">
        <f>+F40+G40+H40+I40</f>
        <v>-13</v>
      </c>
      <c r="AI40" s="333">
        <f>+J40+K40+L40+M40</f>
        <v>21</v>
      </c>
      <c r="AJ40" s="333">
        <f t="shared" si="22"/>
        <v>0</v>
      </c>
      <c r="AK40" s="700">
        <v>8</v>
      </c>
      <c r="AL40" s="700">
        <v>1257</v>
      </c>
      <c r="AM40" s="700"/>
      <c r="AN40" s="700">
        <f t="shared" si="23"/>
        <v>10</v>
      </c>
    </row>
    <row r="41" spans="1:40" s="271" customFormat="1" ht="14" thickBot="1" x14ac:dyDescent="0.2">
      <c r="A41" s="412" t="s">
        <v>211</v>
      </c>
      <c r="B41" s="327">
        <f t="shared" ref="B41:P41" si="24">B37-SUM(B38:B40)</f>
        <v>2</v>
      </c>
      <c r="C41" s="350">
        <f t="shared" si="24"/>
        <v>3</v>
      </c>
      <c r="D41" s="350">
        <f t="shared" si="24"/>
        <v>-4</v>
      </c>
      <c r="E41" s="310">
        <f t="shared" si="24"/>
        <v>2</v>
      </c>
      <c r="F41" s="327">
        <f t="shared" si="24"/>
        <v>8</v>
      </c>
      <c r="G41" s="350">
        <f t="shared" si="24"/>
        <v>4</v>
      </c>
      <c r="H41" s="350">
        <f t="shared" si="24"/>
        <v>3</v>
      </c>
      <c r="I41" s="310">
        <f t="shared" si="24"/>
        <v>2</v>
      </c>
      <c r="J41" s="361">
        <f t="shared" si="24"/>
        <v>1</v>
      </c>
      <c r="K41" s="350">
        <f t="shared" si="24"/>
        <v>2</v>
      </c>
      <c r="L41" s="350">
        <f t="shared" si="24"/>
        <v>1</v>
      </c>
      <c r="M41" s="446">
        <f t="shared" si="24"/>
        <v>3</v>
      </c>
      <c r="N41" s="361">
        <f t="shared" si="24"/>
        <v>7</v>
      </c>
      <c r="O41" s="350">
        <f t="shared" si="24"/>
        <v>1</v>
      </c>
      <c r="P41" s="350">
        <f t="shared" si="24"/>
        <v>0</v>
      </c>
      <c r="Q41" s="446">
        <v>1</v>
      </c>
      <c r="R41" s="361">
        <v>1</v>
      </c>
      <c r="S41" s="695">
        <v>1</v>
      </c>
      <c r="T41" s="350">
        <v>0</v>
      </c>
      <c r="U41" s="446">
        <v>3</v>
      </c>
      <c r="V41" s="361">
        <v>0</v>
      </c>
      <c r="W41" s="695">
        <v>1</v>
      </c>
      <c r="X41" s="913">
        <v>4</v>
      </c>
      <c r="Y41" s="446">
        <v>1</v>
      </c>
      <c r="Z41" s="310"/>
      <c r="AA41" s="361">
        <v>0</v>
      </c>
      <c r="AB41" s="695">
        <v>0</v>
      </c>
      <c r="AC41" s="350">
        <v>1</v>
      </c>
      <c r="AD41" s="446">
        <v>1</v>
      </c>
      <c r="AF41" s="50"/>
      <c r="AG41" s="494">
        <f>+B41+C41+D41+E41</f>
        <v>3</v>
      </c>
      <c r="AH41" s="494">
        <f>+F41+G41+H41+I41</f>
        <v>17</v>
      </c>
      <c r="AI41" s="338">
        <f>AI37-SUM(AI38:AI40)</f>
        <v>7</v>
      </c>
      <c r="AJ41" s="338">
        <f t="shared" si="22"/>
        <v>9</v>
      </c>
      <c r="AK41" s="701">
        <v>5</v>
      </c>
      <c r="AL41" s="701">
        <v>6</v>
      </c>
      <c r="AM41" s="701"/>
      <c r="AN41" s="701">
        <f t="shared" si="23"/>
        <v>2</v>
      </c>
    </row>
    <row r="42" spans="1:40" ht="6" customHeight="1" thickTop="1" x14ac:dyDescent="0.15">
      <c r="A42" s="412"/>
      <c r="B42" s="322"/>
      <c r="C42" s="345"/>
      <c r="D42" s="345"/>
      <c r="E42" s="308"/>
      <c r="F42" s="322"/>
      <c r="G42" s="345"/>
      <c r="H42" s="345"/>
      <c r="I42" s="308"/>
      <c r="J42" s="357"/>
      <c r="K42" s="397"/>
      <c r="L42" s="345"/>
      <c r="M42" s="441"/>
      <c r="N42" s="357"/>
      <c r="O42" s="397"/>
      <c r="P42" s="345"/>
      <c r="Q42" s="441"/>
      <c r="R42" s="357"/>
      <c r="S42" s="397"/>
      <c r="T42" s="345"/>
      <c r="U42" s="441"/>
      <c r="V42" s="357"/>
      <c r="W42" s="397"/>
      <c r="X42" s="906"/>
      <c r="Y42" s="441"/>
      <c r="Z42" s="397"/>
      <c r="AA42" s="357"/>
      <c r="AB42" s="397"/>
      <c r="AC42" s="345"/>
      <c r="AD42" s="441"/>
      <c r="AF42" s="50"/>
      <c r="AG42" s="492"/>
      <c r="AH42" s="492"/>
      <c r="AI42" s="333"/>
      <c r="AJ42" s="333">
        <f t="shared" si="22"/>
        <v>0</v>
      </c>
      <c r="AK42" s="700"/>
      <c r="AL42" s="700"/>
      <c r="AM42" s="700"/>
      <c r="AN42" s="700"/>
    </row>
    <row r="43" spans="1:40" x14ac:dyDescent="0.15">
      <c r="A43" s="413" t="s">
        <v>159</v>
      </c>
      <c r="B43" s="321">
        <v>-15</v>
      </c>
      <c r="C43" s="344">
        <v>76</v>
      </c>
      <c r="D43" s="344">
        <v>106</v>
      </c>
      <c r="E43" s="316">
        <v>106</v>
      </c>
      <c r="F43" s="321">
        <v>108</v>
      </c>
      <c r="G43" s="344">
        <v>133</v>
      </c>
      <c r="H43" s="344">
        <v>109</v>
      </c>
      <c r="I43" s="316">
        <v>7</v>
      </c>
      <c r="J43" s="356">
        <v>55</v>
      </c>
      <c r="K43" s="319">
        <v>156</v>
      </c>
      <c r="L43" s="344">
        <v>168</v>
      </c>
      <c r="M43" s="440">
        <v>33</v>
      </c>
      <c r="N43" s="356">
        <v>115</v>
      </c>
      <c r="O43" s="319">
        <v>170</v>
      </c>
      <c r="P43" s="344">
        <v>168</v>
      </c>
      <c r="Q43" s="440">
        <v>198</v>
      </c>
      <c r="R43" s="356">
        <v>183</v>
      </c>
      <c r="S43" s="319">
        <v>249</v>
      </c>
      <c r="T43" s="344">
        <v>307</v>
      </c>
      <c r="U43" s="440">
        <v>310</v>
      </c>
      <c r="V43" s="356">
        <v>295</v>
      </c>
      <c r="W43" s="319">
        <v>332</v>
      </c>
      <c r="X43" s="1031">
        <v>375</v>
      </c>
      <c r="Y43" s="440">
        <v>1013</v>
      </c>
      <c r="Z43" s="319"/>
      <c r="AA43" s="356">
        <v>-471</v>
      </c>
      <c r="AB43" s="319">
        <v>-26</v>
      </c>
      <c r="AC43" s="344">
        <v>174</v>
      </c>
      <c r="AD43" s="440">
        <v>173</v>
      </c>
      <c r="AF43" s="50"/>
      <c r="AG43" s="491">
        <f t="shared" ref="AG43:AJ43" si="25">+AG7+AG19+AG25+AG37+AG33</f>
        <v>273</v>
      </c>
      <c r="AH43" s="491">
        <f t="shared" si="25"/>
        <v>357</v>
      </c>
      <c r="AI43" s="332">
        <f t="shared" si="25"/>
        <v>412</v>
      </c>
      <c r="AJ43" s="332">
        <f t="shared" si="25"/>
        <v>651</v>
      </c>
      <c r="AK43" s="699">
        <f>+AK7+AK19+AK25+AK37+AK33</f>
        <v>1049</v>
      </c>
      <c r="AL43" s="699">
        <v>2015</v>
      </c>
      <c r="AM43" s="699"/>
      <c r="AN43" s="699">
        <f t="shared" ref="AN43:AN50" si="26">SUM(AA43:AD43)</f>
        <v>-150</v>
      </c>
    </row>
    <row r="44" spans="1:40" ht="18" x14ac:dyDescent="0.2">
      <c r="A44" s="412" t="s">
        <v>14</v>
      </c>
      <c r="B44" s="322">
        <v>-83</v>
      </c>
      <c r="C44" s="345">
        <v>-81</v>
      </c>
      <c r="D44" s="345">
        <v>-69</v>
      </c>
      <c r="E44" s="308">
        <v>-69</v>
      </c>
      <c r="F44" s="322">
        <v>-73</v>
      </c>
      <c r="G44" s="345">
        <v>-72</v>
      </c>
      <c r="H44" s="345">
        <v>-83</v>
      </c>
      <c r="I44" s="308">
        <v>-73</v>
      </c>
      <c r="J44" s="357">
        <v>-69</v>
      </c>
      <c r="K44" s="397">
        <v>-73</v>
      </c>
      <c r="L44" s="345">
        <v>-65</v>
      </c>
      <c r="M44" s="441">
        <v>-66</v>
      </c>
      <c r="N44" s="357">
        <v>-67</v>
      </c>
      <c r="O44" s="397">
        <v>-66</v>
      </c>
      <c r="P44" s="345">
        <v>-66</v>
      </c>
      <c r="Q44" s="441">
        <v>-47</v>
      </c>
      <c r="R44" s="357">
        <v>-46</v>
      </c>
      <c r="S44" s="397">
        <v>-45</v>
      </c>
      <c r="T44" s="345">
        <v>-42</v>
      </c>
      <c r="U44" s="441">
        <v>-34</v>
      </c>
      <c r="V44" s="357">
        <v>-33</v>
      </c>
      <c r="W44" s="397">
        <v>-36</v>
      </c>
      <c r="X44" s="906">
        <v>-32</v>
      </c>
      <c r="Y44" s="441">
        <v>-300</v>
      </c>
      <c r="Z44" s="949" t="s">
        <v>263</v>
      </c>
      <c r="AA44" s="357">
        <v>-864</v>
      </c>
      <c r="AB44" s="397">
        <v>-514</v>
      </c>
      <c r="AC44" s="345">
        <v>-432</v>
      </c>
      <c r="AD44" s="441">
        <v>-427</v>
      </c>
      <c r="AF44" s="50"/>
      <c r="AG44" s="492">
        <f>+B44+C44+D44+E44</f>
        <v>-302</v>
      </c>
      <c r="AH44" s="492">
        <f>+F44+G44+H44+I44</f>
        <v>-301</v>
      </c>
      <c r="AI44" s="333">
        <f>+J44+K44+L44+M44</f>
        <v>-273</v>
      </c>
      <c r="AJ44" s="333">
        <f>+N44+O44+P44+Q44</f>
        <v>-246</v>
      </c>
      <c r="AK44" s="700">
        <v>-167</v>
      </c>
      <c r="AL44" s="700">
        <v>-401</v>
      </c>
      <c r="AM44" s="700"/>
      <c r="AN44" s="700">
        <f t="shared" si="26"/>
        <v>-2237</v>
      </c>
    </row>
    <row r="45" spans="1:40" ht="18" x14ac:dyDescent="0.2">
      <c r="A45" s="412" t="s">
        <v>15</v>
      </c>
      <c r="B45" s="322">
        <v>-14</v>
      </c>
      <c r="C45" s="345">
        <v>10</v>
      </c>
      <c r="D45" s="345">
        <v>-1</v>
      </c>
      <c r="E45" s="308">
        <v>-24</v>
      </c>
      <c r="F45" s="322">
        <v>-9</v>
      </c>
      <c r="G45" s="345">
        <v>-6</v>
      </c>
      <c r="H45" s="345">
        <v>-7</v>
      </c>
      <c r="I45" s="308">
        <v>-59</v>
      </c>
      <c r="J45" s="357">
        <v>-8</v>
      </c>
      <c r="K45" s="397">
        <v>-1</v>
      </c>
      <c r="L45" s="345">
        <v>-4</v>
      </c>
      <c r="M45" s="441">
        <v>-98</v>
      </c>
      <c r="N45" s="357">
        <v>-4</v>
      </c>
      <c r="O45" s="397">
        <v>10</v>
      </c>
      <c r="P45" s="345">
        <v>-23</v>
      </c>
      <c r="Q45" s="441">
        <v>-23</v>
      </c>
      <c r="R45" s="357">
        <v>-33</v>
      </c>
      <c r="S45" s="397">
        <v>-6</v>
      </c>
      <c r="T45" s="345">
        <v>-6</v>
      </c>
      <c r="U45" s="441">
        <v>-12</v>
      </c>
      <c r="V45" s="357">
        <v>-12</v>
      </c>
      <c r="W45" s="397">
        <v>-9</v>
      </c>
      <c r="X45" s="906">
        <v>-4</v>
      </c>
      <c r="Y45" s="441">
        <v>-239</v>
      </c>
      <c r="Z45" s="949" t="s">
        <v>264</v>
      </c>
      <c r="AA45" s="357">
        <v>-20</v>
      </c>
      <c r="AB45" s="397">
        <v>-40</v>
      </c>
      <c r="AC45" s="345">
        <v>-3</v>
      </c>
      <c r="AD45" s="441">
        <v>-5</v>
      </c>
      <c r="AF45" s="50"/>
      <c r="AG45" s="492">
        <f>+B45+C45+D45+E45</f>
        <v>-29</v>
      </c>
      <c r="AH45" s="492">
        <f>+F45+G45+H45+I45</f>
        <v>-81</v>
      </c>
      <c r="AI45" s="333">
        <f>+J45+K45+L45+M45</f>
        <v>-111</v>
      </c>
      <c r="AJ45" s="333">
        <f>+N45+O45+P45+Q45</f>
        <v>-40</v>
      </c>
      <c r="AK45" s="700">
        <v>-57</v>
      </c>
      <c r="AL45" s="700">
        <v>-264</v>
      </c>
      <c r="AM45" s="700"/>
      <c r="AN45" s="700">
        <f t="shared" si="26"/>
        <v>-68</v>
      </c>
    </row>
    <row r="46" spans="1:40" s="271" customFormat="1" ht="18" x14ac:dyDescent="0.2">
      <c r="A46" s="412" t="s">
        <v>216</v>
      </c>
      <c r="B46" s="322">
        <v>-7</v>
      </c>
      <c r="C46" s="345">
        <v>-7</v>
      </c>
      <c r="D46" s="345">
        <v>-7</v>
      </c>
      <c r="E46" s="308">
        <v>9</v>
      </c>
      <c r="F46" s="322">
        <v>-13</v>
      </c>
      <c r="G46" s="345">
        <v>-6</v>
      </c>
      <c r="H46" s="345">
        <v>-3</v>
      </c>
      <c r="I46" s="308">
        <v>-9</v>
      </c>
      <c r="J46" s="357">
        <v>-9</v>
      </c>
      <c r="K46" s="397">
        <v>-15</v>
      </c>
      <c r="L46" s="345">
        <v>-12</v>
      </c>
      <c r="M46" s="441">
        <v>-16</v>
      </c>
      <c r="N46" s="357">
        <v>-17</v>
      </c>
      <c r="O46" s="397">
        <v>-20</v>
      </c>
      <c r="P46" s="345">
        <v>-20</v>
      </c>
      <c r="Q46" s="441">
        <v>-31</v>
      </c>
      <c r="R46" s="357">
        <v>-28</v>
      </c>
      <c r="S46" s="397">
        <v>-37</v>
      </c>
      <c r="T46" s="345">
        <v>-34</v>
      </c>
      <c r="U46" s="441">
        <v>-34</v>
      </c>
      <c r="V46" s="357">
        <v>-35</v>
      </c>
      <c r="W46" s="397">
        <v>-36</v>
      </c>
      <c r="X46" s="906">
        <v>-34</v>
      </c>
      <c r="Y46" s="441">
        <v>-111</v>
      </c>
      <c r="Z46" s="949" t="s">
        <v>264</v>
      </c>
      <c r="AA46" s="357">
        <v>-99</v>
      </c>
      <c r="AB46" s="397">
        <v>-80</v>
      </c>
      <c r="AC46" s="345">
        <v>-77</v>
      </c>
      <c r="AD46" s="441">
        <v>-82</v>
      </c>
      <c r="AF46" s="50"/>
      <c r="AG46" s="492">
        <f>+B46+C46+D46+E46</f>
        <v>-12</v>
      </c>
      <c r="AH46" s="492">
        <f>+F46+G46+H46+I46</f>
        <v>-31</v>
      </c>
      <c r="AI46" s="333">
        <f>+J46+K46+L46+M46</f>
        <v>-52</v>
      </c>
      <c r="AJ46" s="333">
        <f>+N46+O46+P46+Q46</f>
        <v>-88</v>
      </c>
      <c r="AK46" s="700">
        <v>-133</v>
      </c>
      <c r="AL46" s="700">
        <v>-216</v>
      </c>
      <c r="AM46" s="700"/>
      <c r="AN46" s="700">
        <f t="shared" si="26"/>
        <v>-338</v>
      </c>
    </row>
    <row r="47" spans="1:40" s="271" customFormat="1" x14ac:dyDescent="0.15">
      <c r="A47" s="412" t="s">
        <v>260</v>
      </c>
      <c r="B47" s="322">
        <v>0</v>
      </c>
      <c r="C47" s="345">
        <v>0</v>
      </c>
      <c r="D47" s="345">
        <v>0</v>
      </c>
      <c r="E47" s="308">
        <v>0</v>
      </c>
      <c r="F47" s="322">
        <v>0</v>
      </c>
      <c r="G47" s="345">
        <v>0</v>
      </c>
      <c r="H47" s="345">
        <v>0</v>
      </c>
      <c r="I47" s="308">
        <v>0</v>
      </c>
      <c r="J47" s="357">
        <v>0</v>
      </c>
      <c r="K47" s="397">
        <v>0</v>
      </c>
      <c r="L47" s="345">
        <v>0</v>
      </c>
      <c r="M47" s="441">
        <v>0</v>
      </c>
      <c r="N47" s="357">
        <v>0</v>
      </c>
      <c r="O47" s="397">
        <v>0</v>
      </c>
      <c r="P47" s="345">
        <v>0</v>
      </c>
      <c r="Q47" s="441">
        <v>0</v>
      </c>
      <c r="R47" s="357">
        <v>0</v>
      </c>
      <c r="S47" s="397">
        <v>0</v>
      </c>
      <c r="T47" s="345">
        <v>0</v>
      </c>
      <c r="U47" s="441">
        <v>0</v>
      </c>
      <c r="V47" s="357">
        <v>-8</v>
      </c>
      <c r="W47" s="397">
        <v>-4</v>
      </c>
      <c r="X47" s="906">
        <v>-3</v>
      </c>
      <c r="Y47" s="441">
        <v>-27</v>
      </c>
      <c r="Z47" s="397"/>
      <c r="AA47" s="357">
        <v>-5</v>
      </c>
      <c r="AB47" s="397">
        <v>-11</v>
      </c>
      <c r="AC47" s="345">
        <v>-14</v>
      </c>
      <c r="AD47" s="441">
        <v>-37</v>
      </c>
      <c r="AF47" s="50"/>
      <c r="AG47" s="492">
        <v>0</v>
      </c>
      <c r="AH47" s="492">
        <v>0</v>
      </c>
      <c r="AI47" s="333">
        <v>0</v>
      </c>
      <c r="AJ47" s="333">
        <v>0</v>
      </c>
      <c r="AK47" s="492">
        <v>0</v>
      </c>
      <c r="AL47" s="700">
        <v>-42</v>
      </c>
      <c r="AM47" s="700"/>
      <c r="AN47" s="700">
        <f t="shared" si="26"/>
        <v>-67</v>
      </c>
    </row>
    <row r="48" spans="1:40" ht="18" x14ac:dyDescent="0.2">
      <c r="A48" s="412" t="s">
        <v>152</v>
      </c>
      <c r="B48" s="322">
        <v>-45</v>
      </c>
      <c r="C48" s="345">
        <v>-18</v>
      </c>
      <c r="D48" s="345">
        <v>-9</v>
      </c>
      <c r="E48" s="308">
        <v>-18</v>
      </c>
      <c r="F48" s="322">
        <v>-26</v>
      </c>
      <c r="G48" s="345">
        <v>-16</v>
      </c>
      <c r="H48" s="345">
        <v>-12</v>
      </c>
      <c r="I48" s="308">
        <v>-9</v>
      </c>
      <c r="J48" s="357">
        <v>-9</v>
      </c>
      <c r="K48" s="397">
        <v>-16</v>
      </c>
      <c r="L48" s="345">
        <v>5</v>
      </c>
      <c r="M48" s="441">
        <v>-12</v>
      </c>
      <c r="N48" s="357">
        <v>-6</v>
      </c>
      <c r="O48" s="397">
        <v>-10</v>
      </c>
      <c r="P48" s="345">
        <v>-8</v>
      </c>
      <c r="Q48" s="441">
        <v>-25</v>
      </c>
      <c r="R48" s="357">
        <v>-11</v>
      </c>
      <c r="S48" s="397">
        <v>3</v>
      </c>
      <c r="T48" s="345">
        <v>-1</v>
      </c>
      <c r="U48" s="441">
        <v>1</v>
      </c>
      <c r="V48" s="357">
        <v>-2</v>
      </c>
      <c r="W48" s="397">
        <v>-1</v>
      </c>
      <c r="X48" s="906">
        <v>-1</v>
      </c>
      <c r="Y48" s="441">
        <v>1257</v>
      </c>
      <c r="Z48" s="949" t="s">
        <v>265</v>
      </c>
      <c r="AA48" s="357">
        <v>-2</v>
      </c>
      <c r="AB48" s="397">
        <v>13</v>
      </c>
      <c r="AC48" s="345">
        <v>9</v>
      </c>
      <c r="AD48" s="441">
        <v>9</v>
      </c>
      <c r="AF48" s="50"/>
      <c r="AG48" s="492">
        <f>+B48+C48+D48+E48</f>
        <v>-90</v>
      </c>
      <c r="AH48" s="492">
        <f>+F48+G48+H48+I48</f>
        <v>-63</v>
      </c>
      <c r="AI48" s="333">
        <f>+J48+K48+L48+M48</f>
        <v>-32</v>
      </c>
      <c r="AJ48" s="333">
        <f>+N48+O48+P48+Q48</f>
        <v>-49</v>
      </c>
      <c r="AK48" s="700">
        <v>-8</v>
      </c>
      <c r="AL48" s="700">
        <v>1253</v>
      </c>
      <c r="AM48" s="700"/>
      <c r="AN48" s="700">
        <f t="shared" si="26"/>
        <v>29</v>
      </c>
    </row>
    <row r="49" spans="1:40" x14ac:dyDescent="0.15">
      <c r="A49" s="412" t="s">
        <v>153</v>
      </c>
      <c r="B49" s="322">
        <v>0</v>
      </c>
      <c r="C49" s="345">
        <v>0</v>
      </c>
      <c r="D49" s="345">
        <v>0</v>
      </c>
      <c r="E49" s="308">
        <v>0</v>
      </c>
      <c r="F49" s="322">
        <v>0</v>
      </c>
      <c r="G49" s="345">
        <v>0</v>
      </c>
      <c r="H49" s="345">
        <v>0</v>
      </c>
      <c r="I49" s="308">
        <v>0</v>
      </c>
      <c r="J49" s="357">
        <v>0</v>
      </c>
      <c r="K49" s="397">
        <v>46</v>
      </c>
      <c r="L49" s="345">
        <v>0</v>
      </c>
      <c r="M49" s="467">
        <v>0</v>
      </c>
      <c r="N49" s="357">
        <v>-46</v>
      </c>
      <c r="O49" s="397">
        <v>0</v>
      </c>
      <c r="P49" s="345">
        <v>0</v>
      </c>
      <c r="Q49" s="467">
        <v>0</v>
      </c>
      <c r="R49" s="357">
        <v>0</v>
      </c>
      <c r="S49" s="428">
        <v>0</v>
      </c>
      <c r="T49" s="345">
        <v>0</v>
      </c>
      <c r="U49" s="441">
        <v>0</v>
      </c>
      <c r="V49" s="357">
        <v>0</v>
      </c>
      <c r="W49" s="878">
        <v>0</v>
      </c>
      <c r="X49" s="906">
        <v>0</v>
      </c>
      <c r="Y49" s="333">
        <v>0</v>
      </c>
      <c r="Z49" s="397"/>
      <c r="AA49" s="357">
        <v>0</v>
      </c>
      <c r="AB49" s="878">
        <v>0</v>
      </c>
      <c r="AC49" s="345">
        <v>0</v>
      </c>
      <c r="AD49" s="333">
        <v>0</v>
      </c>
      <c r="AF49" s="50"/>
      <c r="AG49" s="492">
        <f>+B49+C49+D49+E49</f>
        <v>0</v>
      </c>
      <c r="AH49" s="492">
        <f>+F49+G49+H49+I49</f>
        <v>0</v>
      </c>
      <c r="AI49" s="333">
        <f>+J49+K49+L49+M49</f>
        <v>46</v>
      </c>
      <c r="AJ49" s="333">
        <f>+N49+O49+P49+Q49</f>
        <v>-46</v>
      </c>
      <c r="AK49" s="706">
        <v>0</v>
      </c>
      <c r="AL49" s="706">
        <v>0</v>
      </c>
      <c r="AM49" s="706"/>
      <c r="AN49" s="706">
        <f t="shared" si="26"/>
        <v>0</v>
      </c>
    </row>
    <row r="50" spans="1:40" ht="14" thickBot="1" x14ac:dyDescent="0.2">
      <c r="A50" s="413" t="s">
        <v>160</v>
      </c>
      <c r="B50" s="323">
        <f>B43-SUM(B44:B49)</f>
        <v>134</v>
      </c>
      <c r="C50" s="346">
        <f>C43-SUM(C44:C49)</f>
        <v>172</v>
      </c>
      <c r="D50" s="346">
        <f>D43-SUM(D44:D49)</f>
        <v>192</v>
      </c>
      <c r="E50" s="317">
        <f>E43-SUM(E44:E49)</f>
        <v>208</v>
      </c>
      <c r="F50" s="323">
        <f>F43-SUM(F44:F49)</f>
        <v>229</v>
      </c>
      <c r="G50" s="346">
        <f t="shared" ref="G50:P50" si="27">G43-SUM(G44:G49)</f>
        <v>233</v>
      </c>
      <c r="H50" s="346">
        <f t="shared" si="27"/>
        <v>214</v>
      </c>
      <c r="I50" s="317">
        <f t="shared" si="27"/>
        <v>157</v>
      </c>
      <c r="J50" s="358">
        <f t="shared" si="27"/>
        <v>150</v>
      </c>
      <c r="K50" s="346">
        <f t="shared" si="27"/>
        <v>215</v>
      </c>
      <c r="L50" s="346">
        <f t="shared" si="27"/>
        <v>244</v>
      </c>
      <c r="M50" s="442">
        <f t="shared" si="27"/>
        <v>225</v>
      </c>
      <c r="N50" s="358">
        <f t="shared" si="27"/>
        <v>255</v>
      </c>
      <c r="O50" s="346">
        <f t="shared" si="27"/>
        <v>256</v>
      </c>
      <c r="P50" s="346">
        <f t="shared" si="27"/>
        <v>285</v>
      </c>
      <c r="Q50" s="442">
        <v>324</v>
      </c>
      <c r="R50" s="358">
        <v>301</v>
      </c>
      <c r="S50" s="691">
        <v>334</v>
      </c>
      <c r="T50" s="346">
        <v>390</v>
      </c>
      <c r="U50" s="442">
        <v>389</v>
      </c>
      <c r="V50" s="358">
        <v>385</v>
      </c>
      <c r="W50" s="691">
        <v>418</v>
      </c>
      <c r="X50" s="1032">
        <v>449</v>
      </c>
      <c r="Y50" s="442">
        <v>433</v>
      </c>
      <c r="Z50" s="317"/>
      <c r="AA50" s="358">
        <v>519</v>
      </c>
      <c r="AB50" s="691">
        <v>606</v>
      </c>
      <c r="AC50" s="346">
        <v>691</v>
      </c>
      <c r="AD50" s="442">
        <v>715</v>
      </c>
      <c r="AF50" s="50"/>
      <c r="AG50" s="493">
        <f>+B50+C50+D50+E50</f>
        <v>706</v>
      </c>
      <c r="AH50" s="493">
        <f>+F50+G50+H50+I50</f>
        <v>833</v>
      </c>
      <c r="AI50" s="334">
        <f>AI43-SUM(AI44:AI49)</f>
        <v>834</v>
      </c>
      <c r="AJ50" s="334">
        <f>+N50+O50+P50+Q50</f>
        <v>1120</v>
      </c>
      <c r="AK50" s="705">
        <v>1414</v>
      </c>
      <c r="AL50" s="705">
        <v>1685</v>
      </c>
      <c r="AM50" s="705"/>
      <c r="AN50" s="705">
        <f t="shared" si="26"/>
        <v>2531</v>
      </c>
    </row>
    <row r="51" spans="1:40" ht="6" customHeight="1" thickTop="1" x14ac:dyDescent="0.15">
      <c r="A51" s="890"/>
      <c r="B51" s="324"/>
      <c r="C51" s="347"/>
      <c r="D51" s="347"/>
      <c r="E51" s="311"/>
      <c r="F51" s="324"/>
      <c r="G51" s="347"/>
      <c r="H51" s="347"/>
      <c r="I51" s="311"/>
      <c r="J51" s="359"/>
      <c r="K51" s="312"/>
      <c r="L51" s="347"/>
      <c r="M51" s="443"/>
      <c r="N51" s="359"/>
      <c r="O51" s="312"/>
      <c r="P51" s="347"/>
      <c r="Q51" s="443"/>
      <c r="R51" s="359"/>
      <c r="S51" s="312"/>
      <c r="T51" s="347"/>
      <c r="U51" s="443"/>
      <c r="V51" s="359"/>
      <c r="W51" s="312"/>
      <c r="X51" s="1033"/>
      <c r="Y51" s="443"/>
      <c r="Z51" s="312"/>
      <c r="AA51" s="359"/>
      <c r="AB51" s="312"/>
      <c r="AC51" s="347"/>
      <c r="AD51" s="443"/>
      <c r="AG51" s="495"/>
      <c r="AH51" s="495"/>
      <c r="AI51" s="335"/>
      <c r="AJ51" s="335"/>
      <c r="AK51" s="700"/>
      <c r="AL51" s="700"/>
      <c r="AM51" s="700"/>
      <c r="AN51" s="700"/>
    </row>
    <row r="52" spans="1:40" x14ac:dyDescent="0.15">
      <c r="A52" s="413" t="s">
        <v>161</v>
      </c>
      <c r="B52" s="325">
        <f t="shared" ref="B52:Y52" si="28">B43/B5</f>
        <v>-1.3824884792626729E-2</v>
      </c>
      <c r="C52" s="348">
        <f t="shared" si="28"/>
        <v>6.7917783735478104E-2</v>
      </c>
      <c r="D52" s="348">
        <f t="shared" si="28"/>
        <v>9.464285714285714E-2</v>
      </c>
      <c r="E52" s="309">
        <f t="shared" si="28"/>
        <v>9.8330241187384038E-2</v>
      </c>
      <c r="F52" s="325">
        <f t="shared" si="28"/>
        <v>9.9815157116451017E-2</v>
      </c>
      <c r="G52" s="348">
        <f t="shared" si="28"/>
        <v>0.11864406779661017</v>
      </c>
      <c r="H52" s="348">
        <f t="shared" si="28"/>
        <v>0.10283018867924529</v>
      </c>
      <c r="I52" s="309">
        <f t="shared" si="28"/>
        <v>7.5187969924812026E-3</v>
      </c>
      <c r="J52" s="360">
        <f t="shared" si="28"/>
        <v>5.6237218813905927E-2</v>
      </c>
      <c r="K52" s="348">
        <f t="shared" si="28"/>
        <v>0.14259597806215721</v>
      </c>
      <c r="L52" s="348">
        <f t="shared" si="28"/>
        <v>0.14358974358974358</v>
      </c>
      <c r="M52" s="444">
        <f t="shared" si="28"/>
        <v>2.9569892473118281E-2</v>
      </c>
      <c r="N52" s="360">
        <f t="shared" si="28"/>
        <v>0.10599078341013825</v>
      </c>
      <c r="O52" s="348">
        <f t="shared" si="28"/>
        <v>0.14309764309764308</v>
      </c>
      <c r="P52" s="348">
        <f t="shared" si="28"/>
        <v>0.13450760608486789</v>
      </c>
      <c r="Q52" s="444">
        <f t="shared" si="28"/>
        <v>0.1531322505800464</v>
      </c>
      <c r="R52" s="360">
        <f t="shared" si="28"/>
        <v>0.14686998394863562</v>
      </c>
      <c r="S52" s="692">
        <f t="shared" si="28"/>
        <v>0.18458117123795403</v>
      </c>
      <c r="T52" s="348">
        <f t="shared" si="28"/>
        <v>0.20264026402640264</v>
      </c>
      <c r="U52" s="444">
        <f t="shared" si="28"/>
        <v>0.20169160702667535</v>
      </c>
      <c r="V52" s="360">
        <f t="shared" si="28"/>
        <v>0.20109066121336061</v>
      </c>
      <c r="W52" s="692">
        <f t="shared" si="28"/>
        <v>0.22045152722443559</v>
      </c>
      <c r="X52" s="1034">
        <f t="shared" si="28"/>
        <v>0.24638633377135349</v>
      </c>
      <c r="Y52" s="444">
        <f t="shared" si="28"/>
        <v>0.63075965130759648</v>
      </c>
      <c r="Z52" s="309"/>
      <c r="AA52" s="360">
        <f t="shared" ref="AA52:AC52" si="29">AA43/AA5</f>
        <v>-0.21178057553956833</v>
      </c>
      <c r="AB52" s="692">
        <f t="shared" si="29"/>
        <v>-1.0993657505285413E-2</v>
      </c>
      <c r="AC52" s="692">
        <f t="shared" si="29"/>
        <v>7.0473876063183477E-2</v>
      </c>
      <c r="AD52" s="444">
        <f t="shared" ref="AD52" si="30">AD43/AD5</f>
        <v>7.0901639344262302E-2</v>
      </c>
      <c r="AG52" s="497">
        <f t="shared" ref="AG52:AL52" si="31">AG43/AG5</f>
        <v>6.201726487960018E-2</v>
      </c>
      <c r="AH52" s="497">
        <f t="shared" si="31"/>
        <v>8.5121602288984258E-2</v>
      </c>
      <c r="AI52" s="336">
        <f t="shared" si="31"/>
        <v>9.4538779256539696E-2</v>
      </c>
      <c r="AJ52" s="336">
        <f t="shared" si="31"/>
        <v>0.135202492211838</v>
      </c>
      <c r="AK52" s="704">
        <f t="shared" si="31"/>
        <v>0.18576235169116345</v>
      </c>
      <c r="AL52" s="704">
        <f t="shared" si="31"/>
        <v>0.33027372561875101</v>
      </c>
      <c r="AM52" s="704"/>
      <c r="AN52" s="704">
        <f t="shared" ref="AN52" si="32">AN43/AN5</f>
        <v>-1.5792798483891344E-2</v>
      </c>
    </row>
    <row r="53" spans="1:40" ht="6" customHeight="1" x14ac:dyDescent="0.15">
      <c r="A53" s="413"/>
      <c r="B53" s="328"/>
      <c r="C53" s="351"/>
      <c r="D53" s="351"/>
      <c r="E53" s="315"/>
      <c r="F53" s="328"/>
      <c r="G53" s="351"/>
      <c r="H53" s="351"/>
      <c r="I53" s="315"/>
      <c r="J53" s="362"/>
      <c r="K53" s="351"/>
      <c r="L53" s="351"/>
      <c r="M53" s="447"/>
      <c r="N53" s="362"/>
      <c r="O53" s="351"/>
      <c r="P53" s="351"/>
      <c r="Q53" s="447"/>
      <c r="R53" s="362"/>
      <c r="S53" s="696"/>
      <c r="T53" s="351"/>
      <c r="U53" s="447"/>
      <c r="V53" s="362"/>
      <c r="W53" s="696"/>
      <c r="X53" s="1036"/>
      <c r="Y53" s="447"/>
      <c r="Z53" s="315"/>
      <c r="AA53" s="362"/>
      <c r="AB53" s="696"/>
      <c r="AC53" s="351"/>
      <c r="AD53" s="447"/>
      <c r="AG53" s="499"/>
      <c r="AH53" s="499"/>
      <c r="AI53" s="339"/>
      <c r="AJ53" s="339"/>
      <c r="AK53" s="700"/>
      <c r="AL53" s="700"/>
      <c r="AM53" s="700"/>
      <c r="AN53" s="700"/>
    </row>
    <row r="54" spans="1:40" x14ac:dyDescent="0.15">
      <c r="A54" s="413" t="s">
        <v>162</v>
      </c>
      <c r="B54" s="325">
        <f t="shared" ref="B54:Y54" si="33">B50/B5</f>
        <v>0.12350230414746544</v>
      </c>
      <c r="C54" s="348">
        <f t="shared" si="33"/>
        <v>0.15370866845397677</v>
      </c>
      <c r="D54" s="348">
        <f t="shared" si="33"/>
        <v>0.17142857142857143</v>
      </c>
      <c r="E54" s="309">
        <f t="shared" si="33"/>
        <v>0.19294990723562153</v>
      </c>
      <c r="F54" s="325">
        <f t="shared" si="33"/>
        <v>0.21164510166358594</v>
      </c>
      <c r="G54" s="348">
        <f t="shared" si="33"/>
        <v>0.20785013380909903</v>
      </c>
      <c r="H54" s="348">
        <f t="shared" si="33"/>
        <v>0.2018867924528302</v>
      </c>
      <c r="I54" s="309">
        <f t="shared" si="33"/>
        <v>0.16863587540279271</v>
      </c>
      <c r="J54" s="360">
        <f t="shared" si="33"/>
        <v>0.15337423312883436</v>
      </c>
      <c r="K54" s="348">
        <f t="shared" si="33"/>
        <v>0.19652650822669104</v>
      </c>
      <c r="L54" s="348">
        <f t="shared" si="33"/>
        <v>0.20854700854700856</v>
      </c>
      <c r="M54" s="444">
        <f t="shared" si="33"/>
        <v>0.20161290322580644</v>
      </c>
      <c r="N54" s="360">
        <f t="shared" si="33"/>
        <v>0.23502304147465439</v>
      </c>
      <c r="O54" s="348">
        <f t="shared" si="33"/>
        <v>0.21548821548821548</v>
      </c>
      <c r="P54" s="348">
        <f t="shared" si="33"/>
        <v>0.22818254603682947</v>
      </c>
      <c r="Q54" s="444">
        <f t="shared" si="33"/>
        <v>0.25058004640371229</v>
      </c>
      <c r="R54" s="360">
        <f t="shared" si="33"/>
        <v>0.24157303370786518</v>
      </c>
      <c r="S54" s="692">
        <f t="shared" si="33"/>
        <v>0.24759080800593031</v>
      </c>
      <c r="T54" s="348">
        <f t="shared" si="33"/>
        <v>0.25742574257425743</v>
      </c>
      <c r="U54" s="444">
        <f t="shared" si="33"/>
        <v>0.25309043591411839</v>
      </c>
      <c r="V54" s="360">
        <f t="shared" si="33"/>
        <v>0.26244035446489433</v>
      </c>
      <c r="W54" s="692">
        <f t="shared" si="33"/>
        <v>0.27755644090305442</v>
      </c>
      <c r="X54" s="1034">
        <f t="shared" si="33"/>
        <v>0.29500657030223393</v>
      </c>
      <c r="Y54" s="444">
        <f t="shared" si="33"/>
        <v>0.2696139476961395</v>
      </c>
      <c r="Z54" s="309"/>
      <c r="AA54" s="360">
        <f t="shared" ref="AA54" si="34">AA50/AA5</f>
        <v>0.23336330935251798</v>
      </c>
      <c r="AB54" s="692">
        <f>AB50/AB5</f>
        <v>0.25623678646934461</v>
      </c>
      <c r="AC54" s="692">
        <f>AC50/AC5</f>
        <v>0.27987039287160792</v>
      </c>
      <c r="AD54" s="444">
        <f>AD50/AD5</f>
        <v>0.29303278688524592</v>
      </c>
      <c r="AG54" s="497">
        <f t="shared" ref="AG54:AL54" si="35">AG50/AG5</f>
        <v>0.16038164470695138</v>
      </c>
      <c r="AH54" s="497">
        <f t="shared" si="35"/>
        <v>0.19861707200762996</v>
      </c>
      <c r="AI54" s="336">
        <f t="shared" si="35"/>
        <v>0.19137218907755851</v>
      </c>
      <c r="AJ54" s="336">
        <f t="shared" si="35"/>
        <v>0.23260643821391486</v>
      </c>
      <c r="AK54" s="704">
        <f t="shared" si="35"/>
        <v>0.25039844165043385</v>
      </c>
      <c r="AL54" s="704">
        <f t="shared" si="35"/>
        <v>0.2761842320930995</v>
      </c>
      <c r="AM54" s="704"/>
      <c r="AN54" s="704">
        <f t="shared" ref="AN54" si="36">AN50/AN5</f>
        <v>0.26647715308485997</v>
      </c>
    </row>
    <row r="55" spans="1:40" ht="6" customHeight="1" x14ac:dyDescent="0.15">
      <c r="A55" s="413"/>
      <c r="B55" s="329"/>
      <c r="C55" s="352"/>
      <c r="D55" s="352"/>
      <c r="E55" s="313"/>
      <c r="F55" s="329"/>
      <c r="G55" s="352"/>
      <c r="H55" s="352"/>
      <c r="I55" s="313"/>
      <c r="J55" s="363"/>
      <c r="K55" s="313"/>
      <c r="L55" s="352"/>
      <c r="M55" s="448"/>
      <c r="N55" s="363"/>
      <c r="O55" s="313"/>
      <c r="P55" s="352"/>
      <c r="Q55" s="448"/>
      <c r="R55" s="363"/>
      <c r="S55" s="313"/>
      <c r="T55" s="352"/>
      <c r="U55" s="448"/>
      <c r="V55" s="363"/>
      <c r="W55" s="313"/>
      <c r="X55" s="1037"/>
      <c r="Y55" s="448"/>
      <c r="Z55" s="313"/>
      <c r="AA55" s="363"/>
      <c r="AB55" s="313"/>
      <c r="AC55" s="352"/>
      <c r="AD55" s="448"/>
      <c r="AG55" s="500"/>
      <c r="AH55" s="500"/>
      <c r="AI55" s="340"/>
      <c r="AJ55" s="340"/>
      <c r="AK55" s="700"/>
      <c r="AL55" s="700"/>
      <c r="AM55" s="700"/>
      <c r="AN55" s="700"/>
    </row>
    <row r="56" spans="1:40" x14ac:dyDescent="0.15">
      <c r="A56" s="413" t="s">
        <v>163</v>
      </c>
      <c r="B56" s="321">
        <v>-302</v>
      </c>
      <c r="C56" s="344">
        <v>-413</v>
      </c>
      <c r="D56" s="344">
        <v>279</v>
      </c>
      <c r="E56" s="316">
        <v>-192</v>
      </c>
      <c r="F56" s="321">
        <v>101</v>
      </c>
      <c r="G56" s="344">
        <v>-19</v>
      </c>
      <c r="H56" s="344">
        <v>-174</v>
      </c>
      <c r="I56" s="316">
        <v>-165</v>
      </c>
      <c r="J56" s="356">
        <v>-73</v>
      </c>
      <c r="K56" s="319">
        <v>-178</v>
      </c>
      <c r="L56" s="344">
        <v>-33</v>
      </c>
      <c r="M56" s="440">
        <v>-153</v>
      </c>
      <c r="N56" s="356">
        <v>-152</v>
      </c>
      <c r="O56" s="319">
        <v>-46</v>
      </c>
      <c r="P56" s="344">
        <v>3</v>
      </c>
      <c r="Q56" s="440">
        <v>-79</v>
      </c>
      <c r="R56" s="356">
        <v>-45</v>
      </c>
      <c r="S56" s="319">
        <v>-60</v>
      </c>
      <c r="T56" s="344">
        <v>-168</v>
      </c>
      <c r="U56" s="440">
        <v>-137</v>
      </c>
      <c r="V56" s="356">
        <v>-373</v>
      </c>
      <c r="W56" s="319">
        <v>2</v>
      </c>
      <c r="X56" s="1031">
        <v>16</v>
      </c>
      <c r="Y56" s="440">
        <v>-174</v>
      </c>
      <c r="Z56" s="319"/>
      <c r="AA56" s="356">
        <v>-116</v>
      </c>
      <c r="AB56" s="319">
        <v>-126</v>
      </c>
      <c r="AC56" s="344">
        <v>-115</v>
      </c>
      <c r="AD56" s="440">
        <v>-96</v>
      </c>
      <c r="AF56" s="50"/>
      <c r="AG56" s="491">
        <f t="shared" ref="AG56:AG63" si="37">+B56+C56+D56+E56</f>
        <v>-628</v>
      </c>
      <c r="AH56" s="491">
        <f t="shared" ref="AH56:AH63" si="38">+F56+G56+H56+I56</f>
        <v>-257</v>
      </c>
      <c r="AI56" s="332">
        <f t="shared" ref="AI56:AI62" si="39">+J56+K56+L56+M56</f>
        <v>-437</v>
      </c>
      <c r="AJ56" s="332">
        <f t="shared" ref="AJ56:AJ67" si="40">+N56+O56+P56+Q56</f>
        <v>-274</v>
      </c>
      <c r="AK56" s="699">
        <v>-410</v>
      </c>
      <c r="AL56" s="699">
        <v>-529</v>
      </c>
      <c r="AM56" s="699"/>
      <c r="AN56" s="699">
        <f t="shared" ref="AN56:AN63" si="41">SUM(AA56:AD56)</f>
        <v>-453</v>
      </c>
    </row>
    <row r="57" spans="1:40" s="271" customFormat="1" x14ac:dyDescent="0.15">
      <c r="A57" s="412" t="s">
        <v>14</v>
      </c>
      <c r="B57" s="322">
        <v>0</v>
      </c>
      <c r="C57" s="345">
        <v>0</v>
      </c>
      <c r="D57" s="345">
        <v>0</v>
      </c>
      <c r="E57" s="308">
        <v>0</v>
      </c>
      <c r="F57" s="322">
        <v>0</v>
      </c>
      <c r="G57" s="345">
        <v>0</v>
      </c>
      <c r="H57" s="345">
        <v>0</v>
      </c>
      <c r="I57" s="308">
        <v>0</v>
      </c>
      <c r="J57" s="357">
        <v>0</v>
      </c>
      <c r="K57" s="345">
        <v>0</v>
      </c>
      <c r="L57" s="345">
        <v>0</v>
      </c>
      <c r="M57" s="441">
        <v>0</v>
      </c>
      <c r="N57" s="357">
        <v>0</v>
      </c>
      <c r="O57" s="345">
        <v>0</v>
      </c>
      <c r="P57" s="345">
        <v>0</v>
      </c>
      <c r="Q57" s="441">
        <v>0</v>
      </c>
      <c r="R57" s="357">
        <v>0</v>
      </c>
      <c r="S57" s="345">
        <v>0</v>
      </c>
      <c r="T57" s="345">
        <v>0</v>
      </c>
      <c r="U57" s="441">
        <v>0</v>
      </c>
      <c r="V57" s="357">
        <v>0</v>
      </c>
      <c r="W57" s="345">
        <v>0</v>
      </c>
      <c r="X57" s="906">
        <v>0</v>
      </c>
      <c r="Y57" s="441">
        <v>0</v>
      </c>
      <c r="Z57" s="397"/>
      <c r="AA57" s="905">
        <v>3</v>
      </c>
      <c r="AB57" s="427">
        <v>3</v>
      </c>
      <c r="AC57" s="344">
        <v>0</v>
      </c>
      <c r="AD57" s="440">
        <v>0</v>
      </c>
      <c r="AF57" s="50"/>
      <c r="AG57" s="492">
        <f t="shared" ref="AG57" si="42">+B57+C57+D57+E57</f>
        <v>0</v>
      </c>
      <c r="AH57" s="492">
        <f t="shared" ref="AH57" si="43">+F57+G57+H57+I57</f>
        <v>0</v>
      </c>
      <c r="AI57" s="468">
        <f t="shared" ref="AI57" si="44">+J57+K57+L57+M57</f>
        <v>0</v>
      </c>
      <c r="AJ57" s="468">
        <f t="shared" ref="AJ57" si="45">+N57+O57+P57+Q57</f>
        <v>0</v>
      </c>
      <c r="AK57" s="468">
        <f t="shared" ref="AK57" si="46">+L57+M57+N57+O57</f>
        <v>0</v>
      </c>
      <c r="AL57" s="468">
        <f t="shared" ref="AL57" si="47">+P57+Q57+R57+S57</f>
        <v>0</v>
      </c>
      <c r="AM57" s="962"/>
      <c r="AN57" s="468">
        <f t="shared" si="41"/>
        <v>6</v>
      </c>
    </row>
    <row r="58" spans="1:40" s="271" customFormat="1" x14ac:dyDescent="0.15">
      <c r="A58" s="412" t="s">
        <v>242</v>
      </c>
      <c r="B58" s="322">
        <v>0</v>
      </c>
      <c r="C58" s="345">
        <v>0</v>
      </c>
      <c r="D58" s="345">
        <v>0</v>
      </c>
      <c r="E58" s="308">
        <v>0</v>
      </c>
      <c r="F58" s="322">
        <v>0</v>
      </c>
      <c r="G58" s="345">
        <v>0</v>
      </c>
      <c r="H58" s="345">
        <v>0</v>
      </c>
      <c r="I58" s="308">
        <v>0</v>
      </c>
      <c r="J58" s="357">
        <v>0</v>
      </c>
      <c r="K58" s="345">
        <v>0</v>
      </c>
      <c r="L58" s="345">
        <v>0</v>
      </c>
      <c r="M58" s="441">
        <v>0</v>
      </c>
      <c r="N58" s="357">
        <v>0</v>
      </c>
      <c r="O58" s="345">
        <v>0</v>
      </c>
      <c r="P58" s="345">
        <v>0</v>
      </c>
      <c r="Q58" s="441">
        <v>0</v>
      </c>
      <c r="R58" s="357">
        <v>0</v>
      </c>
      <c r="S58" s="697">
        <v>0</v>
      </c>
      <c r="T58" s="345">
        <v>0</v>
      </c>
      <c r="U58" s="713">
        <v>-3</v>
      </c>
      <c r="V58" s="357">
        <v>-10</v>
      </c>
      <c r="W58" s="697">
        <v>-9</v>
      </c>
      <c r="X58" s="906">
        <v>-9</v>
      </c>
      <c r="Y58" s="713">
        <v>-10</v>
      </c>
      <c r="Z58" s="1028"/>
      <c r="AA58" s="905">
        <v>-10</v>
      </c>
      <c r="AB58" s="964">
        <v>-10</v>
      </c>
      <c r="AC58" s="345">
        <v>-11</v>
      </c>
      <c r="AD58" s="713">
        <v>-9</v>
      </c>
      <c r="AF58" s="50"/>
      <c r="AG58" s="492">
        <f t="shared" si="37"/>
        <v>0</v>
      </c>
      <c r="AH58" s="492">
        <f t="shared" si="38"/>
        <v>0</v>
      </c>
      <c r="AI58" s="468">
        <f t="shared" si="39"/>
        <v>0</v>
      </c>
      <c r="AJ58" s="468">
        <f t="shared" si="40"/>
        <v>0</v>
      </c>
      <c r="AK58" s="714">
        <v>-3</v>
      </c>
      <c r="AL58" s="714">
        <v>-38</v>
      </c>
      <c r="AM58" s="714"/>
      <c r="AN58" s="714">
        <f t="shared" si="41"/>
        <v>-40</v>
      </c>
    </row>
    <row r="59" spans="1:40" x14ac:dyDescent="0.15">
      <c r="A59" s="412" t="s">
        <v>164</v>
      </c>
      <c r="B59" s="322">
        <v>-222</v>
      </c>
      <c r="C59" s="345">
        <v>-330</v>
      </c>
      <c r="D59" s="345">
        <v>323</v>
      </c>
      <c r="E59" s="308">
        <v>-102</v>
      </c>
      <c r="F59" s="322">
        <v>190</v>
      </c>
      <c r="G59" s="345">
        <v>85</v>
      </c>
      <c r="H59" s="345">
        <v>-82</v>
      </c>
      <c r="I59" s="308">
        <v>-65</v>
      </c>
      <c r="J59" s="357">
        <v>53</v>
      </c>
      <c r="K59" s="397">
        <v>-104</v>
      </c>
      <c r="L59" s="345">
        <v>48</v>
      </c>
      <c r="M59" s="441">
        <v>31</v>
      </c>
      <c r="N59" s="357">
        <v>-53</v>
      </c>
      <c r="O59" s="397">
        <v>32</v>
      </c>
      <c r="P59" s="345">
        <v>52</v>
      </c>
      <c r="Q59" s="441">
        <v>31</v>
      </c>
      <c r="R59" s="357">
        <v>-2</v>
      </c>
      <c r="S59" s="397">
        <v>-22</v>
      </c>
      <c r="T59" s="345">
        <v>-131</v>
      </c>
      <c r="U59" s="441">
        <v>-91</v>
      </c>
      <c r="V59" s="357">
        <v>-208</v>
      </c>
      <c r="W59" s="397">
        <v>40</v>
      </c>
      <c r="X59" s="906">
        <v>6</v>
      </c>
      <c r="Y59" s="441">
        <v>-31</v>
      </c>
      <c r="Z59" s="397"/>
      <c r="AA59" s="905">
        <v>-9</v>
      </c>
      <c r="AB59" s="427">
        <v>-2</v>
      </c>
      <c r="AC59" s="345">
        <v>-2</v>
      </c>
      <c r="AD59" s="441">
        <v>-2</v>
      </c>
      <c r="AF59" s="50"/>
      <c r="AG59" s="492">
        <f t="shared" si="37"/>
        <v>-331</v>
      </c>
      <c r="AH59" s="492">
        <f t="shared" si="38"/>
        <v>128</v>
      </c>
      <c r="AI59" s="333">
        <f t="shared" si="39"/>
        <v>28</v>
      </c>
      <c r="AJ59" s="333">
        <f t="shared" si="40"/>
        <v>62</v>
      </c>
      <c r="AK59" s="700">
        <v>-246</v>
      </c>
      <c r="AL59" s="700">
        <v>-193</v>
      </c>
      <c r="AM59" s="700"/>
      <c r="AN59" s="700">
        <f t="shared" si="41"/>
        <v>-15</v>
      </c>
    </row>
    <row r="60" spans="1:40" x14ac:dyDescent="0.15">
      <c r="A60" s="412" t="s">
        <v>165</v>
      </c>
      <c r="B60" s="322">
        <v>2</v>
      </c>
      <c r="C60" s="345">
        <v>0</v>
      </c>
      <c r="D60" s="345">
        <v>55</v>
      </c>
      <c r="E60" s="308">
        <v>0</v>
      </c>
      <c r="F60" s="322">
        <v>0</v>
      </c>
      <c r="G60" s="345">
        <v>-14</v>
      </c>
      <c r="H60" s="345">
        <v>-11</v>
      </c>
      <c r="I60" s="308">
        <v>-7</v>
      </c>
      <c r="J60" s="357">
        <v>-36</v>
      </c>
      <c r="K60" s="397">
        <v>0</v>
      </c>
      <c r="L60" s="345">
        <v>-11</v>
      </c>
      <c r="M60" s="441">
        <v>-114</v>
      </c>
      <c r="N60" s="357">
        <v>-37</v>
      </c>
      <c r="O60" s="397">
        <v>-23</v>
      </c>
      <c r="P60" s="345">
        <v>0</v>
      </c>
      <c r="Q60" s="441">
        <v>-54</v>
      </c>
      <c r="R60" s="357">
        <v>-3</v>
      </c>
      <c r="S60" s="428">
        <v>0</v>
      </c>
      <c r="T60" s="345">
        <v>0</v>
      </c>
      <c r="U60" s="441">
        <v>0</v>
      </c>
      <c r="V60" s="357">
        <v>0</v>
      </c>
      <c r="W60" s="428">
        <v>0</v>
      </c>
      <c r="X60" s="906">
        <v>0</v>
      </c>
      <c r="Y60" s="441">
        <v>0</v>
      </c>
      <c r="Z60" s="397"/>
      <c r="AA60" s="905">
        <v>-3</v>
      </c>
      <c r="AB60" s="683">
        <v>-23</v>
      </c>
      <c r="AC60" s="345">
        <v>-6</v>
      </c>
      <c r="AD60" s="441">
        <v>0</v>
      </c>
      <c r="AF60" s="50"/>
      <c r="AG60" s="492">
        <f t="shared" si="37"/>
        <v>57</v>
      </c>
      <c r="AH60" s="492">
        <f t="shared" si="38"/>
        <v>-32</v>
      </c>
      <c r="AI60" s="333">
        <f t="shared" si="39"/>
        <v>-161</v>
      </c>
      <c r="AJ60" s="333">
        <f t="shared" si="40"/>
        <v>-114</v>
      </c>
      <c r="AK60" s="700">
        <v>-3</v>
      </c>
      <c r="AL60" s="700">
        <v>0</v>
      </c>
      <c r="AM60" s="700"/>
      <c r="AN60" s="700">
        <f t="shared" si="41"/>
        <v>-32</v>
      </c>
    </row>
    <row r="61" spans="1:40" s="271" customFormat="1" x14ac:dyDescent="0.15">
      <c r="A61" s="412" t="s">
        <v>243</v>
      </c>
      <c r="B61" s="322">
        <v>0</v>
      </c>
      <c r="C61" s="345">
        <v>0</v>
      </c>
      <c r="D61" s="345">
        <v>0</v>
      </c>
      <c r="E61" s="308">
        <v>0</v>
      </c>
      <c r="F61" s="322">
        <v>0</v>
      </c>
      <c r="G61" s="345">
        <v>0</v>
      </c>
      <c r="H61" s="345">
        <v>0</v>
      </c>
      <c r="I61" s="308">
        <v>0</v>
      </c>
      <c r="J61" s="357">
        <v>0</v>
      </c>
      <c r="K61" s="345">
        <v>0</v>
      </c>
      <c r="L61" s="345">
        <v>0</v>
      </c>
      <c r="M61" s="441">
        <v>0</v>
      </c>
      <c r="N61" s="357">
        <v>0</v>
      </c>
      <c r="O61" s="345">
        <v>0</v>
      </c>
      <c r="P61" s="345">
        <v>0</v>
      </c>
      <c r="Q61" s="441">
        <v>0</v>
      </c>
      <c r="R61" s="357">
        <v>0</v>
      </c>
      <c r="S61" s="697">
        <v>0</v>
      </c>
      <c r="T61" s="345">
        <v>0</v>
      </c>
      <c r="U61" s="708">
        <v>-2</v>
      </c>
      <c r="V61" s="357">
        <v>-115</v>
      </c>
      <c r="W61" s="697">
        <v>18</v>
      </c>
      <c r="X61" s="906">
        <v>67</v>
      </c>
      <c r="Y61" s="708">
        <v>-1</v>
      </c>
      <c r="Z61" s="427"/>
      <c r="AA61" s="905">
        <v>0</v>
      </c>
      <c r="AB61" s="964">
        <v>0</v>
      </c>
      <c r="AC61" s="345">
        <v>0</v>
      </c>
      <c r="AD61" s="708">
        <v>0</v>
      </c>
      <c r="AF61" s="50"/>
      <c r="AG61" s="492">
        <f t="shared" si="37"/>
        <v>0</v>
      </c>
      <c r="AH61" s="492">
        <f t="shared" si="38"/>
        <v>0</v>
      </c>
      <c r="AI61" s="468">
        <f t="shared" si="39"/>
        <v>0</v>
      </c>
      <c r="AJ61" s="468">
        <f t="shared" si="40"/>
        <v>0</v>
      </c>
      <c r="AK61" s="715">
        <v>-2</v>
      </c>
      <c r="AL61" s="715">
        <v>-31</v>
      </c>
      <c r="AM61" s="715"/>
      <c r="AN61" s="715">
        <f t="shared" si="41"/>
        <v>0</v>
      </c>
    </row>
    <row r="62" spans="1:40" x14ac:dyDescent="0.15">
      <c r="A62" s="412" t="s">
        <v>166</v>
      </c>
      <c r="B62" s="322">
        <v>-2</v>
      </c>
      <c r="C62" s="345">
        <v>-5</v>
      </c>
      <c r="D62" s="345">
        <v>-19</v>
      </c>
      <c r="E62" s="308">
        <v>-10</v>
      </c>
      <c r="F62" s="322">
        <v>-8</v>
      </c>
      <c r="G62" s="345">
        <v>-11</v>
      </c>
      <c r="H62" s="345">
        <v>-8</v>
      </c>
      <c r="I62" s="308">
        <v>-19</v>
      </c>
      <c r="J62" s="357">
        <v>-14</v>
      </c>
      <c r="K62" s="397">
        <v>-4</v>
      </c>
      <c r="L62" s="345">
        <v>-5</v>
      </c>
      <c r="M62" s="441">
        <v>-15</v>
      </c>
      <c r="N62" s="357">
        <v>-13</v>
      </c>
      <c r="O62" s="397">
        <v>-8</v>
      </c>
      <c r="P62" s="345">
        <v>-5</v>
      </c>
      <c r="Q62" s="441">
        <v>-17</v>
      </c>
      <c r="R62" s="357">
        <v>-6</v>
      </c>
      <c r="S62" s="397">
        <v>-4</v>
      </c>
      <c r="T62" s="345">
        <v>-3</v>
      </c>
      <c r="U62" s="708">
        <v>-4</v>
      </c>
      <c r="V62" s="357">
        <v>-4</v>
      </c>
      <c r="W62" s="397">
        <v>-11</v>
      </c>
      <c r="X62" s="906">
        <v>-4</v>
      </c>
      <c r="Y62" s="708">
        <v>-76</v>
      </c>
      <c r="Z62" s="427"/>
      <c r="AA62" s="905">
        <v>-4</v>
      </c>
      <c r="AB62" s="427">
        <v>-6</v>
      </c>
      <c r="AC62" s="345">
        <v>-9</v>
      </c>
      <c r="AD62" s="708">
        <v>-6</v>
      </c>
      <c r="AF62" s="50"/>
      <c r="AG62" s="492">
        <f t="shared" si="37"/>
        <v>-36</v>
      </c>
      <c r="AH62" s="492">
        <f t="shared" si="38"/>
        <v>-46</v>
      </c>
      <c r="AI62" s="333">
        <f t="shared" si="39"/>
        <v>-38</v>
      </c>
      <c r="AJ62" s="333">
        <f t="shared" si="40"/>
        <v>-43</v>
      </c>
      <c r="AK62" s="702">
        <v>-17</v>
      </c>
      <c r="AL62" s="702">
        <v>-95</v>
      </c>
      <c r="AM62" s="702"/>
      <c r="AN62" s="702">
        <f t="shared" si="41"/>
        <v>-25</v>
      </c>
    </row>
    <row r="63" spans="1:40" ht="14" thickBot="1" x14ac:dyDescent="0.2">
      <c r="A63" s="413" t="s">
        <v>167</v>
      </c>
      <c r="B63" s="323">
        <f t="shared" ref="B63:P63" si="48">B56-SUM(B58:B62)</f>
        <v>-80</v>
      </c>
      <c r="C63" s="346">
        <f t="shared" si="48"/>
        <v>-78</v>
      </c>
      <c r="D63" s="346">
        <f t="shared" si="48"/>
        <v>-80</v>
      </c>
      <c r="E63" s="317">
        <f t="shared" si="48"/>
        <v>-80</v>
      </c>
      <c r="F63" s="323">
        <f t="shared" si="48"/>
        <v>-81</v>
      </c>
      <c r="G63" s="346">
        <f t="shared" si="48"/>
        <v>-79</v>
      </c>
      <c r="H63" s="346">
        <f t="shared" si="48"/>
        <v>-73</v>
      </c>
      <c r="I63" s="317">
        <f t="shared" si="48"/>
        <v>-74</v>
      </c>
      <c r="J63" s="358">
        <f t="shared" si="48"/>
        <v>-76</v>
      </c>
      <c r="K63" s="346">
        <f t="shared" si="48"/>
        <v>-70</v>
      </c>
      <c r="L63" s="346">
        <f t="shared" si="48"/>
        <v>-65</v>
      </c>
      <c r="M63" s="442">
        <f t="shared" si="48"/>
        <v>-55</v>
      </c>
      <c r="N63" s="358">
        <f t="shared" si="48"/>
        <v>-49</v>
      </c>
      <c r="O63" s="346">
        <f t="shared" si="48"/>
        <v>-47</v>
      </c>
      <c r="P63" s="346">
        <f t="shared" si="48"/>
        <v>-44</v>
      </c>
      <c r="Q63" s="442">
        <v>-39</v>
      </c>
      <c r="R63" s="358">
        <v>-34</v>
      </c>
      <c r="S63" s="691">
        <v>-34</v>
      </c>
      <c r="T63" s="346">
        <v>-34</v>
      </c>
      <c r="U63" s="442">
        <v>-37</v>
      </c>
      <c r="V63" s="358">
        <v>-36</v>
      </c>
      <c r="W63" s="691">
        <v>-36</v>
      </c>
      <c r="X63" s="1032">
        <v>-44</v>
      </c>
      <c r="Y63" s="442">
        <v>-56</v>
      </c>
      <c r="Z63" s="317"/>
      <c r="AA63" s="419">
        <v>-93</v>
      </c>
      <c r="AB63" s="965">
        <v>-88</v>
      </c>
      <c r="AC63" s="346">
        <v>-87</v>
      </c>
      <c r="AD63" s="442">
        <v>-79</v>
      </c>
      <c r="AF63" s="50"/>
      <c r="AG63" s="493">
        <f t="shared" si="37"/>
        <v>-318</v>
      </c>
      <c r="AH63" s="493">
        <f t="shared" si="38"/>
        <v>-307</v>
      </c>
      <c r="AI63" s="334">
        <f>AI56-SUM(AI58:AI62)</f>
        <v>-266</v>
      </c>
      <c r="AJ63" s="334">
        <f t="shared" si="40"/>
        <v>-179</v>
      </c>
      <c r="AK63" s="705">
        <v>-139</v>
      </c>
      <c r="AL63" s="705">
        <v>-172</v>
      </c>
      <c r="AM63" s="705"/>
      <c r="AN63" s="705">
        <f t="shared" si="41"/>
        <v>-347</v>
      </c>
    </row>
    <row r="64" spans="1:40" ht="6" customHeight="1" thickTop="1" x14ac:dyDescent="0.15">
      <c r="A64" s="890"/>
      <c r="B64" s="330"/>
      <c r="C64" s="353"/>
      <c r="D64" s="353"/>
      <c r="E64" s="318"/>
      <c r="F64" s="330"/>
      <c r="G64" s="353"/>
      <c r="H64" s="353"/>
      <c r="I64" s="318"/>
      <c r="J64" s="364"/>
      <c r="K64" s="318"/>
      <c r="L64" s="353"/>
      <c r="M64" s="449"/>
      <c r="N64" s="364"/>
      <c r="O64" s="318"/>
      <c r="P64" s="353"/>
      <c r="Q64" s="449"/>
      <c r="R64" s="364"/>
      <c r="S64" s="318"/>
      <c r="T64" s="353"/>
      <c r="U64" s="449"/>
      <c r="V64" s="364"/>
      <c r="W64" s="318"/>
      <c r="X64" s="1038"/>
      <c r="Y64" s="449"/>
      <c r="Z64" s="318"/>
      <c r="AA64" s="966"/>
      <c r="AB64" s="967"/>
      <c r="AC64" s="353"/>
      <c r="AD64" s="449"/>
      <c r="AF64" s="50"/>
      <c r="AG64" s="501"/>
      <c r="AH64" s="501"/>
      <c r="AI64" s="341"/>
      <c r="AJ64" s="341">
        <f t="shared" si="40"/>
        <v>0</v>
      </c>
      <c r="AK64" s="700"/>
      <c r="AL64" s="700"/>
      <c r="AM64" s="700"/>
      <c r="AN64" s="700"/>
    </row>
    <row r="65" spans="1:40" s="271" customFormat="1" ht="16" x14ac:dyDescent="0.2">
      <c r="A65" s="413" t="s">
        <v>366</v>
      </c>
      <c r="B65" s="321">
        <v>-5</v>
      </c>
      <c r="C65" s="344">
        <v>3</v>
      </c>
      <c r="D65" s="344">
        <v>-27</v>
      </c>
      <c r="E65" s="316">
        <v>5</v>
      </c>
      <c r="F65" s="321">
        <v>1</v>
      </c>
      <c r="G65" s="344">
        <v>0</v>
      </c>
      <c r="H65" s="344">
        <v>-20</v>
      </c>
      <c r="I65" s="316">
        <v>-2</v>
      </c>
      <c r="J65" s="356">
        <v>5</v>
      </c>
      <c r="K65" s="319">
        <v>-7</v>
      </c>
      <c r="L65" s="344">
        <v>-6</v>
      </c>
      <c r="M65" s="440">
        <v>7</v>
      </c>
      <c r="N65" s="356">
        <v>-11</v>
      </c>
      <c r="O65" s="319">
        <v>2</v>
      </c>
      <c r="P65" s="344">
        <v>-1</v>
      </c>
      <c r="Q65" s="440">
        <v>-10</v>
      </c>
      <c r="R65" s="356">
        <v>-15</v>
      </c>
      <c r="S65" s="319">
        <v>-12</v>
      </c>
      <c r="T65" s="344">
        <v>-4</v>
      </c>
      <c r="U65" s="440">
        <v>-9</v>
      </c>
      <c r="V65" s="356">
        <v>-15</v>
      </c>
      <c r="W65" s="319">
        <v>-14</v>
      </c>
      <c r="X65" s="344">
        <v>-15</v>
      </c>
      <c r="Y65" s="440">
        <v>148</v>
      </c>
      <c r="Z65" s="948"/>
      <c r="AA65" s="1048">
        <v>199</v>
      </c>
      <c r="AB65" s="1049">
        <v>152</v>
      </c>
      <c r="AC65" s="344"/>
      <c r="AD65" s="440"/>
      <c r="AF65" s="50"/>
      <c r="AG65" s="491">
        <f>+B65+C65+D65+E65</f>
        <v>-24</v>
      </c>
      <c r="AH65" s="491">
        <f>+F65+G65+H65+I65</f>
        <v>-21</v>
      </c>
      <c r="AI65" s="332">
        <f>+J65+K65+L65+M65</f>
        <v>-1</v>
      </c>
      <c r="AJ65" s="332">
        <f t="shared" si="40"/>
        <v>-20</v>
      </c>
      <c r="AK65" s="699">
        <v>-40</v>
      </c>
      <c r="AL65" s="699">
        <v>104</v>
      </c>
      <c r="AM65" s="699"/>
      <c r="AN65" s="699"/>
    </row>
    <row r="66" spans="1:40" s="271" customFormat="1" ht="16" x14ac:dyDescent="0.2">
      <c r="A66" s="412" t="s">
        <v>153</v>
      </c>
      <c r="B66" s="322">
        <v>-2</v>
      </c>
      <c r="C66" s="345">
        <v>4</v>
      </c>
      <c r="D66" s="345">
        <v>-23</v>
      </c>
      <c r="E66" s="308">
        <v>16</v>
      </c>
      <c r="F66" s="322">
        <v>12</v>
      </c>
      <c r="G66" s="345">
        <v>7</v>
      </c>
      <c r="H66" s="345">
        <v>-19</v>
      </c>
      <c r="I66" s="308">
        <v>4</v>
      </c>
      <c r="J66" s="357">
        <v>9</v>
      </c>
      <c r="K66" s="397">
        <v>-2</v>
      </c>
      <c r="L66" s="345">
        <v>3</v>
      </c>
      <c r="M66" s="441">
        <v>17</v>
      </c>
      <c r="N66" s="357">
        <v>-4</v>
      </c>
      <c r="O66" s="397">
        <v>11</v>
      </c>
      <c r="P66" s="345">
        <v>4</v>
      </c>
      <c r="Q66" s="441">
        <v>3</v>
      </c>
      <c r="R66" s="357">
        <v>-11</v>
      </c>
      <c r="S66" s="397">
        <v>-4</v>
      </c>
      <c r="T66" s="345">
        <v>1</v>
      </c>
      <c r="U66" s="441">
        <v>-2</v>
      </c>
      <c r="V66" s="357">
        <v>-11</v>
      </c>
      <c r="W66" s="397">
        <v>-4</v>
      </c>
      <c r="X66" s="345">
        <v>-8</v>
      </c>
      <c r="Y66" s="441">
        <v>167</v>
      </c>
      <c r="Z66" s="948"/>
      <c r="AA66" s="905">
        <v>213</v>
      </c>
      <c r="AB66" s="427">
        <v>170</v>
      </c>
      <c r="AC66" s="345"/>
      <c r="AD66" s="441"/>
      <c r="AF66" s="50"/>
      <c r="AG66" s="492">
        <f>+B66+C66+D66+E66</f>
        <v>-5</v>
      </c>
      <c r="AH66" s="492">
        <f>+F66+G66+H66+I66</f>
        <v>4</v>
      </c>
      <c r="AI66" s="333">
        <f>+J66+K66+L66+M66</f>
        <v>27</v>
      </c>
      <c r="AJ66" s="333">
        <f t="shared" si="40"/>
        <v>14</v>
      </c>
      <c r="AK66" s="1050">
        <v>-16</v>
      </c>
      <c r="AL66" s="1050">
        <v>144</v>
      </c>
      <c r="AM66" s="1050"/>
      <c r="AN66" s="1050"/>
    </row>
    <row r="67" spans="1:40" s="271" customFormat="1" ht="17" thickBot="1" x14ac:dyDescent="0.25">
      <c r="A67" s="413" t="s">
        <v>367</v>
      </c>
      <c r="B67" s="323">
        <f>B65-SUM(B66:B66)</f>
        <v>-3</v>
      </c>
      <c r="C67" s="346">
        <f>C65-SUM(C66:C66)</f>
        <v>-1</v>
      </c>
      <c r="D67" s="346">
        <f>D65-SUM(D66:D66)</f>
        <v>-4</v>
      </c>
      <c r="E67" s="317">
        <f>E65-SUM(E66:E66)</f>
        <v>-11</v>
      </c>
      <c r="F67" s="323">
        <f>F65-SUM(F66:F66)</f>
        <v>-11</v>
      </c>
      <c r="G67" s="346">
        <f t="shared" ref="G67:P67" si="49">G65-SUM(G66:G66)</f>
        <v>-7</v>
      </c>
      <c r="H67" s="346">
        <f t="shared" si="49"/>
        <v>-1</v>
      </c>
      <c r="I67" s="317">
        <f t="shared" si="49"/>
        <v>-6</v>
      </c>
      <c r="J67" s="358">
        <f t="shared" si="49"/>
        <v>-4</v>
      </c>
      <c r="K67" s="346">
        <f t="shared" si="49"/>
        <v>-5</v>
      </c>
      <c r="L67" s="346">
        <f t="shared" si="49"/>
        <v>-9</v>
      </c>
      <c r="M67" s="442">
        <f t="shared" si="49"/>
        <v>-10</v>
      </c>
      <c r="N67" s="358">
        <f t="shared" si="49"/>
        <v>-7</v>
      </c>
      <c r="O67" s="346">
        <f t="shared" si="49"/>
        <v>-9</v>
      </c>
      <c r="P67" s="346">
        <f t="shared" si="49"/>
        <v>-5</v>
      </c>
      <c r="Q67" s="442">
        <v>-13</v>
      </c>
      <c r="R67" s="358">
        <v>-4</v>
      </c>
      <c r="S67" s="691">
        <v>-8</v>
      </c>
      <c r="T67" s="346">
        <v>-5</v>
      </c>
      <c r="U67" s="442">
        <v>-7</v>
      </c>
      <c r="V67" s="358">
        <v>-4</v>
      </c>
      <c r="W67" s="691">
        <v>-10</v>
      </c>
      <c r="X67" s="346">
        <v>-7</v>
      </c>
      <c r="Y67" s="442">
        <v>-19</v>
      </c>
      <c r="Z67" s="948"/>
      <c r="AA67" s="419">
        <v>-14</v>
      </c>
      <c r="AB67" s="965">
        <v>-18</v>
      </c>
      <c r="AC67" s="346"/>
      <c r="AD67" s="442"/>
      <c r="AF67" s="50"/>
      <c r="AG67" s="493">
        <f>+B67+C67+D67+E67</f>
        <v>-19</v>
      </c>
      <c r="AH67" s="493">
        <f>+F67+G67+H67+I67</f>
        <v>-25</v>
      </c>
      <c r="AI67" s="334">
        <f>AI65-SUM(AI66:AI66)</f>
        <v>-28</v>
      </c>
      <c r="AJ67" s="334">
        <f t="shared" si="40"/>
        <v>-34</v>
      </c>
      <c r="AK67" s="705">
        <v>-24</v>
      </c>
      <c r="AL67" s="705">
        <v>-40</v>
      </c>
      <c r="AM67" s="705"/>
      <c r="AN67" s="705"/>
    </row>
    <row r="68" spans="1:40" s="271" customFormat="1" ht="6" customHeight="1" thickTop="1" x14ac:dyDescent="0.2">
      <c r="A68" s="413"/>
      <c r="B68" s="321"/>
      <c r="C68" s="344"/>
      <c r="D68" s="344"/>
      <c r="E68" s="319"/>
      <c r="F68" s="321"/>
      <c r="G68" s="344"/>
      <c r="H68" s="344"/>
      <c r="I68" s="319"/>
      <c r="J68" s="356"/>
      <c r="K68" s="319"/>
      <c r="L68" s="344"/>
      <c r="M68" s="440"/>
      <c r="N68" s="356"/>
      <c r="O68" s="319"/>
      <c r="P68" s="344"/>
      <c r="Q68" s="440"/>
      <c r="R68" s="356"/>
      <c r="S68" s="319"/>
      <c r="T68" s="344"/>
      <c r="U68" s="440"/>
      <c r="V68" s="356"/>
      <c r="W68" s="319"/>
      <c r="X68" s="344"/>
      <c r="Y68" s="440"/>
      <c r="Z68" s="948"/>
      <c r="AA68" s="1048"/>
      <c r="AB68" s="1049"/>
      <c r="AC68" s="344"/>
      <c r="AD68" s="440"/>
      <c r="AF68" s="50"/>
      <c r="AG68" s="491"/>
      <c r="AH68" s="491"/>
      <c r="AI68" s="332"/>
      <c r="AJ68" s="332"/>
      <c r="AK68" s="700"/>
      <c r="AL68" s="700"/>
      <c r="AM68" s="700"/>
      <c r="AN68" s="700"/>
    </row>
    <row r="69" spans="1:40" s="143" customFormat="1" ht="16" x14ac:dyDescent="0.2">
      <c r="A69" s="413" t="s">
        <v>368</v>
      </c>
      <c r="B69" s="1051">
        <v>-26</v>
      </c>
      <c r="C69" s="1031">
        <v>-29</v>
      </c>
      <c r="D69" s="1031">
        <v>-5</v>
      </c>
      <c r="E69" s="1052">
        <v>-26</v>
      </c>
      <c r="F69" s="1051">
        <v>-22</v>
      </c>
      <c r="G69" s="1031">
        <v>-15</v>
      </c>
      <c r="H69" s="1031">
        <v>-25</v>
      </c>
      <c r="I69" s="1052">
        <v>-15</v>
      </c>
      <c r="J69" s="1048">
        <v>1</v>
      </c>
      <c r="K69" s="1049">
        <v>-45</v>
      </c>
      <c r="L69" s="1031">
        <v>2</v>
      </c>
      <c r="M69" s="1053">
        <v>15</v>
      </c>
      <c r="N69" s="1048">
        <v>47</v>
      </c>
      <c r="O69" s="1049">
        <v>3</v>
      </c>
      <c r="P69" s="1031">
        <v>2</v>
      </c>
      <c r="Q69" s="1053">
        <v>6</v>
      </c>
      <c r="R69" s="1048">
        <v>1</v>
      </c>
      <c r="S69" s="1049">
        <v>1</v>
      </c>
      <c r="T69" s="1031">
        <v>3</v>
      </c>
      <c r="U69" s="1053">
        <v>3</v>
      </c>
      <c r="V69" s="1048">
        <v>3</v>
      </c>
      <c r="W69" s="1049">
        <v>1</v>
      </c>
      <c r="X69" s="1031">
        <v>3</v>
      </c>
      <c r="Y69" s="1053">
        <v>2</v>
      </c>
      <c r="Z69" s="950"/>
      <c r="AA69" s="1048">
        <v>1</v>
      </c>
      <c r="AB69" s="1049">
        <v>1</v>
      </c>
      <c r="AC69" s="1031"/>
      <c r="AD69" s="1053"/>
      <c r="AF69" s="504"/>
      <c r="AG69" s="1054">
        <v>-86</v>
      </c>
      <c r="AH69" s="1054">
        <v>-77</v>
      </c>
      <c r="AI69" s="1055">
        <f>+J69+K69+L69+M69</f>
        <v>-27</v>
      </c>
      <c r="AJ69" s="1055">
        <f t="shared" ref="AJ69:AJ76" si="50">+N69+O69+P69+Q69</f>
        <v>58</v>
      </c>
      <c r="AK69" s="1056">
        <v>8</v>
      </c>
      <c r="AL69" s="1056">
        <v>9</v>
      </c>
      <c r="AM69" s="1056"/>
      <c r="AN69" s="1056"/>
    </row>
    <row r="70" spans="1:40" s="93" customFormat="1" ht="16" x14ac:dyDescent="0.2">
      <c r="A70" s="412" t="s">
        <v>153</v>
      </c>
      <c r="B70" s="415">
        <v>-26</v>
      </c>
      <c r="C70" s="416">
        <v>-29</v>
      </c>
      <c r="D70" s="416">
        <v>-5</v>
      </c>
      <c r="E70" s="417">
        <v>-26</v>
      </c>
      <c r="F70" s="415">
        <v>-22</v>
      </c>
      <c r="G70" s="416">
        <v>-15</v>
      </c>
      <c r="H70" s="416">
        <v>-25</v>
      </c>
      <c r="I70" s="417">
        <v>-15</v>
      </c>
      <c r="J70" s="418">
        <v>1</v>
      </c>
      <c r="K70" s="427">
        <v>-45</v>
      </c>
      <c r="L70" s="416">
        <v>2</v>
      </c>
      <c r="M70" s="450">
        <v>15</v>
      </c>
      <c r="N70" s="418">
        <v>47</v>
      </c>
      <c r="O70" s="427">
        <v>3</v>
      </c>
      <c r="P70" s="416">
        <v>2</v>
      </c>
      <c r="Q70" s="450">
        <v>6</v>
      </c>
      <c r="R70" s="418">
        <v>1</v>
      </c>
      <c r="S70" s="427">
        <v>1</v>
      </c>
      <c r="T70" s="416">
        <v>3</v>
      </c>
      <c r="U70" s="450">
        <v>3</v>
      </c>
      <c r="V70" s="418">
        <v>3</v>
      </c>
      <c r="W70" s="427">
        <v>1</v>
      </c>
      <c r="X70" s="416">
        <v>3</v>
      </c>
      <c r="Y70" s="450">
        <v>2</v>
      </c>
      <c r="Z70" s="950"/>
      <c r="AA70" s="418">
        <v>1</v>
      </c>
      <c r="AB70" s="427">
        <v>1</v>
      </c>
      <c r="AC70" s="416"/>
      <c r="AD70" s="450"/>
      <c r="AF70" s="1057"/>
      <c r="AG70" s="502">
        <v>-86</v>
      </c>
      <c r="AH70" s="502">
        <v>-77</v>
      </c>
      <c r="AI70" s="414">
        <f>+J70+K70+L70+M70</f>
        <v>-27</v>
      </c>
      <c r="AJ70" s="414">
        <f t="shared" si="50"/>
        <v>58</v>
      </c>
      <c r="AK70" s="702">
        <v>8</v>
      </c>
      <c r="AL70" s="702">
        <v>9</v>
      </c>
      <c r="AM70" s="702"/>
      <c r="AN70" s="702"/>
    </row>
    <row r="71" spans="1:40" s="143" customFormat="1" ht="26" thickBot="1" x14ac:dyDescent="0.25">
      <c r="A71" s="413" t="s">
        <v>369</v>
      </c>
      <c r="B71" s="1058">
        <f t="shared" ref="B71:L71" si="51">B69-SUM(B70:B70)</f>
        <v>0</v>
      </c>
      <c r="C71" s="1032">
        <f t="shared" si="51"/>
        <v>0</v>
      </c>
      <c r="D71" s="1032">
        <f t="shared" si="51"/>
        <v>0</v>
      </c>
      <c r="E71" s="1059">
        <f t="shared" si="51"/>
        <v>0</v>
      </c>
      <c r="F71" s="1058">
        <f t="shared" si="51"/>
        <v>0</v>
      </c>
      <c r="G71" s="1032">
        <f t="shared" si="51"/>
        <v>0</v>
      </c>
      <c r="H71" s="1032">
        <f t="shared" si="51"/>
        <v>0</v>
      </c>
      <c r="I71" s="1059">
        <f t="shared" si="51"/>
        <v>0</v>
      </c>
      <c r="J71" s="419">
        <f t="shared" si="51"/>
        <v>0</v>
      </c>
      <c r="K71" s="1032">
        <f t="shared" si="51"/>
        <v>0</v>
      </c>
      <c r="L71" s="1032">
        <f t="shared" si="51"/>
        <v>0</v>
      </c>
      <c r="M71" s="1060">
        <f>M69-SUM(M70:M70)</f>
        <v>0</v>
      </c>
      <c r="N71" s="419">
        <f>N69-SUM(N70:N70)</f>
        <v>0</v>
      </c>
      <c r="O71" s="1032">
        <f>O69-SUM(O70:O70)</f>
        <v>0</v>
      </c>
      <c r="P71" s="1032">
        <f>P69-SUM(P70:P70)</f>
        <v>0</v>
      </c>
      <c r="Q71" s="1060">
        <v>0</v>
      </c>
      <c r="R71" s="419">
        <v>0</v>
      </c>
      <c r="S71" s="1061" t="s">
        <v>112</v>
      </c>
      <c r="T71" s="1032">
        <v>0</v>
      </c>
      <c r="U71" s="1060">
        <v>0</v>
      </c>
      <c r="V71" s="419">
        <v>0</v>
      </c>
      <c r="W71" s="1061">
        <v>0</v>
      </c>
      <c r="X71" s="1032">
        <v>0</v>
      </c>
      <c r="Y71" s="1060">
        <v>0</v>
      </c>
      <c r="Z71" s="950"/>
      <c r="AA71" s="419">
        <v>0</v>
      </c>
      <c r="AB71" s="1061">
        <v>0</v>
      </c>
      <c r="AC71" s="1032"/>
      <c r="AD71" s="1060"/>
      <c r="AF71" s="504"/>
      <c r="AG71" s="1062">
        <f>AG69-SUM(AG70:AG70)</f>
        <v>0</v>
      </c>
      <c r="AH71" s="1062">
        <f>AH69-SUM(AH70:AH70)</f>
        <v>0</v>
      </c>
      <c r="AI71" s="1063">
        <f>AI69-SUM(AI70:AI70)</f>
        <v>0</v>
      </c>
      <c r="AJ71" s="1063">
        <f t="shared" si="50"/>
        <v>0</v>
      </c>
      <c r="AK71" s="1063">
        <v>0</v>
      </c>
      <c r="AL71" s="1063">
        <v>0</v>
      </c>
      <c r="AM71" s="1063"/>
      <c r="AN71" s="1063"/>
    </row>
    <row r="72" spans="1:40" s="271" customFormat="1" ht="6" customHeight="1" thickTop="1" x14ac:dyDescent="0.2">
      <c r="A72" s="890"/>
      <c r="B72" s="330"/>
      <c r="C72" s="353"/>
      <c r="D72" s="353"/>
      <c r="E72" s="318"/>
      <c r="F72" s="330"/>
      <c r="G72" s="353"/>
      <c r="H72" s="353"/>
      <c r="I72" s="318"/>
      <c r="J72" s="364"/>
      <c r="K72" s="318"/>
      <c r="L72" s="353"/>
      <c r="M72" s="449"/>
      <c r="N72" s="364"/>
      <c r="O72" s="318"/>
      <c r="P72" s="353"/>
      <c r="Q72" s="449"/>
      <c r="R72" s="364"/>
      <c r="S72" s="318"/>
      <c r="T72" s="353">
        <v>0</v>
      </c>
      <c r="U72" s="449"/>
      <c r="V72" s="364"/>
      <c r="W72" s="318"/>
      <c r="X72" s="353"/>
      <c r="Y72" s="449"/>
      <c r="Z72" s="948"/>
      <c r="AA72" s="966"/>
      <c r="AB72" s="967"/>
      <c r="AC72" s="353"/>
      <c r="AD72" s="449"/>
      <c r="AF72" s="50"/>
      <c r="AG72" s="1064"/>
      <c r="AH72" s="501"/>
      <c r="AI72" s="341"/>
      <c r="AJ72" s="341">
        <f t="shared" si="50"/>
        <v>0</v>
      </c>
      <c r="AK72" s="700"/>
      <c r="AL72" s="700"/>
      <c r="AM72" s="700"/>
      <c r="AN72" s="700"/>
    </row>
    <row r="73" spans="1:40" s="271" customFormat="1" ht="16" x14ac:dyDescent="0.2">
      <c r="A73" s="413" t="s">
        <v>370</v>
      </c>
      <c r="B73" s="321">
        <v>-348</v>
      </c>
      <c r="C73" s="344">
        <v>-363</v>
      </c>
      <c r="D73" s="344">
        <v>353</v>
      </c>
      <c r="E73" s="316">
        <v>-107</v>
      </c>
      <c r="F73" s="321">
        <v>188</v>
      </c>
      <c r="G73" s="344">
        <v>99</v>
      </c>
      <c r="H73" s="344">
        <v>-110</v>
      </c>
      <c r="I73" s="316">
        <v>-175</v>
      </c>
      <c r="J73" s="356">
        <v>-12</v>
      </c>
      <c r="K73" s="319">
        <v>-74</v>
      </c>
      <c r="L73" s="344">
        <v>131</v>
      </c>
      <c r="M73" s="440">
        <v>-98</v>
      </c>
      <c r="N73" s="356">
        <v>-1</v>
      </c>
      <c r="O73" s="319">
        <v>129</v>
      </c>
      <c r="P73" s="344">
        <v>172</v>
      </c>
      <c r="Q73" s="440">
        <v>115</v>
      </c>
      <c r="R73" s="356">
        <v>124</v>
      </c>
      <c r="S73" s="319">
        <v>178</v>
      </c>
      <c r="T73" s="344">
        <v>138</v>
      </c>
      <c r="U73" s="440">
        <v>167</v>
      </c>
      <c r="V73" s="356">
        <v>-90</v>
      </c>
      <c r="W73" s="319">
        <v>321</v>
      </c>
      <c r="X73" s="344">
        <v>379</v>
      </c>
      <c r="Y73" s="440">
        <v>989</v>
      </c>
      <c r="Z73" s="948"/>
      <c r="AA73" s="1048">
        <v>-387</v>
      </c>
      <c r="AB73" s="1049">
        <v>1</v>
      </c>
      <c r="AC73" s="344"/>
      <c r="AD73" s="440"/>
      <c r="AF73" s="50"/>
      <c r="AG73" s="491">
        <f>+B73+C73+D73+E73</f>
        <v>-465</v>
      </c>
      <c r="AH73" s="491">
        <f>+F73+G73+H73+I73</f>
        <v>2</v>
      </c>
      <c r="AI73" s="332">
        <f>+J73+K73+L73+M73</f>
        <v>-53</v>
      </c>
      <c r="AJ73" s="332">
        <f t="shared" si="50"/>
        <v>415</v>
      </c>
      <c r="AK73" s="699">
        <f>+AK43+AK56+AK65+AK69</f>
        <v>607</v>
      </c>
      <c r="AL73" s="699">
        <v>1599</v>
      </c>
      <c r="AM73" s="699"/>
      <c r="AN73" s="699"/>
    </row>
    <row r="74" spans="1:40" s="271" customFormat="1" ht="18" x14ac:dyDescent="0.2">
      <c r="A74" s="412" t="s">
        <v>14</v>
      </c>
      <c r="B74" s="322">
        <v>-83</v>
      </c>
      <c r="C74" s="345">
        <v>-81</v>
      </c>
      <c r="D74" s="345">
        <v>-69</v>
      </c>
      <c r="E74" s="308">
        <v>-69</v>
      </c>
      <c r="F74" s="322">
        <v>-73</v>
      </c>
      <c r="G74" s="345">
        <v>-72</v>
      </c>
      <c r="H74" s="345">
        <v>-83</v>
      </c>
      <c r="I74" s="308">
        <v>-73</v>
      </c>
      <c r="J74" s="357">
        <v>-69</v>
      </c>
      <c r="K74" s="397">
        <v>-73</v>
      </c>
      <c r="L74" s="345">
        <v>-65</v>
      </c>
      <c r="M74" s="441">
        <v>-66</v>
      </c>
      <c r="N74" s="357">
        <v>-67</v>
      </c>
      <c r="O74" s="397">
        <v>-66</v>
      </c>
      <c r="P74" s="345">
        <v>-66</v>
      </c>
      <c r="Q74" s="441">
        <v>-47</v>
      </c>
      <c r="R74" s="357">
        <v>-46</v>
      </c>
      <c r="S74" s="397">
        <v>-45</v>
      </c>
      <c r="T74" s="345">
        <v>-42</v>
      </c>
      <c r="U74" s="441">
        <v>-34</v>
      </c>
      <c r="V74" s="357">
        <v>-33</v>
      </c>
      <c r="W74" s="397">
        <v>-36</v>
      </c>
      <c r="X74" s="345">
        <v>-32</v>
      </c>
      <c r="Y74" s="441">
        <v>-300</v>
      </c>
      <c r="Z74" s="949" t="s">
        <v>263</v>
      </c>
      <c r="AA74" s="905">
        <v>-861</v>
      </c>
      <c r="AB74" s="427">
        <v>-511</v>
      </c>
      <c r="AC74" s="345"/>
      <c r="AD74" s="441"/>
      <c r="AF74" s="50"/>
      <c r="AG74" s="492">
        <f>+B74+C74+D74+E74</f>
        <v>-302</v>
      </c>
      <c r="AH74" s="492">
        <f>+F74+G74+H74+I74</f>
        <v>-301</v>
      </c>
      <c r="AI74" s="333">
        <f>+J74+K74+L74+M74</f>
        <v>-273</v>
      </c>
      <c r="AJ74" s="333">
        <f t="shared" si="50"/>
        <v>-246</v>
      </c>
      <c r="AK74" s="700">
        <v>-167</v>
      </c>
      <c r="AL74" s="700">
        <v>-401</v>
      </c>
      <c r="AM74" s="700"/>
      <c r="AN74" s="700"/>
    </row>
    <row r="75" spans="1:40" s="271" customFormat="1" ht="18" x14ac:dyDescent="0.2">
      <c r="A75" s="412" t="s">
        <v>15</v>
      </c>
      <c r="B75" s="322">
        <v>-14</v>
      </c>
      <c r="C75" s="345">
        <v>10</v>
      </c>
      <c r="D75" s="345">
        <v>-1</v>
      </c>
      <c r="E75" s="308">
        <v>-24</v>
      </c>
      <c r="F75" s="322">
        <v>-9</v>
      </c>
      <c r="G75" s="345">
        <v>-6</v>
      </c>
      <c r="H75" s="345">
        <v>-7</v>
      </c>
      <c r="I75" s="308">
        <v>-59</v>
      </c>
      <c r="J75" s="357">
        <v>-8</v>
      </c>
      <c r="K75" s="397">
        <v>-1</v>
      </c>
      <c r="L75" s="345">
        <v>-4</v>
      </c>
      <c r="M75" s="441">
        <v>-98</v>
      </c>
      <c r="N75" s="357">
        <v>-4</v>
      </c>
      <c r="O75" s="397">
        <v>10</v>
      </c>
      <c r="P75" s="345">
        <v>-23</v>
      </c>
      <c r="Q75" s="441">
        <v>-23</v>
      </c>
      <c r="R75" s="357">
        <v>-33</v>
      </c>
      <c r="S75" s="397">
        <v>-6</v>
      </c>
      <c r="T75" s="345">
        <v>-6</v>
      </c>
      <c r="U75" s="441">
        <v>-12</v>
      </c>
      <c r="V75" s="357">
        <v>-12</v>
      </c>
      <c r="W75" s="397">
        <v>-9</v>
      </c>
      <c r="X75" s="345">
        <v>-4</v>
      </c>
      <c r="Y75" s="441">
        <v>-239</v>
      </c>
      <c r="Z75" s="949" t="s">
        <v>264</v>
      </c>
      <c r="AA75" s="905">
        <v>-20</v>
      </c>
      <c r="AB75" s="427">
        <v>-40</v>
      </c>
      <c r="AC75" s="345"/>
      <c r="AD75" s="441"/>
      <c r="AF75" s="50"/>
      <c r="AG75" s="492">
        <f>+B75+C75+D75+E75</f>
        <v>-29</v>
      </c>
      <c r="AH75" s="492">
        <f>+F75+G75+H75+I75</f>
        <v>-81</v>
      </c>
      <c r="AI75" s="333">
        <f>+J75+K75+L75+M75</f>
        <v>-111</v>
      </c>
      <c r="AJ75" s="333">
        <f t="shared" si="50"/>
        <v>-40</v>
      </c>
      <c r="AK75" s="700">
        <v>-57</v>
      </c>
      <c r="AL75" s="700">
        <v>-264</v>
      </c>
      <c r="AM75" s="700"/>
      <c r="AN75" s="700"/>
    </row>
    <row r="76" spans="1:40" s="271" customFormat="1" ht="18" x14ac:dyDescent="0.2">
      <c r="A76" s="412" t="s">
        <v>216</v>
      </c>
      <c r="B76" s="322">
        <v>-7</v>
      </c>
      <c r="C76" s="345">
        <v>-7</v>
      </c>
      <c r="D76" s="345">
        <v>-7</v>
      </c>
      <c r="E76" s="308">
        <v>9</v>
      </c>
      <c r="F76" s="322">
        <v>-13</v>
      </c>
      <c r="G76" s="345">
        <v>-6</v>
      </c>
      <c r="H76" s="345">
        <v>-3</v>
      </c>
      <c r="I76" s="308">
        <v>-9</v>
      </c>
      <c r="J76" s="357">
        <v>-9</v>
      </c>
      <c r="K76" s="397">
        <v>-15</v>
      </c>
      <c r="L76" s="345">
        <v>-12</v>
      </c>
      <c r="M76" s="441">
        <v>-16</v>
      </c>
      <c r="N76" s="357">
        <v>-17</v>
      </c>
      <c r="O76" s="397">
        <v>-20</v>
      </c>
      <c r="P76" s="345">
        <v>-20</v>
      </c>
      <c r="Q76" s="441">
        <v>-31</v>
      </c>
      <c r="R76" s="357">
        <v>-28</v>
      </c>
      <c r="S76" s="397">
        <v>-37</v>
      </c>
      <c r="T76" s="345">
        <v>-34</v>
      </c>
      <c r="U76" s="441">
        <v>-34</v>
      </c>
      <c r="V76" s="357">
        <v>-35</v>
      </c>
      <c r="W76" s="397">
        <v>-36</v>
      </c>
      <c r="X76" s="345">
        <v>-34</v>
      </c>
      <c r="Y76" s="441">
        <v>-111</v>
      </c>
      <c r="Z76" s="949" t="s">
        <v>264</v>
      </c>
      <c r="AA76" s="905">
        <v>-99</v>
      </c>
      <c r="AB76" s="427">
        <v>-80</v>
      </c>
      <c r="AC76" s="345"/>
      <c r="AD76" s="441"/>
      <c r="AF76" s="50"/>
      <c r="AG76" s="492">
        <f>+B76+C76+D76+E76</f>
        <v>-12</v>
      </c>
      <c r="AH76" s="492">
        <f>+F76+G76+H76+I76</f>
        <v>-31</v>
      </c>
      <c r="AI76" s="333">
        <f>+J76+K76+L76+M76</f>
        <v>-52</v>
      </c>
      <c r="AJ76" s="333">
        <f t="shared" si="50"/>
        <v>-88</v>
      </c>
      <c r="AK76" s="700">
        <v>-133</v>
      </c>
      <c r="AL76" s="700">
        <v>-216</v>
      </c>
      <c r="AM76" s="700"/>
      <c r="AN76" s="700"/>
    </row>
    <row r="77" spans="1:40" s="271" customFormat="1" ht="16" x14ac:dyDescent="0.2">
      <c r="A77" s="412" t="s">
        <v>260</v>
      </c>
      <c r="B77" s="322">
        <v>0</v>
      </c>
      <c r="C77" s="345">
        <v>0</v>
      </c>
      <c r="D77" s="345">
        <v>0</v>
      </c>
      <c r="E77" s="308">
        <v>0</v>
      </c>
      <c r="F77" s="322">
        <v>0</v>
      </c>
      <c r="G77" s="345">
        <v>0</v>
      </c>
      <c r="H77" s="345">
        <v>0</v>
      </c>
      <c r="I77" s="308">
        <v>0</v>
      </c>
      <c r="J77" s="357">
        <v>0</v>
      </c>
      <c r="K77" s="397">
        <v>0</v>
      </c>
      <c r="L77" s="345">
        <v>0</v>
      </c>
      <c r="M77" s="441">
        <v>0</v>
      </c>
      <c r="N77" s="357">
        <v>0</v>
      </c>
      <c r="O77" s="397">
        <v>0</v>
      </c>
      <c r="P77" s="345">
        <v>0</v>
      </c>
      <c r="Q77" s="441">
        <v>0</v>
      </c>
      <c r="R77" s="357">
        <v>0</v>
      </c>
      <c r="S77" s="397">
        <v>0</v>
      </c>
      <c r="T77" s="345">
        <v>0</v>
      </c>
      <c r="U77" s="441">
        <v>0</v>
      </c>
      <c r="V77" s="357">
        <v>-8</v>
      </c>
      <c r="W77" s="397">
        <v>-4</v>
      </c>
      <c r="X77" s="345">
        <v>-3</v>
      </c>
      <c r="Y77" s="441">
        <v>-27</v>
      </c>
      <c r="Z77" s="948"/>
      <c r="AA77" s="905">
        <v>-5</v>
      </c>
      <c r="AB77" s="427">
        <v>-11</v>
      </c>
      <c r="AC77" s="345"/>
      <c r="AD77" s="441"/>
      <c r="AF77" s="50"/>
      <c r="AG77" s="492">
        <v>0</v>
      </c>
      <c r="AH77" s="492">
        <v>0</v>
      </c>
      <c r="AI77" s="333">
        <v>0</v>
      </c>
      <c r="AJ77" s="333">
        <v>0</v>
      </c>
      <c r="AK77" s="700">
        <v>0</v>
      </c>
      <c r="AL77" s="700">
        <v>-42</v>
      </c>
      <c r="AM77" s="700"/>
      <c r="AN77" s="700"/>
    </row>
    <row r="78" spans="1:40" s="271" customFormat="1" ht="18" x14ac:dyDescent="0.2">
      <c r="A78" s="412" t="s">
        <v>152</v>
      </c>
      <c r="B78" s="322">
        <v>-45</v>
      </c>
      <c r="C78" s="345">
        <v>-18</v>
      </c>
      <c r="D78" s="345">
        <v>-9</v>
      </c>
      <c r="E78" s="308">
        <v>-18</v>
      </c>
      <c r="F78" s="322">
        <v>-26</v>
      </c>
      <c r="G78" s="345">
        <v>-16</v>
      </c>
      <c r="H78" s="345">
        <v>-12</v>
      </c>
      <c r="I78" s="308">
        <v>-9</v>
      </c>
      <c r="J78" s="357">
        <v>-9</v>
      </c>
      <c r="K78" s="397">
        <v>-16</v>
      </c>
      <c r="L78" s="345">
        <v>5</v>
      </c>
      <c r="M78" s="441">
        <v>-12</v>
      </c>
      <c r="N78" s="357">
        <v>-6</v>
      </c>
      <c r="O78" s="397">
        <v>-10</v>
      </c>
      <c r="P78" s="345">
        <v>-8</v>
      </c>
      <c r="Q78" s="441">
        <v>-25</v>
      </c>
      <c r="R78" s="357">
        <v>-11</v>
      </c>
      <c r="S78" s="397">
        <v>3</v>
      </c>
      <c r="T78" s="345">
        <v>-1</v>
      </c>
      <c r="U78" s="441">
        <v>1</v>
      </c>
      <c r="V78" s="357">
        <v>-2</v>
      </c>
      <c r="W78" s="397">
        <v>-1</v>
      </c>
      <c r="X78" s="345">
        <v>-1</v>
      </c>
      <c r="Y78" s="441">
        <v>1257</v>
      </c>
      <c r="Z78" s="949" t="s">
        <v>265</v>
      </c>
      <c r="AA78" s="905">
        <v>-2</v>
      </c>
      <c r="AB78" s="427">
        <v>13</v>
      </c>
      <c r="AC78" s="345"/>
      <c r="AD78" s="441"/>
      <c r="AF78" s="50"/>
      <c r="AG78" s="492">
        <f>+B78+C78+D78+E78</f>
        <v>-90</v>
      </c>
      <c r="AH78" s="492">
        <f>+F78+G78+H78+I78</f>
        <v>-63</v>
      </c>
      <c r="AI78" s="333">
        <f>+J78+K78+L78+M78</f>
        <v>-32</v>
      </c>
      <c r="AJ78" s="333">
        <f>+N78+O78+P78+Q78</f>
        <v>-49</v>
      </c>
      <c r="AK78" s="700">
        <v>-8</v>
      </c>
      <c r="AL78" s="700">
        <v>1253</v>
      </c>
      <c r="AM78" s="700"/>
      <c r="AN78" s="700"/>
    </row>
    <row r="79" spans="1:40" s="271" customFormat="1" ht="16" x14ac:dyDescent="0.2">
      <c r="A79" s="412" t="s">
        <v>153</v>
      </c>
      <c r="B79" s="322">
        <v>-250</v>
      </c>
      <c r="C79" s="345">
        <v>-360</v>
      </c>
      <c r="D79" s="345">
        <v>331</v>
      </c>
      <c r="E79" s="308">
        <v>-122</v>
      </c>
      <c r="F79" s="322">
        <v>172</v>
      </c>
      <c r="G79" s="345">
        <v>52</v>
      </c>
      <c r="H79" s="345">
        <v>-145</v>
      </c>
      <c r="I79" s="308">
        <v>-102</v>
      </c>
      <c r="J79" s="357">
        <v>13</v>
      </c>
      <c r="K79" s="397">
        <v>-109</v>
      </c>
      <c r="L79" s="345">
        <v>37</v>
      </c>
      <c r="M79" s="441">
        <v>-66</v>
      </c>
      <c r="N79" s="357">
        <v>-106</v>
      </c>
      <c r="O79" s="397">
        <v>15</v>
      </c>
      <c r="P79" s="345">
        <v>53</v>
      </c>
      <c r="Q79" s="441">
        <v>-31</v>
      </c>
      <c r="R79" s="357">
        <v>-21</v>
      </c>
      <c r="S79" s="397">
        <v>-29</v>
      </c>
      <c r="T79" s="345">
        <v>-130</v>
      </c>
      <c r="U79" s="708">
        <v>-99</v>
      </c>
      <c r="V79" s="357">
        <v>-345</v>
      </c>
      <c r="W79" s="397">
        <v>35</v>
      </c>
      <c r="X79" s="345">
        <v>55</v>
      </c>
      <c r="Y79" s="708">
        <v>51</v>
      </c>
      <c r="Z79" s="948"/>
      <c r="AA79" s="905">
        <v>188</v>
      </c>
      <c r="AB79" s="427">
        <v>130</v>
      </c>
      <c r="AC79" s="345"/>
      <c r="AD79" s="708"/>
      <c r="AF79" s="50"/>
      <c r="AG79" s="492">
        <f>+B79+C79+D79+E79</f>
        <v>-401</v>
      </c>
      <c r="AH79" s="492">
        <f>+F79+G79+H79+I79</f>
        <v>-23</v>
      </c>
      <c r="AI79" s="333">
        <f>+J79+K79+L79+M79</f>
        <v>-125</v>
      </c>
      <c r="AJ79" s="333">
        <f>+N79+O79+P79+Q79</f>
        <v>-69</v>
      </c>
      <c r="AK79" s="702">
        <v>-279</v>
      </c>
      <c r="AL79" s="702">
        <v>-204</v>
      </c>
      <c r="AM79" s="702"/>
      <c r="AN79" s="702"/>
    </row>
    <row r="80" spans="1:40" s="271" customFormat="1" ht="17" thickBot="1" x14ac:dyDescent="0.25">
      <c r="A80" s="413" t="s">
        <v>371</v>
      </c>
      <c r="B80" s="323">
        <f>B73-SUM(B74:B79)</f>
        <v>51</v>
      </c>
      <c r="C80" s="346">
        <f>C73-SUM(C74:C79)</f>
        <v>93</v>
      </c>
      <c r="D80" s="346">
        <f>D73-SUM(D74:D79)</f>
        <v>108</v>
      </c>
      <c r="E80" s="317">
        <f>E73-SUM(E74:E79)</f>
        <v>117</v>
      </c>
      <c r="F80" s="323">
        <f>F73-SUM(F74:F79)</f>
        <v>137</v>
      </c>
      <c r="G80" s="346">
        <f t="shared" ref="G80:P80" si="52">G73-SUM(G74:G79)</f>
        <v>147</v>
      </c>
      <c r="H80" s="346">
        <f t="shared" si="52"/>
        <v>140</v>
      </c>
      <c r="I80" s="317">
        <f t="shared" si="52"/>
        <v>77</v>
      </c>
      <c r="J80" s="358">
        <f t="shared" si="52"/>
        <v>70</v>
      </c>
      <c r="K80" s="346">
        <f t="shared" si="52"/>
        <v>140</v>
      </c>
      <c r="L80" s="346">
        <f t="shared" si="52"/>
        <v>170</v>
      </c>
      <c r="M80" s="442">
        <f t="shared" si="52"/>
        <v>160</v>
      </c>
      <c r="N80" s="358">
        <f t="shared" si="52"/>
        <v>199</v>
      </c>
      <c r="O80" s="346">
        <f t="shared" si="52"/>
        <v>200</v>
      </c>
      <c r="P80" s="346">
        <f t="shared" si="52"/>
        <v>236</v>
      </c>
      <c r="Q80" s="442">
        <v>272</v>
      </c>
      <c r="R80" s="358">
        <v>263</v>
      </c>
      <c r="S80" s="691">
        <v>292</v>
      </c>
      <c r="T80" s="346">
        <v>351</v>
      </c>
      <c r="U80" s="442">
        <v>345</v>
      </c>
      <c r="V80" s="358">
        <v>345</v>
      </c>
      <c r="W80" s="691">
        <v>372</v>
      </c>
      <c r="X80" s="346">
        <v>398</v>
      </c>
      <c r="Y80" s="442">
        <v>358</v>
      </c>
      <c r="Z80" s="948"/>
      <c r="AA80" s="419">
        <v>412</v>
      </c>
      <c r="AB80" s="965">
        <v>500</v>
      </c>
      <c r="AC80" s="346"/>
      <c r="AD80" s="442"/>
      <c r="AF80" s="50"/>
      <c r="AG80" s="493">
        <f>+B80+C80+D80+E80</f>
        <v>369</v>
      </c>
      <c r="AH80" s="493">
        <f>+F80+G80+H80+I80</f>
        <v>501</v>
      </c>
      <c r="AI80" s="334">
        <f>+J80+K80+L80+M80</f>
        <v>540</v>
      </c>
      <c r="AJ80" s="334">
        <f>+N80+O80+P80+Q80</f>
        <v>907</v>
      </c>
      <c r="AK80" s="705">
        <v>1251</v>
      </c>
      <c r="AL80" s="705">
        <v>1473</v>
      </c>
      <c r="AM80" s="705"/>
      <c r="AN80" s="705"/>
    </row>
    <row r="81" spans="1:40" s="271" customFormat="1" ht="6" customHeight="1" thickTop="1" x14ac:dyDescent="0.2">
      <c r="A81" s="413"/>
      <c r="B81" s="321"/>
      <c r="C81" s="344"/>
      <c r="D81" s="344"/>
      <c r="E81" s="319"/>
      <c r="F81" s="321"/>
      <c r="G81" s="344"/>
      <c r="H81" s="344"/>
      <c r="I81" s="319"/>
      <c r="J81" s="356"/>
      <c r="K81" s="319"/>
      <c r="L81" s="344"/>
      <c r="M81" s="440"/>
      <c r="N81" s="356"/>
      <c r="O81" s="319"/>
      <c r="P81" s="344"/>
      <c r="Q81" s="440"/>
      <c r="R81" s="356"/>
      <c r="S81" s="319"/>
      <c r="T81" s="344"/>
      <c r="U81" s="440"/>
      <c r="V81" s="356"/>
      <c r="W81" s="319"/>
      <c r="X81" s="344"/>
      <c r="Y81" s="440"/>
      <c r="Z81" s="948"/>
      <c r="AA81" s="1048"/>
      <c r="AB81" s="1049"/>
      <c r="AC81" s="344"/>
      <c r="AD81" s="440"/>
      <c r="AF81" s="50"/>
      <c r="AG81" s="491"/>
      <c r="AH81" s="491"/>
      <c r="AI81" s="332"/>
      <c r="AJ81" s="332"/>
      <c r="AK81" s="700"/>
      <c r="AL81" s="700"/>
      <c r="AM81" s="700"/>
      <c r="AN81" s="700"/>
    </row>
    <row r="82" spans="1:40" s="271" customFormat="1" ht="25" x14ac:dyDescent="0.2">
      <c r="A82" s="413" t="s">
        <v>372</v>
      </c>
      <c r="B82" s="321">
        <v>12</v>
      </c>
      <c r="C82" s="344">
        <v>13</v>
      </c>
      <c r="D82" s="344">
        <v>23</v>
      </c>
      <c r="E82" s="316">
        <v>11</v>
      </c>
      <c r="F82" s="321">
        <v>13</v>
      </c>
      <c r="G82" s="344">
        <v>-2</v>
      </c>
      <c r="H82" s="344">
        <v>421</v>
      </c>
      <c r="I82" s="316">
        <v>2</v>
      </c>
      <c r="J82" s="356">
        <v>1</v>
      </c>
      <c r="K82" s="319">
        <v>0</v>
      </c>
      <c r="L82" s="344">
        <v>0</v>
      </c>
      <c r="M82" s="1065">
        <v>0</v>
      </c>
      <c r="N82" s="356">
        <v>0</v>
      </c>
      <c r="O82" s="319">
        <v>0</v>
      </c>
      <c r="P82" s="344">
        <v>0</v>
      </c>
      <c r="Q82" s="1065">
        <v>0</v>
      </c>
      <c r="R82" s="356">
        <v>0</v>
      </c>
      <c r="S82" s="1066" t="s">
        <v>112</v>
      </c>
      <c r="T82" s="344">
        <v>0</v>
      </c>
      <c r="U82" s="440">
        <v>0</v>
      </c>
      <c r="V82" s="356">
        <v>0</v>
      </c>
      <c r="W82" s="1066">
        <v>0</v>
      </c>
      <c r="X82" s="344">
        <v>0</v>
      </c>
      <c r="Y82" s="332">
        <v>0</v>
      </c>
      <c r="Z82" s="948"/>
      <c r="AA82" s="356">
        <v>0</v>
      </c>
      <c r="AB82" s="1066">
        <v>0</v>
      </c>
      <c r="AC82" s="344"/>
      <c r="AD82" s="332"/>
      <c r="AF82" s="50"/>
      <c r="AG82" s="491">
        <f>+B82+C82+D82+E82</f>
        <v>59</v>
      </c>
      <c r="AH82" s="491">
        <f>+F82+G82+H82+I82</f>
        <v>434</v>
      </c>
      <c r="AI82" s="332">
        <f>+J82+K82+L82+M82</f>
        <v>1</v>
      </c>
      <c r="AJ82" s="332">
        <f>+N82+O82+P82+Q82</f>
        <v>0</v>
      </c>
      <c r="AK82" s="332">
        <v>0</v>
      </c>
      <c r="AL82" s="332">
        <v>0</v>
      </c>
      <c r="AM82" s="332"/>
      <c r="AN82" s="332"/>
    </row>
    <row r="83" spans="1:40" s="271" customFormat="1" ht="16" x14ac:dyDescent="0.2">
      <c r="A83" s="412" t="s">
        <v>153</v>
      </c>
      <c r="B83" s="322">
        <v>12</v>
      </c>
      <c r="C83" s="345">
        <v>13</v>
      </c>
      <c r="D83" s="345">
        <v>23</v>
      </c>
      <c r="E83" s="308">
        <v>11</v>
      </c>
      <c r="F83" s="322">
        <v>13</v>
      </c>
      <c r="G83" s="345">
        <v>-2</v>
      </c>
      <c r="H83" s="345">
        <v>421</v>
      </c>
      <c r="I83" s="308">
        <v>2</v>
      </c>
      <c r="J83" s="357">
        <v>1</v>
      </c>
      <c r="K83" s="397">
        <v>0</v>
      </c>
      <c r="L83" s="345">
        <v>0</v>
      </c>
      <c r="M83" s="467">
        <v>0</v>
      </c>
      <c r="N83" s="357">
        <v>0</v>
      </c>
      <c r="O83" s="397">
        <v>0</v>
      </c>
      <c r="P83" s="345">
        <v>0</v>
      </c>
      <c r="Q83" s="467">
        <v>0</v>
      </c>
      <c r="R83" s="357">
        <v>0</v>
      </c>
      <c r="S83" s="428" t="s">
        <v>112</v>
      </c>
      <c r="T83" s="345">
        <v>0</v>
      </c>
      <c r="U83" s="441">
        <v>0</v>
      </c>
      <c r="V83" s="357">
        <v>0</v>
      </c>
      <c r="W83" s="428">
        <v>0</v>
      </c>
      <c r="X83" s="345">
        <v>0</v>
      </c>
      <c r="Y83" s="333">
        <v>0</v>
      </c>
      <c r="Z83" s="948"/>
      <c r="AA83" s="357">
        <v>0</v>
      </c>
      <c r="AB83" s="428">
        <v>0</v>
      </c>
      <c r="AC83" s="345"/>
      <c r="AD83" s="333"/>
      <c r="AF83" s="50"/>
      <c r="AG83" s="492">
        <f>+B83+C83+D83+E83</f>
        <v>59</v>
      </c>
      <c r="AH83" s="492">
        <f>+F83+G83+H83+I83</f>
        <v>434</v>
      </c>
      <c r="AI83" s="333">
        <f>+J83+K83+L83+M83</f>
        <v>1</v>
      </c>
      <c r="AJ83" s="333">
        <f>+N83+O83+P83+Q83</f>
        <v>0</v>
      </c>
      <c r="AK83" s="333">
        <v>0</v>
      </c>
      <c r="AL83" s="333">
        <v>0</v>
      </c>
      <c r="AM83" s="333"/>
      <c r="AN83" s="333"/>
    </row>
    <row r="84" spans="1:40" s="271" customFormat="1" ht="17" thickBot="1" x14ac:dyDescent="0.25">
      <c r="A84" s="413" t="s">
        <v>373</v>
      </c>
      <c r="B84" s="323">
        <f>B82-SUM(B83:B83)</f>
        <v>0</v>
      </c>
      <c r="C84" s="346">
        <f>C82-SUM(C83:C83)</f>
        <v>0</v>
      </c>
      <c r="D84" s="346">
        <f>D82-SUM(D83:D83)</f>
        <v>0</v>
      </c>
      <c r="E84" s="317">
        <f>E82-SUM(E83:E83)</f>
        <v>0</v>
      </c>
      <c r="F84" s="323">
        <f>F82-SUM(F83:F83)</f>
        <v>0</v>
      </c>
      <c r="G84" s="346">
        <f t="shared" ref="G84:M84" si="53">G82-SUM(G83:G83)</f>
        <v>0</v>
      </c>
      <c r="H84" s="346">
        <f t="shared" si="53"/>
        <v>0</v>
      </c>
      <c r="I84" s="317">
        <f t="shared" si="53"/>
        <v>0</v>
      </c>
      <c r="J84" s="358">
        <f t="shared" si="53"/>
        <v>0</v>
      </c>
      <c r="K84" s="346">
        <f t="shared" si="53"/>
        <v>0</v>
      </c>
      <c r="L84" s="346">
        <f t="shared" si="53"/>
        <v>0</v>
      </c>
      <c r="M84" s="1067">
        <f t="shared" si="53"/>
        <v>0</v>
      </c>
      <c r="N84" s="358">
        <f>N82-SUM(N83:N83)</f>
        <v>0</v>
      </c>
      <c r="O84" s="346">
        <f>O82-SUM(O83:O83)</f>
        <v>0</v>
      </c>
      <c r="P84" s="346">
        <f>P82-SUM(P83:P83)</f>
        <v>0</v>
      </c>
      <c r="Q84" s="1067" t="s">
        <v>112</v>
      </c>
      <c r="R84" s="358">
        <v>0</v>
      </c>
      <c r="S84" s="1068" t="s">
        <v>112</v>
      </c>
      <c r="T84" s="346">
        <v>0</v>
      </c>
      <c r="U84" s="442">
        <v>0</v>
      </c>
      <c r="V84" s="358">
        <v>0</v>
      </c>
      <c r="W84" s="1068">
        <v>0</v>
      </c>
      <c r="X84" s="346">
        <v>0</v>
      </c>
      <c r="Y84" s="334">
        <v>0</v>
      </c>
      <c r="Z84" s="948"/>
      <c r="AA84" s="358">
        <v>0</v>
      </c>
      <c r="AB84" s="1068">
        <v>0</v>
      </c>
      <c r="AC84" s="346"/>
      <c r="AD84" s="334"/>
      <c r="AF84" s="50"/>
      <c r="AG84" s="493">
        <f>+B84+C84+D84+E84</f>
        <v>0</v>
      </c>
      <c r="AH84" s="493">
        <f>+F84+G84+H84+I84</f>
        <v>0</v>
      </c>
      <c r="AI84" s="1069">
        <f>+J84+K84+L84+M84</f>
        <v>0</v>
      </c>
      <c r="AJ84" s="493">
        <f>+H84+I84+J84+K84</f>
        <v>0</v>
      </c>
      <c r="AK84" s="493">
        <v>0</v>
      </c>
      <c r="AL84" s="493">
        <v>0</v>
      </c>
      <c r="AM84" s="493"/>
      <c r="AN84" s="493"/>
    </row>
    <row r="85" spans="1:40" s="271" customFormat="1" ht="6" customHeight="1" thickTop="1" x14ac:dyDescent="0.2">
      <c r="A85" s="413"/>
      <c r="B85" s="321"/>
      <c r="C85" s="344"/>
      <c r="D85" s="344"/>
      <c r="E85" s="319"/>
      <c r="F85" s="321"/>
      <c r="G85" s="344"/>
      <c r="H85" s="344"/>
      <c r="I85" s="319"/>
      <c r="J85" s="356"/>
      <c r="K85" s="319"/>
      <c r="L85" s="344"/>
      <c r="M85" s="440"/>
      <c r="N85" s="356"/>
      <c r="O85" s="319"/>
      <c r="P85" s="344"/>
      <c r="Q85" s="440"/>
      <c r="R85" s="356"/>
      <c r="S85" s="319"/>
      <c r="T85" s="344"/>
      <c r="U85" s="440"/>
      <c r="V85" s="356"/>
      <c r="W85" s="319"/>
      <c r="X85" s="344"/>
      <c r="Y85" s="440"/>
      <c r="Z85" s="948"/>
      <c r="AA85" s="356"/>
      <c r="AB85" s="319"/>
      <c r="AC85" s="344"/>
      <c r="AD85" s="440"/>
      <c r="AF85" s="50"/>
      <c r="AG85" s="491"/>
      <c r="AH85" s="491"/>
      <c r="AI85" s="332"/>
      <c r="AJ85" s="332"/>
      <c r="AK85" s="700"/>
      <c r="AL85" s="700"/>
      <c r="AM85" s="700"/>
      <c r="AN85" s="700"/>
    </row>
    <row r="86" spans="1:40" s="271" customFormat="1" ht="16" x14ac:dyDescent="0.2">
      <c r="A86" s="413" t="s">
        <v>374</v>
      </c>
      <c r="B86" s="321">
        <v>-345</v>
      </c>
      <c r="C86" s="344">
        <v>-362</v>
      </c>
      <c r="D86" s="344">
        <v>369</v>
      </c>
      <c r="E86" s="316">
        <v>-118</v>
      </c>
      <c r="F86" s="321">
        <v>187</v>
      </c>
      <c r="G86" s="344">
        <v>84</v>
      </c>
      <c r="H86" s="344">
        <v>301</v>
      </c>
      <c r="I86" s="316">
        <v>-182</v>
      </c>
      <c r="J86" s="356">
        <v>-24</v>
      </c>
      <c r="K86" s="319">
        <v>-90</v>
      </c>
      <c r="L86" s="344">
        <v>115</v>
      </c>
      <c r="M86" s="440">
        <v>-116</v>
      </c>
      <c r="N86" s="356">
        <v>-14</v>
      </c>
      <c r="O86" s="319">
        <v>111</v>
      </c>
      <c r="P86" s="344">
        <v>155</v>
      </c>
      <c r="Q86" s="440">
        <v>96</v>
      </c>
      <c r="R86" s="356">
        <v>110</v>
      </c>
      <c r="S86" s="319">
        <v>159</v>
      </c>
      <c r="T86" s="344">
        <v>121</v>
      </c>
      <c r="U86" s="440">
        <v>149</v>
      </c>
      <c r="V86" s="356">
        <v>-107</v>
      </c>
      <c r="W86" s="319">
        <v>300</v>
      </c>
      <c r="X86" s="344">
        <v>361</v>
      </c>
      <c r="Y86" s="440">
        <v>972</v>
      </c>
      <c r="Z86" s="948"/>
      <c r="AA86" s="356">
        <v>-398</v>
      </c>
      <c r="AB86" s="1049">
        <v>-13</v>
      </c>
      <c r="AC86" s="344"/>
      <c r="AD86" s="440"/>
      <c r="AF86" s="50"/>
      <c r="AG86" s="491">
        <f>+B86+C86+D86+E86</f>
        <v>-456</v>
      </c>
      <c r="AH86" s="491">
        <f>+F86+G86+H86+I86</f>
        <v>390</v>
      </c>
      <c r="AI86" s="332">
        <f>+J86+K86+L86+M86</f>
        <v>-115</v>
      </c>
      <c r="AJ86" s="332">
        <f>+N86+O86+P86+Q86</f>
        <v>348</v>
      </c>
      <c r="AK86" s="699">
        <v>539</v>
      </c>
      <c r="AL86" s="699">
        <v>1526</v>
      </c>
      <c r="AM86" s="699"/>
      <c r="AN86" s="699"/>
    </row>
    <row r="87" spans="1:40" s="271" customFormat="1" ht="18" x14ac:dyDescent="0.2">
      <c r="A87" s="412" t="s">
        <v>14</v>
      </c>
      <c r="B87" s="322">
        <v>-83</v>
      </c>
      <c r="C87" s="345">
        <v>-81</v>
      </c>
      <c r="D87" s="345">
        <v>-69</v>
      </c>
      <c r="E87" s="308">
        <v>-69</v>
      </c>
      <c r="F87" s="322">
        <v>-73</v>
      </c>
      <c r="G87" s="345">
        <v>-72</v>
      </c>
      <c r="H87" s="345">
        <v>-83</v>
      </c>
      <c r="I87" s="308">
        <v>-73</v>
      </c>
      <c r="J87" s="357">
        <v>-69</v>
      </c>
      <c r="K87" s="397">
        <v>-73</v>
      </c>
      <c r="L87" s="345">
        <v>-65</v>
      </c>
      <c r="M87" s="441">
        <v>-66</v>
      </c>
      <c r="N87" s="357">
        <v>-67</v>
      </c>
      <c r="O87" s="397">
        <v>-66</v>
      </c>
      <c r="P87" s="345">
        <v>-66</v>
      </c>
      <c r="Q87" s="441">
        <v>-47</v>
      </c>
      <c r="R87" s="357">
        <v>-46</v>
      </c>
      <c r="S87" s="397">
        <v>-45</v>
      </c>
      <c r="T87" s="345">
        <v>-42</v>
      </c>
      <c r="U87" s="441">
        <v>-34</v>
      </c>
      <c r="V87" s="357">
        <v>-33</v>
      </c>
      <c r="W87" s="397">
        <v>-36</v>
      </c>
      <c r="X87" s="345">
        <v>-32</v>
      </c>
      <c r="Y87" s="441">
        <v>-300</v>
      </c>
      <c r="Z87" s="949" t="s">
        <v>263</v>
      </c>
      <c r="AA87" s="357">
        <v>-861</v>
      </c>
      <c r="AB87" s="427">
        <v>-511</v>
      </c>
      <c r="AC87" s="345"/>
      <c r="AD87" s="441"/>
      <c r="AF87" s="50"/>
      <c r="AG87" s="492">
        <f>+B87+C87+D87+E87</f>
        <v>-302</v>
      </c>
      <c r="AH87" s="492">
        <f>+F87+G87+H87+I87</f>
        <v>-301</v>
      </c>
      <c r="AI87" s="333">
        <f>+J87+K87+L87+M87</f>
        <v>-273</v>
      </c>
      <c r="AJ87" s="333">
        <f>+N87+O87+P87+Q87</f>
        <v>-246</v>
      </c>
      <c r="AK87" s="700">
        <v>-167</v>
      </c>
      <c r="AL87" s="700">
        <v>-401</v>
      </c>
      <c r="AM87" s="700"/>
      <c r="AN87" s="700"/>
    </row>
    <row r="88" spans="1:40" s="271" customFormat="1" ht="18" x14ac:dyDescent="0.2">
      <c r="A88" s="412" t="s">
        <v>15</v>
      </c>
      <c r="B88" s="322">
        <v>-14</v>
      </c>
      <c r="C88" s="345">
        <v>10</v>
      </c>
      <c r="D88" s="345">
        <v>-1</v>
      </c>
      <c r="E88" s="308">
        <v>-24</v>
      </c>
      <c r="F88" s="322">
        <v>-9</v>
      </c>
      <c r="G88" s="345">
        <v>-6</v>
      </c>
      <c r="H88" s="345">
        <v>-7</v>
      </c>
      <c r="I88" s="308">
        <v>-59</v>
      </c>
      <c r="J88" s="357">
        <v>-8</v>
      </c>
      <c r="K88" s="397">
        <v>-1</v>
      </c>
      <c r="L88" s="345">
        <v>-4</v>
      </c>
      <c r="M88" s="441">
        <v>-98</v>
      </c>
      <c r="N88" s="357">
        <v>-4</v>
      </c>
      <c r="O88" s="397">
        <v>10</v>
      </c>
      <c r="P88" s="345">
        <v>-23</v>
      </c>
      <c r="Q88" s="441">
        <v>-23</v>
      </c>
      <c r="R88" s="357">
        <v>-33</v>
      </c>
      <c r="S88" s="397">
        <v>-6</v>
      </c>
      <c r="T88" s="345">
        <v>-6</v>
      </c>
      <c r="U88" s="441">
        <v>-12</v>
      </c>
      <c r="V88" s="357">
        <v>-12</v>
      </c>
      <c r="W88" s="397">
        <v>-9</v>
      </c>
      <c r="X88" s="345">
        <v>-4</v>
      </c>
      <c r="Y88" s="441">
        <v>-239</v>
      </c>
      <c r="Z88" s="949" t="s">
        <v>264</v>
      </c>
      <c r="AA88" s="357">
        <v>-20</v>
      </c>
      <c r="AB88" s="427">
        <v>-40</v>
      </c>
      <c r="AC88" s="345"/>
      <c r="AD88" s="441"/>
      <c r="AF88" s="50"/>
      <c r="AG88" s="492">
        <f>+B88+C88+D88+E88</f>
        <v>-29</v>
      </c>
      <c r="AH88" s="492">
        <f>+F88+G88+H88+I88</f>
        <v>-81</v>
      </c>
      <c r="AI88" s="333">
        <f>+J88+K88+L88+M88</f>
        <v>-111</v>
      </c>
      <c r="AJ88" s="333">
        <f>+N88+O88+P88+Q88</f>
        <v>-40</v>
      </c>
      <c r="AK88" s="700">
        <v>-57</v>
      </c>
      <c r="AL88" s="700">
        <v>-264</v>
      </c>
      <c r="AM88" s="700"/>
      <c r="AN88" s="700"/>
    </row>
    <row r="89" spans="1:40" s="271" customFormat="1" ht="18" x14ac:dyDescent="0.2">
      <c r="A89" s="412" t="s">
        <v>216</v>
      </c>
      <c r="B89" s="322">
        <v>-7</v>
      </c>
      <c r="C89" s="345">
        <v>-7</v>
      </c>
      <c r="D89" s="345">
        <v>-7</v>
      </c>
      <c r="E89" s="308">
        <v>9</v>
      </c>
      <c r="F89" s="322">
        <v>-13</v>
      </c>
      <c r="G89" s="345">
        <v>-6</v>
      </c>
      <c r="H89" s="345">
        <v>-3</v>
      </c>
      <c r="I89" s="308">
        <v>-9</v>
      </c>
      <c r="J89" s="357">
        <v>-9</v>
      </c>
      <c r="K89" s="397">
        <v>-15</v>
      </c>
      <c r="L89" s="345">
        <v>-12</v>
      </c>
      <c r="M89" s="441">
        <v>-16</v>
      </c>
      <c r="N89" s="357">
        <v>-17</v>
      </c>
      <c r="O89" s="397">
        <v>-20</v>
      </c>
      <c r="P89" s="345">
        <v>-20</v>
      </c>
      <c r="Q89" s="441">
        <v>-31</v>
      </c>
      <c r="R89" s="357">
        <v>-28</v>
      </c>
      <c r="S89" s="397">
        <v>-37</v>
      </c>
      <c r="T89" s="345">
        <v>-34</v>
      </c>
      <c r="U89" s="441">
        <v>-34</v>
      </c>
      <c r="V89" s="357">
        <v>-35</v>
      </c>
      <c r="W89" s="397">
        <v>-36</v>
      </c>
      <c r="X89" s="345">
        <v>-34</v>
      </c>
      <c r="Y89" s="441">
        <v>-111</v>
      </c>
      <c r="Z89" s="949" t="s">
        <v>264</v>
      </c>
      <c r="AA89" s="357">
        <v>-99</v>
      </c>
      <c r="AB89" s="427">
        <v>-80</v>
      </c>
      <c r="AC89" s="345"/>
      <c r="AD89" s="441"/>
      <c r="AF89" s="50"/>
      <c r="AG89" s="492">
        <f>+B89+C89+D89+E89</f>
        <v>-12</v>
      </c>
      <c r="AH89" s="492">
        <f>+F89+G89+H89+I89</f>
        <v>-31</v>
      </c>
      <c r="AI89" s="333">
        <f>+J89+K89+L89+M89</f>
        <v>-52</v>
      </c>
      <c r="AJ89" s="333">
        <f>+N89+O89+P89+Q89</f>
        <v>-88</v>
      </c>
      <c r="AK89" s="700">
        <v>-133</v>
      </c>
      <c r="AL89" s="700">
        <v>-216</v>
      </c>
      <c r="AM89" s="700"/>
      <c r="AN89" s="700"/>
    </row>
    <row r="90" spans="1:40" s="271" customFormat="1" ht="16" x14ac:dyDescent="0.2">
      <c r="A90" s="412" t="s">
        <v>260</v>
      </c>
      <c r="B90" s="322">
        <v>0</v>
      </c>
      <c r="C90" s="345">
        <v>0</v>
      </c>
      <c r="D90" s="345">
        <v>0</v>
      </c>
      <c r="E90" s="308">
        <v>0</v>
      </c>
      <c r="F90" s="322">
        <v>0</v>
      </c>
      <c r="G90" s="345">
        <v>0</v>
      </c>
      <c r="H90" s="345">
        <v>0</v>
      </c>
      <c r="I90" s="308">
        <v>0</v>
      </c>
      <c r="J90" s="357">
        <v>0</v>
      </c>
      <c r="K90" s="397">
        <v>0</v>
      </c>
      <c r="L90" s="345">
        <v>0</v>
      </c>
      <c r="M90" s="441">
        <v>0</v>
      </c>
      <c r="N90" s="357">
        <v>0</v>
      </c>
      <c r="O90" s="397">
        <v>0</v>
      </c>
      <c r="P90" s="345">
        <v>0</v>
      </c>
      <c r="Q90" s="441">
        <v>0</v>
      </c>
      <c r="R90" s="357">
        <v>0</v>
      </c>
      <c r="S90" s="397">
        <v>0</v>
      </c>
      <c r="T90" s="345">
        <v>0</v>
      </c>
      <c r="U90" s="441">
        <v>0</v>
      </c>
      <c r="V90" s="357">
        <v>-8</v>
      </c>
      <c r="W90" s="397">
        <v>-4</v>
      </c>
      <c r="X90" s="345">
        <v>-3</v>
      </c>
      <c r="Y90" s="441">
        <v>-27</v>
      </c>
      <c r="Z90" s="948"/>
      <c r="AA90" s="357">
        <v>-5</v>
      </c>
      <c r="AB90" s="427">
        <v>-11</v>
      </c>
      <c r="AC90" s="345"/>
      <c r="AD90" s="441"/>
      <c r="AF90" s="50"/>
      <c r="AG90" s="492">
        <v>0</v>
      </c>
      <c r="AH90" s="492">
        <v>0</v>
      </c>
      <c r="AI90" s="333">
        <v>0</v>
      </c>
      <c r="AJ90" s="333">
        <v>0</v>
      </c>
      <c r="AK90" s="333">
        <v>0</v>
      </c>
      <c r="AL90" s="700">
        <v>-42</v>
      </c>
      <c r="AM90" s="700"/>
      <c r="AN90" s="700"/>
    </row>
    <row r="91" spans="1:40" s="271" customFormat="1" ht="18" x14ac:dyDescent="0.2">
      <c r="A91" s="412" t="s">
        <v>152</v>
      </c>
      <c r="B91" s="322">
        <v>-45</v>
      </c>
      <c r="C91" s="345">
        <v>-18</v>
      </c>
      <c r="D91" s="345">
        <v>-9</v>
      </c>
      <c r="E91" s="308">
        <v>-18</v>
      </c>
      <c r="F91" s="322">
        <v>-26</v>
      </c>
      <c r="G91" s="345">
        <v>-16</v>
      </c>
      <c r="H91" s="345">
        <v>-12</v>
      </c>
      <c r="I91" s="308">
        <v>-9</v>
      </c>
      <c r="J91" s="357">
        <v>-9</v>
      </c>
      <c r="K91" s="397">
        <v>-16</v>
      </c>
      <c r="L91" s="345">
        <v>5</v>
      </c>
      <c r="M91" s="441">
        <v>-12</v>
      </c>
      <c r="N91" s="357">
        <v>-6</v>
      </c>
      <c r="O91" s="397">
        <v>-10</v>
      </c>
      <c r="P91" s="345">
        <v>-8</v>
      </c>
      <c r="Q91" s="441">
        <v>-25</v>
      </c>
      <c r="R91" s="357">
        <v>-11</v>
      </c>
      <c r="S91" s="397">
        <v>3</v>
      </c>
      <c r="T91" s="345">
        <v>-1</v>
      </c>
      <c r="U91" s="441">
        <v>1</v>
      </c>
      <c r="V91" s="357">
        <v>-2</v>
      </c>
      <c r="W91" s="397">
        <v>-1</v>
      </c>
      <c r="X91" s="345">
        <v>-1</v>
      </c>
      <c r="Y91" s="441">
        <v>1257</v>
      </c>
      <c r="Z91" s="949" t="s">
        <v>265</v>
      </c>
      <c r="AA91" s="357">
        <v>-2</v>
      </c>
      <c r="AB91" s="427">
        <v>13</v>
      </c>
      <c r="AC91" s="345"/>
      <c r="AD91" s="441"/>
      <c r="AF91" s="50"/>
      <c r="AG91" s="492">
        <f>+B91+C91+D91+E91</f>
        <v>-90</v>
      </c>
      <c r="AH91" s="492">
        <f>+F91+G91+H91+I91</f>
        <v>-63</v>
      </c>
      <c r="AI91" s="333">
        <f>+J91+K91+L91+M91</f>
        <v>-32</v>
      </c>
      <c r="AJ91" s="333">
        <f>+N91+O91+P91+Q91</f>
        <v>-49</v>
      </c>
      <c r="AK91" s="700">
        <v>-8</v>
      </c>
      <c r="AL91" s="700">
        <v>1253</v>
      </c>
      <c r="AM91" s="700"/>
      <c r="AN91" s="700"/>
    </row>
    <row r="92" spans="1:40" s="271" customFormat="1" ht="16" x14ac:dyDescent="0.2">
      <c r="A92" s="412" t="s">
        <v>153</v>
      </c>
      <c r="B92" s="322">
        <v>-238</v>
      </c>
      <c r="C92" s="345">
        <v>-347</v>
      </c>
      <c r="D92" s="345">
        <v>354</v>
      </c>
      <c r="E92" s="308">
        <v>-111</v>
      </c>
      <c r="F92" s="322">
        <v>185</v>
      </c>
      <c r="G92" s="345">
        <v>50</v>
      </c>
      <c r="H92" s="345">
        <v>276</v>
      </c>
      <c r="I92" s="308">
        <v>-100</v>
      </c>
      <c r="J92" s="357">
        <v>14</v>
      </c>
      <c r="K92" s="397">
        <v>-109</v>
      </c>
      <c r="L92" s="345">
        <v>37</v>
      </c>
      <c r="M92" s="441">
        <v>-66</v>
      </c>
      <c r="N92" s="357">
        <v>-106</v>
      </c>
      <c r="O92" s="397">
        <v>15</v>
      </c>
      <c r="P92" s="345">
        <v>53</v>
      </c>
      <c r="Q92" s="441">
        <v>-31</v>
      </c>
      <c r="R92" s="357">
        <v>-21</v>
      </c>
      <c r="S92" s="397">
        <v>-29</v>
      </c>
      <c r="T92" s="345">
        <v>-130</v>
      </c>
      <c r="U92" s="708">
        <v>-99</v>
      </c>
      <c r="V92" s="357">
        <v>-345</v>
      </c>
      <c r="W92" s="397">
        <v>35</v>
      </c>
      <c r="X92" s="345">
        <v>55</v>
      </c>
      <c r="Y92" s="708">
        <v>51</v>
      </c>
      <c r="Z92" s="948"/>
      <c r="AA92" s="357">
        <v>188</v>
      </c>
      <c r="AB92" s="427">
        <v>130</v>
      </c>
      <c r="AC92" s="345"/>
      <c r="AD92" s="708"/>
      <c r="AF92" s="50"/>
      <c r="AG92" s="492">
        <f>+B92+C92+D92+E92</f>
        <v>-342</v>
      </c>
      <c r="AH92" s="492">
        <f>+F92+G92+H92+I92</f>
        <v>411</v>
      </c>
      <c r="AI92" s="333">
        <f>+J92+K92+L92+M92</f>
        <v>-124</v>
      </c>
      <c r="AJ92" s="333">
        <f>+N92+O92+P92+Q92</f>
        <v>-69</v>
      </c>
      <c r="AK92" s="702">
        <v>-279</v>
      </c>
      <c r="AL92" s="702">
        <v>-204</v>
      </c>
      <c r="AM92" s="702"/>
      <c r="AN92" s="702"/>
    </row>
    <row r="93" spans="1:40" s="271" customFormat="1" ht="26" thickBot="1" x14ac:dyDescent="0.25">
      <c r="A93" s="413" t="s">
        <v>375</v>
      </c>
      <c r="B93" s="323">
        <f>B86-SUM(B87:B92)</f>
        <v>42</v>
      </c>
      <c r="C93" s="346">
        <f>C86-SUM(C87:C92)</f>
        <v>81</v>
      </c>
      <c r="D93" s="346">
        <f>D86-SUM(D87:D92)</f>
        <v>101</v>
      </c>
      <c r="E93" s="317">
        <f>E86-SUM(E87:E92)</f>
        <v>95</v>
      </c>
      <c r="F93" s="323">
        <f>F86-SUM(F87:F92)</f>
        <v>123</v>
      </c>
      <c r="G93" s="346">
        <f t="shared" ref="G93:P93" si="54">G86-SUM(G87:G92)</f>
        <v>134</v>
      </c>
      <c r="H93" s="346">
        <f t="shared" si="54"/>
        <v>130</v>
      </c>
      <c r="I93" s="317">
        <f t="shared" si="54"/>
        <v>68</v>
      </c>
      <c r="J93" s="358">
        <f t="shared" si="54"/>
        <v>57</v>
      </c>
      <c r="K93" s="346">
        <f t="shared" si="54"/>
        <v>124</v>
      </c>
      <c r="L93" s="346">
        <f t="shared" si="54"/>
        <v>154</v>
      </c>
      <c r="M93" s="442">
        <f t="shared" si="54"/>
        <v>142</v>
      </c>
      <c r="N93" s="358">
        <f t="shared" si="54"/>
        <v>186</v>
      </c>
      <c r="O93" s="346">
        <f t="shared" si="54"/>
        <v>182</v>
      </c>
      <c r="P93" s="346">
        <f t="shared" si="54"/>
        <v>219</v>
      </c>
      <c r="Q93" s="442">
        <v>253</v>
      </c>
      <c r="R93" s="358">
        <v>249</v>
      </c>
      <c r="S93" s="691">
        <v>273</v>
      </c>
      <c r="T93" s="346">
        <v>334</v>
      </c>
      <c r="U93" s="442">
        <v>327</v>
      </c>
      <c r="V93" s="358">
        <v>328</v>
      </c>
      <c r="W93" s="691">
        <v>351</v>
      </c>
      <c r="X93" s="346">
        <v>380</v>
      </c>
      <c r="Y93" s="442">
        <v>341</v>
      </c>
      <c r="Z93" s="1070"/>
      <c r="AA93" s="358">
        <v>401</v>
      </c>
      <c r="AB93" s="691">
        <v>486</v>
      </c>
      <c r="AC93" s="346"/>
      <c r="AD93" s="442"/>
      <c r="AF93" s="1071"/>
      <c r="AG93" s="493">
        <f>+B93+C93+D93+E93</f>
        <v>319</v>
      </c>
      <c r="AH93" s="493">
        <f>+F93+G93+H93+I93</f>
        <v>455</v>
      </c>
      <c r="AI93" s="334">
        <f>+J93+K93+L93+M93</f>
        <v>477</v>
      </c>
      <c r="AJ93" s="334">
        <f>+N93+O93+P93+Q93</f>
        <v>840</v>
      </c>
      <c r="AK93" s="705">
        <v>1183</v>
      </c>
      <c r="AL93" s="705">
        <v>1400</v>
      </c>
      <c r="AM93" s="705"/>
      <c r="AN93" s="705"/>
    </row>
    <row r="94" spans="1:40" s="271" customFormat="1" ht="6" customHeight="1" thickTop="1" x14ac:dyDescent="0.2">
      <c r="A94" s="890"/>
      <c r="B94" s="322"/>
      <c r="C94" s="345"/>
      <c r="D94" s="345"/>
      <c r="E94" s="308"/>
      <c r="F94" s="322"/>
      <c r="G94" s="345"/>
      <c r="H94" s="345"/>
      <c r="I94" s="308"/>
      <c r="J94" s="357"/>
      <c r="K94" s="397"/>
      <c r="L94" s="345"/>
      <c r="M94" s="441"/>
      <c r="N94" s="357"/>
      <c r="O94" s="397"/>
      <c r="P94" s="345"/>
      <c r="Q94" s="441"/>
      <c r="R94" s="357"/>
      <c r="S94" s="397"/>
      <c r="T94" s="345"/>
      <c r="U94" s="441"/>
      <c r="V94" s="357"/>
      <c r="W94" s="397"/>
      <c r="X94" s="345"/>
      <c r="Y94" s="441"/>
      <c r="Z94" s="948"/>
      <c r="AA94" s="357"/>
      <c r="AB94" s="397"/>
      <c r="AC94" s="345"/>
      <c r="AD94" s="441"/>
      <c r="AF94" s="50"/>
      <c r="AG94" s="492"/>
      <c r="AH94" s="492"/>
      <c r="AI94" s="333"/>
      <c r="AJ94" s="333">
        <f>+N94+O94+P94+Q94</f>
        <v>0</v>
      </c>
      <c r="AK94" s="700"/>
      <c r="AL94" s="700"/>
      <c r="AM94" s="700"/>
      <c r="AN94" s="700"/>
    </row>
    <row r="95" spans="1:40" s="271" customFormat="1" ht="16" x14ac:dyDescent="0.2">
      <c r="A95" s="890" t="s">
        <v>376</v>
      </c>
      <c r="B95" s="322">
        <v>215252</v>
      </c>
      <c r="C95" s="345">
        <v>215252</v>
      </c>
      <c r="D95" s="345">
        <v>238735</v>
      </c>
      <c r="E95" s="308">
        <v>250246</v>
      </c>
      <c r="F95" s="322">
        <v>256589</v>
      </c>
      <c r="G95" s="345">
        <v>256273</v>
      </c>
      <c r="H95" s="345">
        <v>248318</v>
      </c>
      <c r="I95" s="308">
        <v>247586</v>
      </c>
      <c r="J95" s="357">
        <v>247979</v>
      </c>
      <c r="K95" s="397">
        <v>248272</v>
      </c>
      <c r="L95" s="345">
        <v>253060</v>
      </c>
      <c r="M95" s="441">
        <v>248505</v>
      </c>
      <c r="N95" s="357">
        <v>249668</v>
      </c>
      <c r="O95" s="397">
        <v>255265</v>
      </c>
      <c r="P95" s="345">
        <v>256777</v>
      </c>
      <c r="Q95" s="441">
        <v>256162</v>
      </c>
      <c r="R95" s="357">
        <v>255167</v>
      </c>
      <c r="S95" s="427">
        <v>250124</v>
      </c>
      <c r="T95" s="345">
        <v>246550</v>
      </c>
      <c r="U95" s="708">
        <v>242901</v>
      </c>
      <c r="V95" s="357">
        <v>233116</v>
      </c>
      <c r="W95" s="427">
        <v>243288</v>
      </c>
      <c r="X95" s="345">
        <v>242122</v>
      </c>
      <c r="Y95" s="708">
        <v>272785</v>
      </c>
      <c r="Z95" s="950"/>
      <c r="AA95" s="357">
        <v>341830</v>
      </c>
      <c r="AB95" s="427">
        <v>341299</v>
      </c>
      <c r="AC95" s="345"/>
      <c r="AD95" s="708"/>
      <c r="AF95" s="504"/>
      <c r="AG95" s="502">
        <v>229280</v>
      </c>
      <c r="AH95" s="502">
        <v>248812</v>
      </c>
      <c r="AI95" s="414">
        <v>248064</v>
      </c>
      <c r="AJ95" s="414">
        <v>255050</v>
      </c>
      <c r="AK95" s="724">
        <v>248609</v>
      </c>
      <c r="AL95" s="724">
        <v>250116</v>
      </c>
      <c r="AM95" s="724"/>
      <c r="AN95" s="724"/>
    </row>
    <row r="96" spans="1:40" s="271" customFormat="1" ht="16" x14ac:dyDescent="0.2">
      <c r="A96" s="412" t="s">
        <v>377</v>
      </c>
      <c r="B96" s="322">
        <v>1183</v>
      </c>
      <c r="C96" s="345">
        <v>1183</v>
      </c>
      <c r="D96" s="345">
        <v>0</v>
      </c>
      <c r="E96" s="308">
        <v>3515</v>
      </c>
      <c r="F96" s="322">
        <v>0</v>
      </c>
      <c r="G96" s="345">
        <v>0</v>
      </c>
      <c r="H96" s="345">
        <v>3152</v>
      </c>
      <c r="I96" s="308">
        <v>2329</v>
      </c>
      <c r="J96" s="357">
        <v>4865</v>
      </c>
      <c r="K96" s="397">
        <v>5115</v>
      </c>
      <c r="L96" s="345">
        <v>0</v>
      </c>
      <c r="M96" s="441">
        <v>5474</v>
      </c>
      <c r="N96" s="357">
        <v>8157</v>
      </c>
      <c r="O96" s="397">
        <v>0</v>
      </c>
      <c r="P96" s="345">
        <v>0</v>
      </c>
      <c r="Q96" s="441">
        <v>0</v>
      </c>
      <c r="R96" s="357">
        <v>0</v>
      </c>
      <c r="S96" s="683" t="s">
        <v>112</v>
      </c>
      <c r="T96" s="345">
        <v>0</v>
      </c>
      <c r="U96" s="708">
        <v>0</v>
      </c>
      <c r="V96" s="357">
        <v>10210</v>
      </c>
      <c r="W96" s="1072">
        <v>0</v>
      </c>
      <c r="X96" s="345">
        <v>0</v>
      </c>
      <c r="Y96" s="414">
        <v>0</v>
      </c>
      <c r="Z96" s="950"/>
      <c r="AA96" s="357">
        <v>9207</v>
      </c>
      <c r="AB96" s="1072">
        <v>8064</v>
      </c>
      <c r="AC96" s="345"/>
      <c r="AD96" s="414"/>
      <c r="AF96" s="504"/>
      <c r="AG96" s="502">
        <v>3515</v>
      </c>
      <c r="AH96" s="502">
        <v>4086</v>
      </c>
      <c r="AI96" s="414">
        <v>5007</v>
      </c>
      <c r="AJ96" s="414">
        <v>0</v>
      </c>
      <c r="AK96" s="725">
        <v>0</v>
      </c>
      <c r="AL96" s="725">
        <v>0</v>
      </c>
      <c r="AM96" s="725"/>
      <c r="AN96" s="725"/>
    </row>
    <row r="97" spans="1:40" s="271" customFormat="1" ht="17" thickBot="1" x14ac:dyDescent="0.25">
      <c r="A97" s="890" t="s">
        <v>378</v>
      </c>
      <c r="B97" s="327">
        <f>B95+B96</f>
        <v>216435</v>
      </c>
      <c r="C97" s="350">
        <f>C95+C96</f>
        <v>216435</v>
      </c>
      <c r="D97" s="350">
        <f>D95+D96</f>
        <v>238735</v>
      </c>
      <c r="E97" s="310">
        <f>E95+E96</f>
        <v>253761</v>
      </c>
      <c r="F97" s="327">
        <f>F95+F96</f>
        <v>256589</v>
      </c>
      <c r="G97" s="350">
        <f t="shared" ref="G97:R97" si="55">G95+G96</f>
        <v>256273</v>
      </c>
      <c r="H97" s="350">
        <f t="shared" si="55"/>
        <v>251470</v>
      </c>
      <c r="I97" s="310">
        <f t="shared" si="55"/>
        <v>249915</v>
      </c>
      <c r="J97" s="361">
        <f t="shared" si="55"/>
        <v>252844</v>
      </c>
      <c r="K97" s="350">
        <f t="shared" si="55"/>
        <v>253387</v>
      </c>
      <c r="L97" s="350">
        <f t="shared" si="55"/>
        <v>253060</v>
      </c>
      <c r="M97" s="446">
        <f t="shared" si="55"/>
        <v>253979</v>
      </c>
      <c r="N97" s="361">
        <f t="shared" si="55"/>
        <v>257825</v>
      </c>
      <c r="O97" s="350">
        <f t="shared" si="55"/>
        <v>255265</v>
      </c>
      <c r="P97" s="350">
        <f t="shared" si="55"/>
        <v>256777</v>
      </c>
      <c r="Q97" s="446">
        <f t="shared" si="55"/>
        <v>256162</v>
      </c>
      <c r="R97" s="361">
        <f t="shared" si="55"/>
        <v>255167</v>
      </c>
      <c r="S97" s="1073">
        <v>250124</v>
      </c>
      <c r="T97" s="350">
        <v>246550</v>
      </c>
      <c r="U97" s="726">
        <v>242901</v>
      </c>
      <c r="V97" s="361">
        <v>243326</v>
      </c>
      <c r="W97" s="1073">
        <v>243288</v>
      </c>
      <c r="X97" s="350">
        <v>242122</v>
      </c>
      <c r="Y97" s="726">
        <v>272785</v>
      </c>
      <c r="Z97" s="950"/>
      <c r="AA97" s="361">
        <v>351037</v>
      </c>
      <c r="AB97" s="1073">
        <v>349363</v>
      </c>
      <c r="AC97" s="350"/>
      <c r="AD97" s="726"/>
      <c r="AF97" s="504"/>
      <c r="AG97" s="728">
        <f>AG95+AG96</f>
        <v>232795</v>
      </c>
      <c r="AH97" s="728">
        <f>AH95+AH96</f>
        <v>252898</v>
      </c>
      <c r="AI97" s="727">
        <f>AI95+AI96</f>
        <v>253071</v>
      </c>
      <c r="AJ97" s="727">
        <f>AJ95+AJ96</f>
        <v>255050</v>
      </c>
      <c r="AK97" s="1074">
        <v>248609</v>
      </c>
      <c r="AL97" s="1074">
        <v>250116</v>
      </c>
      <c r="AM97" s="1074"/>
      <c r="AN97" s="1074"/>
    </row>
    <row r="98" spans="1:40" s="271" customFormat="1" ht="6" customHeight="1" thickTop="1" x14ac:dyDescent="0.2">
      <c r="A98" s="890"/>
      <c r="B98" s="324"/>
      <c r="C98" s="347"/>
      <c r="D98" s="347"/>
      <c r="E98" s="311"/>
      <c r="F98" s="324"/>
      <c r="G98" s="347"/>
      <c r="H98" s="347"/>
      <c r="I98" s="311"/>
      <c r="J98" s="359"/>
      <c r="K98" s="312"/>
      <c r="L98" s="347"/>
      <c r="M98" s="443"/>
      <c r="N98" s="359"/>
      <c r="O98" s="312"/>
      <c r="P98" s="347"/>
      <c r="Q98" s="443"/>
      <c r="R98" s="359"/>
      <c r="S98" s="312"/>
      <c r="T98" s="347"/>
      <c r="U98" s="443"/>
      <c r="V98" s="359"/>
      <c r="W98" s="312"/>
      <c r="X98" s="347"/>
      <c r="Y98" s="443"/>
      <c r="Z98" s="947"/>
      <c r="AA98" s="359"/>
      <c r="AB98" s="312"/>
      <c r="AC98" s="347"/>
      <c r="AD98" s="443"/>
      <c r="AG98" s="495"/>
      <c r="AH98" s="495"/>
      <c r="AI98" s="335"/>
      <c r="AJ98" s="335"/>
      <c r="AK98" s="700"/>
      <c r="AL98" s="700"/>
      <c r="AM98" s="700"/>
      <c r="AN98" s="700"/>
    </row>
    <row r="99" spans="1:40" s="271" customFormat="1" ht="16" x14ac:dyDescent="0.2">
      <c r="A99" s="413" t="s">
        <v>379</v>
      </c>
      <c r="B99" s="1075">
        <f t="shared" ref="B99:H99" si="56">(B86*1000)/B95</f>
        <v>-1.6027725642502741</v>
      </c>
      <c r="C99" s="1076">
        <f t="shared" si="56"/>
        <v>-1.6817497630684035</v>
      </c>
      <c r="D99" s="1076">
        <f t="shared" si="56"/>
        <v>1.5456468469223197</v>
      </c>
      <c r="E99" s="1077">
        <f t="shared" si="56"/>
        <v>-0.4715360085675695</v>
      </c>
      <c r="F99" s="1075">
        <f t="shared" si="56"/>
        <v>0.72879195912529371</v>
      </c>
      <c r="G99" s="1076">
        <f t="shared" si="56"/>
        <v>0.32777545820277593</v>
      </c>
      <c r="H99" s="1076">
        <f t="shared" si="56"/>
        <v>1.2121553814061004</v>
      </c>
      <c r="I99" s="1077">
        <f>(I86*1000)/I95+0.01</f>
        <v>-0.72509810732432367</v>
      </c>
      <c r="J99" s="1078">
        <f t="shared" ref="J99:AA99" si="57">(J86*1000)/J95</f>
        <v>-9.6782388831312335E-2</v>
      </c>
      <c r="K99" s="1076">
        <f t="shared" si="57"/>
        <v>-0.36250563897660631</v>
      </c>
      <c r="L99" s="1076">
        <f t="shared" si="57"/>
        <v>0.45443768276298113</v>
      </c>
      <c r="M99" s="1079">
        <f t="shared" si="57"/>
        <v>-0.46679141264763285</v>
      </c>
      <c r="N99" s="1078">
        <f t="shared" si="57"/>
        <v>-5.6074466892032618E-2</v>
      </c>
      <c r="O99" s="1076">
        <f t="shared" si="57"/>
        <v>0.43484222278808299</v>
      </c>
      <c r="P99" s="1076">
        <f t="shared" si="57"/>
        <v>0.6036366185444958</v>
      </c>
      <c r="Q99" s="1079">
        <f t="shared" si="57"/>
        <v>0.37476284538690358</v>
      </c>
      <c r="R99" s="1078">
        <f t="shared" si="57"/>
        <v>0.4310902271845497</v>
      </c>
      <c r="S99" s="1080">
        <f t="shared" si="57"/>
        <v>0.63568470038860725</v>
      </c>
      <c r="T99" s="1076">
        <f t="shared" si="57"/>
        <v>0.49077266274589332</v>
      </c>
      <c r="U99" s="1079">
        <f t="shared" si="57"/>
        <v>0.61341863557581067</v>
      </c>
      <c r="V99" s="1078">
        <f t="shared" si="57"/>
        <v>-0.45899895331079804</v>
      </c>
      <c r="W99" s="1080">
        <f t="shared" si="57"/>
        <v>1.2331064417480517</v>
      </c>
      <c r="X99" s="1076">
        <f t="shared" si="57"/>
        <v>1.4909838841575735</v>
      </c>
      <c r="Y99" s="1079">
        <f t="shared" si="57"/>
        <v>3.5632457796433088</v>
      </c>
      <c r="Z99" s="947"/>
      <c r="AA99" s="1078">
        <f t="shared" si="57"/>
        <v>-1.1643214463329725</v>
      </c>
      <c r="AB99" s="1080">
        <v>-0.04</v>
      </c>
      <c r="AC99" s="1076"/>
      <c r="AD99" s="1079"/>
      <c r="AG99" s="1081">
        <f t="shared" ref="AG99:AL99" si="58">(AG86*1000)/AG95</f>
        <v>-1.988834612700628</v>
      </c>
      <c r="AH99" s="1081">
        <f t="shared" si="58"/>
        <v>1.5674485153449191</v>
      </c>
      <c r="AI99" s="1082">
        <f t="shared" si="58"/>
        <v>-0.46359004127966974</v>
      </c>
      <c r="AJ99" s="1082">
        <f t="shared" si="58"/>
        <v>1.3644383454224662</v>
      </c>
      <c r="AK99" s="1083">
        <f t="shared" si="58"/>
        <v>2.1680631031056801</v>
      </c>
      <c r="AL99" s="1083">
        <f t="shared" si="58"/>
        <v>6.1011690575572937</v>
      </c>
      <c r="AM99" s="1083"/>
      <c r="AN99" s="1083"/>
    </row>
    <row r="100" spans="1:40" s="271" customFormat="1" ht="16" x14ac:dyDescent="0.2">
      <c r="A100" s="413" t="s">
        <v>380</v>
      </c>
      <c r="B100" s="1075">
        <f>(B93*1000)/B97</f>
        <v>0.19405364197103056</v>
      </c>
      <c r="C100" s="1076">
        <f>(C93*1000)/C97</f>
        <v>0.37424630951555893</v>
      </c>
      <c r="D100" s="1076">
        <f>(D93*1000)/D97</f>
        <v>0.42306322910339916</v>
      </c>
      <c r="E100" s="1077">
        <f t="shared" ref="E100:AA100" si="59">(E93*1000)/E97</f>
        <v>0.3743680076922774</v>
      </c>
      <c r="F100" s="1075">
        <f t="shared" si="59"/>
        <v>0.4793658340770649</v>
      </c>
      <c r="G100" s="1076">
        <f t="shared" si="59"/>
        <v>0.52287989760919018</v>
      </c>
      <c r="H100" s="1076">
        <f t="shared" si="59"/>
        <v>0.51696027359128327</v>
      </c>
      <c r="I100" s="1077">
        <f t="shared" si="59"/>
        <v>0.27209251145389435</v>
      </c>
      <c r="J100" s="1078">
        <f t="shared" si="59"/>
        <v>0.22543544636218379</v>
      </c>
      <c r="K100" s="1076">
        <f t="shared" si="59"/>
        <v>0.48937001503628835</v>
      </c>
      <c r="L100" s="1076">
        <f t="shared" si="59"/>
        <v>0.60855133169999209</v>
      </c>
      <c r="M100" s="1079">
        <f t="shared" si="59"/>
        <v>0.55910134302442327</v>
      </c>
      <c r="N100" s="1078">
        <f t="shared" si="59"/>
        <v>0.72141956753611947</v>
      </c>
      <c r="O100" s="1076">
        <f t="shared" si="59"/>
        <v>0.71298454547235224</v>
      </c>
      <c r="P100" s="1076">
        <f t="shared" si="59"/>
        <v>0.85288012555641668</v>
      </c>
      <c r="Q100" s="1079">
        <f t="shared" si="59"/>
        <v>0.98765624878006886</v>
      </c>
      <c r="R100" s="1078">
        <f t="shared" si="59"/>
        <v>0.97583151426320802</v>
      </c>
      <c r="S100" s="1080">
        <f t="shared" si="59"/>
        <v>1.0914586365162879</v>
      </c>
      <c r="T100" s="1076">
        <f t="shared" si="59"/>
        <v>1.3546947880754412</v>
      </c>
      <c r="U100" s="1079">
        <f t="shared" si="59"/>
        <v>1.3462274753912087</v>
      </c>
      <c r="V100" s="1078">
        <f t="shared" si="59"/>
        <v>1.3479858297099365</v>
      </c>
      <c r="W100" s="1080">
        <f t="shared" si="59"/>
        <v>1.4427345368452205</v>
      </c>
      <c r="X100" s="1076">
        <f t="shared" si="59"/>
        <v>1.5694567201658669</v>
      </c>
      <c r="Y100" s="1079">
        <f t="shared" si="59"/>
        <v>1.2500687354509963</v>
      </c>
      <c r="Z100" s="947"/>
      <c r="AA100" s="1078">
        <f t="shared" si="59"/>
        <v>1.1423297259263268</v>
      </c>
      <c r="AB100" s="1080">
        <v>1.39</v>
      </c>
      <c r="AC100" s="1076"/>
      <c r="AD100" s="1079"/>
      <c r="AG100" s="1081">
        <f t="shared" ref="AG100:AL100" si="60">(AG93*1000)/AG97</f>
        <v>1.3703043450245924</v>
      </c>
      <c r="AH100" s="1081">
        <f t="shared" si="60"/>
        <v>1.7991443190535314</v>
      </c>
      <c r="AI100" s="1082">
        <f t="shared" si="60"/>
        <v>1.8848465450407197</v>
      </c>
      <c r="AJ100" s="1082">
        <f t="shared" si="60"/>
        <v>3.2934718682611255</v>
      </c>
      <c r="AK100" s="1084">
        <f t="shared" si="60"/>
        <v>4.7584761613618172</v>
      </c>
      <c r="AL100" s="1084">
        <f t="shared" si="60"/>
        <v>5.5974028050984339</v>
      </c>
      <c r="AM100" s="1084"/>
      <c r="AN100" s="1084"/>
    </row>
    <row r="101" spans="1:40" ht="6" customHeight="1" thickBot="1" x14ac:dyDescent="0.2">
      <c r="A101" s="180"/>
      <c r="B101" s="180"/>
      <c r="C101" s="180"/>
      <c r="D101" s="180"/>
      <c r="E101" s="180"/>
      <c r="F101" s="180"/>
      <c r="G101" s="180"/>
      <c r="H101" s="180"/>
      <c r="I101" s="180"/>
      <c r="J101" s="180"/>
      <c r="K101" s="180"/>
      <c r="L101" s="180"/>
      <c r="M101" s="180"/>
      <c r="N101" s="180"/>
      <c r="O101" s="180"/>
      <c r="P101" s="180"/>
      <c r="Q101" s="180"/>
      <c r="R101" s="180"/>
      <c r="S101" s="180"/>
      <c r="T101" s="180"/>
      <c r="U101" s="180"/>
      <c r="V101" s="180"/>
      <c r="W101" s="180"/>
      <c r="X101" s="1085"/>
      <c r="Y101" s="180"/>
      <c r="AA101" s="180"/>
      <c r="AB101" s="180"/>
      <c r="AC101" s="180"/>
      <c r="AD101" s="180"/>
      <c r="AG101" s="180"/>
      <c r="AH101" s="180"/>
      <c r="AI101" s="180"/>
      <c r="AJ101" s="180"/>
      <c r="AK101" s="180"/>
      <c r="AL101" s="180"/>
      <c r="AN101" s="180"/>
    </row>
    <row r="103" spans="1:40" s="271" customFormat="1" ht="16" x14ac:dyDescent="0.15">
      <c r="A103" s="371" t="s">
        <v>289</v>
      </c>
      <c r="B103" s="371"/>
      <c r="C103" s="371"/>
      <c r="D103" s="371"/>
      <c r="E103" s="371"/>
      <c r="F103" s="371"/>
      <c r="G103" s="371"/>
      <c r="H103" s="371"/>
      <c r="I103" s="143"/>
      <c r="J103" s="143"/>
      <c r="K103" s="143"/>
      <c r="L103" s="143"/>
      <c r="M103" s="143"/>
      <c r="N103" s="143"/>
      <c r="O103" s="143"/>
      <c r="P103" s="143"/>
      <c r="Q103" s="143"/>
      <c r="R103" s="143"/>
      <c r="S103" s="143"/>
      <c r="T103" s="143"/>
      <c r="U103" s="143"/>
      <c r="V103" s="1106"/>
      <c r="W103" s="1106"/>
      <c r="X103" s="1106"/>
      <c r="Y103" s="1106"/>
      <c r="Z103" s="1106"/>
      <c r="AA103" s="1106"/>
      <c r="AB103" s="1106"/>
      <c r="AC103" s="1106"/>
      <c r="AD103" s="951"/>
      <c r="AE103" s="892"/>
      <c r="AF103" s="892"/>
      <c r="AG103" s="892"/>
    </row>
    <row r="104" spans="1:40" s="271" customFormat="1" ht="16" x14ac:dyDescent="0.15">
      <c r="A104" s="371" t="s">
        <v>290</v>
      </c>
      <c r="B104" s="371"/>
      <c r="C104" s="371"/>
      <c r="D104" s="371"/>
      <c r="E104" s="371"/>
      <c r="F104" s="371"/>
      <c r="G104" s="371"/>
      <c r="H104" s="371"/>
      <c r="V104" s="1106"/>
      <c r="W104" s="1106"/>
      <c r="X104" s="1106"/>
      <c r="Y104" s="1106"/>
      <c r="Z104" s="1106"/>
      <c r="AA104" s="1106"/>
      <c r="AB104" s="1106"/>
      <c r="AC104" s="1106"/>
      <c r="AD104" s="951"/>
      <c r="AE104" s="892"/>
      <c r="AF104" s="892"/>
      <c r="AG104" s="892"/>
    </row>
    <row r="105" spans="1:40" s="271" customFormat="1" ht="16" x14ac:dyDescent="0.15">
      <c r="A105" s="371" t="s">
        <v>284</v>
      </c>
      <c r="B105" s="371"/>
      <c r="C105" s="371"/>
      <c r="D105" s="371"/>
      <c r="E105" s="371"/>
      <c r="F105" s="371"/>
      <c r="G105" s="371"/>
      <c r="H105" s="371"/>
      <c r="V105" s="1106"/>
      <c r="W105" s="1106"/>
      <c r="X105" s="1106"/>
      <c r="Y105" s="1106"/>
      <c r="Z105" s="1106"/>
      <c r="AA105" s="1106"/>
      <c r="AB105" s="1106"/>
      <c r="AC105" s="1106"/>
      <c r="AD105" s="951"/>
      <c r="AE105" s="892"/>
      <c r="AF105" s="892"/>
      <c r="AG105" s="892"/>
    </row>
  </sheetData>
  <mergeCells count="6">
    <mergeCell ref="V103:Y103"/>
    <mergeCell ref="Z103:AC103"/>
    <mergeCell ref="V104:Y104"/>
    <mergeCell ref="Z104:AC104"/>
    <mergeCell ref="V105:Y105"/>
    <mergeCell ref="Z105:AC105"/>
  </mergeCells>
  <pageMargins left="0.7" right="0.7" top="0.75" bottom="0.75" header="0.3" footer="0.3"/>
  <pageSetup paperSize="9" scale="26" orientation="portrait" r:id="rId1"/>
  <ignoredErrors>
    <ignoredError sqref="AJ57:AK57"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L108"/>
  <sheetViews>
    <sheetView tabSelected="1" workbookViewId="0">
      <pane xSplit="1" ySplit="11" topLeftCell="T12" activePane="bottomRight" state="frozen"/>
      <selection activeCell="D31" sqref="D31"/>
      <selection pane="topRight" activeCell="D31" sqref="D31"/>
      <selection pane="bottomLeft" activeCell="D31" sqref="D31"/>
      <selection pane="bottomRight" activeCell="AL10" sqref="AL10"/>
    </sheetView>
  </sheetViews>
  <sheetFormatPr baseColWidth="10" defaultColWidth="8.83203125" defaultRowHeight="13" outlineLevelCol="1" x14ac:dyDescent="0.15"/>
  <cols>
    <col min="1" max="1" width="55.6640625" customWidth="1"/>
    <col min="2" max="10" width="9.1640625" hidden="1" customWidth="1"/>
    <col min="11" max="11" width="9.1640625" style="271" hidden="1" customWidth="1"/>
    <col min="12" max="12" width="9.1640625" hidden="1" customWidth="1"/>
    <col min="13" max="13" width="9.1640625" style="271" hidden="1" customWidth="1"/>
    <col min="14" max="17" width="9.1640625" style="271" hidden="1" customWidth="1" outlineLevel="1"/>
    <col min="18" max="29" width="9.1640625" style="271" customWidth="1" outlineLevel="1"/>
    <col min="30" max="30" width="2.6640625" customWidth="1"/>
    <col min="31" max="32" width="9.1640625" customWidth="1"/>
    <col min="33" max="35" width="9.1640625" style="271" customWidth="1"/>
    <col min="36" max="36" width="9.1640625" customWidth="1"/>
    <col min="37" max="37" width="9.1640625" style="271" hidden="1" customWidth="1"/>
    <col min="38" max="38" width="9.1640625" style="271" customWidth="1"/>
  </cols>
  <sheetData>
    <row r="1" spans="1:38" s="320" customFormat="1" ht="14" x14ac:dyDescent="0.15">
      <c r="A1" s="280" t="s">
        <v>0</v>
      </c>
    </row>
    <row r="2" spans="1:38" s="320" customFormat="1" ht="15" thickBot="1" x14ac:dyDescent="0.2">
      <c r="A2" s="280" t="s">
        <v>123</v>
      </c>
      <c r="B2" s="281"/>
    </row>
    <row r="3" spans="1:38" s="271" customFormat="1" ht="14" thickBot="1" x14ac:dyDescent="0.2">
      <c r="A3" s="13" t="s">
        <v>7</v>
      </c>
      <c r="B3" s="14" t="s">
        <v>8</v>
      </c>
      <c r="C3" s="27" t="s">
        <v>1</v>
      </c>
      <c r="D3" s="27" t="s">
        <v>2</v>
      </c>
      <c r="E3" s="28" t="s">
        <v>19</v>
      </c>
      <c r="F3" s="14" t="s">
        <v>117</v>
      </c>
      <c r="G3" s="27" t="s">
        <v>126</v>
      </c>
      <c r="H3" s="27" t="s">
        <v>135</v>
      </c>
      <c r="I3" s="28" t="s">
        <v>137</v>
      </c>
      <c r="J3" s="354" t="s">
        <v>144</v>
      </c>
      <c r="K3" s="297" t="s">
        <v>148</v>
      </c>
      <c r="L3" s="183" t="s">
        <v>149</v>
      </c>
      <c r="M3" s="28" t="s">
        <v>150</v>
      </c>
      <c r="N3" s="354" t="s">
        <v>218</v>
      </c>
      <c r="O3" s="297" t="s">
        <v>219</v>
      </c>
      <c r="P3" s="183" t="s">
        <v>220</v>
      </c>
      <c r="Q3" s="179" t="s">
        <v>221</v>
      </c>
      <c r="R3" s="354" t="s">
        <v>228</v>
      </c>
      <c r="S3" s="297" t="s">
        <v>229</v>
      </c>
      <c r="T3" s="183" t="s">
        <v>230</v>
      </c>
      <c r="U3" s="179" t="s">
        <v>231</v>
      </c>
      <c r="V3" s="354" t="s">
        <v>244</v>
      </c>
      <c r="W3" s="183" t="s">
        <v>245</v>
      </c>
      <c r="X3" s="179" t="s">
        <v>246</v>
      </c>
      <c r="Y3" s="179" t="s">
        <v>247</v>
      </c>
      <c r="Z3" s="354" t="s">
        <v>296</v>
      </c>
      <c r="AA3" s="183" t="s">
        <v>297</v>
      </c>
      <c r="AB3" s="179" t="s">
        <v>298</v>
      </c>
      <c r="AC3" s="179" t="s">
        <v>299</v>
      </c>
      <c r="AD3" s="3"/>
      <c r="AE3" s="473">
        <v>2010</v>
      </c>
      <c r="AF3" s="452">
        <v>2011</v>
      </c>
      <c r="AG3" s="183">
        <v>2012</v>
      </c>
      <c r="AH3" s="183">
        <v>2013</v>
      </c>
      <c r="AI3" s="183">
        <v>2014</v>
      </c>
      <c r="AJ3" s="183">
        <v>2015</v>
      </c>
      <c r="AK3" s="183">
        <v>2016</v>
      </c>
      <c r="AL3" s="183">
        <v>2016</v>
      </c>
    </row>
    <row r="4" spans="1:38" ht="6" customHeight="1" thickBot="1" x14ac:dyDescent="0.2">
      <c r="B4" s="40"/>
      <c r="C4" s="178"/>
      <c r="D4" s="178"/>
      <c r="E4" s="178"/>
      <c r="F4" s="548"/>
      <c r="G4" s="178"/>
      <c r="H4" s="178"/>
      <c r="I4" s="178"/>
      <c r="J4" s="548"/>
      <c r="K4" s="178"/>
      <c r="L4" s="178"/>
      <c r="M4" s="386"/>
      <c r="N4" s="548"/>
      <c r="O4" s="178"/>
      <c r="P4" s="343"/>
      <c r="Q4" s="386"/>
      <c r="R4" s="751"/>
      <c r="S4" s="178"/>
      <c r="T4" s="343"/>
      <c r="U4" s="386"/>
      <c r="V4" s="751"/>
      <c r="W4" s="791"/>
      <c r="X4" s="178"/>
      <c r="Y4" s="439"/>
      <c r="Z4" s="751"/>
      <c r="AA4" s="791"/>
      <c r="AB4" s="178"/>
      <c r="AC4" s="439"/>
      <c r="AD4" s="178"/>
      <c r="AE4" s="549"/>
      <c r="AF4" s="549"/>
      <c r="AG4" s="549"/>
      <c r="AH4" s="549"/>
      <c r="AI4" s="549"/>
      <c r="AJ4" s="549"/>
      <c r="AK4" s="549"/>
      <c r="AL4" s="549"/>
    </row>
    <row r="5" spans="1:38" x14ac:dyDescent="0.15">
      <c r="A5" s="365" t="s">
        <v>168</v>
      </c>
      <c r="B5" s="505">
        <v>631</v>
      </c>
      <c r="C5" s="506">
        <v>652</v>
      </c>
      <c r="D5" s="507">
        <v>649</v>
      </c>
      <c r="E5" s="508">
        <v>652</v>
      </c>
      <c r="F5" s="509">
        <v>669</v>
      </c>
      <c r="G5" s="510">
        <v>711</v>
      </c>
      <c r="H5" s="510">
        <v>665</v>
      </c>
      <c r="I5" s="508">
        <v>608</v>
      </c>
      <c r="J5" s="505">
        <v>646</v>
      </c>
      <c r="K5" s="506">
        <v>741</v>
      </c>
      <c r="L5" s="507">
        <v>804</v>
      </c>
      <c r="M5" s="508">
        <v>785</v>
      </c>
      <c r="N5" s="509">
        <v>776</v>
      </c>
      <c r="O5" s="559">
        <v>878</v>
      </c>
      <c r="P5" s="507">
        <v>922</v>
      </c>
      <c r="Q5" s="508">
        <v>957</v>
      </c>
      <c r="R5" s="509">
        <v>912</v>
      </c>
      <c r="S5" s="559">
        <v>988</v>
      </c>
      <c r="T5" s="507">
        <v>1139</v>
      </c>
      <c r="U5" s="508">
        <v>1169</v>
      </c>
      <c r="V5" s="509">
        <v>1104</v>
      </c>
      <c r="W5" s="519">
        <v>1146</v>
      </c>
      <c r="X5" s="520">
        <v>1164</v>
      </c>
      <c r="Y5" s="745">
        <v>1306</v>
      </c>
      <c r="Z5" s="509">
        <v>1911</v>
      </c>
      <c r="AA5" s="519">
        <v>2014</v>
      </c>
      <c r="AB5" s="520">
        <v>2099</v>
      </c>
      <c r="AC5" s="745">
        <v>2062</v>
      </c>
      <c r="AD5" s="411"/>
      <c r="AE5" s="409">
        <v>2584</v>
      </c>
      <c r="AF5" s="405">
        <v>2653</v>
      </c>
      <c r="AG5" s="405">
        <v>2976</v>
      </c>
      <c r="AH5" s="405">
        <v>3533</v>
      </c>
      <c r="AI5" s="405">
        <v>4208</v>
      </c>
      <c r="AJ5" s="405">
        <v>4720</v>
      </c>
      <c r="AK5" s="405"/>
      <c r="AL5" s="405">
        <f>+Z5+AA5+AB5+AC5</f>
        <v>8086</v>
      </c>
    </row>
    <row r="6" spans="1:38" x14ac:dyDescent="0.15">
      <c r="A6" s="365" t="s">
        <v>3</v>
      </c>
      <c r="B6" s="511">
        <v>270</v>
      </c>
      <c r="C6" s="512">
        <v>282</v>
      </c>
      <c r="D6" s="513">
        <v>297</v>
      </c>
      <c r="E6" s="514">
        <v>296</v>
      </c>
      <c r="F6" s="515">
        <v>318</v>
      </c>
      <c r="G6" s="516">
        <v>323</v>
      </c>
      <c r="H6" s="516">
        <v>315</v>
      </c>
      <c r="I6" s="514">
        <v>260</v>
      </c>
      <c r="J6" s="511">
        <v>274</v>
      </c>
      <c r="K6" s="512">
        <v>291</v>
      </c>
      <c r="L6" s="513">
        <v>316</v>
      </c>
      <c r="M6" s="514">
        <v>287</v>
      </c>
      <c r="N6" s="515">
        <v>279</v>
      </c>
      <c r="O6" s="560">
        <v>281</v>
      </c>
      <c r="P6" s="513">
        <v>291</v>
      </c>
      <c r="Q6" s="514">
        <v>294</v>
      </c>
      <c r="R6" s="515">
        <v>295</v>
      </c>
      <c r="S6" s="560">
        <v>316</v>
      </c>
      <c r="T6" s="513">
        <v>333</v>
      </c>
      <c r="U6" s="514">
        <v>331</v>
      </c>
      <c r="V6" s="515">
        <v>323</v>
      </c>
      <c r="W6" s="792">
        <v>322</v>
      </c>
      <c r="X6" s="741">
        <v>325</v>
      </c>
      <c r="Y6" s="746">
        <v>271</v>
      </c>
      <c r="Z6" s="515">
        <v>274</v>
      </c>
      <c r="AA6" s="792">
        <v>303</v>
      </c>
      <c r="AB6" s="741">
        <v>320</v>
      </c>
      <c r="AC6" s="746">
        <v>323</v>
      </c>
      <c r="AD6" s="50"/>
      <c r="AE6" s="410">
        <v>1145</v>
      </c>
      <c r="AF6" s="404">
        <v>1216</v>
      </c>
      <c r="AG6" s="404">
        <v>1168</v>
      </c>
      <c r="AH6" s="404">
        <v>1145</v>
      </c>
      <c r="AI6" s="404">
        <v>1275</v>
      </c>
      <c r="AJ6" s="404">
        <v>1241</v>
      </c>
      <c r="AK6" s="404"/>
      <c r="AL6" s="404">
        <f t="shared" ref="AL6:AL10" si="0">+Z6+AA6+AB6+AC6</f>
        <v>1220</v>
      </c>
    </row>
    <row r="7" spans="1:38" x14ac:dyDescent="0.15">
      <c r="A7" s="366" t="s">
        <v>169</v>
      </c>
      <c r="B7" s="517">
        <v>901</v>
      </c>
      <c r="C7" s="518">
        <v>934</v>
      </c>
      <c r="D7" s="519">
        <v>946</v>
      </c>
      <c r="E7" s="520">
        <v>948</v>
      </c>
      <c r="F7" s="509">
        <v>987</v>
      </c>
      <c r="G7" s="510">
        <v>1034</v>
      </c>
      <c r="H7" s="510">
        <v>980</v>
      </c>
      <c r="I7" s="520">
        <v>868</v>
      </c>
      <c r="J7" s="509">
        <v>920</v>
      </c>
      <c r="K7" s="510">
        <v>1032</v>
      </c>
      <c r="L7" s="510">
        <v>1120</v>
      </c>
      <c r="M7" s="508">
        <v>1072</v>
      </c>
      <c r="N7" s="509">
        <v>1055</v>
      </c>
      <c r="O7" s="518">
        <v>1159</v>
      </c>
      <c r="P7" s="519">
        <v>1213</v>
      </c>
      <c r="Q7" s="521">
        <v>1251</v>
      </c>
      <c r="R7" s="509">
        <v>1207</v>
      </c>
      <c r="S7" s="518">
        <v>1304</v>
      </c>
      <c r="T7" s="519">
        <v>1472</v>
      </c>
      <c r="U7" s="521">
        <f>SUM(U5:U6)</f>
        <v>1500</v>
      </c>
      <c r="V7" s="517">
        <v>1427</v>
      </c>
      <c r="W7" s="793">
        <v>1468</v>
      </c>
      <c r="X7" s="749">
        <v>1489</v>
      </c>
      <c r="Y7" s="521">
        <v>1577</v>
      </c>
      <c r="Z7" s="517">
        <v>2185</v>
      </c>
      <c r="AA7" s="793">
        <v>2317</v>
      </c>
      <c r="AB7" s="749">
        <v>2419</v>
      </c>
      <c r="AC7" s="521">
        <f>SUM(AC5:AC6)</f>
        <v>2385</v>
      </c>
      <c r="AD7" s="50"/>
      <c r="AE7" s="409">
        <v>3729</v>
      </c>
      <c r="AF7" s="405">
        <v>3869</v>
      </c>
      <c r="AG7" s="405">
        <v>4144</v>
      </c>
      <c r="AH7" s="405">
        <v>4678</v>
      </c>
      <c r="AI7" s="405">
        <v>5483</v>
      </c>
      <c r="AJ7" s="405">
        <v>5961</v>
      </c>
      <c r="AK7" s="405"/>
      <c r="AL7" s="405">
        <f t="shared" si="0"/>
        <v>9306</v>
      </c>
    </row>
    <row r="8" spans="1:38" x14ac:dyDescent="0.15">
      <c r="A8" s="306" t="s">
        <v>4</v>
      </c>
      <c r="B8" s="509">
        <v>137</v>
      </c>
      <c r="C8" s="510">
        <v>185</v>
      </c>
      <c r="D8" s="519">
        <v>174</v>
      </c>
      <c r="E8" s="508">
        <v>130</v>
      </c>
      <c r="F8" s="509">
        <v>95</v>
      </c>
      <c r="G8" s="510">
        <v>87</v>
      </c>
      <c r="H8" s="510">
        <v>80</v>
      </c>
      <c r="I8" s="508">
        <v>63</v>
      </c>
      <c r="J8" s="509">
        <v>58</v>
      </c>
      <c r="K8" s="562">
        <v>62</v>
      </c>
      <c r="L8" s="519">
        <v>50</v>
      </c>
      <c r="M8" s="508">
        <v>44</v>
      </c>
      <c r="N8" s="484">
        <v>30</v>
      </c>
      <c r="O8" s="403">
        <v>29</v>
      </c>
      <c r="P8" s="403">
        <v>36</v>
      </c>
      <c r="Q8" s="405">
        <v>42</v>
      </c>
      <c r="R8" s="484">
        <v>39</v>
      </c>
      <c r="S8" s="403">
        <v>45</v>
      </c>
      <c r="T8" s="403">
        <v>43</v>
      </c>
      <c r="U8" s="405">
        <v>37</v>
      </c>
      <c r="V8" s="484">
        <v>40</v>
      </c>
      <c r="W8" s="476">
        <v>38</v>
      </c>
      <c r="X8" s="411">
        <v>33</v>
      </c>
      <c r="Y8" s="488">
        <v>29</v>
      </c>
      <c r="Z8" s="484">
        <v>39</v>
      </c>
      <c r="AA8" s="476">
        <v>48</v>
      </c>
      <c r="AB8" s="411">
        <v>50</v>
      </c>
      <c r="AC8" s="488">
        <v>55</v>
      </c>
      <c r="AD8" s="50"/>
      <c r="AE8" s="409">
        <v>626</v>
      </c>
      <c r="AF8" s="405">
        <v>325</v>
      </c>
      <c r="AG8" s="405">
        <v>214</v>
      </c>
      <c r="AH8" s="405">
        <v>137</v>
      </c>
      <c r="AI8" s="405">
        <v>164</v>
      </c>
      <c r="AJ8" s="405">
        <v>140</v>
      </c>
      <c r="AK8" s="405"/>
      <c r="AL8" s="405">
        <f t="shared" si="0"/>
        <v>192</v>
      </c>
    </row>
    <row r="9" spans="1:38" s="271" customFormat="1" x14ac:dyDescent="0.15">
      <c r="A9" s="306" t="s">
        <v>5</v>
      </c>
      <c r="B9" s="515">
        <v>47</v>
      </c>
      <c r="C9" s="562" t="s">
        <v>112</v>
      </c>
      <c r="D9" s="562" t="s">
        <v>112</v>
      </c>
      <c r="E9" s="563" t="s">
        <v>112</v>
      </c>
      <c r="F9" s="565" t="s">
        <v>112</v>
      </c>
      <c r="G9" s="562" t="s">
        <v>112</v>
      </c>
      <c r="H9" s="562" t="s">
        <v>112</v>
      </c>
      <c r="I9" s="563" t="s">
        <v>112</v>
      </c>
      <c r="J9" s="564" t="s">
        <v>112</v>
      </c>
      <c r="K9" s="562" t="s">
        <v>112</v>
      </c>
      <c r="L9" s="562" t="s">
        <v>112</v>
      </c>
      <c r="M9" s="563" t="s">
        <v>112</v>
      </c>
      <c r="N9" s="515">
        <v>0</v>
      </c>
      <c r="O9" s="374">
        <v>0</v>
      </c>
      <c r="P9" s="374">
        <v>0</v>
      </c>
      <c r="Q9" s="376">
        <v>0</v>
      </c>
      <c r="R9" s="515">
        <v>0</v>
      </c>
      <c r="S9" s="562" t="s">
        <v>112</v>
      </c>
      <c r="T9" s="374">
        <v>0</v>
      </c>
      <c r="U9" s="376">
        <v>0</v>
      </c>
      <c r="V9" s="482">
        <v>0</v>
      </c>
      <c r="W9" s="400">
        <v>0</v>
      </c>
      <c r="X9" s="750">
        <v>0</v>
      </c>
      <c r="Y9" s="376">
        <v>0</v>
      </c>
      <c r="Z9" s="482">
        <v>0</v>
      </c>
      <c r="AA9" s="400">
        <v>0</v>
      </c>
      <c r="AB9" s="750">
        <v>0</v>
      </c>
      <c r="AC9" s="376">
        <v>0</v>
      </c>
      <c r="AD9" s="50"/>
      <c r="AE9" s="410">
        <v>47</v>
      </c>
      <c r="AF9" s="404">
        <v>0</v>
      </c>
      <c r="AG9" s="404">
        <v>0</v>
      </c>
      <c r="AH9" s="404">
        <v>0</v>
      </c>
      <c r="AI9" s="404">
        <v>0</v>
      </c>
      <c r="AJ9" s="404">
        <v>0</v>
      </c>
      <c r="AK9" s="404"/>
      <c r="AL9" s="404">
        <f t="shared" si="0"/>
        <v>0</v>
      </c>
    </row>
    <row r="10" spans="1:38" ht="14" thickBot="1" x14ac:dyDescent="0.2">
      <c r="A10" s="307" t="s">
        <v>170</v>
      </c>
      <c r="B10" s="522">
        <v>1085</v>
      </c>
      <c r="C10" s="523">
        <v>1119</v>
      </c>
      <c r="D10" s="524">
        <v>1120</v>
      </c>
      <c r="E10" s="525">
        <v>1078</v>
      </c>
      <c r="F10" s="522">
        <v>1082</v>
      </c>
      <c r="G10" s="523">
        <v>1121</v>
      </c>
      <c r="H10" s="523">
        <v>1060</v>
      </c>
      <c r="I10" s="525">
        <v>931</v>
      </c>
      <c r="J10" s="522">
        <v>978</v>
      </c>
      <c r="K10" s="523">
        <v>1094</v>
      </c>
      <c r="L10" s="524">
        <v>1170</v>
      </c>
      <c r="M10" s="526">
        <v>1116</v>
      </c>
      <c r="N10" s="522">
        <v>1085</v>
      </c>
      <c r="O10" s="523">
        <v>1188</v>
      </c>
      <c r="P10" s="524">
        <v>1249</v>
      </c>
      <c r="Q10" s="526">
        <v>1293</v>
      </c>
      <c r="R10" s="522">
        <v>1246</v>
      </c>
      <c r="S10" s="523">
        <v>1349</v>
      </c>
      <c r="T10" s="524">
        <v>1515</v>
      </c>
      <c r="U10" s="526">
        <f>SUM(U7:U9)</f>
        <v>1537</v>
      </c>
      <c r="V10" s="522">
        <v>1467</v>
      </c>
      <c r="W10" s="524">
        <v>1506</v>
      </c>
      <c r="X10" s="525">
        <v>1522</v>
      </c>
      <c r="Y10" s="526">
        <v>1606</v>
      </c>
      <c r="Z10" s="522">
        <v>2224</v>
      </c>
      <c r="AA10" s="524">
        <v>2365</v>
      </c>
      <c r="AB10" s="525">
        <v>2469</v>
      </c>
      <c r="AC10" s="526">
        <f>SUM(AC7:AC9)</f>
        <v>2440</v>
      </c>
      <c r="AD10" s="50"/>
      <c r="AE10" s="527">
        <v>4402</v>
      </c>
      <c r="AF10" s="528">
        <v>4194</v>
      </c>
      <c r="AG10" s="528">
        <v>4358</v>
      </c>
      <c r="AH10" s="528">
        <v>4815</v>
      </c>
      <c r="AI10" s="528">
        <v>5647</v>
      </c>
      <c r="AJ10" s="528">
        <v>6101</v>
      </c>
      <c r="AK10" s="528"/>
      <c r="AL10" s="528">
        <f t="shared" si="0"/>
        <v>9498</v>
      </c>
    </row>
    <row r="11" spans="1:38" ht="6" customHeight="1" thickBot="1" x14ac:dyDescent="0.2">
      <c r="A11" s="304"/>
      <c r="B11" s="402"/>
      <c r="C11" s="411"/>
      <c r="D11" s="411"/>
      <c r="E11" s="411"/>
      <c r="F11" s="411"/>
      <c r="G11" s="411"/>
      <c r="H11" s="411"/>
      <c r="I11" s="411"/>
      <c r="J11" s="411"/>
      <c r="K11" s="411"/>
      <c r="L11" s="411"/>
      <c r="M11" s="411"/>
      <c r="N11" s="411"/>
      <c r="O11" s="411"/>
      <c r="P11" s="411"/>
      <c r="Q11" s="405"/>
      <c r="R11" s="411"/>
      <c r="S11" s="411"/>
      <c r="T11" s="411"/>
      <c r="U11" s="405"/>
      <c r="V11" s="484"/>
      <c r="W11" s="476"/>
      <c r="X11" s="411"/>
      <c r="Y11" s="488"/>
      <c r="Z11" s="484"/>
      <c r="AA11" s="476"/>
      <c r="AB11" s="411"/>
      <c r="AC11" s="488"/>
      <c r="AD11" s="50"/>
      <c r="AE11" s="50"/>
      <c r="AF11" s="50"/>
      <c r="AG11" s="50"/>
      <c r="AH11" s="50"/>
      <c r="AI11" s="50"/>
      <c r="AJ11" s="50"/>
      <c r="AK11" s="50"/>
      <c r="AL11" s="50"/>
    </row>
    <row r="12" spans="1:38" x14ac:dyDescent="0.15">
      <c r="A12" s="303" t="s">
        <v>171</v>
      </c>
      <c r="B12" s="529">
        <v>631</v>
      </c>
      <c r="C12" s="530">
        <v>652</v>
      </c>
      <c r="D12" s="530">
        <v>649</v>
      </c>
      <c r="E12" s="531">
        <v>652</v>
      </c>
      <c r="F12" s="532">
        <v>669</v>
      </c>
      <c r="G12" s="530">
        <v>711</v>
      </c>
      <c r="H12" s="530">
        <v>665</v>
      </c>
      <c r="I12" s="533">
        <v>608</v>
      </c>
      <c r="J12" s="534">
        <v>646</v>
      </c>
      <c r="K12" s="530">
        <v>741</v>
      </c>
      <c r="L12" s="530">
        <v>804</v>
      </c>
      <c r="M12" s="533">
        <v>785</v>
      </c>
      <c r="N12" s="529">
        <v>776</v>
      </c>
      <c r="O12" s="530">
        <v>878</v>
      </c>
      <c r="P12" s="530">
        <v>922</v>
      </c>
      <c r="Q12" s="533">
        <v>957</v>
      </c>
      <c r="R12" s="529">
        <v>912</v>
      </c>
      <c r="S12" s="530">
        <v>988</v>
      </c>
      <c r="T12" s="530">
        <v>1139</v>
      </c>
      <c r="U12" s="533">
        <v>1169</v>
      </c>
      <c r="V12" s="529">
        <v>1104</v>
      </c>
      <c r="W12" s="532">
        <v>1146</v>
      </c>
      <c r="X12" s="742">
        <v>1164</v>
      </c>
      <c r="Y12" s="531">
        <v>1306</v>
      </c>
      <c r="Z12" s="529">
        <v>1911</v>
      </c>
      <c r="AA12" s="532">
        <v>2014</v>
      </c>
      <c r="AB12" s="742">
        <v>2099</v>
      </c>
      <c r="AC12" s="531">
        <f>+AC5</f>
        <v>2062</v>
      </c>
      <c r="AD12" s="50"/>
      <c r="AE12" s="534">
        <v>2584</v>
      </c>
      <c r="AF12" s="535">
        <v>2653</v>
      </c>
      <c r="AG12" s="535">
        <v>2976</v>
      </c>
      <c r="AH12" s="535">
        <v>3533</v>
      </c>
      <c r="AI12" s="535">
        <v>4208</v>
      </c>
      <c r="AJ12" s="535">
        <v>4720</v>
      </c>
      <c r="AK12" s="535"/>
      <c r="AL12" s="535">
        <f>+Z12+AA12+AB12+AC12</f>
        <v>8086</v>
      </c>
    </row>
    <row r="13" spans="1:38" x14ac:dyDescent="0.15">
      <c r="A13" s="305" t="s">
        <v>172</v>
      </c>
      <c r="B13" s="481">
        <v>0.58199999999999996</v>
      </c>
      <c r="C13" s="387">
        <v>0.58299999999999996</v>
      </c>
      <c r="D13" s="387">
        <v>0.57899999999999996</v>
      </c>
      <c r="E13" s="486">
        <v>0.60499999999999998</v>
      </c>
      <c r="F13" s="475">
        <v>0.61799999999999999</v>
      </c>
      <c r="G13" s="387">
        <v>0.63400000000000001</v>
      </c>
      <c r="H13" s="387">
        <v>0.627</v>
      </c>
      <c r="I13" s="385">
        <v>0.65300000000000002</v>
      </c>
      <c r="J13" s="383">
        <v>0.66100000000000003</v>
      </c>
      <c r="K13" s="387">
        <v>0.67700000000000005</v>
      </c>
      <c r="L13" s="387">
        <v>0.68700000000000006</v>
      </c>
      <c r="M13" s="385">
        <v>0.70299999999999996</v>
      </c>
      <c r="N13" s="481">
        <v>0.71499999999999997</v>
      </c>
      <c r="O13" s="387">
        <v>0.73899999999999999</v>
      </c>
      <c r="P13" s="387">
        <v>0.73799999999999999</v>
      </c>
      <c r="Q13" s="385">
        <v>0.74</v>
      </c>
      <c r="R13" s="481">
        <v>0.73199999999999998</v>
      </c>
      <c r="S13" s="387">
        <v>0.73199999999999998</v>
      </c>
      <c r="T13" s="387">
        <v>0.752</v>
      </c>
      <c r="U13" s="385">
        <v>0.76100000000000001</v>
      </c>
      <c r="V13" s="481">
        <v>0.753</v>
      </c>
      <c r="W13" s="475">
        <v>0.76100000000000001</v>
      </c>
      <c r="X13" s="547">
        <v>0.76500000000000001</v>
      </c>
      <c r="Y13" s="486">
        <v>0.81299999999999994</v>
      </c>
      <c r="Z13" s="481">
        <v>0.85899999999999999</v>
      </c>
      <c r="AA13" s="475">
        <v>0.85199999999999998</v>
      </c>
      <c r="AB13" s="547">
        <v>0.85</v>
      </c>
      <c r="AC13" s="486">
        <v>0.84499999999999997</v>
      </c>
      <c r="AD13" s="91"/>
      <c r="AE13" s="383">
        <v>0.58699999999999997</v>
      </c>
      <c r="AF13" s="379">
        <v>0.63300000000000001</v>
      </c>
      <c r="AG13" s="379">
        <v>0.68300000000000005</v>
      </c>
      <c r="AH13" s="379">
        <v>0.73399999999999999</v>
      </c>
      <c r="AI13" s="379">
        <v>0.745</v>
      </c>
      <c r="AJ13" s="379">
        <v>0.77400000000000002</v>
      </c>
      <c r="AK13" s="379"/>
      <c r="AL13" s="379">
        <v>0.85099999999999998</v>
      </c>
    </row>
    <row r="14" spans="1:38" x14ac:dyDescent="0.15">
      <c r="A14" s="366" t="s">
        <v>173</v>
      </c>
      <c r="B14" s="484">
        <v>308</v>
      </c>
      <c r="C14" s="403">
        <v>351</v>
      </c>
      <c r="D14" s="403">
        <v>377</v>
      </c>
      <c r="E14" s="488">
        <v>385</v>
      </c>
      <c r="F14" s="476">
        <v>392</v>
      </c>
      <c r="G14" s="403">
        <v>407</v>
      </c>
      <c r="H14" s="403">
        <v>378</v>
      </c>
      <c r="I14" s="405">
        <v>309</v>
      </c>
      <c r="J14" s="402">
        <v>347</v>
      </c>
      <c r="K14" s="403">
        <v>449</v>
      </c>
      <c r="L14" s="403">
        <v>433</v>
      </c>
      <c r="M14" s="405">
        <v>427</v>
      </c>
      <c r="N14" s="484">
        <v>417</v>
      </c>
      <c r="O14" s="403">
        <v>472</v>
      </c>
      <c r="P14" s="403">
        <v>493</v>
      </c>
      <c r="Q14" s="405">
        <v>523</v>
      </c>
      <c r="R14" s="484">
        <v>508</v>
      </c>
      <c r="S14" s="403">
        <v>545</v>
      </c>
      <c r="T14" s="403">
        <v>605</v>
      </c>
      <c r="U14" s="405">
        <v>595</v>
      </c>
      <c r="V14" s="484">
        <v>597</v>
      </c>
      <c r="W14" s="476">
        <v>610</v>
      </c>
      <c r="X14" s="411">
        <v>626</v>
      </c>
      <c r="Y14" s="488">
        <v>534</v>
      </c>
      <c r="Z14" s="484">
        <v>510</v>
      </c>
      <c r="AA14" s="476">
        <v>998</v>
      </c>
      <c r="AB14" s="411">
        <v>1059</v>
      </c>
      <c r="AC14" s="488">
        <v>1058</v>
      </c>
      <c r="AD14" s="50"/>
      <c r="AE14" s="402">
        <v>1421</v>
      </c>
      <c r="AF14" s="409">
        <v>1486</v>
      </c>
      <c r="AG14" s="409">
        <v>1656</v>
      </c>
      <c r="AH14" s="409">
        <v>1905</v>
      </c>
      <c r="AI14" s="409">
        <v>2253</v>
      </c>
      <c r="AJ14" s="409">
        <v>2367</v>
      </c>
      <c r="AK14" s="409"/>
      <c r="AL14" s="409">
        <f t="shared" ref="AL14:AL19" si="1">+Z14+AA14+AB14+AC14</f>
        <v>3625</v>
      </c>
    </row>
    <row r="15" spans="1:38" x14ac:dyDescent="0.15">
      <c r="A15" s="306" t="s">
        <v>14</v>
      </c>
      <c r="B15" s="484">
        <v>-8</v>
      </c>
      <c r="C15" s="403">
        <v>-1</v>
      </c>
      <c r="D15" s="403">
        <v>0</v>
      </c>
      <c r="E15" s="488">
        <v>-1</v>
      </c>
      <c r="F15" s="476">
        <v>-1</v>
      </c>
      <c r="G15" s="403">
        <v>0</v>
      </c>
      <c r="H15" s="403">
        <v>-11</v>
      </c>
      <c r="I15" s="405">
        <v>-4</v>
      </c>
      <c r="J15" s="402">
        <v>-2</v>
      </c>
      <c r="K15" s="403">
        <v>-6</v>
      </c>
      <c r="L15" s="403">
        <v>-1</v>
      </c>
      <c r="M15" s="405">
        <v>0</v>
      </c>
      <c r="N15" s="484">
        <v>0</v>
      </c>
      <c r="O15" s="403">
        <v>0</v>
      </c>
      <c r="P15" s="403">
        <v>0</v>
      </c>
      <c r="Q15" s="405">
        <v>-3</v>
      </c>
      <c r="R15" s="484">
        <v>-1</v>
      </c>
      <c r="S15" s="678" t="s">
        <v>112</v>
      </c>
      <c r="T15" s="403">
        <v>0</v>
      </c>
      <c r="U15" s="405">
        <v>-1</v>
      </c>
      <c r="V15" s="484">
        <v>0</v>
      </c>
      <c r="W15" s="476">
        <v>-1</v>
      </c>
      <c r="X15" s="411">
        <v>-1</v>
      </c>
      <c r="Y15" s="488">
        <v>-164</v>
      </c>
      <c r="Z15" s="484">
        <v>-493</v>
      </c>
      <c r="AA15" s="476">
        <v>-64</v>
      </c>
      <c r="AB15" s="411">
        <v>-63</v>
      </c>
      <c r="AC15" s="488">
        <v>-59</v>
      </c>
      <c r="AD15" s="50"/>
      <c r="AE15" s="402">
        <v>-10</v>
      </c>
      <c r="AF15" s="409">
        <v>-16</v>
      </c>
      <c r="AG15" s="409">
        <v>-9</v>
      </c>
      <c r="AH15" s="409">
        <v>-3</v>
      </c>
      <c r="AI15" s="409">
        <v>-2</v>
      </c>
      <c r="AJ15" s="409">
        <v>-166</v>
      </c>
      <c r="AK15" s="409"/>
      <c r="AL15" s="409">
        <f t="shared" si="1"/>
        <v>-679</v>
      </c>
    </row>
    <row r="16" spans="1:38" x14ac:dyDescent="0.15">
      <c r="A16" s="306" t="s">
        <v>15</v>
      </c>
      <c r="B16" s="484">
        <v>0</v>
      </c>
      <c r="C16" s="403">
        <v>0</v>
      </c>
      <c r="D16" s="403">
        <v>-2</v>
      </c>
      <c r="E16" s="488">
        <v>2</v>
      </c>
      <c r="F16" s="476">
        <v>0</v>
      </c>
      <c r="G16" s="403">
        <v>0</v>
      </c>
      <c r="H16" s="403">
        <v>0</v>
      </c>
      <c r="I16" s="405">
        <v>-17</v>
      </c>
      <c r="J16" s="402">
        <v>0</v>
      </c>
      <c r="K16" s="403">
        <v>0</v>
      </c>
      <c r="L16" s="403">
        <v>0</v>
      </c>
      <c r="M16" s="405">
        <v>-1</v>
      </c>
      <c r="N16" s="484">
        <v>-1</v>
      </c>
      <c r="O16" s="403">
        <v>3</v>
      </c>
      <c r="P16" s="403">
        <v>-4</v>
      </c>
      <c r="Q16" s="405">
        <v>-3</v>
      </c>
      <c r="R16" s="484">
        <v>0</v>
      </c>
      <c r="S16" s="678" t="s">
        <v>112</v>
      </c>
      <c r="T16" s="403">
        <v>0</v>
      </c>
      <c r="U16" s="405">
        <v>0</v>
      </c>
      <c r="V16" s="484">
        <v>-1</v>
      </c>
      <c r="W16" s="476">
        <v>0</v>
      </c>
      <c r="X16" s="411">
        <v>0</v>
      </c>
      <c r="Y16" s="488">
        <v>-8</v>
      </c>
      <c r="Z16" s="484">
        <v>-3</v>
      </c>
      <c r="AA16" s="476">
        <v>-10</v>
      </c>
      <c r="AB16" s="411">
        <v>0</v>
      </c>
      <c r="AC16" s="488">
        <v>1</v>
      </c>
      <c r="AD16" s="50"/>
      <c r="AE16" s="402">
        <v>0</v>
      </c>
      <c r="AF16" s="409">
        <v>-17</v>
      </c>
      <c r="AG16" s="409">
        <v>-1</v>
      </c>
      <c r="AH16" s="409">
        <v>-5</v>
      </c>
      <c r="AI16" s="409">
        <v>0</v>
      </c>
      <c r="AJ16" s="409">
        <v>-9</v>
      </c>
      <c r="AK16" s="409"/>
      <c r="AL16" s="409">
        <f t="shared" si="1"/>
        <v>-12</v>
      </c>
    </row>
    <row r="17" spans="1:38" s="271" customFormat="1" x14ac:dyDescent="0.15">
      <c r="A17" s="306" t="s">
        <v>216</v>
      </c>
      <c r="B17" s="484">
        <v>0</v>
      </c>
      <c r="C17" s="403"/>
      <c r="D17" s="403">
        <v>-1</v>
      </c>
      <c r="E17" s="488">
        <v>0</v>
      </c>
      <c r="F17" s="476">
        <v>0</v>
      </c>
      <c r="G17" s="403">
        <v>2</v>
      </c>
      <c r="H17" s="403">
        <v>-1</v>
      </c>
      <c r="I17" s="405">
        <v>0</v>
      </c>
      <c r="J17" s="402">
        <v>0</v>
      </c>
      <c r="K17" s="403">
        <v>0</v>
      </c>
      <c r="L17" s="403">
        <v>-1</v>
      </c>
      <c r="M17" s="405">
        <v>0</v>
      </c>
      <c r="N17" s="484">
        <v>-1</v>
      </c>
      <c r="O17" s="403">
        <v>-2</v>
      </c>
      <c r="P17" s="403">
        <v>-1</v>
      </c>
      <c r="Q17" s="405">
        <v>-2</v>
      </c>
      <c r="R17" s="484">
        <v>-2</v>
      </c>
      <c r="S17" s="403">
        <v>-2</v>
      </c>
      <c r="T17" s="403">
        <v>-1</v>
      </c>
      <c r="U17" s="405">
        <v>-2</v>
      </c>
      <c r="V17" s="484">
        <v>-1</v>
      </c>
      <c r="W17" s="476">
        <v>-3</v>
      </c>
      <c r="X17" s="411">
        <v>-2</v>
      </c>
      <c r="Y17" s="488">
        <v>-6</v>
      </c>
      <c r="Z17" s="484">
        <v>-13</v>
      </c>
      <c r="AA17" s="476">
        <v>-9</v>
      </c>
      <c r="AB17" s="411">
        <v>-10</v>
      </c>
      <c r="AC17" s="488">
        <v>-10</v>
      </c>
      <c r="AD17" s="50"/>
      <c r="AE17" s="409">
        <v>-1</v>
      </c>
      <c r="AF17" s="405">
        <v>1</v>
      </c>
      <c r="AG17" s="405">
        <v>-1</v>
      </c>
      <c r="AH17" s="405">
        <v>-6</v>
      </c>
      <c r="AI17" s="405">
        <v>-7</v>
      </c>
      <c r="AJ17" s="405">
        <v>-12</v>
      </c>
      <c r="AK17" s="405"/>
      <c r="AL17" s="405">
        <f t="shared" si="1"/>
        <v>-42</v>
      </c>
    </row>
    <row r="18" spans="1:38" s="271" customFormat="1" x14ac:dyDescent="0.15">
      <c r="A18" s="889" t="s">
        <v>152</v>
      </c>
      <c r="B18" s="484">
        <v>-1</v>
      </c>
      <c r="C18" s="374">
        <v>0</v>
      </c>
      <c r="D18" s="374">
        <v>0</v>
      </c>
      <c r="E18" s="488">
        <v>-1</v>
      </c>
      <c r="F18" s="375">
        <v>0</v>
      </c>
      <c r="G18" s="374">
        <v>0</v>
      </c>
      <c r="H18" s="374">
        <v>0</v>
      </c>
      <c r="I18" s="420">
        <v>0</v>
      </c>
      <c r="J18" s="402">
        <v>0</v>
      </c>
      <c r="K18" s="374">
        <v>-2</v>
      </c>
      <c r="L18" s="374">
        <v>-1</v>
      </c>
      <c r="M18" s="420">
        <v>0</v>
      </c>
      <c r="N18" s="484">
        <v>0</v>
      </c>
      <c r="O18" s="374">
        <v>-1</v>
      </c>
      <c r="P18" s="374">
        <v>-1</v>
      </c>
      <c r="Q18" s="420">
        <v>-10</v>
      </c>
      <c r="R18" s="484">
        <v>0</v>
      </c>
      <c r="S18" s="562" t="s">
        <v>112</v>
      </c>
      <c r="T18" s="374">
        <v>-1</v>
      </c>
      <c r="U18" s="420">
        <v>1</v>
      </c>
      <c r="V18" s="849">
        <v>0</v>
      </c>
      <c r="W18" s="375">
        <v>-1</v>
      </c>
      <c r="X18" s="740">
        <v>1</v>
      </c>
      <c r="Y18" s="420">
        <v>-1</v>
      </c>
      <c r="Z18" s="849">
        <v>0</v>
      </c>
      <c r="AA18" s="375">
        <v>0</v>
      </c>
      <c r="AB18" s="740">
        <v>0</v>
      </c>
      <c r="AC18" s="420">
        <v>0</v>
      </c>
      <c r="AD18" s="411"/>
      <c r="AE18" s="409">
        <v>-2</v>
      </c>
      <c r="AF18" s="421">
        <v>0</v>
      </c>
      <c r="AG18" s="421">
        <v>-3</v>
      </c>
      <c r="AH18" s="421">
        <v>-12</v>
      </c>
      <c r="AI18" s="421">
        <v>0</v>
      </c>
      <c r="AJ18" s="421">
        <v>-1</v>
      </c>
      <c r="AK18" s="421"/>
      <c r="AL18" s="421">
        <f t="shared" si="1"/>
        <v>0</v>
      </c>
    </row>
    <row r="19" spans="1:38" x14ac:dyDescent="0.15">
      <c r="A19" s="306" t="s">
        <v>153</v>
      </c>
      <c r="B19" s="482">
        <v>0</v>
      </c>
      <c r="C19" s="399">
        <v>0</v>
      </c>
      <c r="D19" s="399">
        <v>0</v>
      </c>
      <c r="E19" s="376">
        <v>0</v>
      </c>
      <c r="F19" s="400">
        <v>0</v>
      </c>
      <c r="G19" s="399">
        <v>0</v>
      </c>
      <c r="H19" s="399">
        <v>0</v>
      </c>
      <c r="I19" s="376">
        <v>0</v>
      </c>
      <c r="J19" s="400">
        <v>0</v>
      </c>
      <c r="K19" s="399">
        <v>46</v>
      </c>
      <c r="L19" s="399">
        <v>0</v>
      </c>
      <c r="M19" s="376">
        <v>0</v>
      </c>
      <c r="N19" s="482">
        <v>-46</v>
      </c>
      <c r="O19" s="399">
        <v>0</v>
      </c>
      <c r="P19" s="399">
        <v>0</v>
      </c>
      <c r="Q19" s="376">
        <v>0</v>
      </c>
      <c r="R19" s="482">
        <v>0</v>
      </c>
      <c r="S19" s="679" t="s">
        <v>112</v>
      </c>
      <c r="T19" s="399">
        <v>0</v>
      </c>
      <c r="U19" s="376">
        <v>0</v>
      </c>
      <c r="V19" s="482">
        <v>0</v>
      </c>
      <c r="W19" s="400">
        <v>0</v>
      </c>
      <c r="X19" s="750">
        <v>0</v>
      </c>
      <c r="Y19" s="376">
        <v>0</v>
      </c>
      <c r="Z19" s="482">
        <v>0</v>
      </c>
      <c r="AA19" s="400">
        <v>0</v>
      </c>
      <c r="AB19" s="750">
        <v>0</v>
      </c>
      <c r="AC19" s="376">
        <v>0</v>
      </c>
      <c r="AD19" s="50"/>
      <c r="AE19" s="422">
        <v>0</v>
      </c>
      <c r="AF19" s="401">
        <v>0</v>
      </c>
      <c r="AG19" s="401">
        <v>46</v>
      </c>
      <c r="AH19" s="401">
        <v>-46</v>
      </c>
      <c r="AI19" s="401">
        <v>0</v>
      </c>
      <c r="AJ19" s="401">
        <v>0</v>
      </c>
      <c r="AK19" s="401"/>
      <c r="AL19" s="401">
        <f t="shared" si="1"/>
        <v>0</v>
      </c>
    </row>
    <row r="20" spans="1:38" x14ac:dyDescent="0.15">
      <c r="A20" s="366" t="s">
        <v>174</v>
      </c>
      <c r="B20" s="484">
        <v>317</v>
      </c>
      <c r="C20" s="403">
        <v>352</v>
      </c>
      <c r="D20" s="403">
        <v>380</v>
      </c>
      <c r="E20" s="488">
        <v>385</v>
      </c>
      <c r="F20" s="476">
        <v>393</v>
      </c>
      <c r="G20" s="403">
        <v>405</v>
      </c>
      <c r="H20" s="403">
        <v>390</v>
      </c>
      <c r="I20" s="405">
        <v>330</v>
      </c>
      <c r="J20" s="402">
        <v>349</v>
      </c>
      <c r="K20" s="403">
        <v>411</v>
      </c>
      <c r="L20" s="403">
        <v>436</v>
      </c>
      <c r="M20" s="405">
        <v>428</v>
      </c>
      <c r="N20" s="484">
        <v>465</v>
      </c>
      <c r="O20" s="403">
        <v>472</v>
      </c>
      <c r="P20" s="403">
        <v>499</v>
      </c>
      <c r="Q20" s="405">
        <v>541</v>
      </c>
      <c r="R20" s="484">
        <v>511</v>
      </c>
      <c r="S20" s="403">
        <v>547</v>
      </c>
      <c r="T20" s="403">
        <v>607</v>
      </c>
      <c r="U20" s="405">
        <v>597</v>
      </c>
      <c r="V20" s="484">
        <v>599</v>
      </c>
      <c r="W20" s="476">
        <v>615</v>
      </c>
      <c r="X20" s="411">
        <v>628</v>
      </c>
      <c r="Y20" s="488">
        <v>713</v>
      </c>
      <c r="Z20" s="484">
        <v>1019</v>
      </c>
      <c r="AA20" s="476">
        <v>1081</v>
      </c>
      <c r="AB20" s="411">
        <v>1132</v>
      </c>
      <c r="AC20" s="488">
        <v>1126</v>
      </c>
      <c r="AD20" s="50"/>
      <c r="AE20" s="402">
        <v>1434</v>
      </c>
      <c r="AF20" s="409">
        <v>1518</v>
      </c>
      <c r="AG20" s="409">
        <v>1624</v>
      </c>
      <c r="AH20" s="409">
        <v>1977</v>
      </c>
      <c r="AI20" s="409">
        <v>2262</v>
      </c>
      <c r="AJ20" s="409">
        <v>2555</v>
      </c>
      <c r="AK20" s="409"/>
      <c r="AL20" s="409">
        <f>+Z20+AA20+AB20+AC20</f>
        <v>4358</v>
      </c>
    </row>
    <row r="21" spans="1:38" ht="6" customHeight="1" x14ac:dyDescent="0.15">
      <c r="A21" s="366"/>
      <c r="B21" s="355"/>
      <c r="C21" s="388"/>
      <c r="D21" s="388"/>
      <c r="E21" s="487"/>
      <c r="F21" s="477"/>
      <c r="G21" s="388"/>
      <c r="H21" s="388"/>
      <c r="I21" s="386"/>
      <c r="J21" s="40"/>
      <c r="K21" s="388"/>
      <c r="L21" s="388"/>
      <c r="M21" s="386"/>
      <c r="N21" s="355"/>
      <c r="O21" s="388"/>
      <c r="P21" s="388"/>
      <c r="Q21" s="386"/>
      <c r="R21" s="355"/>
      <c r="S21" s="388"/>
      <c r="T21" s="388"/>
      <c r="U21" s="386"/>
      <c r="V21" s="355"/>
      <c r="W21" s="477"/>
      <c r="X21" s="178"/>
      <c r="Y21" s="487"/>
      <c r="Z21" s="355"/>
      <c r="AA21" s="477"/>
      <c r="AB21" s="178"/>
      <c r="AC21" s="487"/>
      <c r="AE21" s="40"/>
      <c r="AF21" s="380"/>
      <c r="AG21" s="380"/>
      <c r="AH21" s="380"/>
      <c r="AI21" s="380"/>
      <c r="AJ21" s="380"/>
      <c r="AK21" s="380"/>
      <c r="AL21" s="380"/>
    </row>
    <row r="22" spans="1:38" x14ac:dyDescent="0.15">
      <c r="A22" s="367" t="s">
        <v>175</v>
      </c>
      <c r="B22" s="481">
        <v>0.48811410459587956</v>
      </c>
      <c r="C22" s="387">
        <v>0.53834355828220859</v>
      </c>
      <c r="D22" s="387">
        <v>0.58089368258859786</v>
      </c>
      <c r="E22" s="486">
        <v>0.5904907975460123</v>
      </c>
      <c r="F22" s="475">
        <v>0.58594917787742895</v>
      </c>
      <c r="G22" s="387">
        <v>0.57243319268635728</v>
      </c>
      <c r="H22" s="387">
        <v>0.56842105263157894</v>
      </c>
      <c r="I22" s="385">
        <v>0.50822368421052633</v>
      </c>
      <c r="J22" s="383">
        <v>0.53715170278637769</v>
      </c>
      <c r="K22" s="387">
        <v>0.60593792172739536</v>
      </c>
      <c r="L22" s="387">
        <v>0.53855721393034828</v>
      </c>
      <c r="M22" s="385">
        <v>0.54394904458598725</v>
      </c>
      <c r="N22" s="481">
        <v>0.53737113402061853</v>
      </c>
      <c r="O22" s="387">
        <v>0.5375854214123007</v>
      </c>
      <c r="P22" s="387">
        <v>0.53470715835141003</v>
      </c>
      <c r="Q22" s="385">
        <v>0.54649947753396033</v>
      </c>
      <c r="R22" s="481">
        <v>0.55701754385964908</v>
      </c>
      <c r="S22" s="387">
        <v>0.55161943319838058</v>
      </c>
      <c r="T22" s="387">
        <v>0.5311676909569798</v>
      </c>
      <c r="U22" s="385">
        <v>0.50898203592814373</v>
      </c>
      <c r="V22" s="481">
        <v>0.54100000000000004</v>
      </c>
      <c r="W22" s="475">
        <v>0.53200000000000003</v>
      </c>
      <c r="X22" s="547">
        <v>0.53800000000000003</v>
      </c>
      <c r="Y22" s="486">
        <v>0.40899999999999997</v>
      </c>
      <c r="Z22" s="481">
        <v>0.26700000000000002</v>
      </c>
      <c r="AA22" s="475">
        <v>0.496</v>
      </c>
      <c r="AB22" s="547">
        <v>0.505</v>
      </c>
      <c r="AC22" s="486">
        <v>0.51300000000000001</v>
      </c>
      <c r="AE22" s="383">
        <v>0.54992260061919507</v>
      </c>
      <c r="AF22" s="379">
        <v>0.56012061816811154</v>
      </c>
      <c r="AG22" s="379">
        <v>0.55645161290322576</v>
      </c>
      <c r="AH22" s="379">
        <v>0.53920181149165014</v>
      </c>
      <c r="AI22" s="379">
        <v>0.53540874524714832</v>
      </c>
      <c r="AJ22" s="379">
        <v>0.501</v>
      </c>
      <c r="AK22" s="379"/>
      <c r="AL22" s="379">
        <v>0.44800000000000001</v>
      </c>
    </row>
    <row r="23" spans="1:38" x14ac:dyDescent="0.15">
      <c r="A23" s="367" t="s">
        <v>176</v>
      </c>
      <c r="B23" s="481">
        <v>0.50237717908082413</v>
      </c>
      <c r="C23" s="387">
        <v>0.53987730061349692</v>
      </c>
      <c r="D23" s="387">
        <v>0.58551617873651773</v>
      </c>
      <c r="E23" s="486">
        <v>0.5904907975460123</v>
      </c>
      <c r="F23" s="475">
        <v>0.58744394618834084</v>
      </c>
      <c r="G23" s="387">
        <v>0.569620253164557</v>
      </c>
      <c r="H23" s="387">
        <v>0.5864661654135338</v>
      </c>
      <c r="I23" s="385">
        <v>0.54276315789473684</v>
      </c>
      <c r="J23" s="383">
        <v>0.54024767801857587</v>
      </c>
      <c r="K23" s="387">
        <v>0.55465587044534415</v>
      </c>
      <c r="L23" s="387">
        <v>0.54228855721393032</v>
      </c>
      <c r="M23" s="385">
        <v>0.54522292993630572</v>
      </c>
      <c r="N23" s="481">
        <v>0.59922680412371132</v>
      </c>
      <c r="O23" s="387">
        <v>0.5375854214123007</v>
      </c>
      <c r="P23" s="387">
        <v>0.54121475054229939</v>
      </c>
      <c r="Q23" s="385">
        <v>0.5653082549634274</v>
      </c>
      <c r="R23" s="481">
        <v>0.5603070175438597</v>
      </c>
      <c r="S23" s="387">
        <v>0.55364372469635625</v>
      </c>
      <c r="T23" s="387">
        <v>0.53292361720807724</v>
      </c>
      <c r="U23" s="385">
        <v>0.51069289991445677</v>
      </c>
      <c r="V23" s="481">
        <v>0.54300000000000004</v>
      </c>
      <c r="W23" s="475">
        <v>0.53700000000000003</v>
      </c>
      <c r="X23" s="547">
        <v>0.54</v>
      </c>
      <c r="Y23" s="486">
        <v>0.54600000000000004</v>
      </c>
      <c r="Z23" s="481">
        <v>0.53300000000000003</v>
      </c>
      <c r="AA23" s="475">
        <v>0.53700000000000003</v>
      </c>
      <c r="AB23" s="547">
        <v>0.53900000000000003</v>
      </c>
      <c r="AC23" s="486">
        <v>0.54600000000000004</v>
      </c>
      <c r="AE23" s="383">
        <v>0.554953560371517</v>
      </c>
      <c r="AF23" s="379">
        <v>0.57218243497926879</v>
      </c>
      <c r="AG23" s="379">
        <v>0.54569892473118276</v>
      </c>
      <c r="AH23" s="379">
        <v>0.55958109255590149</v>
      </c>
      <c r="AI23" s="379">
        <v>0.5375475285171103</v>
      </c>
      <c r="AJ23" s="379">
        <v>0.54100000000000004</v>
      </c>
      <c r="AK23" s="379"/>
      <c r="AL23" s="379">
        <v>0.53900000000000003</v>
      </c>
    </row>
    <row r="24" spans="1:38" x14ac:dyDescent="0.15">
      <c r="A24" s="368"/>
      <c r="B24" s="355"/>
      <c r="C24" s="388"/>
      <c r="D24" s="388"/>
      <c r="E24" s="487"/>
      <c r="F24" s="477"/>
      <c r="G24" s="388"/>
      <c r="H24" s="388"/>
      <c r="I24" s="386"/>
      <c r="J24" s="40"/>
      <c r="K24" s="388"/>
      <c r="L24" s="388"/>
      <c r="M24" s="386"/>
      <c r="N24" s="355"/>
      <c r="O24" s="388"/>
      <c r="P24" s="388"/>
      <c r="Q24" s="386"/>
      <c r="R24" s="355"/>
      <c r="S24" s="388"/>
      <c r="T24" s="388"/>
      <c r="U24" s="386"/>
      <c r="V24" s="355"/>
      <c r="W24" s="477"/>
      <c r="X24" s="178"/>
      <c r="Y24" s="487"/>
      <c r="Z24" s="355"/>
      <c r="AA24" s="477"/>
      <c r="AB24" s="178"/>
      <c r="AC24" s="487"/>
      <c r="AE24" s="40"/>
      <c r="AF24" s="380"/>
      <c r="AG24" s="380"/>
      <c r="AH24" s="380"/>
      <c r="AI24" s="380"/>
      <c r="AJ24" s="380"/>
      <c r="AK24" s="380"/>
      <c r="AL24" s="380"/>
    </row>
    <row r="25" spans="1:38" x14ac:dyDescent="0.15">
      <c r="A25" s="366" t="s">
        <v>177</v>
      </c>
      <c r="B25" s="484">
        <v>35</v>
      </c>
      <c r="C25" s="403">
        <v>77</v>
      </c>
      <c r="D25" s="403">
        <v>103</v>
      </c>
      <c r="E25" s="488">
        <v>99</v>
      </c>
      <c r="F25" s="476">
        <v>99</v>
      </c>
      <c r="G25" s="403">
        <v>97</v>
      </c>
      <c r="H25" s="403">
        <v>74</v>
      </c>
      <c r="I25" s="405">
        <v>18</v>
      </c>
      <c r="J25" s="402">
        <v>63</v>
      </c>
      <c r="K25" s="403">
        <v>154</v>
      </c>
      <c r="L25" s="403">
        <v>157</v>
      </c>
      <c r="M25" s="405">
        <v>105</v>
      </c>
      <c r="N25" s="484">
        <v>123</v>
      </c>
      <c r="O25" s="403">
        <v>178</v>
      </c>
      <c r="P25" s="403">
        <v>184</v>
      </c>
      <c r="Q25" s="405">
        <v>227</v>
      </c>
      <c r="R25" s="484">
        <v>200</v>
      </c>
      <c r="S25" s="403">
        <v>232</v>
      </c>
      <c r="T25" s="403">
        <v>274</v>
      </c>
      <c r="U25" s="405">
        <v>277</v>
      </c>
      <c r="V25" s="484">
        <v>266</v>
      </c>
      <c r="W25" s="476">
        <v>293</v>
      </c>
      <c r="X25" s="411">
        <v>331</v>
      </c>
      <c r="Y25" s="488">
        <v>995</v>
      </c>
      <c r="Z25" s="484">
        <v>-486</v>
      </c>
      <c r="AA25" s="476">
        <v>-56</v>
      </c>
      <c r="AB25" s="411">
        <v>116</v>
      </c>
      <c r="AC25" s="488">
        <v>124</v>
      </c>
      <c r="AD25" s="50"/>
      <c r="AE25" s="402">
        <v>314</v>
      </c>
      <c r="AF25" s="409">
        <v>288</v>
      </c>
      <c r="AG25" s="409">
        <v>479</v>
      </c>
      <c r="AH25" s="409">
        <v>712</v>
      </c>
      <c r="AI25" s="409">
        <v>983</v>
      </c>
      <c r="AJ25" s="409">
        <v>1885</v>
      </c>
      <c r="AK25" s="409"/>
      <c r="AL25" s="409">
        <f t="shared" ref="AL25:AL30" si="2">+Z25+AA25+AB25+AC25</f>
        <v>-302</v>
      </c>
    </row>
    <row r="26" spans="1:38" x14ac:dyDescent="0.15">
      <c r="A26" s="306" t="s">
        <v>14</v>
      </c>
      <c r="B26" s="484">
        <v>-59</v>
      </c>
      <c r="C26" s="403">
        <v>-56</v>
      </c>
      <c r="D26" s="403">
        <v>-46</v>
      </c>
      <c r="E26" s="488">
        <v>-50</v>
      </c>
      <c r="F26" s="476">
        <v>-50</v>
      </c>
      <c r="G26" s="403">
        <v>-45</v>
      </c>
      <c r="H26" s="403">
        <v>-60</v>
      </c>
      <c r="I26" s="405">
        <v>-51</v>
      </c>
      <c r="J26" s="402">
        <v>-48</v>
      </c>
      <c r="K26" s="403">
        <v>-52</v>
      </c>
      <c r="L26" s="403">
        <v>-45</v>
      </c>
      <c r="M26" s="405">
        <v>-45</v>
      </c>
      <c r="N26" s="484">
        <v>-46</v>
      </c>
      <c r="O26" s="403">
        <v>-45</v>
      </c>
      <c r="P26" s="403">
        <v>-46</v>
      </c>
      <c r="Q26" s="405">
        <v>-26</v>
      </c>
      <c r="R26" s="484">
        <v>-24</v>
      </c>
      <c r="S26" s="403">
        <v>-22</v>
      </c>
      <c r="T26" s="403">
        <v>-22</v>
      </c>
      <c r="U26" s="405">
        <v>-16</v>
      </c>
      <c r="V26" s="484">
        <v>-14</v>
      </c>
      <c r="W26" s="476">
        <v>-18</v>
      </c>
      <c r="X26" s="411">
        <v>-14</v>
      </c>
      <c r="Y26" s="488">
        <v>-283</v>
      </c>
      <c r="Z26" s="484">
        <v>-847</v>
      </c>
      <c r="AA26" s="476">
        <v>-501</v>
      </c>
      <c r="AB26" s="411">
        <v>-428</v>
      </c>
      <c r="AC26" s="488">
        <v>-426</v>
      </c>
      <c r="AD26" s="50"/>
      <c r="AE26" s="402">
        <v>-211</v>
      </c>
      <c r="AF26" s="409">
        <v>-206</v>
      </c>
      <c r="AG26" s="409">
        <v>-190</v>
      </c>
      <c r="AH26" s="409">
        <v>-163</v>
      </c>
      <c r="AI26" s="409">
        <v>-84</v>
      </c>
      <c r="AJ26" s="409">
        <v>-329</v>
      </c>
      <c r="AK26" s="409"/>
      <c r="AL26" s="409">
        <f t="shared" si="2"/>
        <v>-2202</v>
      </c>
    </row>
    <row r="27" spans="1:38" x14ac:dyDescent="0.15">
      <c r="A27" s="306" t="s">
        <v>15</v>
      </c>
      <c r="B27" s="484">
        <v>-2</v>
      </c>
      <c r="C27" s="403">
        <v>3</v>
      </c>
      <c r="D27" s="403">
        <v>4</v>
      </c>
      <c r="E27" s="488">
        <v>3</v>
      </c>
      <c r="F27" s="476">
        <v>-1</v>
      </c>
      <c r="G27" s="403">
        <v>-3</v>
      </c>
      <c r="H27" s="403">
        <v>-1</v>
      </c>
      <c r="I27" s="405">
        <v>-35</v>
      </c>
      <c r="J27" s="402">
        <v>0</v>
      </c>
      <c r="K27" s="403">
        <v>1</v>
      </c>
      <c r="L27" s="403">
        <v>1</v>
      </c>
      <c r="M27" s="405">
        <v>-26</v>
      </c>
      <c r="N27" s="484">
        <v>-1</v>
      </c>
      <c r="O27" s="403">
        <v>3</v>
      </c>
      <c r="P27" s="403">
        <v>-4</v>
      </c>
      <c r="Q27" s="405">
        <v>-2</v>
      </c>
      <c r="R27" s="484">
        <v>-2</v>
      </c>
      <c r="S27" s="403">
        <v>1</v>
      </c>
      <c r="T27" s="403">
        <v>0</v>
      </c>
      <c r="U27" s="405">
        <v>-2</v>
      </c>
      <c r="V27" s="484">
        <v>-11</v>
      </c>
      <c r="W27" s="476">
        <v>-6</v>
      </c>
      <c r="X27" s="411">
        <v>1</v>
      </c>
      <c r="Y27" s="488">
        <v>-195</v>
      </c>
      <c r="Z27" s="484">
        <v>-14</v>
      </c>
      <c r="AA27" s="476">
        <v>-39</v>
      </c>
      <c r="AB27" s="411">
        <v>0</v>
      </c>
      <c r="AC27" s="488">
        <v>1</v>
      </c>
      <c r="AD27" s="50"/>
      <c r="AE27" s="402">
        <v>8</v>
      </c>
      <c r="AF27" s="409">
        <v>-40</v>
      </c>
      <c r="AG27" s="409">
        <v>-24</v>
      </c>
      <c r="AH27" s="409">
        <v>-4</v>
      </c>
      <c r="AI27" s="409">
        <v>-3</v>
      </c>
      <c r="AJ27" s="409">
        <v>-211</v>
      </c>
      <c r="AK27" s="409"/>
      <c r="AL27" s="409">
        <f t="shared" si="2"/>
        <v>-52</v>
      </c>
    </row>
    <row r="28" spans="1:38" s="271" customFormat="1" x14ac:dyDescent="0.15">
      <c r="A28" s="306" t="s">
        <v>216</v>
      </c>
      <c r="B28" s="484">
        <v>-5</v>
      </c>
      <c r="C28" s="403">
        <v>-4</v>
      </c>
      <c r="D28" s="403">
        <v>-5</v>
      </c>
      <c r="E28" s="488">
        <v>0</v>
      </c>
      <c r="F28" s="476">
        <v>-4</v>
      </c>
      <c r="G28" s="403">
        <v>-2</v>
      </c>
      <c r="H28" s="403">
        <v>-2</v>
      </c>
      <c r="I28" s="405">
        <v>-7</v>
      </c>
      <c r="J28" s="402">
        <v>-7</v>
      </c>
      <c r="K28" s="403">
        <v>-9</v>
      </c>
      <c r="L28" s="403">
        <v>-9</v>
      </c>
      <c r="M28" s="405">
        <v>-12</v>
      </c>
      <c r="N28" s="484">
        <v>-12</v>
      </c>
      <c r="O28" s="403">
        <v>-16</v>
      </c>
      <c r="P28" s="403">
        <v>-16</v>
      </c>
      <c r="Q28" s="405">
        <v>-24</v>
      </c>
      <c r="R28" s="484">
        <v>-22</v>
      </c>
      <c r="S28" s="403">
        <v>-29</v>
      </c>
      <c r="T28" s="403">
        <v>-26</v>
      </c>
      <c r="U28" s="405">
        <v>-27</v>
      </c>
      <c r="V28" s="484">
        <v>-28</v>
      </c>
      <c r="W28" s="476">
        <v>-29</v>
      </c>
      <c r="X28" s="411">
        <v>-28</v>
      </c>
      <c r="Y28" s="488">
        <v>-99</v>
      </c>
      <c r="Z28" s="484">
        <v>-92</v>
      </c>
      <c r="AA28" s="476">
        <v>-73</v>
      </c>
      <c r="AB28" s="411">
        <v>-72</v>
      </c>
      <c r="AC28" s="488">
        <v>-76</v>
      </c>
      <c r="AD28" s="50"/>
      <c r="AE28" s="402">
        <v>-14</v>
      </c>
      <c r="AF28" s="409">
        <v>-15</v>
      </c>
      <c r="AG28" s="409">
        <v>-37</v>
      </c>
      <c r="AH28" s="409">
        <v>-68</v>
      </c>
      <c r="AI28" s="409">
        <v>-104</v>
      </c>
      <c r="AJ28" s="409">
        <v>-184</v>
      </c>
      <c r="AK28" s="409"/>
      <c r="AL28" s="409">
        <f t="shared" si="2"/>
        <v>-313</v>
      </c>
    </row>
    <row r="29" spans="1:38" s="271" customFormat="1" x14ac:dyDescent="0.15">
      <c r="A29" s="889" t="s">
        <v>152</v>
      </c>
      <c r="B29" s="484">
        <v>-1</v>
      </c>
      <c r="C29" s="403">
        <v>0</v>
      </c>
      <c r="D29" s="403">
        <v>-2</v>
      </c>
      <c r="E29" s="488">
        <v>0</v>
      </c>
      <c r="F29" s="476">
        <v>-1</v>
      </c>
      <c r="G29" s="403">
        <v>-1</v>
      </c>
      <c r="H29" s="403">
        <v>0</v>
      </c>
      <c r="I29" s="405">
        <v>0</v>
      </c>
      <c r="J29" s="402">
        <v>-2</v>
      </c>
      <c r="K29" s="403">
        <v>-9</v>
      </c>
      <c r="L29" s="403">
        <v>16</v>
      </c>
      <c r="M29" s="405">
        <v>-3</v>
      </c>
      <c r="N29" s="484">
        <v>-1</v>
      </c>
      <c r="O29" s="403">
        <v>-2</v>
      </c>
      <c r="P29" s="403">
        <v>-1</v>
      </c>
      <c r="Q29" s="405">
        <v>-11</v>
      </c>
      <c r="R29" s="484">
        <v>-1</v>
      </c>
      <c r="S29" s="403">
        <v>7</v>
      </c>
      <c r="T29" s="403">
        <v>-1</v>
      </c>
      <c r="U29" s="405">
        <v>1</v>
      </c>
      <c r="V29" s="484">
        <v>0</v>
      </c>
      <c r="W29" s="476">
        <v>-1</v>
      </c>
      <c r="X29" s="411">
        <v>1</v>
      </c>
      <c r="Y29" s="488">
        <v>1191</v>
      </c>
      <c r="Z29" s="484">
        <v>0</v>
      </c>
      <c r="AA29" s="476">
        <v>13</v>
      </c>
      <c r="AB29" s="411">
        <v>0</v>
      </c>
      <c r="AC29" s="488">
        <v>-1</v>
      </c>
      <c r="AD29" s="411"/>
      <c r="AE29" s="402">
        <v>-3</v>
      </c>
      <c r="AF29" s="409">
        <v>-2</v>
      </c>
      <c r="AG29" s="409">
        <v>2</v>
      </c>
      <c r="AH29" s="409">
        <v>-15</v>
      </c>
      <c r="AI29" s="409">
        <v>6</v>
      </c>
      <c r="AJ29" s="409">
        <v>1191</v>
      </c>
      <c r="AK29" s="409"/>
      <c r="AL29" s="409">
        <f t="shared" si="2"/>
        <v>12</v>
      </c>
    </row>
    <row r="30" spans="1:38" x14ac:dyDescent="0.15">
      <c r="A30" s="306" t="s">
        <v>153</v>
      </c>
      <c r="B30" s="482">
        <v>0</v>
      </c>
      <c r="C30" s="399">
        <v>0</v>
      </c>
      <c r="D30" s="399">
        <v>0</v>
      </c>
      <c r="E30" s="376">
        <v>0</v>
      </c>
      <c r="F30" s="400">
        <v>0</v>
      </c>
      <c r="G30" s="399">
        <v>0</v>
      </c>
      <c r="H30" s="399">
        <v>0</v>
      </c>
      <c r="I30" s="376">
        <v>0</v>
      </c>
      <c r="J30" s="400">
        <v>0</v>
      </c>
      <c r="K30" s="399">
        <v>46</v>
      </c>
      <c r="L30" s="399">
        <v>0</v>
      </c>
      <c r="M30" s="376">
        <v>0</v>
      </c>
      <c r="N30" s="482">
        <v>-46</v>
      </c>
      <c r="O30" s="399">
        <v>0</v>
      </c>
      <c r="P30" s="399">
        <v>0</v>
      </c>
      <c r="Q30" s="376">
        <v>0</v>
      </c>
      <c r="R30" s="482">
        <v>0</v>
      </c>
      <c r="S30" s="679" t="s">
        <v>112</v>
      </c>
      <c r="T30" s="399">
        <v>0</v>
      </c>
      <c r="U30" s="376">
        <v>0</v>
      </c>
      <c r="V30" s="482">
        <v>0</v>
      </c>
      <c r="W30" s="400">
        <v>0</v>
      </c>
      <c r="X30" s="750">
        <v>0</v>
      </c>
      <c r="Y30" s="376">
        <v>0</v>
      </c>
      <c r="Z30" s="482">
        <v>0</v>
      </c>
      <c r="AA30" s="400">
        <v>0</v>
      </c>
      <c r="AB30" s="750">
        <v>0</v>
      </c>
      <c r="AC30" s="376">
        <v>0</v>
      </c>
      <c r="AD30" s="50"/>
      <c r="AE30" s="422">
        <v>0</v>
      </c>
      <c r="AF30" s="401">
        <v>0</v>
      </c>
      <c r="AG30" s="401">
        <v>46</v>
      </c>
      <c r="AH30" s="401">
        <v>-46</v>
      </c>
      <c r="AI30" s="401">
        <v>0</v>
      </c>
      <c r="AJ30" s="401">
        <v>0</v>
      </c>
      <c r="AK30" s="401"/>
      <c r="AL30" s="401">
        <f t="shared" si="2"/>
        <v>0</v>
      </c>
    </row>
    <row r="31" spans="1:38" x14ac:dyDescent="0.15">
      <c r="A31" s="366" t="s">
        <v>178</v>
      </c>
      <c r="B31" s="484">
        <v>102</v>
      </c>
      <c r="C31" s="403">
        <v>134</v>
      </c>
      <c r="D31" s="403">
        <v>152</v>
      </c>
      <c r="E31" s="488">
        <v>146</v>
      </c>
      <c r="F31" s="476">
        <v>155</v>
      </c>
      <c r="G31" s="403">
        <v>148</v>
      </c>
      <c r="H31" s="403">
        <v>137</v>
      </c>
      <c r="I31" s="405">
        <v>111</v>
      </c>
      <c r="J31" s="402">
        <v>120</v>
      </c>
      <c r="K31" s="403">
        <v>177</v>
      </c>
      <c r="L31" s="403">
        <v>194</v>
      </c>
      <c r="M31" s="405">
        <v>191</v>
      </c>
      <c r="N31" s="484">
        <v>229</v>
      </c>
      <c r="O31" s="403">
        <v>238</v>
      </c>
      <c r="P31" s="403">
        <v>251</v>
      </c>
      <c r="Q31" s="405">
        <v>290</v>
      </c>
      <c r="R31" s="484">
        <v>249</v>
      </c>
      <c r="S31" s="403">
        <v>275</v>
      </c>
      <c r="T31" s="403">
        <v>323</v>
      </c>
      <c r="U31" s="405">
        <v>321</v>
      </c>
      <c r="V31" s="484">
        <v>319</v>
      </c>
      <c r="W31" s="476">
        <v>347</v>
      </c>
      <c r="X31" s="411">
        <v>371</v>
      </c>
      <c r="Y31" s="488">
        <v>381</v>
      </c>
      <c r="Z31" s="484">
        <v>467</v>
      </c>
      <c r="AA31" s="476">
        <v>544</v>
      </c>
      <c r="AB31" s="411">
        <v>616</v>
      </c>
      <c r="AC31" s="488">
        <v>626</v>
      </c>
      <c r="AD31" s="50"/>
      <c r="AE31" s="402">
        <v>534</v>
      </c>
      <c r="AF31" s="409">
        <v>551</v>
      </c>
      <c r="AG31" s="409">
        <v>682</v>
      </c>
      <c r="AH31" s="409">
        <v>1008</v>
      </c>
      <c r="AI31" s="409">
        <v>1168</v>
      </c>
      <c r="AJ31" s="409">
        <v>1418</v>
      </c>
      <c r="AK31" s="409"/>
      <c r="AL31" s="409">
        <f>+Z31+AA31+AB31+AC31</f>
        <v>2253</v>
      </c>
    </row>
    <row r="32" spans="1:38" ht="6" customHeight="1" x14ac:dyDescent="0.15">
      <c r="A32" s="366"/>
      <c r="B32" s="355"/>
      <c r="C32" s="388"/>
      <c r="D32" s="388"/>
      <c r="E32" s="487"/>
      <c r="F32" s="477"/>
      <c r="G32" s="388"/>
      <c r="H32" s="388"/>
      <c r="I32" s="386"/>
      <c r="J32" s="40"/>
      <c r="K32" s="388"/>
      <c r="L32" s="388"/>
      <c r="M32" s="386"/>
      <c r="N32" s="355"/>
      <c r="O32" s="388"/>
      <c r="P32" s="388"/>
      <c r="Q32" s="386"/>
      <c r="R32" s="355"/>
      <c r="S32" s="388"/>
      <c r="T32" s="388"/>
      <c r="U32" s="386"/>
      <c r="V32" s="355"/>
      <c r="W32" s="477"/>
      <c r="X32" s="178"/>
      <c r="Y32" s="487"/>
      <c r="Z32" s="355"/>
      <c r="AA32" s="477"/>
      <c r="AB32" s="178"/>
      <c r="AC32" s="487"/>
      <c r="AE32" s="40"/>
      <c r="AF32" s="380"/>
      <c r="AG32" s="380"/>
      <c r="AH32" s="380"/>
      <c r="AI32" s="380"/>
      <c r="AJ32" s="380"/>
      <c r="AK32" s="380"/>
      <c r="AL32" s="380"/>
    </row>
    <row r="33" spans="1:38" x14ac:dyDescent="0.15">
      <c r="A33" s="367" t="s">
        <v>179</v>
      </c>
      <c r="B33" s="481">
        <v>5.5467511885895403E-2</v>
      </c>
      <c r="C33" s="387">
        <v>0.11809815950920245</v>
      </c>
      <c r="D33" s="387">
        <v>0.15870570107858242</v>
      </c>
      <c r="E33" s="486">
        <v>0.15184049079754602</v>
      </c>
      <c r="F33" s="475">
        <v>0.14798206278026907</v>
      </c>
      <c r="G33" s="387">
        <v>0.13642756680731363</v>
      </c>
      <c r="H33" s="387">
        <v>0.11127819548872181</v>
      </c>
      <c r="I33" s="385">
        <v>2.9605263157894735E-2</v>
      </c>
      <c r="J33" s="383">
        <v>9.7523219814241488E-2</v>
      </c>
      <c r="K33" s="387">
        <v>0.2078272604588394</v>
      </c>
      <c r="L33" s="387">
        <v>0.19527363184079602</v>
      </c>
      <c r="M33" s="385">
        <v>0.13375796178343949</v>
      </c>
      <c r="N33" s="481">
        <v>0.15850515463917525</v>
      </c>
      <c r="O33" s="387">
        <v>0.20273348519362186</v>
      </c>
      <c r="P33" s="387">
        <v>0.19956616052060738</v>
      </c>
      <c r="Q33" s="385">
        <v>0.23719958202716823</v>
      </c>
      <c r="R33" s="481">
        <v>0.21929824561403508</v>
      </c>
      <c r="S33" s="387">
        <v>0.23481781376518218</v>
      </c>
      <c r="T33" s="387">
        <v>0.24056189640035119</v>
      </c>
      <c r="U33" s="385">
        <v>0.2369546621043627</v>
      </c>
      <c r="V33" s="481">
        <v>0.24099999999999999</v>
      </c>
      <c r="W33" s="475">
        <v>0.25600000000000001</v>
      </c>
      <c r="X33" s="547">
        <v>0.28399999999999997</v>
      </c>
      <c r="Y33" s="486">
        <v>0.76200000000000001</v>
      </c>
      <c r="Z33" s="481">
        <v>-0.254</v>
      </c>
      <c r="AA33" s="475">
        <v>-2.8000000000000001E-2</v>
      </c>
      <c r="AB33" s="547">
        <v>5.5E-2</v>
      </c>
      <c r="AC33" s="486">
        <v>0.06</v>
      </c>
      <c r="AE33" s="383">
        <v>0.12151702786377709</v>
      </c>
      <c r="AF33" s="379">
        <v>0.10855635130041462</v>
      </c>
      <c r="AG33" s="379">
        <v>0.16095430107526881</v>
      </c>
      <c r="AH33" s="379">
        <v>0.20152844607981885</v>
      </c>
      <c r="AI33" s="379">
        <v>0.23360266159695817</v>
      </c>
      <c r="AJ33" s="379">
        <v>0.39900000000000002</v>
      </c>
      <c r="AK33" s="379"/>
      <c r="AL33" s="379">
        <v>-3.6999999999999998E-2</v>
      </c>
    </row>
    <row r="34" spans="1:38" x14ac:dyDescent="0.15">
      <c r="A34" s="369" t="s">
        <v>180</v>
      </c>
      <c r="B34" s="483">
        <v>0.16164817749603805</v>
      </c>
      <c r="C34" s="394">
        <v>0.20552147239263804</v>
      </c>
      <c r="D34" s="394">
        <v>0.23420647149460708</v>
      </c>
      <c r="E34" s="489">
        <v>0.22392638036809817</v>
      </c>
      <c r="F34" s="478">
        <v>0.23168908819133036</v>
      </c>
      <c r="G34" s="394">
        <v>0.20815752461322082</v>
      </c>
      <c r="H34" s="394">
        <v>0.20601503759398496</v>
      </c>
      <c r="I34" s="395">
        <v>0.18256578947368421</v>
      </c>
      <c r="J34" s="393">
        <v>0.18575851393188855</v>
      </c>
      <c r="K34" s="394">
        <v>0.23886639676113361</v>
      </c>
      <c r="L34" s="394">
        <v>0.24129353233830847</v>
      </c>
      <c r="M34" s="395">
        <v>0.24331210191082803</v>
      </c>
      <c r="N34" s="483">
        <v>0.29510309278350516</v>
      </c>
      <c r="O34" s="394">
        <v>0.27107061503416857</v>
      </c>
      <c r="P34" s="394">
        <v>0.27223427331887201</v>
      </c>
      <c r="Q34" s="395">
        <v>0.30303030303030304</v>
      </c>
      <c r="R34" s="483">
        <v>0.27302631578947367</v>
      </c>
      <c r="S34" s="394">
        <v>0.27834008097165991</v>
      </c>
      <c r="T34" s="394">
        <v>0.28358208955223879</v>
      </c>
      <c r="U34" s="395">
        <v>0.27459366980325062</v>
      </c>
      <c r="V34" s="483">
        <v>0.28899999999999998</v>
      </c>
      <c r="W34" s="478">
        <v>0.30299999999999999</v>
      </c>
      <c r="X34" s="743">
        <v>0.31900000000000001</v>
      </c>
      <c r="Y34" s="489">
        <v>0.29199999999999998</v>
      </c>
      <c r="Z34" s="483">
        <v>0.24399999999999999</v>
      </c>
      <c r="AA34" s="478">
        <v>0.27</v>
      </c>
      <c r="AB34" s="743">
        <v>0.29299999999999998</v>
      </c>
      <c r="AC34" s="489">
        <v>0.30399999999999999</v>
      </c>
      <c r="AE34" s="393">
        <v>0.20665634674922601</v>
      </c>
      <c r="AF34" s="396">
        <v>0.20768940821711271</v>
      </c>
      <c r="AG34" s="396">
        <v>0.22916666666666666</v>
      </c>
      <c r="AH34" s="396">
        <v>0.28530993489951884</v>
      </c>
      <c r="AI34" s="396">
        <v>0.27756653992395436</v>
      </c>
      <c r="AJ34" s="396">
        <v>0.3</v>
      </c>
      <c r="AK34" s="396"/>
      <c r="AL34" s="396">
        <v>0.27900000000000003</v>
      </c>
    </row>
    <row r="35" spans="1:38" ht="6" customHeight="1" x14ac:dyDescent="0.15">
      <c r="A35" s="367"/>
      <c r="B35" s="355"/>
      <c r="C35" s="388"/>
      <c r="D35" s="388"/>
      <c r="E35" s="487"/>
      <c r="F35" s="477"/>
      <c r="G35" s="388"/>
      <c r="H35" s="388"/>
      <c r="I35" s="386"/>
      <c r="J35" s="40"/>
      <c r="K35" s="388"/>
      <c r="L35" s="388"/>
      <c r="M35" s="386"/>
      <c r="N35" s="355"/>
      <c r="O35" s="388"/>
      <c r="P35" s="388"/>
      <c r="Q35" s="386"/>
      <c r="R35" s="355"/>
      <c r="S35" s="388"/>
      <c r="T35" s="388"/>
      <c r="U35" s="386"/>
      <c r="V35" s="355"/>
      <c r="W35" s="477"/>
      <c r="X35" s="178"/>
      <c r="Y35" s="487"/>
      <c r="Z35" s="355"/>
      <c r="AA35" s="477"/>
      <c r="AB35" s="178"/>
      <c r="AC35" s="487"/>
      <c r="AE35" s="40"/>
      <c r="AF35" s="380"/>
      <c r="AG35" s="380"/>
      <c r="AH35" s="380"/>
      <c r="AI35" s="380"/>
      <c r="AJ35" s="380"/>
      <c r="AK35" s="380"/>
      <c r="AL35" s="380"/>
    </row>
    <row r="36" spans="1:38" x14ac:dyDescent="0.15">
      <c r="A36" s="370" t="s">
        <v>181</v>
      </c>
      <c r="B36" s="484">
        <v>270</v>
      </c>
      <c r="C36" s="403">
        <v>282</v>
      </c>
      <c r="D36" s="403">
        <v>297</v>
      </c>
      <c r="E36" s="488">
        <v>296</v>
      </c>
      <c r="F36" s="476">
        <v>318</v>
      </c>
      <c r="G36" s="403">
        <v>323</v>
      </c>
      <c r="H36" s="403">
        <v>315</v>
      </c>
      <c r="I36" s="405">
        <v>260</v>
      </c>
      <c r="J36" s="402">
        <v>274</v>
      </c>
      <c r="K36" s="403">
        <v>291</v>
      </c>
      <c r="L36" s="403">
        <v>316</v>
      </c>
      <c r="M36" s="405">
        <v>287</v>
      </c>
      <c r="N36" s="484">
        <v>279</v>
      </c>
      <c r="O36" s="403">
        <v>281</v>
      </c>
      <c r="P36" s="403">
        <v>291</v>
      </c>
      <c r="Q36" s="405">
        <v>294</v>
      </c>
      <c r="R36" s="484">
        <v>295</v>
      </c>
      <c r="S36" s="403">
        <v>316</v>
      </c>
      <c r="T36" s="403">
        <v>333</v>
      </c>
      <c r="U36" s="405">
        <v>331</v>
      </c>
      <c r="V36" s="484">
        <v>323</v>
      </c>
      <c r="W36" s="476">
        <v>322</v>
      </c>
      <c r="X36" s="411">
        <v>325</v>
      </c>
      <c r="Y36" s="488">
        <v>271</v>
      </c>
      <c r="Z36" s="484">
        <v>274</v>
      </c>
      <c r="AA36" s="476">
        <v>303</v>
      </c>
      <c r="AB36" s="411">
        <v>320</v>
      </c>
      <c r="AC36" s="488">
        <v>323</v>
      </c>
      <c r="AD36" s="50"/>
      <c r="AE36" s="402">
        <v>1145</v>
      </c>
      <c r="AF36" s="409">
        <v>1216</v>
      </c>
      <c r="AG36" s="409">
        <v>1168</v>
      </c>
      <c r="AH36" s="409">
        <v>1145</v>
      </c>
      <c r="AI36" s="409">
        <v>1275</v>
      </c>
      <c r="AJ36" s="409">
        <v>1241</v>
      </c>
      <c r="AK36" s="409"/>
      <c r="AL36" s="409">
        <f>+Z36+AA36+AB36+AC36</f>
        <v>1220</v>
      </c>
    </row>
    <row r="37" spans="1:38" x14ac:dyDescent="0.15">
      <c r="A37" s="305" t="s">
        <v>172</v>
      </c>
      <c r="B37" s="481">
        <v>0.249</v>
      </c>
      <c r="C37" s="387">
        <v>0.252</v>
      </c>
      <c r="D37" s="387">
        <v>0.26500000000000001</v>
      </c>
      <c r="E37" s="486">
        <v>0.27500000000000002</v>
      </c>
      <c r="F37" s="475">
        <v>0.29399999999999998</v>
      </c>
      <c r="G37" s="387">
        <v>0.28799999999999998</v>
      </c>
      <c r="H37" s="387">
        <v>0.29699999999999999</v>
      </c>
      <c r="I37" s="385">
        <v>0.27900000000000003</v>
      </c>
      <c r="J37" s="383">
        <v>0.28000000000000003</v>
      </c>
      <c r="K37" s="387">
        <v>0.26600000000000001</v>
      </c>
      <c r="L37" s="387">
        <v>0.27</v>
      </c>
      <c r="M37" s="385">
        <v>0.25700000000000001</v>
      </c>
      <c r="N37" s="481">
        <v>0.25700000000000001</v>
      </c>
      <c r="O37" s="387">
        <v>0.23699999999999999</v>
      </c>
      <c r="P37" s="387">
        <v>0.23300000000000001</v>
      </c>
      <c r="Q37" s="385">
        <v>0.22700000000000001</v>
      </c>
      <c r="R37" s="481">
        <v>0.23699999999999999</v>
      </c>
      <c r="S37" s="387">
        <v>0.23400000000000001</v>
      </c>
      <c r="T37" s="387">
        <v>0.22</v>
      </c>
      <c r="U37" s="385">
        <v>0.215</v>
      </c>
      <c r="V37" s="481">
        <v>0.22</v>
      </c>
      <c r="W37" s="475">
        <v>0.214</v>
      </c>
      <c r="X37" s="547">
        <v>0.214</v>
      </c>
      <c r="Y37" s="486">
        <v>0.16900000000000001</v>
      </c>
      <c r="Z37" s="481">
        <v>0.123</v>
      </c>
      <c r="AA37" s="475">
        <v>0.128</v>
      </c>
      <c r="AB37" s="547">
        <v>0.13</v>
      </c>
      <c r="AC37" s="486">
        <v>0.13200000000000001</v>
      </c>
      <c r="AD37" s="91"/>
      <c r="AE37" s="383">
        <v>0.26</v>
      </c>
      <c r="AF37" s="379">
        <v>0.28999999999999998</v>
      </c>
      <c r="AG37" s="379">
        <v>0.26800000000000002</v>
      </c>
      <c r="AH37" s="379">
        <v>0.23799999999999999</v>
      </c>
      <c r="AI37" s="379">
        <v>0.22600000000000001</v>
      </c>
      <c r="AJ37" s="379">
        <v>0.20300000000000001</v>
      </c>
      <c r="AK37" s="379"/>
      <c r="AL37" s="379">
        <v>0.128</v>
      </c>
    </row>
    <row r="38" spans="1:38" x14ac:dyDescent="0.15">
      <c r="A38" s="366" t="s">
        <v>204</v>
      </c>
      <c r="B38" s="484">
        <v>82</v>
      </c>
      <c r="C38" s="403">
        <v>98</v>
      </c>
      <c r="D38" s="403">
        <v>111</v>
      </c>
      <c r="E38" s="488">
        <v>119</v>
      </c>
      <c r="F38" s="476">
        <v>123</v>
      </c>
      <c r="G38" s="403">
        <v>124</v>
      </c>
      <c r="H38" s="403">
        <v>116</v>
      </c>
      <c r="I38" s="405">
        <v>86</v>
      </c>
      <c r="J38" s="402">
        <v>81</v>
      </c>
      <c r="K38" s="403">
        <v>88</v>
      </c>
      <c r="L38" s="403">
        <v>107</v>
      </c>
      <c r="M38" s="405">
        <v>70</v>
      </c>
      <c r="N38" s="484">
        <v>70</v>
      </c>
      <c r="O38" s="403">
        <v>68</v>
      </c>
      <c r="P38" s="403">
        <v>81</v>
      </c>
      <c r="Q38" s="405">
        <v>66</v>
      </c>
      <c r="R38" s="484">
        <v>85</v>
      </c>
      <c r="S38" s="403">
        <v>91</v>
      </c>
      <c r="T38" s="403">
        <v>103</v>
      </c>
      <c r="U38" s="405">
        <v>103</v>
      </c>
      <c r="V38" s="484">
        <v>110</v>
      </c>
      <c r="W38" s="476">
        <v>109</v>
      </c>
      <c r="X38" s="411">
        <v>108</v>
      </c>
      <c r="Y38" s="488">
        <v>90</v>
      </c>
      <c r="Z38" s="484">
        <v>87</v>
      </c>
      <c r="AA38" s="476">
        <v>97</v>
      </c>
      <c r="AB38" s="411">
        <v>123</v>
      </c>
      <c r="AC38" s="488">
        <v>130</v>
      </c>
      <c r="AD38" s="50"/>
      <c r="AE38" s="402">
        <v>410</v>
      </c>
      <c r="AF38" s="409">
        <v>449</v>
      </c>
      <c r="AG38" s="409">
        <v>346</v>
      </c>
      <c r="AH38" s="409">
        <v>285</v>
      </c>
      <c r="AI38" s="409">
        <v>382</v>
      </c>
      <c r="AJ38" s="409">
        <v>417</v>
      </c>
      <c r="AK38" s="409"/>
      <c r="AL38" s="409">
        <f t="shared" ref="AL38:AL42" si="3">+Z38+AA38+AB38+AC38</f>
        <v>437</v>
      </c>
    </row>
    <row r="39" spans="1:38" x14ac:dyDescent="0.15">
      <c r="A39" s="306" t="s">
        <v>14</v>
      </c>
      <c r="B39" s="484">
        <v>-2</v>
      </c>
      <c r="C39" s="403">
        <v>0</v>
      </c>
      <c r="D39" s="403">
        <v>-1</v>
      </c>
      <c r="E39" s="488">
        <v>0</v>
      </c>
      <c r="F39" s="476">
        <v>0</v>
      </c>
      <c r="G39" s="403">
        <v>0</v>
      </c>
      <c r="H39" s="403">
        <v>-2</v>
      </c>
      <c r="I39" s="405">
        <v>-1</v>
      </c>
      <c r="J39" s="402">
        <v>-1</v>
      </c>
      <c r="K39" s="403">
        <v>-1</v>
      </c>
      <c r="L39" s="403">
        <v>-1</v>
      </c>
      <c r="M39" s="405">
        <v>0</v>
      </c>
      <c r="N39" s="484">
        <v>-1</v>
      </c>
      <c r="O39" s="403">
        <v>0</v>
      </c>
      <c r="P39" s="403">
        <v>0</v>
      </c>
      <c r="Q39" s="405">
        <v>-1</v>
      </c>
      <c r="R39" s="484">
        <v>0</v>
      </c>
      <c r="S39" s="403">
        <v>-1</v>
      </c>
      <c r="T39" s="403">
        <v>-1</v>
      </c>
      <c r="U39" s="405">
        <v>0</v>
      </c>
      <c r="V39" s="484">
        <v>-1</v>
      </c>
      <c r="W39" s="476">
        <v>-1</v>
      </c>
      <c r="X39" s="411">
        <v>0</v>
      </c>
      <c r="Y39" s="488">
        <v>-1</v>
      </c>
      <c r="Z39" s="484">
        <v>-1</v>
      </c>
      <c r="AA39" s="476">
        <v>0</v>
      </c>
      <c r="AB39" s="411">
        <v>0</v>
      </c>
      <c r="AC39" s="488">
        <v>0</v>
      </c>
      <c r="AD39" s="50"/>
      <c r="AE39" s="402">
        <v>-3</v>
      </c>
      <c r="AF39" s="409">
        <v>-3</v>
      </c>
      <c r="AG39" s="409">
        <v>-3</v>
      </c>
      <c r="AH39" s="409">
        <v>-2</v>
      </c>
      <c r="AI39" s="409">
        <v>-2</v>
      </c>
      <c r="AJ39" s="409">
        <v>-3</v>
      </c>
      <c r="AK39" s="409"/>
      <c r="AL39" s="409">
        <f t="shared" si="3"/>
        <v>-1</v>
      </c>
    </row>
    <row r="40" spans="1:38" x14ac:dyDescent="0.15">
      <c r="A40" s="306" t="s">
        <v>15</v>
      </c>
      <c r="B40" s="484">
        <v>3</v>
      </c>
      <c r="C40" s="403">
        <v>1</v>
      </c>
      <c r="D40" s="403">
        <v>-1</v>
      </c>
      <c r="E40" s="488">
        <v>1</v>
      </c>
      <c r="F40" s="476">
        <v>0</v>
      </c>
      <c r="G40" s="403">
        <v>-1</v>
      </c>
      <c r="H40" s="403">
        <v>0</v>
      </c>
      <c r="I40" s="405">
        <v>-7</v>
      </c>
      <c r="J40" s="402">
        <v>0</v>
      </c>
      <c r="K40" s="403">
        <v>-1</v>
      </c>
      <c r="L40" s="403">
        <v>1</v>
      </c>
      <c r="M40" s="405">
        <v>-15</v>
      </c>
      <c r="N40" s="484">
        <v>-1</v>
      </c>
      <c r="O40" s="403">
        <v>5</v>
      </c>
      <c r="P40" s="403">
        <v>-2</v>
      </c>
      <c r="Q40" s="405">
        <v>-18</v>
      </c>
      <c r="R40" s="484">
        <v>-7</v>
      </c>
      <c r="S40" s="403">
        <v>-12</v>
      </c>
      <c r="T40" s="403">
        <v>-6</v>
      </c>
      <c r="U40" s="405">
        <v>-6</v>
      </c>
      <c r="V40" s="484">
        <v>0</v>
      </c>
      <c r="W40" s="476">
        <v>-1</v>
      </c>
      <c r="X40" s="411">
        <v>-4</v>
      </c>
      <c r="Y40" s="488">
        <v>-4</v>
      </c>
      <c r="Z40" s="484">
        <v>0</v>
      </c>
      <c r="AA40" s="476">
        <v>0</v>
      </c>
      <c r="AB40" s="411">
        <v>0</v>
      </c>
      <c r="AC40" s="488">
        <v>-1</v>
      </c>
      <c r="AD40" s="50"/>
      <c r="AE40" s="402">
        <v>4</v>
      </c>
      <c r="AF40" s="409">
        <v>-8</v>
      </c>
      <c r="AG40" s="409">
        <v>-15</v>
      </c>
      <c r="AH40" s="409">
        <v>-16</v>
      </c>
      <c r="AI40" s="409">
        <v>-31</v>
      </c>
      <c r="AJ40" s="409">
        <v>-9</v>
      </c>
      <c r="AK40" s="409"/>
      <c r="AL40" s="409">
        <f t="shared" si="3"/>
        <v>-1</v>
      </c>
    </row>
    <row r="41" spans="1:38" s="271" customFormat="1" x14ac:dyDescent="0.15">
      <c r="A41" s="306" t="s">
        <v>216</v>
      </c>
      <c r="B41" s="484">
        <v>0</v>
      </c>
      <c r="C41" s="403">
        <v>0</v>
      </c>
      <c r="D41" s="403">
        <v>0</v>
      </c>
      <c r="E41" s="488">
        <v>0</v>
      </c>
      <c r="F41" s="476">
        <v>0</v>
      </c>
      <c r="G41" s="403">
        <v>0</v>
      </c>
      <c r="H41" s="403">
        <v>0</v>
      </c>
      <c r="I41" s="405">
        <v>0</v>
      </c>
      <c r="J41" s="402">
        <v>0</v>
      </c>
      <c r="K41" s="403">
        <v>0</v>
      </c>
      <c r="L41" s="403">
        <v>0</v>
      </c>
      <c r="M41" s="405">
        <v>-1</v>
      </c>
      <c r="N41" s="484">
        <v>0</v>
      </c>
      <c r="O41" s="403">
        <v>-1</v>
      </c>
      <c r="P41" s="403">
        <v>0</v>
      </c>
      <c r="Q41" s="405">
        <v>-1</v>
      </c>
      <c r="R41" s="484">
        <v>-1</v>
      </c>
      <c r="S41" s="678" t="s">
        <v>112</v>
      </c>
      <c r="T41" s="403">
        <v>-1</v>
      </c>
      <c r="U41" s="405">
        <v>-1</v>
      </c>
      <c r="V41" s="484">
        <v>-1</v>
      </c>
      <c r="W41" s="476">
        <v>0</v>
      </c>
      <c r="X41" s="411">
        <v>-1</v>
      </c>
      <c r="Y41" s="488">
        <v>-1</v>
      </c>
      <c r="Z41" s="484">
        <v>-1</v>
      </c>
      <c r="AA41" s="476">
        <v>-2</v>
      </c>
      <c r="AB41" s="411">
        <v>0</v>
      </c>
      <c r="AC41" s="488">
        <v>-1</v>
      </c>
      <c r="AD41" s="50"/>
      <c r="AE41" s="402">
        <v>0</v>
      </c>
      <c r="AF41" s="409">
        <v>0</v>
      </c>
      <c r="AG41" s="409">
        <v>-1</v>
      </c>
      <c r="AH41" s="409">
        <v>-2</v>
      </c>
      <c r="AI41" s="409">
        <v>-3</v>
      </c>
      <c r="AJ41" s="409">
        <v>-3</v>
      </c>
      <c r="AK41" s="409"/>
      <c r="AL41" s="409">
        <f t="shared" si="3"/>
        <v>-4</v>
      </c>
    </row>
    <row r="42" spans="1:38" x14ac:dyDescent="0.15">
      <c r="A42" s="889" t="s">
        <v>152</v>
      </c>
      <c r="B42" s="408">
        <v>-1</v>
      </c>
      <c r="C42" s="407">
        <v>0</v>
      </c>
      <c r="D42" s="407">
        <v>0</v>
      </c>
      <c r="E42" s="490">
        <v>0</v>
      </c>
      <c r="F42" s="479">
        <v>0</v>
      </c>
      <c r="G42" s="407">
        <v>0</v>
      </c>
      <c r="H42" s="407">
        <v>0</v>
      </c>
      <c r="I42" s="404">
        <v>0</v>
      </c>
      <c r="J42" s="406">
        <v>0</v>
      </c>
      <c r="K42" s="407">
        <v>0</v>
      </c>
      <c r="L42" s="407">
        <v>0</v>
      </c>
      <c r="M42" s="404">
        <v>-1</v>
      </c>
      <c r="N42" s="408">
        <v>-1</v>
      </c>
      <c r="O42" s="407">
        <v>-3</v>
      </c>
      <c r="P42" s="407">
        <v>-2</v>
      </c>
      <c r="Q42" s="404">
        <v>-6</v>
      </c>
      <c r="R42" s="408">
        <v>-5</v>
      </c>
      <c r="S42" s="407">
        <v>-1</v>
      </c>
      <c r="T42" s="407">
        <v>-1</v>
      </c>
      <c r="U42" s="404">
        <v>-3</v>
      </c>
      <c r="V42" s="408">
        <v>-1</v>
      </c>
      <c r="W42" s="479">
        <v>-2</v>
      </c>
      <c r="X42" s="744">
        <v>-2</v>
      </c>
      <c r="Y42" s="490">
        <v>-1</v>
      </c>
      <c r="Z42" s="408">
        <v>0</v>
      </c>
      <c r="AA42" s="479">
        <v>0</v>
      </c>
      <c r="AB42" s="744">
        <v>14</v>
      </c>
      <c r="AC42" s="490">
        <v>13</v>
      </c>
      <c r="AD42" s="50"/>
      <c r="AE42" s="406">
        <v>-1</v>
      </c>
      <c r="AF42" s="410">
        <v>0</v>
      </c>
      <c r="AG42" s="410">
        <v>-1</v>
      </c>
      <c r="AH42" s="410">
        <v>-12</v>
      </c>
      <c r="AI42" s="410">
        <v>-10</v>
      </c>
      <c r="AJ42" s="410">
        <v>-6</v>
      </c>
      <c r="AK42" s="410"/>
      <c r="AL42" s="410">
        <f t="shared" si="3"/>
        <v>27</v>
      </c>
    </row>
    <row r="43" spans="1:38" x14ac:dyDescent="0.15">
      <c r="A43" s="366" t="s">
        <v>205</v>
      </c>
      <c r="B43" s="484">
        <v>82</v>
      </c>
      <c r="C43" s="403">
        <v>97</v>
      </c>
      <c r="D43" s="403">
        <v>113</v>
      </c>
      <c r="E43" s="488">
        <v>118</v>
      </c>
      <c r="F43" s="476">
        <v>123</v>
      </c>
      <c r="G43" s="403">
        <v>125</v>
      </c>
      <c r="H43" s="403">
        <v>118</v>
      </c>
      <c r="I43" s="405">
        <v>94</v>
      </c>
      <c r="J43" s="402">
        <v>82</v>
      </c>
      <c r="K43" s="403">
        <v>90</v>
      </c>
      <c r="L43" s="403">
        <v>107</v>
      </c>
      <c r="M43" s="405">
        <v>87</v>
      </c>
      <c r="N43" s="484">
        <v>73</v>
      </c>
      <c r="O43" s="403">
        <v>67</v>
      </c>
      <c r="P43" s="403">
        <v>85</v>
      </c>
      <c r="Q43" s="405">
        <v>92</v>
      </c>
      <c r="R43" s="484">
        <v>98</v>
      </c>
      <c r="S43" s="403">
        <v>105</v>
      </c>
      <c r="T43" s="403">
        <v>112</v>
      </c>
      <c r="U43" s="405">
        <v>113</v>
      </c>
      <c r="V43" s="484">
        <v>113</v>
      </c>
      <c r="W43" s="476">
        <v>113</v>
      </c>
      <c r="X43" s="411">
        <v>115</v>
      </c>
      <c r="Y43" s="488">
        <v>97</v>
      </c>
      <c r="Z43" s="484">
        <v>89</v>
      </c>
      <c r="AA43" s="476">
        <v>99</v>
      </c>
      <c r="AB43" s="411">
        <v>109</v>
      </c>
      <c r="AC43" s="488">
        <v>119</v>
      </c>
      <c r="AD43" s="50"/>
      <c r="AE43" s="402">
        <v>410</v>
      </c>
      <c r="AF43" s="409">
        <v>460</v>
      </c>
      <c r="AG43" s="409">
        <v>366</v>
      </c>
      <c r="AH43" s="409">
        <v>317</v>
      </c>
      <c r="AI43" s="409">
        <v>428</v>
      </c>
      <c r="AJ43" s="409">
        <v>438</v>
      </c>
      <c r="AK43" s="409"/>
      <c r="AL43" s="409">
        <f>+Z43+AA43+AB43+AC43</f>
        <v>416</v>
      </c>
    </row>
    <row r="44" spans="1:38" ht="6" customHeight="1" x14ac:dyDescent="0.15">
      <c r="A44" s="366"/>
      <c r="B44" s="355"/>
      <c r="C44" s="388"/>
      <c r="D44" s="388"/>
      <c r="E44" s="487"/>
      <c r="F44" s="477"/>
      <c r="G44" s="388"/>
      <c r="H44" s="388"/>
      <c r="I44" s="386"/>
      <c r="J44" s="40"/>
      <c r="K44" s="388"/>
      <c r="L44" s="388"/>
      <c r="M44" s="386"/>
      <c r="N44" s="355"/>
      <c r="O44" s="388"/>
      <c r="P44" s="388"/>
      <c r="Q44" s="386"/>
      <c r="R44" s="355"/>
      <c r="S44" s="388"/>
      <c r="T44" s="388"/>
      <c r="U44" s="386"/>
      <c r="V44" s="355"/>
      <c r="W44" s="477"/>
      <c r="X44" s="178"/>
      <c r="Y44" s="487"/>
      <c r="Z44" s="355"/>
      <c r="AA44" s="477"/>
      <c r="AB44" s="178"/>
      <c r="AC44" s="487"/>
      <c r="AD44" s="271"/>
      <c r="AE44" s="40"/>
      <c r="AF44" s="380"/>
      <c r="AG44" s="380"/>
      <c r="AH44" s="380"/>
      <c r="AI44" s="380"/>
      <c r="AJ44" s="380"/>
      <c r="AK44" s="380"/>
      <c r="AL44" s="380"/>
    </row>
    <row r="45" spans="1:38" x14ac:dyDescent="0.15">
      <c r="A45" s="367" t="s">
        <v>182</v>
      </c>
      <c r="B45" s="481">
        <v>0.3037037037037037</v>
      </c>
      <c r="C45" s="387">
        <v>0.3475177304964539</v>
      </c>
      <c r="D45" s="387">
        <v>0.37373737373737376</v>
      </c>
      <c r="E45" s="486">
        <v>0.40202702702702703</v>
      </c>
      <c r="F45" s="475">
        <v>0.3867924528301887</v>
      </c>
      <c r="G45" s="387">
        <v>0.38390092879256965</v>
      </c>
      <c r="H45" s="387">
        <v>0.36825396825396828</v>
      </c>
      <c r="I45" s="385">
        <v>0.33076923076923076</v>
      </c>
      <c r="J45" s="383">
        <v>0.29562043795620441</v>
      </c>
      <c r="K45" s="387">
        <v>0.30240549828178692</v>
      </c>
      <c r="L45" s="387">
        <v>0.33860759493670883</v>
      </c>
      <c r="M45" s="385">
        <v>0.24390243902439024</v>
      </c>
      <c r="N45" s="481">
        <v>0.25089605734767023</v>
      </c>
      <c r="O45" s="387">
        <v>0.24199288256227758</v>
      </c>
      <c r="P45" s="387">
        <v>0.27835051546391754</v>
      </c>
      <c r="Q45" s="385">
        <v>0.22448979591836735</v>
      </c>
      <c r="R45" s="481">
        <v>0.28813559322033899</v>
      </c>
      <c r="S45" s="387">
        <v>0.28797468354430378</v>
      </c>
      <c r="T45" s="387">
        <v>0.30930930930930933</v>
      </c>
      <c r="U45" s="385">
        <v>0.31117824773413899</v>
      </c>
      <c r="V45" s="481">
        <v>0.34100000000000003</v>
      </c>
      <c r="W45" s="475">
        <v>0.33900000000000002</v>
      </c>
      <c r="X45" s="547">
        <v>0.33200000000000002</v>
      </c>
      <c r="Y45" s="486">
        <v>0.33200000000000002</v>
      </c>
      <c r="Z45" s="481">
        <v>0.318</v>
      </c>
      <c r="AA45" s="475">
        <v>0.32</v>
      </c>
      <c r="AB45" s="547">
        <v>0.38400000000000001</v>
      </c>
      <c r="AC45" s="486">
        <v>0.40200000000000002</v>
      </c>
      <c r="AD45" s="271"/>
      <c r="AE45" s="383">
        <v>0.35807860262008734</v>
      </c>
      <c r="AF45" s="379">
        <v>0.36924342105263158</v>
      </c>
      <c r="AG45" s="379">
        <v>0.29623287671232879</v>
      </c>
      <c r="AH45" s="379">
        <v>0.24890829694323144</v>
      </c>
      <c r="AI45" s="379">
        <v>0.29960784313725491</v>
      </c>
      <c r="AJ45" s="379">
        <v>0.33600000000000002</v>
      </c>
      <c r="AK45" s="379"/>
      <c r="AL45" s="379">
        <v>0.35799999999999998</v>
      </c>
    </row>
    <row r="46" spans="1:38" x14ac:dyDescent="0.15">
      <c r="A46" s="367" t="s">
        <v>183</v>
      </c>
      <c r="B46" s="481">
        <v>0.3037037037037037</v>
      </c>
      <c r="C46" s="387">
        <v>0.34397163120567376</v>
      </c>
      <c r="D46" s="387">
        <v>0.38047138047138046</v>
      </c>
      <c r="E46" s="486">
        <v>0.39864864864864863</v>
      </c>
      <c r="F46" s="475">
        <v>0.3867924528301887</v>
      </c>
      <c r="G46" s="387">
        <v>0.38699690402476783</v>
      </c>
      <c r="H46" s="387">
        <v>0.3746031746031746</v>
      </c>
      <c r="I46" s="385">
        <v>0.36153846153846153</v>
      </c>
      <c r="J46" s="383">
        <v>0.29927007299270075</v>
      </c>
      <c r="K46" s="387">
        <v>0.30927835051546393</v>
      </c>
      <c r="L46" s="387">
        <v>0.33860759493670883</v>
      </c>
      <c r="M46" s="385">
        <v>0.30313588850174217</v>
      </c>
      <c r="N46" s="481">
        <v>0.26164874551971329</v>
      </c>
      <c r="O46" s="387">
        <v>0.23843416370106763</v>
      </c>
      <c r="P46" s="387">
        <v>0.29209621993127149</v>
      </c>
      <c r="Q46" s="385">
        <v>0.31292517006802723</v>
      </c>
      <c r="R46" s="481">
        <v>0.33220338983050846</v>
      </c>
      <c r="S46" s="387">
        <v>0.33227848101265822</v>
      </c>
      <c r="T46" s="387">
        <v>0.33633633633633636</v>
      </c>
      <c r="U46" s="385">
        <v>0.34138972809667673</v>
      </c>
      <c r="V46" s="481">
        <v>0.35</v>
      </c>
      <c r="W46" s="475">
        <v>0.35099999999999998</v>
      </c>
      <c r="X46" s="547">
        <v>0.35399999999999998</v>
      </c>
      <c r="Y46" s="486">
        <v>0.35799999999999998</v>
      </c>
      <c r="Z46" s="481">
        <v>0.32500000000000001</v>
      </c>
      <c r="AA46" s="475">
        <v>0.32700000000000001</v>
      </c>
      <c r="AB46" s="547">
        <v>0.34100000000000003</v>
      </c>
      <c r="AC46" s="486">
        <v>0.36799999999999999</v>
      </c>
      <c r="AD46" s="271"/>
      <c r="AE46" s="383">
        <v>0.35807860262008734</v>
      </c>
      <c r="AF46" s="379">
        <v>0.37828947368421051</v>
      </c>
      <c r="AG46" s="379">
        <v>0.31335616438356162</v>
      </c>
      <c r="AH46" s="379">
        <v>0.27685589519650655</v>
      </c>
      <c r="AI46" s="379">
        <v>0.33568627450980393</v>
      </c>
      <c r="AJ46" s="379">
        <v>0.35299999999999998</v>
      </c>
      <c r="AK46" s="379"/>
      <c r="AL46" s="379">
        <v>0.34100000000000003</v>
      </c>
    </row>
    <row r="47" spans="1:38" x14ac:dyDescent="0.15">
      <c r="A47" s="368"/>
      <c r="B47" s="355"/>
      <c r="C47" s="388"/>
      <c r="D47" s="388"/>
      <c r="E47" s="487"/>
      <c r="F47" s="477"/>
      <c r="G47" s="388"/>
      <c r="H47" s="388"/>
      <c r="I47" s="386"/>
      <c r="J47" s="40"/>
      <c r="K47" s="388"/>
      <c r="L47" s="388"/>
      <c r="M47" s="386"/>
      <c r="N47" s="355"/>
      <c r="O47" s="388"/>
      <c r="P47" s="388"/>
      <c r="Q47" s="386"/>
      <c r="R47" s="355"/>
      <c r="S47" s="388"/>
      <c r="T47" s="388"/>
      <c r="U47" s="386"/>
      <c r="V47" s="355"/>
      <c r="W47" s="477"/>
      <c r="X47" s="178"/>
      <c r="Y47" s="487"/>
      <c r="Z47" s="355"/>
      <c r="AA47" s="477"/>
      <c r="AB47" s="178"/>
      <c r="AC47" s="487"/>
      <c r="AD47" s="271"/>
      <c r="AE47" s="40"/>
      <c r="AF47" s="380"/>
      <c r="AG47" s="380"/>
      <c r="AH47" s="380"/>
      <c r="AI47" s="380"/>
      <c r="AJ47" s="380"/>
      <c r="AK47" s="380"/>
      <c r="AL47" s="380"/>
    </row>
    <row r="48" spans="1:38" x14ac:dyDescent="0.15">
      <c r="A48" s="366" t="s">
        <v>206</v>
      </c>
      <c r="B48" s="484">
        <v>24</v>
      </c>
      <c r="C48" s="403">
        <v>34</v>
      </c>
      <c r="D48" s="403">
        <v>52</v>
      </c>
      <c r="E48" s="488">
        <v>61</v>
      </c>
      <c r="F48" s="476">
        <v>58</v>
      </c>
      <c r="G48" s="403">
        <v>63</v>
      </c>
      <c r="H48" s="403">
        <v>57</v>
      </c>
      <c r="I48" s="405">
        <v>22</v>
      </c>
      <c r="J48" s="402">
        <v>18</v>
      </c>
      <c r="K48" s="403">
        <v>26</v>
      </c>
      <c r="L48" s="403">
        <v>43</v>
      </c>
      <c r="M48" s="405">
        <v>2</v>
      </c>
      <c r="N48" s="484">
        <v>7</v>
      </c>
      <c r="O48" s="403">
        <v>9</v>
      </c>
      <c r="P48" s="403">
        <v>21</v>
      </c>
      <c r="Q48" s="405">
        <v>2</v>
      </c>
      <c r="R48" s="484">
        <v>12</v>
      </c>
      <c r="S48" s="403">
        <v>29</v>
      </c>
      <c r="T48" s="403">
        <v>38</v>
      </c>
      <c r="U48" s="405">
        <v>41</v>
      </c>
      <c r="V48" s="484">
        <v>52</v>
      </c>
      <c r="W48" s="476">
        <v>53</v>
      </c>
      <c r="X48" s="411">
        <v>56</v>
      </c>
      <c r="Y48" s="488">
        <v>103</v>
      </c>
      <c r="Z48" s="484">
        <v>39</v>
      </c>
      <c r="AA48" s="476">
        <v>52</v>
      </c>
      <c r="AB48" s="411">
        <v>85</v>
      </c>
      <c r="AC48" s="488">
        <v>92</v>
      </c>
      <c r="AD48" s="50"/>
      <c r="AE48" s="402">
        <v>171</v>
      </c>
      <c r="AF48" s="409">
        <v>200</v>
      </c>
      <c r="AG48" s="409">
        <v>89</v>
      </c>
      <c r="AH48" s="409">
        <v>39</v>
      </c>
      <c r="AI48" s="409">
        <v>120</v>
      </c>
      <c r="AJ48" s="409">
        <v>264</v>
      </c>
      <c r="AK48" s="409"/>
      <c r="AL48" s="409">
        <f t="shared" ref="AL48:AL52" si="4">+Z48+AA48+AB48+AC48</f>
        <v>268</v>
      </c>
    </row>
    <row r="49" spans="1:38" x14ac:dyDescent="0.15">
      <c r="A49" s="306" t="s">
        <v>14</v>
      </c>
      <c r="B49" s="484">
        <v>-18</v>
      </c>
      <c r="C49" s="403">
        <v>-18</v>
      </c>
      <c r="D49" s="403">
        <v>-14</v>
      </c>
      <c r="E49" s="488">
        <v>-15</v>
      </c>
      <c r="F49" s="476">
        <v>-16</v>
      </c>
      <c r="G49" s="403">
        <v>-20</v>
      </c>
      <c r="H49" s="403">
        <v>-17</v>
      </c>
      <c r="I49" s="405">
        <v>-16</v>
      </c>
      <c r="J49" s="402">
        <v>-15</v>
      </c>
      <c r="K49" s="403">
        <v>-15</v>
      </c>
      <c r="L49" s="403">
        <v>-15</v>
      </c>
      <c r="M49" s="405">
        <v>-15</v>
      </c>
      <c r="N49" s="484">
        <v>-15</v>
      </c>
      <c r="O49" s="403">
        <v>-15</v>
      </c>
      <c r="P49" s="403">
        <v>-14</v>
      </c>
      <c r="Q49" s="405">
        <v>-15</v>
      </c>
      <c r="R49" s="484">
        <v>-15</v>
      </c>
      <c r="S49" s="403">
        <v>-16</v>
      </c>
      <c r="T49" s="403">
        <v>-15</v>
      </c>
      <c r="U49" s="405">
        <v>-12</v>
      </c>
      <c r="V49" s="484">
        <v>-14</v>
      </c>
      <c r="W49" s="476">
        <v>-12</v>
      </c>
      <c r="X49" s="411">
        <v>-12</v>
      </c>
      <c r="Y49" s="488">
        <v>-12</v>
      </c>
      <c r="Z49" s="484">
        <v>-12</v>
      </c>
      <c r="AA49" s="476">
        <v>-8</v>
      </c>
      <c r="AB49" s="411">
        <v>0</v>
      </c>
      <c r="AC49" s="488">
        <v>1</v>
      </c>
      <c r="AD49" s="50"/>
      <c r="AE49" s="402">
        <v>-65</v>
      </c>
      <c r="AF49" s="409">
        <v>-69</v>
      </c>
      <c r="AG49" s="409">
        <v>-60</v>
      </c>
      <c r="AH49" s="409">
        <v>-59</v>
      </c>
      <c r="AI49" s="409">
        <v>-58</v>
      </c>
      <c r="AJ49" s="409">
        <v>-50</v>
      </c>
      <c r="AK49" s="409"/>
      <c r="AL49" s="409">
        <f t="shared" si="4"/>
        <v>-19</v>
      </c>
    </row>
    <row r="50" spans="1:38" x14ac:dyDescent="0.15">
      <c r="A50" s="306" t="s">
        <v>15</v>
      </c>
      <c r="B50" s="484">
        <v>3</v>
      </c>
      <c r="C50" s="403">
        <v>1</v>
      </c>
      <c r="D50" s="403">
        <v>-1</v>
      </c>
      <c r="E50" s="488">
        <v>1</v>
      </c>
      <c r="F50" s="476">
        <v>0</v>
      </c>
      <c r="G50" s="403">
        <v>-1</v>
      </c>
      <c r="H50" s="403">
        <v>0</v>
      </c>
      <c r="I50" s="405">
        <v>-8</v>
      </c>
      <c r="J50" s="402">
        <v>0</v>
      </c>
      <c r="K50" s="403">
        <v>0</v>
      </c>
      <c r="L50" s="403">
        <v>0</v>
      </c>
      <c r="M50" s="405">
        <v>-19</v>
      </c>
      <c r="N50" s="484">
        <v>-1</v>
      </c>
      <c r="O50" s="403">
        <v>5</v>
      </c>
      <c r="P50" s="403">
        <v>-2</v>
      </c>
      <c r="Q50" s="405">
        <v>-18</v>
      </c>
      <c r="R50" s="484">
        <v>-15</v>
      </c>
      <c r="S50" s="403">
        <v>-9</v>
      </c>
      <c r="T50" s="403">
        <v>-7</v>
      </c>
      <c r="U50" s="405">
        <v>-6</v>
      </c>
      <c r="V50" s="484">
        <v>0</v>
      </c>
      <c r="W50" s="476">
        <v>-1</v>
      </c>
      <c r="X50" s="411">
        <v>-4</v>
      </c>
      <c r="Y50" s="488">
        <v>-4</v>
      </c>
      <c r="Z50" s="484">
        <v>-1</v>
      </c>
      <c r="AA50" s="476">
        <v>0</v>
      </c>
      <c r="AB50" s="411">
        <v>0</v>
      </c>
      <c r="AC50" s="488">
        <v>0</v>
      </c>
      <c r="AD50" s="50"/>
      <c r="AE50" s="402">
        <v>4</v>
      </c>
      <c r="AF50" s="409">
        <v>-9</v>
      </c>
      <c r="AG50" s="409">
        <v>-19</v>
      </c>
      <c r="AH50" s="409">
        <v>-16</v>
      </c>
      <c r="AI50" s="409">
        <v>-37</v>
      </c>
      <c r="AJ50" s="409">
        <v>-9</v>
      </c>
      <c r="AK50" s="409"/>
      <c r="AL50" s="409">
        <f t="shared" si="4"/>
        <v>-1</v>
      </c>
    </row>
    <row r="51" spans="1:38" s="271" customFormat="1" x14ac:dyDescent="0.15">
      <c r="A51" s="306" t="s">
        <v>216</v>
      </c>
      <c r="B51" s="484">
        <v>-2</v>
      </c>
      <c r="C51" s="403">
        <v>-2</v>
      </c>
      <c r="D51" s="403">
        <v>-2</v>
      </c>
      <c r="E51" s="488">
        <v>1</v>
      </c>
      <c r="F51" s="476">
        <v>-1</v>
      </c>
      <c r="G51" s="403">
        <v>-2</v>
      </c>
      <c r="H51" s="403">
        <v>-1</v>
      </c>
      <c r="I51" s="405">
        <v>-2</v>
      </c>
      <c r="J51" s="402">
        <v>-2</v>
      </c>
      <c r="K51" s="403">
        <v>-3</v>
      </c>
      <c r="L51" s="403">
        <v>-2</v>
      </c>
      <c r="M51" s="405">
        <v>-4</v>
      </c>
      <c r="N51" s="484">
        <v>-4</v>
      </c>
      <c r="O51" s="403">
        <v>-4</v>
      </c>
      <c r="P51" s="403">
        <v>-4</v>
      </c>
      <c r="Q51" s="405">
        <v>-7</v>
      </c>
      <c r="R51" s="484">
        <v>-6</v>
      </c>
      <c r="S51" s="403">
        <v>-8</v>
      </c>
      <c r="T51" s="403">
        <v>-8</v>
      </c>
      <c r="U51" s="405">
        <v>-7</v>
      </c>
      <c r="V51" s="484">
        <v>-7</v>
      </c>
      <c r="W51" s="476">
        <v>-7</v>
      </c>
      <c r="X51" s="411">
        <v>-6</v>
      </c>
      <c r="Y51" s="488">
        <v>-11</v>
      </c>
      <c r="Z51" s="484">
        <v>-7</v>
      </c>
      <c r="AA51" s="476">
        <v>-6</v>
      </c>
      <c r="AB51" s="411">
        <v>-4</v>
      </c>
      <c r="AC51" s="488">
        <v>-6</v>
      </c>
      <c r="AD51" s="50"/>
      <c r="AE51" s="402">
        <v>-5</v>
      </c>
      <c r="AF51" s="409">
        <v>-6</v>
      </c>
      <c r="AG51" s="409">
        <v>-11</v>
      </c>
      <c r="AH51" s="409">
        <v>-19</v>
      </c>
      <c r="AI51" s="409">
        <v>-29</v>
      </c>
      <c r="AJ51" s="409">
        <v>-31</v>
      </c>
      <c r="AK51" s="409"/>
      <c r="AL51" s="409">
        <f t="shared" si="4"/>
        <v>-23</v>
      </c>
    </row>
    <row r="52" spans="1:38" x14ac:dyDescent="0.15">
      <c r="A52" s="889" t="s">
        <v>152</v>
      </c>
      <c r="B52" s="408">
        <v>-1</v>
      </c>
      <c r="C52" s="407">
        <v>0</v>
      </c>
      <c r="D52" s="407">
        <v>0</v>
      </c>
      <c r="E52" s="490">
        <v>0</v>
      </c>
      <c r="F52" s="479">
        <v>0</v>
      </c>
      <c r="G52" s="407">
        <v>0</v>
      </c>
      <c r="H52" s="407">
        <v>1</v>
      </c>
      <c r="I52" s="404">
        <v>-1</v>
      </c>
      <c r="J52" s="406">
        <v>0</v>
      </c>
      <c r="K52" s="407">
        <v>-1</v>
      </c>
      <c r="L52" s="407">
        <v>2</v>
      </c>
      <c r="M52" s="404">
        <v>-1</v>
      </c>
      <c r="N52" s="408">
        <v>-1</v>
      </c>
      <c r="O52" s="407">
        <v>-3</v>
      </c>
      <c r="P52" s="407">
        <v>-2</v>
      </c>
      <c r="Q52" s="404">
        <v>-6</v>
      </c>
      <c r="R52" s="408">
        <v>-5</v>
      </c>
      <c r="S52" s="407">
        <v>-1</v>
      </c>
      <c r="T52" s="407">
        <v>-1</v>
      </c>
      <c r="U52" s="404">
        <v>-3</v>
      </c>
      <c r="V52" s="408">
        <v>-1</v>
      </c>
      <c r="W52" s="479">
        <v>-2</v>
      </c>
      <c r="X52" s="744">
        <v>-2</v>
      </c>
      <c r="Y52" s="490">
        <v>66</v>
      </c>
      <c r="Z52" s="408">
        <v>0</v>
      </c>
      <c r="AA52" s="479">
        <v>-3</v>
      </c>
      <c r="AB52" s="744">
        <v>11</v>
      </c>
      <c r="AC52" s="490">
        <v>9</v>
      </c>
      <c r="AD52" s="50"/>
      <c r="AE52" s="406">
        <v>-1</v>
      </c>
      <c r="AF52" s="410">
        <v>0</v>
      </c>
      <c r="AG52" s="410">
        <v>0</v>
      </c>
      <c r="AH52" s="410">
        <v>-12</v>
      </c>
      <c r="AI52" s="410">
        <v>-10</v>
      </c>
      <c r="AJ52" s="410">
        <v>61</v>
      </c>
      <c r="AK52" s="410"/>
      <c r="AL52" s="410">
        <f t="shared" si="4"/>
        <v>17</v>
      </c>
    </row>
    <row r="53" spans="1:38" x14ac:dyDescent="0.15">
      <c r="A53" s="366" t="s">
        <v>207</v>
      </c>
      <c r="B53" s="484">
        <v>42</v>
      </c>
      <c r="C53" s="403">
        <v>53</v>
      </c>
      <c r="D53" s="403">
        <v>69</v>
      </c>
      <c r="E53" s="488">
        <v>74</v>
      </c>
      <c r="F53" s="476">
        <v>75</v>
      </c>
      <c r="G53" s="403">
        <v>86</v>
      </c>
      <c r="H53" s="403">
        <v>74</v>
      </c>
      <c r="I53" s="405">
        <v>49</v>
      </c>
      <c r="J53" s="402">
        <v>35</v>
      </c>
      <c r="K53" s="403">
        <v>45</v>
      </c>
      <c r="L53" s="403">
        <v>58</v>
      </c>
      <c r="M53" s="405">
        <v>41</v>
      </c>
      <c r="N53" s="484">
        <v>28</v>
      </c>
      <c r="O53" s="403">
        <v>26</v>
      </c>
      <c r="P53" s="403">
        <v>43</v>
      </c>
      <c r="Q53" s="405">
        <v>48</v>
      </c>
      <c r="R53" s="484">
        <v>53</v>
      </c>
      <c r="S53" s="403">
        <v>63</v>
      </c>
      <c r="T53" s="403">
        <v>69</v>
      </c>
      <c r="U53" s="405">
        <v>69</v>
      </c>
      <c r="V53" s="484">
        <v>74</v>
      </c>
      <c r="W53" s="476">
        <v>75</v>
      </c>
      <c r="X53" s="411">
        <v>80</v>
      </c>
      <c r="Y53" s="488">
        <v>64</v>
      </c>
      <c r="Z53" s="484">
        <v>59</v>
      </c>
      <c r="AA53" s="476">
        <v>69</v>
      </c>
      <c r="AB53" s="411">
        <v>78</v>
      </c>
      <c r="AC53" s="488">
        <v>88</v>
      </c>
      <c r="AD53" s="50"/>
      <c r="AE53" s="402">
        <v>238</v>
      </c>
      <c r="AF53" s="409">
        <v>284</v>
      </c>
      <c r="AG53" s="409">
        <v>179</v>
      </c>
      <c r="AH53" s="409">
        <v>145</v>
      </c>
      <c r="AI53" s="409">
        <v>254</v>
      </c>
      <c r="AJ53" s="409">
        <v>293</v>
      </c>
      <c r="AK53" s="409"/>
      <c r="AL53" s="409">
        <f>+Z53+AA53+AB53+AC53</f>
        <v>294</v>
      </c>
    </row>
    <row r="54" spans="1:38" ht="6" customHeight="1" x14ac:dyDescent="0.15">
      <c r="A54" s="366"/>
      <c r="B54" s="355"/>
      <c r="C54" s="388"/>
      <c r="D54" s="388"/>
      <c r="E54" s="487"/>
      <c r="F54" s="477"/>
      <c r="G54" s="388"/>
      <c r="H54" s="388"/>
      <c r="I54" s="386"/>
      <c r="J54" s="40"/>
      <c r="K54" s="388"/>
      <c r="L54" s="388"/>
      <c r="M54" s="386"/>
      <c r="N54" s="355"/>
      <c r="O54" s="388"/>
      <c r="P54" s="388"/>
      <c r="Q54" s="386"/>
      <c r="R54" s="355"/>
      <c r="S54" s="388"/>
      <c r="T54" s="388"/>
      <c r="U54" s="386"/>
      <c r="V54" s="355"/>
      <c r="W54" s="477"/>
      <c r="X54" s="178"/>
      <c r="Y54" s="487"/>
      <c r="Z54" s="355"/>
      <c r="AA54" s="477"/>
      <c r="AB54" s="178"/>
      <c r="AC54" s="487"/>
      <c r="AD54" s="271"/>
      <c r="AE54" s="40"/>
      <c r="AF54" s="380"/>
      <c r="AG54" s="380"/>
      <c r="AH54" s="380"/>
      <c r="AI54" s="380"/>
      <c r="AJ54" s="380"/>
      <c r="AK54" s="380"/>
      <c r="AL54" s="380"/>
    </row>
    <row r="55" spans="1:38" x14ac:dyDescent="0.15">
      <c r="A55" s="367" t="s">
        <v>184</v>
      </c>
      <c r="B55" s="481">
        <v>8.8888888888888892E-2</v>
      </c>
      <c r="C55" s="387">
        <v>0.12056737588652482</v>
      </c>
      <c r="D55" s="387">
        <v>0.17508417508417509</v>
      </c>
      <c r="E55" s="486">
        <v>0.20608108108108109</v>
      </c>
      <c r="F55" s="475">
        <v>0.18238993710691823</v>
      </c>
      <c r="G55" s="387">
        <v>0.19504643962848298</v>
      </c>
      <c r="H55" s="387">
        <v>0.18095238095238095</v>
      </c>
      <c r="I55" s="385">
        <v>8.461538461538462E-2</v>
      </c>
      <c r="J55" s="383">
        <v>6.569343065693431E-2</v>
      </c>
      <c r="K55" s="387">
        <v>8.9347079037800689E-2</v>
      </c>
      <c r="L55" s="387">
        <v>0.13607594936708861</v>
      </c>
      <c r="M55" s="385">
        <v>6.9686411149825784E-3</v>
      </c>
      <c r="N55" s="481">
        <v>2.5089605734767026E-2</v>
      </c>
      <c r="O55" s="387">
        <v>3.2028469750889681E-2</v>
      </c>
      <c r="P55" s="387">
        <v>7.2164948453608241E-2</v>
      </c>
      <c r="Q55" s="385">
        <v>6.8027210884353739E-3</v>
      </c>
      <c r="R55" s="481">
        <v>4.0677966101694912E-2</v>
      </c>
      <c r="S55" s="387">
        <v>9.1772151898734181E-2</v>
      </c>
      <c r="T55" s="387">
        <v>0.11411411411411411</v>
      </c>
      <c r="U55" s="385">
        <v>0.12386706948640483</v>
      </c>
      <c r="V55" s="481">
        <v>0.161</v>
      </c>
      <c r="W55" s="475">
        <v>0.16500000000000001</v>
      </c>
      <c r="X55" s="547">
        <v>0.17199999999999999</v>
      </c>
      <c r="Y55" s="486">
        <v>0.38</v>
      </c>
      <c r="Z55" s="481">
        <v>0.14199999999999999</v>
      </c>
      <c r="AA55" s="475">
        <v>0.17199999999999999</v>
      </c>
      <c r="AB55" s="547">
        <v>0.26600000000000001</v>
      </c>
      <c r="AC55" s="486">
        <v>0.28499999999999998</v>
      </c>
      <c r="AD55" s="271"/>
      <c r="AE55" s="383">
        <v>0.14934497816593886</v>
      </c>
      <c r="AF55" s="379">
        <v>0.16447368421052633</v>
      </c>
      <c r="AG55" s="379">
        <v>7.6198630136986301E-2</v>
      </c>
      <c r="AH55" s="379">
        <v>3.4061135371179038E-2</v>
      </c>
      <c r="AI55" s="379">
        <v>9.4117647058823528E-2</v>
      </c>
      <c r="AJ55" s="379">
        <v>0.21299999999999999</v>
      </c>
      <c r="AK55" s="379"/>
      <c r="AL55" s="379">
        <v>0.22</v>
      </c>
    </row>
    <row r="56" spans="1:38" x14ac:dyDescent="0.15">
      <c r="A56" s="369" t="s">
        <v>185</v>
      </c>
      <c r="B56" s="483">
        <v>0.15555555555555556</v>
      </c>
      <c r="C56" s="394">
        <v>0.18794326241134751</v>
      </c>
      <c r="D56" s="394">
        <v>0.23232323232323232</v>
      </c>
      <c r="E56" s="489">
        <v>0.25</v>
      </c>
      <c r="F56" s="478">
        <v>0.23584905660377359</v>
      </c>
      <c r="G56" s="394">
        <v>0.26625386996904027</v>
      </c>
      <c r="H56" s="394">
        <v>0.23492063492063492</v>
      </c>
      <c r="I56" s="395">
        <v>0.18846153846153846</v>
      </c>
      <c r="J56" s="393">
        <v>0.12773722627737227</v>
      </c>
      <c r="K56" s="394">
        <v>0.15463917525773196</v>
      </c>
      <c r="L56" s="394">
        <v>0.18354430379746836</v>
      </c>
      <c r="M56" s="395">
        <v>0.14285714285714285</v>
      </c>
      <c r="N56" s="483">
        <v>0.1003584229390681</v>
      </c>
      <c r="O56" s="394">
        <v>9.2526690391459068E-2</v>
      </c>
      <c r="P56" s="394">
        <v>0.14776632302405499</v>
      </c>
      <c r="Q56" s="395">
        <v>0.16326530612244897</v>
      </c>
      <c r="R56" s="483">
        <v>0.17966101694915254</v>
      </c>
      <c r="S56" s="394">
        <v>0.19936708860759494</v>
      </c>
      <c r="T56" s="394">
        <v>0.2072072072072072</v>
      </c>
      <c r="U56" s="395">
        <v>0.20845921450151059</v>
      </c>
      <c r="V56" s="483">
        <v>0.22900000000000001</v>
      </c>
      <c r="W56" s="478">
        <v>0.23300000000000001</v>
      </c>
      <c r="X56" s="743">
        <v>0.246</v>
      </c>
      <c r="Y56" s="489">
        <v>0.23599999999999999</v>
      </c>
      <c r="Z56" s="483">
        <v>0.215</v>
      </c>
      <c r="AA56" s="478">
        <v>0.22800000000000001</v>
      </c>
      <c r="AB56" s="743">
        <v>0.24399999999999999</v>
      </c>
      <c r="AC56" s="489">
        <v>0.27200000000000002</v>
      </c>
      <c r="AD56" s="271"/>
      <c r="AE56" s="393">
        <v>0.20786026200873362</v>
      </c>
      <c r="AF56" s="396">
        <v>0.23355263157894737</v>
      </c>
      <c r="AG56" s="396">
        <v>0.15325342465753425</v>
      </c>
      <c r="AH56" s="396">
        <v>0.12663755458515283</v>
      </c>
      <c r="AI56" s="396">
        <v>0.19921568627450981</v>
      </c>
      <c r="AJ56" s="396">
        <v>0.23599999999999999</v>
      </c>
      <c r="AK56" s="396"/>
      <c r="AL56" s="396">
        <v>0.24099999999999999</v>
      </c>
    </row>
    <row r="57" spans="1:38" ht="6" customHeight="1" x14ac:dyDescent="0.15">
      <c r="A57" s="368"/>
      <c r="B57" s="355"/>
      <c r="C57" s="388"/>
      <c r="D57" s="388"/>
      <c r="E57" s="487"/>
      <c r="F57" s="477"/>
      <c r="G57" s="388"/>
      <c r="H57" s="388"/>
      <c r="I57" s="386"/>
      <c r="J57" s="40"/>
      <c r="K57" s="388"/>
      <c r="L57" s="388"/>
      <c r="M57" s="386"/>
      <c r="N57" s="355"/>
      <c r="O57" s="388"/>
      <c r="P57" s="388"/>
      <c r="Q57" s="386"/>
      <c r="R57" s="355"/>
      <c r="S57" s="388"/>
      <c r="T57" s="388"/>
      <c r="U57" s="386"/>
      <c r="V57" s="355"/>
      <c r="W57" s="477"/>
      <c r="X57" s="178"/>
      <c r="Y57" s="487"/>
      <c r="Z57" s="355"/>
      <c r="AA57" s="477"/>
      <c r="AB57" s="178"/>
      <c r="AC57" s="487"/>
      <c r="AE57" s="40"/>
      <c r="AF57" s="380"/>
      <c r="AG57" s="380"/>
      <c r="AH57" s="380"/>
      <c r="AI57" s="380"/>
      <c r="AJ57" s="380"/>
      <c r="AK57" s="380"/>
      <c r="AL57" s="380"/>
    </row>
    <row r="58" spans="1:38" x14ac:dyDescent="0.15">
      <c r="A58" s="370" t="s">
        <v>186</v>
      </c>
      <c r="B58" s="484">
        <v>137</v>
      </c>
      <c r="C58" s="403">
        <v>185</v>
      </c>
      <c r="D58" s="403">
        <v>174</v>
      </c>
      <c r="E58" s="488">
        <v>130</v>
      </c>
      <c r="F58" s="476">
        <v>95</v>
      </c>
      <c r="G58" s="403">
        <v>87</v>
      </c>
      <c r="H58" s="403">
        <v>80</v>
      </c>
      <c r="I58" s="405">
        <v>63</v>
      </c>
      <c r="J58" s="402">
        <v>58</v>
      </c>
      <c r="K58" s="403">
        <v>62</v>
      </c>
      <c r="L58" s="403">
        <v>50</v>
      </c>
      <c r="M58" s="405">
        <v>44</v>
      </c>
      <c r="N58" s="484">
        <v>30</v>
      </c>
      <c r="O58" s="403">
        <v>29</v>
      </c>
      <c r="P58" s="403">
        <v>36</v>
      </c>
      <c r="Q58" s="405">
        <v>42</v>
      </c>
      <c r="R58" s="484">
        <v>39</v>
      </c>
      <c r="S58" s="403">
        <v>45</v>
      </c>
      <c r="T58" s="403">
        <v>43</v>
      </c>
      <c r="U58" s="405">
        <v>37</v>
      </c>
      <c r="V58" s="484">
        <v>40</v>
      </c>
      <c r="W58" s="476">
        <v>38</v>
      </c>
      <c r="X58" s="411">
        <v>33</v>
      </c>
      <c r="Y58" s="488">
        <v>29</v>
      </c>
      <c r="Z58" s="484">
        <v>39</v>
      </c>
      <c r="AA58" s="476">
        <v>48</v>
      </c>
      <c r="AB58" s="411">
        <v>50</v>
      </c>
      <c r="AC58" s="488">
        <v>55</v>
      </c>
      <c r="AD58" s="50"/>
      <c r="AE58" s="402">
        <v>626</v>
      </c>
      <c r="AF58" s="409">
        <v>325</v>
      </c>
      <c r="AG58" s="409">
        <v>214</v>
      </c>
      <c r="AH58" s="409">
        <v>137</v>
      </c>
      <c r="AI58" s="409">
        <v>164</v>
      </c>
      <c r="AJ58" s="409">
        <v>140</v>
      </c>
      <c r="AK58" s="409"/>
      <c r="AL58" s="409">
        <f t="shared" ref="AL58:AL64" si="5">+Z58+AA58+AB58+AC58</f>
        <v>192</v>
      </c>
    </row>
    <row r="59" spans="1:38" x14ac:dyDescent="0.15">
      <c r="A59" s="305" t="s">
        <v>172</v>
      </c>
      <c r="B59" s="481">
        <v>0.126</v>
      </c>
      <c r="C59" s="387">
        <v>0.16500000000000001</v>
      </c>
      <c r="D59" s="387">
        <v>0.156</v>
      </c>
      <c r="E59" s="486">
        <v>0.12000000000000011</v>
      </c>
      <c r="F59" s="475">
        <v>8.7999999999999995E-2</v>
      </c>
      <c r="G59" s="387">
        <v>7.8E-2</v>
      </c>
      <c r="H59" s="387">
        <v>7.6000000000000109E-2</v>
      </c>
      <c r="I59" s="385">
        <v>6.8000000000000005E-2</v>
      </c>
      <c r="J59" s="383">
        <v>5.8999999999999997E-2</v>
      </c>
      <c r="K59" s="387">
        <v>5.7000000000000002E-2</v>
      </c>
      <c r="L59" s="387">
        <v>4.2999999999999997E-2</v>
      </c>
      <c r="M59" s="385">
        <v>0.04</v>
      </c>
      <c r="N59" s="481">
        <v>2.8000000000000001E-2</v>
      </c>
      <c r="O59" s="387">
        <v>2.4E-2</v>
      </c>
      <c r="P59" s="387">
        <v>2.9000000000000001E-2</v>
      </c>
      <c r="Q59" s="385">
        <v>3.3000000000000002E-2</v>
      </c>
      <c r="R59" s="481">
        <v>3.1E-2</v>
      </c>
      <c r="S59" s="387">
        <v>3.4000000000000002E-2</v>
      </c>
      <c r="T59" s="387">
        <v>2.8000000000000001E-2</v>
      </c>
      <c r="U59" s="385">
        <v>2.4E-2</v>
      </c>
      <c r="V59" s="481">
        <v>2.7E-2</v>
      </c>
      <c r="W59" s="475">
        <v>2.5000000000000001E-2</v>
      </c>
      <c r="X59" s="547">
        <v>2.1000000000000001E-2</v>
      </c>
      <c r="Y59" s="486">
        <v>1.7999999999999999E-2</v>
      </c>
      <c r="Z59" s="481">
        <v>1.7999999999999999E-2</v>
      </c>
      <c r="AA59" s="475">
        <v>0.02</v>
      </c>
      <c r="AB59" s="547">
        <v>0.02</v>
      </c>
      <c r="AC59" s="486">
        <v>2.3E-2</v>
      </c>
      <c r="AD59" s="91"/>
      <c r="AE59" s="383">
        <v>0.14199999999999999</v>
      </c>
      <c r="AF59" s="379">
        <v>7.6999999999999999E-2</v>
      </c>
      <c r="AG59" s="379">
        <v>4.9000000000000002E-2</v>
      </c>
      <c r="AH59" s="379">
        <v>2.8000000000000001E-2</v>
      </c>
      <c r="AI59" s="379">
        <v>2.9000000000000001E-2</v>
      </c>
      <c r="AJ59" s="379">
        <v>2.3E-2</v>
      </c>
      <c r="AK59" s="379"/>
      <c r="AL59" s="379">
        <v>2.1000000000000001E-2</v>
      </c>
    </row>
    <row r="60" spans="1:38" x14ac:dyDescent="0.15">
      <c r="A60" s="366" t="s">
        <v>200</v>
      </c>
      <c r="B60" s="484">
        <v>0</v>
      </c>
      <c r="C60" s="403">
        <v>-3</v>
      </c>
      <c r="D60" s="403">
        <v>-12</v>
      </c>
      <c r="E60" s="488">
        <v>-9</v>
      </c>
      <c r="F60" s="476">
        <v>-9</v>
      </c>
      <c r="G60" s="403">
        <v>-8</v>
      </c>
      <c r="H60" s="403">
        <v>-6</v>
      </c>
      <c r="I60" s="405">
        <v>-6</v>
      </c>
      <c r="J60" s="402">
        <v>-4</v>
      </c>
      <c r="K60" s="403">
        <v>1</v>
      </c>
      <c r="L60" s="403">
        <v>-4</v>
      </c>
      <c r="M60" s="405">
        <v>-7</v>
      </c>
      <c r="N60" s="484">
        <v>-4</v>
      </c>
      <c r="O60" s="403">
        <v>-5</v>
      </c>
      <c r="P60" s="403">
        <v>-4</v>
      </c>
      <c r="Q60" s="405">
        <v>0</v>
      </c>
      <c r="R60" s="484">
        <v>-8</v>
      </c>
      <c r="S60" s="403">
        <v>2</v>
      </c>
      <c r="T60" s="403">
        <v>5</v>
      </c>
      <c r="U60" s="405">
        <v>6</v>
      </c>
      <c r="V60" s="484">
        <v>-3</v>
      </c>
      <c r="W60" s="476">
        <v>5</v>
      </c>
      <c r="X60" s="411">
        <v>6</v>
      </c>
      <c r="Y60" s="488">
        <v>-5</v>
      </c>
      <c r="Z60" s="484">
        <v>0</v>
      </c>
      <c r="AA60" s="476">
        <v>4</v>
      </c>
      <c r="AB60" s="411">
        <v>2</v>
      </c>
      <c r="AC60" s="488">
        <v>1</v>
      </c>
      <c r="AD60" s="50"/>
      <c r="AE60" s="402">
        <v>-24</v>
      </c>
      <c r="AF60" s="409">
        <v>-29</v>
      </c>
      <c r="AG60" s="409">
        <v>-14</v>
      </c>
      <c r="AH60" s="409">
        <v>-13</v>
      </c>
      <c r="AI60" s="409">
        <v>5</v>
      </c>
      <c r="AJ60" s="409">
        <v>3</v>
      </c>
      <c r="AK60" s="409"/>
      <c r="AL60" s="409">
        <f t="shared" si="5"/>
        <v>7</v>
      </c>
    </row>
    <row r="61" spans="1:38" x14ac:dyDescent="0.15">
      <c r="A61" s="306" t="s">
        <v>14</v>
      </c>
      <c r="B61" s="484">
        <v>-2</v>
      </c>
      <c r="C61" s="403">
        <v>-2</v>
      </c>
      <c r="D61" s="403">
        <v>-2</v>
      </c>
      <c r="E61" s="488">
        <v>-2</v>
      </c>
      <c r="F61" s="476">
        <v>-2</v>
      </c>
      <c r="G61" s="403">
        <v>-3</v>
      </c>
      <c r="H61" s="403">
        <v>-2</v>
      </c>
      <c r="I61" s="405">
        <v>-1</v>
      </c>
      <c r="J61" s="402">
        <v>-2</v>
      </c>
      <c r="K61" s="403">
        <v>-2</v>
      </c>
      <c r="L61" s="403">
        <v>-2</v>
      </c>
      <c r="M61" s="405">
        <v>-2</v>
      </c>
      <c r="N61" s="484">
        <v>-2</v>
      </c>
      <c r="O61" s="403">
        <v>-3</v>
      </c>
      <c r="P61" s="403">
        <v>-2</v>
      </c>
      <c r="Q61" s="405">
        <v>-2</v>
      </c>
      <c r="R61" s="484">
        <v>-2</v>
      </c>
      <c r="S61" s="403">
        <v>-2</v>
      </c>
      <c r="T61" s="403">
        <v>-2</v>
      </c>
      <c r="U61" s="405">
        <v>-2</v>
      </c>
      <c r="V61" s="484">
        <v>-2</v>
      </c>
      <c r="W61" s="476">
        <v>-3</v>
      </c>
      <c r="X61" s="411">
        <v>-2</v>
      </c>
      <c r="Y61" s="488">
        <v>-2</v>
      </c>
      <c r="Z61" s="484">
        <v>-2</v>
      </c>
      <c r="AA61" s="476">
        <v>-2</v>
      </c>
      <c r="AB61" s="411">
        <v>-1</v>
      </c>
      <c r="AC61" s="488">
        <v>-1</v>
      </c>
      <c r="AD61" s="50"/>
      <c r="AE61" s="402">
        <v>-8</v>
      </c>
      <c r="AF61" s="409">
        <v>-8</v>
      </c>
      <c r="AG61" s="409">
        <v>-8</v>
      </c>
      <c r="AH61" s="409">
        <v>-9</v>
      </c>
      <c r="AI61" s="409">
        <v>-8</v>
      </c>
      <c r="AJ61" s="409">
        <v>-9</v>
      </c>
      <c r="AK61" s="409"/>
      <c r="AL61" s="409">
        <f t="shared" si="5"/>
        <v>-6</v>
      </c>
    </row>
    <row r="62" spans="1:38" x14ac:dyDescent="0.15">
      <c r="A62" s="306" t="s">
        <v>15</v>
      </c>
      <c r="B62" s="484">
        <v>1</v>
      </c>
      <c r="C62" s="403">
        <v>-3</v>
      </c>
      <c r="D62" s="403">
        <v>-4</v>
      </c>
      <c r="E62" s="488">
        <v>-10</v>
      </c>
      <c r="F62" s="476">
        <v>-6</v>
      </c>
      <c r="G62" s="403">
        <v>-1</v>
      </c>
      <c r="H62" s="403">
        <v>-4</v>
      </c>
      <c r="I62" s="405">
        <v>1</v>
      </c>
      <c r="J62" s="402">
        <v>-2</v>
      </c>
      <c r="K62" s="403">
        <v>0</v>
      </c>
      <c r="L62" s="403">
        <v>-1</v>
      </c>
      <c r="M62" s="405">
        <v>-4</v>
      </c>
      <c r="N62" s="484">
        <v>0</v>
      </c>
      <c r="O62" s="403">
        <v>-2</v>
      </c>
      <c r="P62" s="403">
        <v>-1</v>
      </c>
      <c r="Q62" s="405">
        <v>0</v>
      </c>
      <c r="R62" s="484">
        <v>-16</v>
      </c>
      <c r="S62" s="403">
        <v>2</v>
      </c>
      <c r="T62" s="403">
        <v>1</v>
      </c>
      <c r="U62" s="405">
        <v>1</v>
      </c>
      <c r="V62" s="484">
        <v>0</v>
      </c>
      <c r="W62" s="476">
        <v>1</v>
      </c>
      <c r="X62" s="411">
        <v>0</v>
      </c>
      <c r="Y62" s="488">
        <v>-1</v>
      </c>
      <c r="Z62" s="484">
        <v>-1</v>
      </c>
      <c r="AA62" s="476">
        <v>0</v>
      </c>
      <c r="AB62" s="411">
        <v>-3</v>
      </c>
      <c r="AC62" s="488">
        <v>-1</v>
      </c>
      <c r="AD62" s="50"/>
      <c r="AE62" s="402">
        <v>-16</v>
      </c>
      <c r="AF62" s="409">
        <v>-10</v>
      </c>
      <c r="AG62" s="409">
        <v>-7</v>
      </c>
      <c r="AH62" s="409">
        <v>-3</v>
      </c>
      <c r="AI62" s="409">
        <v>-12</v>
      </c>
      <c r="AJ62" s="409">
        <v>0</v>
      </c>
      <c r="AK62" s="409"/>
      <c r="AL62" s="409">
        <f t="shared" si="5"/>
        <v>-5</v>
      </c>
    </row>
    <row r="63" spans="1:38" s="271" customFormat="1" x14ac:dyDescent="0.15">
      <c r="A63" s="306" t="s">
        <v>216</v>
      </c>
      <c r="B63" s="484">
        <v>0</v>
      </c>
      <c r="C63" s="403">
        <v>0</v>
      </c>
      <c r="D63" s="403">
        <v>0</v>
      </c>
      <c r="E63" s="488">
        <v>0</v>
      </c>
      <c r="F63" s="476">
        <v>0</v>
      </c>
      <c r="G63" s="403">
        <v>-2</v>
      </c>
      <c r="H63" s="403"/>
      <c r="I63" s="405"/>
      <c r="J63" s="402">
        <v>0</v>
      </c>
      <c r="K63" s="403">
        <v>0</v>
      </c>
      <c r="L63" s="403">
        <v>0</v>
      </c>
      <c r="M63" s="405">
        <v>0</v>
      </c>
      <c r="N63" s="484">
        <v>0</v>
      </c>
      <c r="O63" s="403">
        <v>0</v>
      </c>
      <c r="P63" s="403">
        <v>0</v>
      </c>
      <c r="Q63" s="405">
        <v>0</v>
      </c>
      <c r="R63" s="484">
        <v>0</v>
      </c>
      <c r="S63" s="678" t="s">
        <v>112</v>
      </c>
      <c r="T63" s="403">
        <v>0</v>
      </c>
      <c r="U63" s="405">
        <v>0</v>
      </c>
      <c r="V63" s="484">
        <v>0</v>
      </c>
      <c r="W63" s="476">
        <v>0</v>
      </c>
      <c r="X63" s="411">
        <v>0</v>
      </c>
      <c r="Y63" s="488">
        <v>0</v>
      </c>
      <c r="Z63" s="484">
        <v>-1</v>
      </c>
      <c r="AA63" s="476">
        <v>-1</v>
      </c>
      <c r="AB63" s="411">
        <v>0</v>
      </c>
      <c r="AC63" s="488">
        <v>-1</v>
      </c>
      <c r="AD63" s="50"/>
      <c r="AE63" s="402">
        <v>0</v>
      </c>
      <c r="AF63" s="409">
        <v>-2</v>
      </c>
      <c r="AG63" s="409">
        <v>0</v>
      </c>
      <c r="AH63" s="409">
        <v>0</v>
      </c>
      <c r="AI63" s="409">
        <v>0</v>
      </c>
      <c r="AJ63" s="409">
        <v>0</v>
      </c>
      <c r="AK63" s="409"/>
      <c r="AL63" s="409">
        <f t="shared" si="5"/>
        <v>-3</v>
      </c>
    </row>
    <row r="64" spans="1:38" x14ac:dyDescent="0.15">
      <c r="A64" s="889" t="s">
        <v>152</v>
      </c>
      <c r="B64" s="408">
        <v>-7</v>
      </c>
      <c r="C64" s="407">
        <v>-5</v>
      </c>
      <c r="D64" s="407">
        <v>-2</v>
      </c>
      <c r="E64" s="490">
        <v>-2</v>
      </c>
      <c r="F64" s="479">
        <v>-2</v>
      </c>
      <c r="G64" s="407">
        <v>-6</v>
      </c>
      <c r="H64" s="407">
        <v>-5</v>
      </c>
      <c r="I64" s="404">
        <v>-5</v>
      </c>
      <c r="J64" s="406">
        <v>-2</v>
      </c>
      <c r="K64" s="407">
        <v>-1</v>
      </c>
      <c r="L64" s="407">
        <v>-1</v>
      </c>
      <c r="M64" s="404">
        <v>-1</v>
      </c>
      <c r="N64" s="408">
        <v>-1</v>
      </c>
      <c r="O64" s="407">
        <v>-1</v>
      </c>
      <c r="P64" s="407">
        <v>-2</v>
      </c>
      <c r="Q64" s="404">
        <v>-1</v>
      </c>
      <c r="R64" s="408">
        <v>2</v>
      </c>
      <c r="S64" s="407">
        <v>-1</v>
      </c>
      <c r="T64" s="407">
        <v>0</v>
      </c>
      <c r="U64" s="404">
        <v>1</v>
      </c>
      <c r="V64" s="408">
        <v>0</v>
      </c>
      <c r="W64" s="479">
        <v>1</v>
      </c>
      <c r="X64" s="744">
        <v>3</v>
      </c>
      <c r="Y64" s="490">
        <v>2</v>
      </c>
      <c r="Z64" s="408">
        <v>0</v>
      </c>
      <c r="AA64" s="479">
        <v>4</v>
      </c>
      <c r="AB64" s="744">
        <v>0</v>
      </c>
      <c r="AC64" s="490">
        <v>1</v>
      </c>
      <c r="AD64" s="50"/>
      <c r="AE64" s="406">
        <v>-16</v>
      </c>
      <c r="AF64" s="410">
        <v>-18</v>
      </c>
      <c r="AG64" s="410">
        <v>-5</v>
      </c>
      <c r="AH64" s="410">
        <v>-5</v>
      </c>
      <c r="AI64" s="410">
        <v>2</v>
      </c>
      <c r="AJ64" s="410">
        <v>6</v>
      </c>
      <c r="AK64" s="410"/>
      <c r="AL64" s="410">
        <f t="shared" si="5"/>
        <v>5</v>
      </c>
    </row>
    <row r="65" spans="1:38" x14ac:dyDescent="0.15">
      <c r="A65" s="366" t="s">
        <v>201</v>
      </c>
      <c r="B65" s="484">
        <v>8</v>
      </c>
      <c r="C65" s="403">
        <v>7</v>
      </c>
      <c r="D65" s="403">
        <v>-4</v>
      </c>
      <c r="E65" s="488">
        <v>5</v>
      </c>
      <c r="F65" s="476">
        <v>1</v>
      </c>
      <c r="G65" s="403">
        <v>4</v>
      </c>
      <c r="H65" s="403">
        <v>5</v>
      </c>
      <c r="I65" s="405">
        <v>-1</v>
      </c>
      <c r="J65" s="402">
        <v>2</v>
      </c>
      <c r="K65" s="403">
        <v>4</v>
      </c>
      <c r="L65" s="403">
        <v>0</v>
      </c>
      <c r="M65" s="405">
        <v>0</v>
      </c>
      <c r="N65" s="484">
        <v>-1</v>
      </c>
      <c r="O65" s="403">
        <v>1</v>
      </c>
      <c r="P65" s="403">
        <v>1</v>
      </c>
      <c r="Q65" s="405">
        <v>3</v>
      </c>
      <c r="R65" s="484">
        <v>8</v>
      </c>
      <c r="S65" s="403">
        <v>3</v>
      </c>
      <c r="T65" s="403">
        <v>6</v>
      </c>
      <c r="U65" s="405">
        <v>6</v>
      </c>
      <c r="V65" s="484">
        <v>-1</v>
      </c>
      <c r="W65" s="476">
        <v>6</v>
      </c>
      <c r="X65" s="411">
        <v>5</v>
      </c>
      <c r="Y65" s="488">
        <v>-4</v>
      </c>
      <c r="Z65" s="484">
        <v>4</v>
      </c>
      <c r="AA65" s="476">
        <v>3</v>
      </c>
      <c r="AB65" s="411">
        <v>6</v>
      </c>
      <c r="AC65" s="488">
        <v>3</v>
      </c>
      <c r="AD65" s="50"/>
      <c r="AE65" s="402">
        <v>16</v>
      </c>
      <c r="AF65" s="409">
        <v>9</v>
      </c>
      <c r="AG65" s="409">
        <v>6</v>
      </c>
      <c r="AH65" s="409">
        <v>4</v>
      </c>
      <c r="AI65" s="409">
        <v>23</v>
      </c>
      <c r="AJ65" s="409">
        <v>6</v>
      </c>
      <c r="AK65" s="409"/>
      <c r="AL65" s="409">
        <f>+Z65+AA65+AB65+AC65</f>
        <v>16</v>
      </c>
    </row>
    <row r="66" spans="1:38" ht="6" customHeight="1" x14ac:dyDescent="0.15">
      <c r="A66" s="371"/>
      <c r="B66" s="355"/>
      <c r="C66" s="388"/>
      <c r="D66" s="388"/>
      <c r="E66" s="487"/>
      <c r="F66" s="477"/>
      <c r="G66" s="388"/>
      <c r="H66" s="388"/>
      <c r="I66" s="386"/>
      <c r="J66" s="40"/>
      <c r="K66" s="388"/>
      <c r="L66" s="388"/>
      <c r="M66" s="386"/>
      <c r="N66" s="355"/>
      <c r="O66" s="388"/>
      <c r="P66" s="388"/>
      <c r="Q66" s="386"/>
      <c r="R66" s="355"/>
      <c r="S66" s="388"/>
      <c r="T66" s="388"/>
      <c r="U66" s="386"/>
      <c r="V66" s="355"/>
      <c r="W66" s="477"/>
      <c r="X66" s="178"/>
      <c r="Y66" s="487"/>
      <c r="Z66" s="355"/>
      <c r="AA66" s="477"/>
      <c r="AB66" s="178"/>
      <c r="AC66" s="487"/>
      <c r="AD66" s="271"/>
      <c r="AE66" s="40"/>
      <c r="AF66" s="380"/>
      <c r="AG66" s="380"/>
      <c r="AH66" s="380"/>
      <c r="AI66" s="380"/>
      <c r="AJ66" s="380"/>
      <c r="AK66" s="380"/>
      <c r="AL66" s="380"/>
    </row>
    <row r="67" spans="1:38" x14ac:dyDescent="0.15">
      <c r="A67" s="372" t="s">
        <v>187</v>
      </c>
      <c r="B67" s="481">
        <v>0</v>
      </c>
      <c r="C67" s="387">
        <v>-1.6216216216216217E-2</v>
      </c>
      <c r="D67" s="387">
        <v>-6.8965517241379309E-2</v>
      </c>
      <c r="E67" s="486">
        <v>-6.9230769230769235E-2</v>
      </c>
      <c r="F67" s="475">
        <v>-9.4736842105263161E-2</v>
      </c>
      <c r="G67" s="387">
        <v>-9.1954022988505746E-2</v>
      </c>
      <c r="H67" s="387">
        <v>-7.4999999999999997E-2</v>
      </c>
      <c r="I67" s="385">
        <v>-9.5238095238095233E-2</v>
      </c>
      <c r="J67" s="383">
        <v>-6.8965517241379309E-2</v>
      </c>
      <c r="K67" s="387">
        <v>1.6129032258064516E-2</v>
      </c>
      <c r="L67" s="387">
        <v>-0.08</v>
      </c>
      <c r="M67" s="385">
        <v>-0.15909090909090909</v>
      </c>
      <c r="N67" s="481">
        <v>-0.13333333333333333</v>
      </c>
      <c r="O67" s="387">
        <v>-0.17241379310344829</v>
      </c>
      <c r="P67" s="387">
        <v>-0.1111111111111111</v>
      </c>
      <c r="Q67" s="385">
        <v>0</v>
      </c>
      <c r="R67" s="481">
        <v>-0.20512820512820512</v>
      </c>
      <c r="S67" s="387">
        <v>4.4444444444444446E-2</v>
      </c>
      <c r="T67" s="387">
        <v>0.11627906976744186</v>
      </c>
      <c r="U67" s="385">
        <v>0.16216216216216217</v>
      </c>
      <c r="V67" s="481">
        <v>-7.4999999999999997E-2</v>
      </c>
      <c r="W67" s="475">
        <v>0.13200000000000001</v>
      </c>
      <c r="X67" s="547">
        <v>0.182</v>
      </c>
      <c r="Y67" s="486">
        <v>-0.17199999999999999</v>
      </c>
      <c r="Z67" s="481">
        <v>0</v>
      </c>
      <c r="AA67" s="475">
        <v>8.3000000000000004E-2</v>
      </c>
      <c r="AB67" s="547">
        <v>0.04</v>
      </c>
      <c r="AC67" s="486">
        <v>1.7999999999999999E-2</v>
      </c>
      <c r="AD67" s="271"/>
      <c r="AE67" s="383">
        <v>-3.8338658146964855E-2</v>
      </c>
      <c r="AF67" s="379">
        <v>-8.9230769230769225E-2</v>
      </c>
      <c r="AG67" s="379">
        <v>-6.5420560747663545E-2</v>
      </c>
      <c r="AH67" s="379">
        <v>-9.4890510948905105E-2</v>
      </c>
      <c r="AI67" s="379">
        <v>3.048780487804878E-2</v>
      </c>
      <c r="AJ67" s="379">
        <v>2.1000000000000001E-2</v>
      </c>
      <c r="AK67" s="379"/>
      <c r="AL67" s="379">
        <v>3.5999999999999997E-2</v>
      </c>
    </row>
    <row r="68" spans="1:38" x14ac:dyDescent="0.15">
      <c r="A68" s="372" t="s">
        <v>188</v>
      </c>
      <c r="B68" s="481">
        <v>5.8394160583941604E-2</v>
      </c>
      <c r="C68" s="387">
        <v>3.783783783783784E-2</v>
      </c>
      <c r="D68" s="387">
        <v>-2.2988505747126436E-2</v>
      </c>
      <c r="E68" s="486">
        <v>3.8461538461538464E-2</v>
      </c>
      <c r="F68" s="475">
        <v>1.0526315789473684E-2</v>
      </c>
      <c r="G68" s="387">
        <v>4.5977011494252873E-2</v>
      </c>
      <c r="H68" s="387">
        <v>6.25E-2</v>
      </c>
      <c r="I68" s="385">
        <v>-1.5873015873015872E-2</v>
      </c>
      <c r="J68" s="383">
        <v>3.4482758620689655E-2</v>
      </c>
      <c r="K68" s="387">
        <v>6.4516129032258063E-2</v>
      </c>
      <c r="L68" s="387">
        <v>0</v>
      </c>
      <c r="M68" s="385">
        <v>0</v>
      </c>
      <c r="N68" s="481">
        <v>-3.3333333333333333E-2</v>
      </c>
      <c r="O68" s="387">
        <v>3.4482758620689655E-2</v>
      </c>
      <c r="P68" s="387">
        <v>2.7777777777777776E-2</v>
      </c>
      <c r="Q68" s="385">
        <v>7.1428571428571425E-2</v>
      </c>
      <c r="R68" s="481">
        <v>0.20512820512820512</v>
      </c>
      <c r="S68" s="387">
        <v>6.6666666666666666E-2</v>
      </c>
      <c r="T68" s="387">
        <v>0.13953488372093023</v>
      </c>
      <c r="U68" s="385">
        <v>0.16216216216216217</v>
      </c>
      <c r="V68" s="481">
        <v>-2.5000000000000001E-2</v>
      </c>
      <c r="W68" s="475">
        <v>0.158</v>
      </c>
      <c r="X68" s="547">
        <v>0.152</v>
      </c>
      <c r="Y68" s="486">
        <v>-0.13800000000000001</v>
      </c>
      <c r="Z68" s="481">
        <v>0.10299999999999999</v>
      </c>
      <c r="AA68" s="475">
        <v>6.3E-2</v>
      </c>
      <c r="AB68" s="547">
        <v>0.12</v>
      </c>
      <c r="AC68" s="486">
        <v>5.5E-2</v>
      </c>
      <c r="AD68" s="271"/>
      <c r="AE68" s="383">
        <v>2.5559105431309903E-2</v>
      </c>
      <c r="AF68" s="379">
        <v>2.7692307692307693E-2</v>
      </c>
      <c r="AG68" s="379">
        <v>2.8037383177570093E-2</v>
      </c>
      <c r="AH68" s="379">
        <v>2.9197080291970802E-2</v>
      </c>
      <c r="AI68" s="379">
        <v>0.1402439024390244</v>
      </c>
      <c r="AJ68" s="379">
        <v>4.2999999999999997E-2</v>
      </c>
      <c r="AK68" s="379"/>
      <c r="AL68" s="379">
        <v>8.3000000000000004E-2</v>
      </c>
    </row>
    <row r="69" spans="1:38" ht="6" customHeight="1" x14ac:dyDescent="0.15">
      <c r="A69" s="371"/>
      <c r="B69" s="355"/>
      <c r="C69" s="388"/>
      <c r="D69" s="388"/>
      <c r="E69" s="487"/>
      <c r="F69" s="477"/>
      <c r="G69" s="388"/>
      <c r="H69" s="388"/>
      <c r="I69" s="386"/>
      <c r="J69" s="40"/>
      <c r="K69" s="388"/>
      <c r="L69" s="388"/>
      <c r="M69" s="386"/>
      <c r="N69" s="355"/>
      <c r="O69" s="388"/>
      <c r="P69" s="388"/>
      <c r="Q69" s="386"/>
      <c r="R69" s="355"/>
      <c r="S69" s="388"/>
      <c r="T69" s="388"/>
      <c r="U69" s="386"/>
      <c r="V69" s="355"/>
      <c r="W69" s="477"/>
      <c r="X69" s="178"/>
      <c r="Y69" s="487"/>
      <c r="Z69" s="355"/>
      <c r="AA69" s="477"/>
      <c r="AB69" s="178"/>
      <c r="AC69" s="487"/>
      <c r="AD69" s="271"/>
      <c r="AE69" s="40"/>
      <c r="AF69" s="380"/>
      <c r="AG69" s="380"/>
      <c r="AH69" s="380"/>
      <c r="AI69" s="380"/>
      <c r="AJ69" s="380"/>
      <c r="AK69" s="380"/>
      <c r="AL69" s="380"/>
    </row>
    <row r="70" spans="1:38" x14ac:dyDescent="0.15">
      <c r="A70" s="366" t="s">
        <v>202</v>
      </c>
      <c r="B70" s="484">
        <v>-43</v>
      </c>
      <c r="C70" s="403">
        <v>-35</v>
      </c>
      <c r="D70" s="403">
        <v>-49</v>
      </c>
      <c r="E70" s="488">
        <v>-54</v>
      </c>
      <c r="F70" s="476">
        <v>-49</v>
      </c>
      <c r="G70" s="403">
        <v>-27</v>
      </c>
      <c r="H70" s="403">
        <v>-22</v>
      </c>
      <c r="I70" s="405">
        <v>-33</v>
      </c>
      <c r="J70" s="402">
        <v>-26</v>
      </c>
      <c r="K70" s="403">
        <v>-24</v>
      </c>
      <c r="L70" s="403">
        <v>-32</v>
      </c>
      <c r="M70" s="405">
        <v>-74</v>
      </c>
      <c r="N70" s="484">
        <v>-15</v>
      </c>
      <c r="O70" s="403">
        <v>-17</v>
      </c>
      <c r="P70" s="403">
        <v>-37</v>
      </c>
      <c r="Q70" s="405">
        <v>-31</v>
      </c>
      <c r="R70" s="484">
        <v>-29</v>
      </c>
      <c r="S70" s="403">
        <v>-12</v>
      </c>
      <c r="T70" s="403">
        <v>-5</v>
      </c>
      <c r="U70" s="405">
        <v>-8</v>
      </c>
      <c r="V70" s="484">
        <v>-23</v>
      </c>
      <c r="W70" s="476">
        <v>-14</v>
      </c>
      <c r="X70" s="411">
        <v>-12</v>
      </c>
      <c r="Y70" s="488">
        <v>-85</v>
      </c>
      <c r="Z70" s="484">
        <v>-24</v>
      </c>
      <c r="AA70" s="476">
        <v>-22</v>
      </c>
      <c r="AB70" s="411">
        <v>-27</v>
      </c>
      <c r="AC70" s="488">
        <v>-43</v>
      </c>
      <c r="AD70" s="50"/>
      <c r="AE70" s="402">
        <v>-181</v>
      </c>
      <c r="AF70" s="409">
        <v>-131</v>
      </c>
      <c r="AG70" s="409">
        <v>-156</v>
      </c>
      <c r="AH70" s="409">
        <v>-100</v>
      </c>
      <c r="AI70" s="409">
        <v>-54</v>
      </c>
      <c r="AJ70" s="409">
        <v>-134</v>
      </c>
      <c r="AK70" s="409"/>
      <c r="AL70" s="409">
        <f t="shared" ref="AL70:AL75" si="6">+Z70+AA70+AB70+AC70</f>
        <v>-116</v>
      </c>
    </row>
    <row r="71" spans="1:38" x14ac:dyDescent="0.15">
      <c r="A71" s="306" t="s">
        <v>14</v>
      </c>
      <c r="B71" s="484">
        <v>-6</v>
      </c>
      <c r="C71" s="403">
        <v>-7</v>
      </c>
      <c r="D71" s="403">
        <v>-9</v>
      </c>
      <c r="E71" s="488">
        <v>-4</v>
      </c>
      <c r="F71" s="476">
        <v>-7</v>
      </c>
      <c r="G71" s="403">
        <v>-7</v>
      </c>
      <c r="H71" s="403">
        <v>-6</v>
      </c>
      <c r="I71" s="405">
        <v>-6</v>
      </c>
      <c r="J71" s="402">
        <v>-6</v>
      </c>
      <c r="K71" s="403">
        <v>-6</v>
      </c>
      <c r="L71" s="403">
        <v>-5</v>
      </c>
      <c r="M71" s="405">
        <v>-6</v>
      </c>
      <c r="N71" s="484">
        <v>-6</v>
      </c>
      <c r="O71" s="403">
        <v>-6</v>
      </c>
      <c r="P71" s="403">
        <v>-6</v>
      </c>
      <c r="Q71" s="405">
        <v>-6</v>
      </c>
      <c r="R71" s="484">
        <v>-7</v>
      </c>
      <c r="S71" s="403">
        <v>-7</v>
      </c>
      <c r="T71" s="403">
        <v>-5</v>
      </c>
      <c r="U71" s="405">
        <v>-6</v>
      </c>
      <c r="V71" s="484">
        <v>-5</v>
      </c>
      <c r="W71" s="476">
        <v>-6</v>
      </c>
      <c r="X71" s="411">
        <v>-6</v>
      </c>
      <c r="Y71" s="488">
        <v>-5</v>
      </c>
      <c r="Z71" s="484">
        <v>-5</v>
      </c>
      <c r="AA71" s="476">
        <v>-5</v>
      </c>
      <c r="AB71" s="411">
        <v>-4</v>
      </c>
      <c r="AC71" s="488">
        <v>-2</v>
      </c>
      <c r="AD71" s="50"/>
      <c r="AE71" s="402">
        <v>-26</v>
      </c>
      <c r="AF71" s="409">
        <v>-26</v>
      </c>
      <c r="AG71" s="409">
        <v>-23</v>
      </c>
      <c r="AH71" s="409">
        <v>-24</v>
      </c>
      <c r="AI71" s="409">
        <v>-25</v>
      </c>
      <c r="AJ71" s="409">
        <v>-22</v>
      </c>
      <c r="AK71" s="409"/>
      <c r="AL71" s="409">
        <f t="shared" si="6"/>
        <v>-16</v>
      </c>
    </row>
    <row r="72" spans="1:38" x14ac:dyDescent="0.15">
      <c r="A72" s="306" t="s">
        <v>15</v>
      </c>
      <c r="B72" s="484">
        <v>-11</v>
      </c>
      <c r="C72" s="403">
        <v>6</v>
      </c>
      <c r="D72" s="403">
        <v>-4</v>
      </c>
      <c r="E72" s="488">
        <v>-28</v>
      </c>
      <c r="F72" s="476">
        <v>-8</v>
      </c>
      <c r="G72" s="403">
        <v>-2</v>
      </c>
      <c r="H72" s="403">
        <v>-6</v>
      </c>
      <c r="I72" s="405">
        <v>-16</v>
      </c>
      <c r="J72" s="402">
        <v>-8</v>
      </c>
      <c r="K72" s="403">
        <v>-2</v>
      </c>
      <c r="L72" s="403">
        <v>-5</v>
      </c>
      <c r="M72" s="405">
        <v>-53</v>
      </c>
      <c r="N72" s="484">
        <v>-2</v>
      </c>
      <c r="O72" s="403">
        <v>2</v>
      </c>
      <c r="P72" s="403">
        <v>-17</v>
      </c>
      <c r="Q72" s="405">
        <v>-3</v>
      </c>
      <c r="R72" s="484">
        <v>-16</v>
      </c>
      <c r="S72" s="403">
        <v>2</v>
      </c>
      <c r="T72" s="403">
        <v>1</v>
      </c>
      <c r="U72" s="405">
        <v>-4</v>
      </c>
      <c r="V72" s="484">
        <v>-1</v>
      </c>
      <c r="W72" s="476">
        <v>-2</v>
      </c>
      <c r="X72" s="411">
        <v>-1</v>
      </c>
      <c r="Y72" s="488">
        <v>-40</v>
      </c>
      <c r="Z72" s="484">
        <v>-5</v>
      </c>
      <c r="AA72" s="476">
        <v>-1</v>
      </c>
      <c r="AB72" s="411">
        <v>-3</v>
      </c>
      <c r="AC72" s="1086">
        <v>-6</v>
      </c>
      <c r="AD72" s="504"/>
      <c r="AE72" s="1087">
        <v>-37</v>
      </c>
      <c r="AF72" s="1088">
        <v>-32</v>
      </c>
      <c r="AG72" s="1088">
        <v>-68</v>
      </c>
      <c r="AH72" s="1088">
        <v>-20</v>
      </c>
      <c r="AI72" s="1088">
        <v>-17</v>
      </c>
      <c r="AJ72" s="1088">
        <v>-44</v>
      </c>
      <c r="AK72" s="1088"/>
      <c r="AL72" s="1088">
        <f t="shared" si="6"/>
        <v>-15</v>
      </c>
    </row>
    <row r="73" spans="1:38" s="271" customFormat="1" x14ac:dyDescent="0.15">
      <c r="A73" s="306" t="s">
        <v>216</v>
      </c>
      <c r="B73" s="484">
        <v>0</v>
      </c>
      <c r="C73" s="403">
        <v>-1</v>
      </c>
      <c r="D73" s="403">
        <v>0</v>
      </c>
      <c r="E73" s="488">
        <v>8</v>
      </c>
      <c r="F73" s="476">
        <v>-8</v>
      </c>
      <c r="G73" s="403">
        <v>-2</v>
      </c>
      <c r="H73" s="403">
        <v>0</v>
      </c>
      <c r="I73" s="405">
        <v>0</v>
      </c>
      <c r="J73" s="402">
        <v>0</v>
      </c>
      <c r="K73" s="403">
        <v>-3</v>
      </c>
      <c r="L73" s="403">
        <v>-1</v>
      </c>
      <c r="M73" s="405">
        <v>0</v>
      </c>
      <c r="N73" s="484">
        <v>-1</v>
      </c>
      <c r="O73" s="403">
        <v>0</v>
      </c>
      <c r="P73" s="403">
        <v>0</v>
      </c>
      <c r="Q73" s="405">
        <v>0</v>
      </c>
      <c r="R73" s="484">
        <v>0</v>
      </c>
      <c r="S73" s="678" t="s">
        <v>112</v>
      </c>
      <c r="T73" s="403">
        <v>0</v>
      </c>
      <c r="U73" s="405">
        <v>0</v>
      </c>
      <c r="V73" s="484">
        <v>0</v>
      </c>
      <c r="W73" s="476">
        <v>0</v>
      </c>
      <c r="X73" s="411">
        <v>0</v>
      </c>
      <c r="Y73" s="488">
        <v>-1</v>
      </c>
      <c r="Z73" s="484">
        <v>0</v>
      </c>
      <c r="AA73" s="476">
        <v>-1</v>
      </c>
      <c r="AB73" s="411">
        <v>-1</v>
      </c>
      <c r="AC73" s="1086">
        <v>0</v>
      </c>
      <c r="AD73" s="504"/>
      <c r="AE73" s="1087">
        <v>7</v>
      </c>
      <c r="AF73" s="1088">
        <v>-10</v>
      </c>
      <c r="AG73" s="1088">
        <v>-4</v>
      </c>
      <c r="AH73" s="1088">
        <v>-1</v>
      </c>
      <c r="AI73" s="1088">
        <v>0</v>
      </c>
      <c r="AJ73" s="1088">
        <v>-1</v>
      </c>
      <c r="AK73" s="1088"/>
      <c r="AL73" s="1088">
        <f t="shared" si="6"/>
        <v>-2</v>
      </c>
    </row>
    <row r="74" spans="1:38" s="271" customFormat="1" x14ac:dyDescent="0.15">
      <c r="A74" s="889" t="s">
        <v>260</v>
      </c>
      <c r="B74" s="484">
        <v>0</v>
      </c>
      <c r="C74" s="403">
        <v>0</v>
      </c>
      <c r="D74" s="403">
        <v>0</v>
      </c>
      <c r="E74" s="488">
        <v>0</v>
      </c>
      <c r="F74" s="476">
        <v>0</v>
      </c>
      <c r="G74" s="403">
        <v>0</v>
      </c>
      <c r="H74" s="403">
        <v>0</v>
      </c>
      <c r="I74" s="405">
        <v>0</v>
      </c>
      <c r="J74" s="402">
        <v>0</v>
      </c>
      <c r="K74" s="403">
        <v>0</v>
      </c>
      <c r="L74" s="403">
        <v>0</v>
      </c>
      <c r="M74" s="405">
        <v>0</v>
      </c>
      <c r="N74" s="484">
        <v>0</v>
      </c>
      <c r="O74" s="403">
        <v>0</v>
      </c>
      <c r="P74" s="403">
        <v>0</v>
      </c>
      <c r="Q74" s="405">
        <v>0</v>
      </c>
      <c r="R74" s="484">
        <v>0</v>
      </c>
      <c r="S74" s="678">
        <v>0</v>
      </c>
      <c r="T74" s="403">
        <v>0</v>
      </c>
      <c r="U74" s="405">
        <v>0</v>
      </c>
      <c r="V74" s="887">
        <v>-8</v>
      </c>
      <c r="W74" s="888">
        <v>-4</v>
      </c>
      <c r="X74" s="411">
        <v>-3</v>
      </c>
      <c r="Y74" s="488">
        <v>-27</v>
      </c>
      <c r="Z74" s="887">
        <v>-5</v>
      </c>
      <c r="AA74" s="888">
        <v>-11</v>
      </c>
      <c r="AB74" s="411">
        <v>-14</v>
      </c>
      <c r="AC74" s="1086">
        <v>-37</v>
      </c>
      <c r="AD74" s="504"/>
      <c r="AE74" s="1087">
        <v>0</v>
      </c>
      <c r="AF74" s="1088">
        <v>0</v>
      </c>
      <c r="AG74" s="1088">
        <v>0</v>
      </c>
      <c r="AH74" s="1088">
        <v>0</v>
      </c>
      <c r="AI74" s="1088">
        <v>0</v>
      </c>
      <c r="AJ74" s="1088">
        <v>-42</v>
      </c>
      <c r="AK74" s="1088"/>
      <c r="AL74" s="1088">
        <f t="shared" si="6"/>
        <v>-67</v>
      </c>
    </row>
    <row r="75" spans="1:38" x14ac:dyDescent="0.15">
      <c r="A75" s="889" t="s">
        <v>152</v>
      </c>
      <c r="B75" s="408">
        <v>-17</v>
      </c>
      <c r="C75" s="407">
        <v>-18</v>
      </c>
      <c r="D75" s="407">
        <v>-7</v>
      </c>
      <c r="E75" s="490">
        <v>-18</v>
      </c>
      <c r="F75" s="479">
        <v>-25</v>
      </c>
      <c r="G75" s="407">
        <v>-15</v>
      </c>
      <c r="H75" s="407">
        <v>-13</v>
      </c>
      <c r="I75" s="404">
        <v>-8</v>
      </c>
      <c r="J75" s="406">
        <v>-7</v>
      </c>
      <c r="K75" s="407">
        <v>-6</v>
      </c>
      <c r="L75" s="407">
        <v>-13</v>
      </c>
      <c r="M75" s="404">
        <v>-8</v>
      </c>
      <c r="N75" s="408">
        <v>-4</v>
      </c>
      <c r="O75" s="407">
        <v>-5</v>
      </c>
      <c r="P75" s="407">
        <v>-5</v>
      </c>
      <c r="Q75" s="404">
        <v>-8</v>
      </c>
      <c r="R75" s="408">
        <v>-5</v>
      </c>
      <c r="S75" s="407">
        <v>-3</v>
      </c>
      <c r="T75" s="407">
        <v>1</v>
      </c>
      <c r="U75" s="404">
        <v>3</v>
      </c>
      <c r="V75" s="408">
        <v>-1</v>
      </c>
      <c r="W75" s="479">
        <v>2</v>
      </c>
      <c r="X75" s="744">
        <v>0</v>
      </c>
      <c r="Y75" s="490">
        <v>0</v>
      </c>
      <c r="Z75" s="408">
        <v>-2</v>
      </c>
      <c r="AA75" s="479">
        <v>3</v>
      </c>
      <c r="AB75" s="744">
        <v>-2</v>
      </c>
      <c r="AC75" s="1089">
        <v>1</v>
      </c>
      <c r="AD75" s="504"/>
      <c r="AE75" s="1090">
        <v>-60</v>
      </c>
      <c r="AF75" s="1091">
        <v>-61</v>
      </c>
      <c r="AG75" s="1091">
        <v>-34</v>
      </c>
      <c r="AH75" s="1091">
        <v>-22</v>
      </c>
      <c r="AI75" s="1091">
        <v>-4</v>
      </c>
      <c r="AJ75" s="1091">
        <v>1</v>
      </c>
      <c r="AK75" s="1091"/>
      <c r="AL75" s="1091">
        <f t="shared" si="6"/>
        <v>0</v>
      </c>
    </row>
    <row r="76" spans="1:38" x14ac:dyDescent="0.15">
      <c r="A76" s="366" t="s">
        <v>203</v>
      </c>
      <c r="B76" s="484">
        <v>-9</v>
      </c>
      <c r="C76" s="403">
        <v>-15</v>
      </c>
      <c r="D76" s="403">
        <v>-29</v>
      </c>
      <c r="E76" s="488">
        <v>-12</v>
      </c>
      <c r="F76" s="476">
        <v>-1</v>
      </c>
      <c r="G76" s="403">
        <v>-1</v>
      </c>
      <c r="H76" s="403">
        <v>3</v>
      </c>
      <c r="I76" s="405">
        <v>-3</v>
      </c>
      <c r="J76" s="402">
        <v>-5</v>
      </c>
      <c r="K76" s="403">
        <v>-7</v>
      </c>
      <c r="L76" s="403">
        <v>-8</v>
      </c>
      <c r="M76" s="405">
        <v>-7</v>
      </c>
      <c r="N76" s="484">
        <v>-2</v>
      </c>
      <c r="O76" s="403">
        <v>-8</v>
      </c>
      <c r="P76" s="403">
        <v>-9</v>
      </c>
      <c r="Q76" s="405">
        <v>-14</v>
      </c>
      <c r="R76" s="484">
        <v>-1</v>
      </c>
      <c r="S76" s="403">
        <v>-4</v>
      </c>
      <c r="T76" s="403">
        <v>-2</v>
      </c>
      <c r="U76" s="405">
        <v>-1</v>
      </c>
      <c r="V76" s="484">
        <v>-8</v>
      </c>
      <c r="W76" s="476">
        <v>-4</v>
      </c>
      <c r="X76" s="411">
        <v>-2</v>
      </c>
      <c r="Y76" s="488">
        <v>-12</v>
      </c>
      <c r="Z76" s="484">
        <v>-7</v>
      </c>
      <c r="AA76" s="476">
        <v>-7</v>
      </c>
      <c r="AB76" s="411">
        <v>-3</v>
      </c>
      <c r="AC76" s="488">
        <v>1</v>
      </c>
      <c r="AD76" s="50"/>
      <c r="AE76" s="402">
        <v>-65</v>
      </c>
      <c r="AF76" s="409">
        <v>-2</v>
      </c>
      <c r="AG76" s="409">
        <v>-27</v>
      </c>
      <c r="AH76" s="409">
        <v>-33</v>
      </c>
      <c r="AI76" s="409">
        <v>-8</v>
      </c>
      <c r="AJ76" s="409">
        <v>-26</v>
      </c>
      <c r="AK76" s="409"/>
      <c r="AL76" s="409">
        <f>+Z76+AA76+AB76+AC76</f>
        <v>-16</v>
      </c>
    </row>
    <row r="77" spans="1:38" ht="6" customHeight="1" x14ac:dyDescent="0.15">
      <c r="A77" s="371"/>
      <c r="B77" s="355"/>
      <c r="C77" s="388"/>
      <c r="D77" s="388"/>
      <c r="E77" s="487"/>
      <c r="F77" s="477"/>
      <c r="G77" s="388"/>
      <c r="H77" s="388"/>
      <c r="I77" s="386"/>
      <c r="J77" s="40"/>
      <c r="K77" s="388"/>
      <c r="L77" s="388"/>
      <c r="M77" s="386"/>
      <c r="N77" s="355"/>
      <c r="O77" s="388"/>
      <c r="P77" s="388"/>
      <c r="Q77" s="386"/>
      <c r="R77" s="355"/>
      <c r="S77" s="388"/>
      <c r="T77" s="388"/>
      <c r="U77" s="386"/>
      <c r="V77" s="355"/>
      <c r="W77" s="477"/>
      <c r="X77" s="178"/>
      <c r="Y77" s="487"/>
      <c r="Z77" s="355"/>
      <c r="AA77" s="477"/>
      <c r="AB77" s="178"/>
      <c r="AC77" s="487"/>
      <c r="AD77" s="271"/>
      <c r="AE77" s="40"/>
      <c r="AF77" s="380"/>
      <c r="AG77" s="380"/>
      <c r="AH77" s="380"/>
      <c r="AI77" s="380"/>
      <c r="AJ77" s="380"/>
      <c r="AK77" s="380"/>
      <c r="AL77" s="380"/>
    </row>
    <row r="78" spans="1:38" x14ac:dyDescent="0.15">
      <c r="A78" s="372" t="s">
        <v>189</v>
      </c>
      <c r="B78" s="481">
        <v>-0.31386861313868614</v>
      </c>
      <c r="C78" s="387">
        <v>-0.1891891891891892</v>
      </c>
      <c r="D78" s="387">
        <v>-0.28160919540229884</v>
      </c>
      <c r="E78" s="486">
        <v>-0.41538461538461541</v>
      </c>
      <c r="F78" s="475">
        <v>-0.51578947368421058</v>
      </c>
      <c r="G78" s="387">
        <v>-0.31034482758620691</v>
      </c>
      <c r="H78" s="387">
        <v>-0.27500000000000002</v>
      </c>
      <c r="I78" s="385">
        <v>-0.52380952380952384</v>
      </c>
      <c r="J78" s="383">
        <v>-0.44827586206896552</v>
      </c>
      <c r="K78" s="387">
        <v>-0.38709677419354838</v>
      </c>
      <c r="L78" s="387">
        <v>-0.64</v>
      </c>
      <c r="M78" s="385">
        <v>-1.6818181818181819</v>
      </c>
      <c r="N78" s="481">
        <v>-0.5</v>
      </c>
      <c r="O78" s="387">
        <v>-0.58620689655172409</v>
      </c>
      <c r="P78" s="387">
        <v>-1.0277777777777777</v>
      </c>
      <c r="Q78" s="385">
        <v>-0.73809523809523814</v>
      </c>
      <c r="R78" s="481">
        <v>-0.74358974358974361</v>
      </c>
      <c r="S78" s="387">
        <v>-0.26666666666666666</v>
      </c>
      <c r="T78" s="387">
        <v>-0.11627906976744186</v>
      </c>
      <c r="U78" s="385">
        <v>-0.21621621621621623</v>
      </c>
      <c r="V78" s="481">
        <v>-0.57499999999999996</v>
      </c>
      <c r="W78" s="475">
        <v>-0.36799999999999999</v>
      </c>
      <c r="X78" s="547">
        <v>-0.36399999999999999</v>
      </c>
      <c r="Y78" s="486">
        <v>-2.931</v>
      </c>
      <c r="Z78" s="481">
        <v>-0.61499999999999999</v>
      </c>
      <c r="AA78" s="475">
        <v>-0.45800000000000002</v>
      </c>
      <c r="AB78" s="547">
        <v>-0.54</v>
      </c>
      <c r="AC78" s="486">
        <v>-0.78200000000000003</v>
      </c>
      <c r="AD78" s="271"/>
      <c r="AE78" s="383">
        <v>-0.28913738019169327</v>
      </c>
      <c r="AF78" s="379">
        <v>-0.40307692307692305</v>
      </c>
      <c r="AG78" s="379">
        <v>-0.7289719626168224</v>
      </c>
      <c r="AH78" s="379">
        <v>-0.72992700729927007</v>
      </c>
      <c r="AI78" s="379">
        <v>-0.32926829268292684</v>
      </c>
      <c r="AJ78" s="379">
        <v>-0.95699999999999996</v>
      </c>
      <c r="AK78" s="379"/>
      <c r="AL78" s="379">
        <v>-0.60399999999999998</v>
      </c>
    </row>
    <row r="79" spans="1:38" x14ac:dyDescent="0.15">
      <c r="A79" s="373" t="s">
        <v>190</v>
      </c>
      <c r="B79" s="483">
        <v>-6.569343065693431E-2</v>
      </c>
      <c r="C79" s="394">
        <v>-8.1081081081081086E-2</v>
      </c>
      <c r="D79" s="394">
        <v>-0.16666666666666666</v>
      </c>
      <c r="E79" s="489">
        <v>-9.2307692307692313E-2</v>
      </c>
      <c r="F79" s="478">
        <v>-1.0526315789473684E-2</v>
      </c>
      <c r="G79" s="394">
        <v>-1.1494252873563218E-2</v>
      </c>
      <c r="H79" s="394">
        <v>3.7499999999999999E-2</v>
      </c>
      <c r="I79" s="395">
        <v>-4.7619047619047616E-2</v>
      </c>
      <c r="J79" s="393">
        <v>-8.6206896551724144E-2</v>
      </c>
      <c r="K79" s="394">
        <v>-0.11290322580645161</v>
      </c>
      <c r="L79" s="394">
        <v>-0.16</v>
      </c>
      <c r="M79" s="395">
        <v>-0.15909090909090909</v>
      </c>
      <c r="N79" s="483">
        <v>-6.6666666666666666E-2</v>
      </c>
      <c r="O79" s="394">
        <v>-0.27586206896551724</v>
      </c>
      <c r="P79" s="394">
        <v>-0.25</v>
      </c>
      <c r="Q79" s="395">
        <v>-0.33333333333333331</v>
      </c>
      <c r="R79" s="483">
        <v>-2.564102564102564E-2</v>
      </c>
      <c r="S79" s="394">
        <v>-8.8888888888888892E-2</v>
      </c>
      <c r="T79" s="394">
        <v>-4.6511627906976744E-2</v>
      </c>
      <c r="U79" s="395">
        <v>-2.7027027027027029E-2</v>
      </c>
      <c r="V79" s="483">
        <v>-0.2</v>
      </c>
      <c r="W79" s="478">
        <v>-0.105</v>
      </c>
      <c r="X79" s="743">
        <v>-6.0999999999999999E-2</v>
      </c>
      <c r="Y79" s="489">
        <v>-0.41399999999999998</v>
      </c>
      <c r="Z79" s="483">
        <v>-0.17899999999999999</v>
      </c>
      <c r="AA79" s="478">
        <v>-0.14599999999999999</v>
      </c>
      <c r="AB79" s="743">
        <v>-0.06</v>
      </c>
      <c r="AC79" s="489">
        <v>1.7999999999999999E-2</v>
      </c>
      <c r="AD79" s="271"/>
      <c r="AE79" s="393">
        <v>-0.10383386581469649</v>
      </c>
      <c r="AF79" s="396">
        <v>-6.1538461538461538E-3</v>
      </c>
      <c r="AG79" s="396">
        <v>-0.12616822429906541</v>
      </c>
      <c r="AH79" s="396">
        <v>-0.24087591240875914</v>
      </c>
      <c r="AI79" s="396">
        <v>-4.878048780487805E-2</v>
      </c>
      <c r="AJ79" s="396">
        <v>-0.186</v>
      </c>
      <c r="AK79" s="396"/>
      <c r="AL79" s="396">
        <v>-8.3000000000000004E-2</v>
      </c>
    </row>
    <row r="80" spans="1:38" ht="6" customHeight="1" x14ac:dyDescent="0.15">
      <c r="B80" s="355"/>
      <c r="C80" s="388"/>
      <c r="D80" s="388"/>
      <c r="E80" s="386"/>
      <c r="F80" s="40"/>
      <c r="G80" s="388"/>
      <c r="H80" s="388"/>
      <c r="I80" s="386"/>
      <c r="J80" s="178"/>
      <c r="K80" s="178"/>
      <c r="L80" s="451"/>
      <c r="M80" s="386"/>
      <c r="N80" s="178"/>
      <c r="O80" s="178"/>
      <c r="P80" s="451"/>
      <c r="Q80" s="386"/>
      <c r="R80" s="178"/>
      <c r="S80" s="178"/>
      <c r="T80" s="451"/>
      <c r="U80" s="386"/>
      <c r="V80" s="355"/>
      <c r="W80" s="477"/>
      <c r="X80" s="178"/>
      <c r="Y80" s="487"/>
      <c r="Z80" s="355"/>
      <c r="AA80" s="477"/>
      <c r="AB80" s="178"/>
      <c r="AC80" s="487"/>
      <c r="AE80" s="40"/>
      <c r="AF80" s="380"/>
      <c r="AG80" s="380"/>
      <c r="AH80" s="380"/>
      <c r="AI80" s="380"/>
      <c r="AJ80" s="380"/>
      <c r="AK80" s="380"/>
      <c r="AL80" s="380"/>
    </row>
    <row r="81" spans="1:38" x14ac:dyDescent="0.15">
      <c r="A81" s="370" t="s">
        <v>191</v>
      </c>
      <c r="B81" s="484">
        <v>47</v>
      </c>
      <c r="C81" s="389"/>
      <c r="D81" s="389"/>
      <c r="E81" s="377"/>
      <c r="F81" s="384"/>
      <c r="G81" s="389"/>
      <c r="H81" s="389"/>
      <c r="I81" s="377"/>
      <c r="J81" s="546"/>
      <c r="K81" s="546"/>
      <c r="L81" s="389"/>
      <c r="M81" s="377"/>
      <c r="N81" s="546"/>
      <c r="O81" s="546"/>
      <c r="P81" s="389"/>
      <c r="Q81" s="377"/>
      <c r="R81" s="546"/>
      <c r="S81" s="546"/>
      <c r="T81" s="389"/>
      <c r="U81" s="377"/>
      <c r="V81" s="850"/>
      <c r="W81" s="794"/>
      <c r="X81" s="546"/>
      <c r="Y81" s="747"/>
      <c r="Z81" s="850"/>
      <c r="AA81" s="794"/>
      <c r="AB81" s="546"/>
      <c r="AC81" s="747"/>
      <c r="AD81" s="75"/>
      <c r="AE81" s="384">
        <v>47</v>
      </c>
      <c r="AF81" s="378"/>
      <c r="AG81" s="378"/>
      <c r="AH81" s="378"/>
      <c r="AI81" s="378"/>
      <c r="AJ81" s="378"/>
      <c r="AK81" s="378"/>
      <c r="AL81" s="378"/>
    </row>
    <row r="82" spans="1:38" x14ac:dyDescent="0.15">
      <c r="A82" s="305" t="s">
        <v>172</v>
      </c>
      <c r="B82" s="481">
        <v>4.2999999999999997E-2</v>
      </c>
      <c r="C82" s="387"/>
      <c r="D82" s="387"/>
      <c r="E82" s="385"/>
      <c r="F82" s="383"/>
      <c r="G82" s="387"/>
      <c r="H82" s="387"/>
      <c r="I82" s="385"/>
      <c r="J82" s="547"/>
      <c r="K82" s="547"/>
      <c r="L82" s="387"/>
      <c r="M82" s="385"/>
      <c r="N82" s="547"/>
      <c r="O82" s="547"/>
      <c r="P82" s="387"/>
      <c r="Q82" s="385"/>
      <c r="R82" s="547"/>
      <c r="S82" s="547"/>
      <c r="T82" s="387"/>
      <c r="U82" s="385"/>
      <c r="V82" s="481"/>
      <c r="W82" s="475"/>
      <c r="X82" s="547"/>
      <c r="Y82" s="486"/>
      <c r="Z82" s="481"/>
      <c r="AA82" s="475"/>
      <c r="AB82" s="547"/>
      <c r="AC82" s="486"/>
      <c r="AD82" s="91"/>
      <c r="AE82" s="383">
        <v>1.0999999999999999E-2</v>
      </c>
      <c r="AF82" s="379"/>
      <c r="AG82" s="379"/>
      <c r="AH82" s="379"/>
      <c r="AI82" s="379"/>
      <c r="AJ82" s="379"/>
      <c r="AK82" s="379"/>
      <c r="AL82" s="379"/>
    </row>
    <row r="83" spans="1:38" x14ac:dyDescent="0.15">
      <c r="A83" s="366" t="s">
        <v>192</v>
      </c>
      <c r="B83" s="484">
        <v>16</v>
      </c>
      <c r="C83" s="389"/>
      <c r="D83" s="389"/>
      <c r="E83" s="377"/>
      <c r="F83" s="384"/>
      <c r="G83" s="389"/>
      <c r="H83" s="389"/>
      <c r="I83" s="377"/>
      <c r="J83" s="546"/>
      <c r="K83" s="546"/>
      <c r="L83" s="389"/>
      <c r="M83" s="377"/>
      <c r="N83" s="546"/>
      <c r="O83" s="546"/>
      <c r="P83" s="389"/>
      <c r="Q83" s="377"/>
      <c r="R83" s="546"/>
      <c r="S83" s="546"/>
      <c r="T83" s="389"/>
      <c r="U83" s="377"/>
      <c r="V83" s="850"/>
      <c r="W83" s="794"/>
      <c r="X83" s="546"/>
      <c r="Y83" s="747"/>
      <c r="Z83" s="850"/>
      <c r="AA83" s="794"/>
      <c r="AB83" s="546"/>
      <c r="AC83" s="747"/>
      <c r="AD83" s="75"/>
      <c r="AE83" s="384">
        <v>16</v>
      </c>
      <c r="AF83" s="378"/>
      <c r="AG83" s="378"/>
      <c r="AH83" s="378"/>
      <c r="AI83" s="378"/>
      <c r="AJ83" s="378"/>
      <c r="AK83" s="378"/>
      <c r="AL83" s="378"/>
    </row>
    <row r="84" spans="1:38" x14ac:dyDescent="0.15">
      <c r="A84" s="306" t="s">
        <v>14</v>
      </c>
      <c r="B84" s="484">
        <v>0</v>
      </c>
      <c r="C84" s="389"/>
      <c r="D84" s="389"/>
      <c r="E84" s="377"/>
      <c r="F84" s="384"/>
      <c r="G84" s="389"/>
      <c r="H84" s="389"/>
      <c r="I84" s="377"/>
      <c r="J84" s="546"/>
      <c r="K84" s="546"/>
      <c r="L84" s="389"/>
      <c r="M84" s="377"/>
      <c r="N84" s="546"/>
      <c r="O84" s="546"/>
      <c r="P84" s="389"/>
      <c r="Q84" s="377"/>
      <c r="R84" s="546"/>
      <c r="S84" s="546"/>
      <c r="T84" s="389"/>
      <c r="U84" s="377"/>
      <c r="V84" s="850"/>
      <c r="W84" s="794"/>
      <c r="X84" s="546"/>
      <c r="Y84" s="747"/>
      <c r="Z84" s="850"/>
      <c r="AA84" s="794"/>
      <c r="AB84" s="546"/>
      <c r="AC84" s="747"/>
      <c r="AD84" s="75"/>
      <c r="AE84" s="402">
        <v>0</v>
      </c>
      <c r="AF84" s="378"/>
      <c r="AG84" s="378"/>
      <c r="AH84" s="378"/>
      <c r="AI84" s="378"/>
      <c r="AJ84" s="378"/>
      <c r="AK84" s="378"/>
      <c r="AL84" s="378"/>
    </row>
    <row r="85" spans="1:38" x14ac:dyDescent="0.15">
      <c r="A85" s="306" t="s">
        <v>15</v>
      </c>
      <c r="B85" s="484">
        <v>0</v>
      </c>
      <c r="C85" s="389"/>
      <c r="D85" s="389"/>
      <c r="E85" s="377"/>
      <c r="F85" s="384"/>
      <c r="G85" s="389"/>
      <c r="H85" s="389"/>
      <c r="I85" s="377"/>
      <c r="J85" s="546"/>
      <c r="K85" s="546"/>
      <c r="L85" s="389"/>
      <c r="M85" s="377"/>
      <c r="N85" s="546"/>
      <c r="O85" s="546"/>
      <c r="P85" s="389"/>
      <c r="Q85" s="377"/>
      <c r="R85" s="546"/>
      <c r="S85" s="546"/>
      <c r="T85" s="389"/>
      <c r="U85" s="377"/>
      <c r="V85" s="850"/>
      <c r="W85" s="794"/>
      <c r="X85" s="546"/>
      <c r="Y85" s="747"/>
      <c r="Z85" s="850"/>
      <c r="AA85" s="794"/>
      <c r="AB85" s="546"/>
      <c r="AC85" s="747"/>
      <c r="AD85" s="75"/>
      <c r="AE85" s="402">
        <v>0</v>
      </c>
      <c r="AF85" s="378"/>
      <c r="AG85" s="378"/>
      <c r="AH85" s="378"/>
      <c r="AI85" s="378"/>
      <c r="AJ85" s="378"/>
      <c r="AK85" s="378"/>
      <c r="AL85" s="378"/>
    </row>
    <row r="86" spans="1:38" s="271" customFormat="1" x14ac:dyDescent="0.15">
      <c r="A86" s="306" t="s">
        <v>216</v>
      </c>
      <c r="B86" s="484"/>
      <c r="C86" s="389"/>
      <c r="D86" s="389"/>
      <c r="E86" s="377"/>
      <c r="F86" s="384"/>
      <c r="G86" s="389"/>
      <c r="H86" s="389"/>
      <c r="I86" s="377"/>
      <c r="J86" s="546"/>
      <c r="K86" s="546"/>
      <c r="L86" s="389"/>
      <c r="M86" s="377"/>
      <c r="N86" s="546"/>
      <c r="O86" s="546"/>
      <c r="P86" s="389"/>
      <c r="Q86" s="377"/>
      <c r="R86" s="546"/>
      <c r="S86" s="546"/>
      <c r="T86" s="389"/>
      <c r="U86" s="377"/>
      <c r="V86" s="850"/>
      <c r="W86" s="794"/>
      <c r="X86" s="546"/>
      <c r="Y86" s="747"/>
      <c r="Z86" s="850"/>
      <c r="AA86" s="794"/>
      <c r="AB86" s="546"/>
      <c r="AC86" s="747"/>
      <c r="AD86" s="75"/>
      <c r="AE86" s="402"/>
      <c r="AF86" s="378"/>
      <c r="AG86" s="378"/>
      <c r="AH86" s="378"/>
      <c r="AI86" s="378"/>
      <c r="AJ86" s="378"/>
      <c r="AK86" s="378"/>
      <c r="AL86" s="378"/>
    </row>
    <row r="87" spans="1:38" x14ac:dyDescent="0.15">
      <c r="A87" s="306" t="s">
        <v>152</v>
      </c>
      <c r="B87" s="408">
        <v>0</v>
      </c>
      <c r="C87" s="389"/>
      <c r="D87" s="389"/>
      <c r="E87" s="377"/>
      <c r="F87" s="384"/>
      <c r="G87" s="389"/>
      <c r="H87" s="389"/>
      <c r="I87" s="377"/>
      <c r="J87" s="546"/>
      <c r="K87" s="546"/>
      <c r="L87" s="389"/>
      <c r="M87" s="377"/>
      <c r="N87" s="546"/>
      <c r="O87" s="546"/>
      <c r="P87" s="389"/>
      <c r="Q87" s="377"/>
      <c r="R87" s="546"/>
      <c r="S87" s="546"/>
      <c r="T87" s="389"/>
      <c r="U87" s="377"/>
      <c r="V87" s="850"/>
      <c r="W87" s="794"/>
      <c r="X87" s="546"/>
      <c r="Y87" s="747"/>
      <c r="Z87" s="850"/>
      <c r="AA87" s="794"/>
      <c r="AB87" s="546"/>
      <c r="AC87" s="747"/>
      <c r="AD87" s="75"/>
      <c r="AE87" s="410">
        <v>0</v>
      </c>
      <c r="AF87" s="378"/>
      <c r="AG87" s="378"/>
      <c r="AH87" s="378"/>
      <c r="AI87" s="378"/>
      <c r="AJ87" s="378"/>
      <c r="AK87" s="378"/>
      <c r="AL87" s="378"/>
    </row>
    <row r="88" spans="1:38" x14ac:dyDescent="0.15">
      <c r="A88" s="366" t="s">
        <v>193</v>
      </c>
      <c r="B88" s="484">
        <v>16</v>
      </c>
      <c r="C88" s="389"/>
      <c r="D88" s="389"/>
      <c r="E88" s="377"/>
      <c r="F88" s="384"/>
      <c r="G88" s="389"/>
      <c r="H88" s="389"/>
      <c r="I88" s="377"/>
      <c r="J88" s="546"/>
      <c r="K88" s="546"/>
      <c r="L88" s="389"/>
      <c r="M88" s="377"/>
      <c r="N88" s="546"/>
      <c r="O88" s="546"/>
      <c r="P88" s="389"/>
      <c r="Q88" s="377"/>
      <c r="R88" s="546"/>
      <c r="S88" s="546"/>
      <c r="T88" s="389"/>
      <c r="U88" s="377"/>
      <c r="V88" s="850"/>
      <c r="W88" s="794"/>
      <c r="X88" s="546"/>
      <c r="Y88" s="747"/>
      <c r="Z88" s="850"/>
      <c r="AA88" s="794"/>
      <c r="AB88" s="546"/>
      <c r="AC88" s="747"/>
      <c r="AD88" s="75"/>
      <c r="AE88" s="384">
        <v>16</v>
      </c>
      <c r="AF88" s="378"/>
      <c r="AG88" s="378"/>
      <c r="AH88" s="378"/>
      <c r="AI88" s="378"/>
      <c r="AJ88" s="378"/>
      <c r="AK88" s="378"/>
      <c r="AL88" s="378"/>
    </row>
    <row r="89" spans="1:38" ht="6" customHeight="1" x14ac:dyDescent="0.15">
      <c r="A89" s="371"/>
      <c r="B89" s="355"/>
      <c r="C89" s="388"/>
      <c r="D89" s="388"/>
      <c r="E89" s="386"/>
      <c r="F89" s="40"/>
      <c r="G89" s="388"/>
      <c r="H89" s="388"/>
      <c r="I89" s="386"/>
      <c r="J89" s="178"/>
      <c r="K89" s="178"/>
      <c r="L89" s="388"/>
      <c r="M89" s="386"/>
      <c r="N89" s="178"/>
      <c r="O89" s="178"/>
      <c r="P89" s="388"/>
      <c r="Q89" s="386"/>
      <c r="R89" s="178"/>
      <c r="S89" s="178"/>
      <c r="T89" s="388"/>
      <c r="U89" s="386"/>
      <c r="V89" s="355"/>
      <c r="W89" s="477"/>
      <c r="X89" s="178"/>
      <c r="Y89" s="487"/>
      <c r="Z89" s="355"/>
      <c r="AA89" s="477"/>
      <c r="AB89" s="178"/>
      <c r="AC89" s="487"/>
      <c r="AD89" s="271"/>
      <c r="AE89" s="40"/>
      <c r="AF89" s="380"/>
      <c r="AG89" s="380"/>
      <c r="AH89" s="380"/>
      <c r="AI89" s="380"/>
      <c r="AJ89" s="380"/>
      <c r="AK89" s="380"/>
      <c r="AL89" s="380"/>
    </row>
    <row r="90" spans="1:38" x14ac:dyDescent="0.15">
      <c r="A90" s="372" t="s">
        <v>194</v>
      </c>
      <c r="B90" s="481">
        <v>0.34042553191489361</v>
      </c>
      <c r="C90" s="387"/>
      <c r="D90" s="387"/>
      <c r="E90" s="385"/>
      <c r="F90" s="383"/>
      <c r="G90" s="387"/>
      <c r="H90" s="387"/>
      <c r="I90" s="385"/>
      <c r="J90" s="547"/>
      <c r="K90" s="547"/>
      <c r="L90" s="387"/>
      <c r="M90" s="385"/>
      <c r="N90" s="547"/>
      <c r="O90" s="547"/>
      <c r="P90" s="387"/>
      <c r="Q90" s="385"/>
      <c r="R90" s="547"/>
      <c r="S90" s="547"/>
      <c r="T90" s="387"/>
      <c r="U90" s="385"/>
      <c r="V90" s="481"/>
      <c r="W90" s="475"/>
      <c r="X90" s="547"/>
      <c r="Y90" s="486"/>
      <c r="Z90" s="481"/>
      <c r="AA90" s="475"/>
      <c r="AB90" s="547"/>
      <c r="AC90" s="486"/>
      <c r="AD90" s="271"/>
      <c r="AE90" s="383">
        <v>0.34042553191489361</v>
      </c>
      <c r="AF90" s="379"/>
      <c r="AG90" s="379"/>
      <c r="AH90" s="379"/>
      <c r="AI90" s="379"/>
      <c r="AJ90" s="379"/>
      <c r="AK90" s="379"/>
      <c r="AL90" s="379"/>
    </row>
    <row r="91" spans="1:38" x14ac:dyDescent="0.15">
      <c r="A91" s="372" t="s">
        <v>195</v>
      </c>
      <c r="B91" s="481">
        <v>0.34042553191489361</v>
      </c>
      <c r="C91" s="387"/>
      <c r="D91" s="387"/>
      <c r="E91" s="385"/>
      <c r="F91" s="383"/>
      <c r="G91" s="387"/>
      <c r="H91" s="387"/>
      <c r="I91" s="385"/>
      <c r="J91" s="547"/>
      <c r="K91" s="547"/>
      <c r="L91" s="387"/>
      <c r="M91" s="385"/>
      <c r="N91" s="547"/>
      <c r="O91" s="547"/>
      <c r="P91" s="387"/>
      <c r="Q91" s="385"/>
      <c r="R91" s="547"/>
      <c r="S91" s="547"/>
      <c r="T91" s="387"/>
      <c r="U91" s="385"/>
      <c r="V91" s="481"/>
      <c r="W91" s="475"/>
      <c r="X91" s="547"/>
      <c r="Y91" s="486"/>
      <c r="Z91" s="481"/>
      <c r="AA91" s="475"/>
      <c r="AB91" s="547"/>
      <c r="AC91" s="486"/>
      <c r="AD91" s="271"/>
      <c r="AE91" s="383">
        <v>0.34042553191489361</v>
      </c>
      <c r="AF91" s="379"/>
      <c r="AG91" s="379"/>
      <c r="AH91" s="379"/>
      <c r="AI91" s="379"/>
      <c r="AJ91" s="379"/>
      <c r="AK91" s="379"/>
      <c r="AL91" s="379"/>
    </row>
    <row r="92" spans="1:38" x14ac:dyDescent="0.15">
      <c r="A92" s="371"/>
      <c r="B92" s="355"/>
      <c r="C92" s="388"/>
      <c r="D92" s="388"/>
      <c r="E92" s="386"/>
      <c r="F92" s="40"/>
      <c r="G92" s="388"/>
      <c r="H92" s="388"/>
      <c r="I92" s="386"/>
      <c r="J92" s="178"/>
      <c r="K92" s="178"/>
      <c r="L92" s="388"/>
      <c r="M92" s="386"/>
      <c r="N92" s="178"/>
      <c r="O92" s="178"/>
      <c r="P92" s="388"/>
      <c r="Q92" s="386"/>
      <c r="R92" s="178"/>
      <c r="S92" s="178"/>
      <c r="T92" s="388"/>
      <c r="U92" s="386"/>
      <c r="V92" s="355"/>
      <c r="W92" s="477"/>
      <c r="X92" s="178"/>
      <c r="Y92" s="487"/>
      <c r="Z92" s="355"/>
      <c r="AA92" s="477"/>
      <c r="AB92" s="178"/>
      <c r="AC92" s="487"/>
      <c r="AD92" s="271"/>
      <c r="AE92" s="40"/>
      <c r="AF92" s="380"/>
      <c r="AG92" s="380"/>
      <c r="AH92" s="380"/>
      <c r="AI92" s="380"/>
      <c r="AJ92" s="380"/>
      <c r="AK92" s="380"/>
      <c r="AL92" s="380"/>
    </row>
    <row r="93" spans="1:38" x14ac:dyDescent="0.15">
      <c r="A93" s="366" t="s">
        <v>196</v>
      </c>
      <c r="B93" s="484">
        <v>-31</v>
      </c>
      <c r="C93" s="389"/>
      <c r="D93" s="389"/>
      <c r="E93" s="377"/>
      <c r="F93" s="384"/>
      <c r="G93" s="389"/>
      <c r="H93" s="389"/>
      <c r="I93" s="377"/>
      <c r="J93" s="546"/>
      <c r="K93" s="546"/>
      <c r="L93" s="389"/>
      <c r="M93" s="377"/>
      <c r="N93" s="546"/>
      <c r="O93" s="546"/>
      <c r="P93" s="389"/>
      <c r="Q93" s="377"/>
      <c r="R93" s="546"/>
      <c r="S93" s="546"/>
      <c r="T93" s="389"/>
      <c r="U93" s="377"/>
      <c r="V93" s="850"/>
      <c r="W93" s="794"/>
      <c r="X93" s="546"/>
      <c r="Y93" s="747"/>
      <c r="Z93" s="850"/>
      <c r="AA93" s="794"/>
      <c r="AB93" s="546"/>
      <c r="AC93" s="747"/>
      <c r="AD93" s="75"/>
      <c r="AE93" s="384">
        <v>-31</v>
      </c>
      <c r="AF93" s="378"/>
      <c r="AG93" s="378"/>
      <c r="AH93" s="378"/>
      <c r="AI93" s="378"/>
      <c r="AJ93" s="378"/>
      <c r="AK93" s="378"/>
      <c r="AL93" s="378"/>
    </row>
    <row r="94" spans="1:38" x14ac:dyDescent="0.15">
      <c r="A94" s="306" t="s">
        <v>14</v>
      </c>
      <c r="B94" s="484">
        <v>0</v>
      </c>
      <c r="C94" s="389"/>
      <c r="D94" s="389"/>
      <c r="E94" s="377"/>
      <c r="F94" s="384"/>
      <c r="G94" s="389"/>
      <c r="H94" s="389"/>
      <c r="I94" s="377"/>
      <c r="J94" s="546"/>
      <c r="K94" s="546"/>
      <c r="L94" s="389"/>
      <c r="M94" s="377"/>
      <c r="N94" s="546"/>
      <c r="O94" s="546"/>
      <c r="P94" s="389"/>
      <c r="Q94" s="377"/>
      <c r="R94" s="546"/>
      <c r="S94" s="546"/>
      <c r="T94" s="389"/>
      <c r="U94" s="377"/>
      <c r="V94" s="850"/>
      <c r="W94" s="794"/>
      <c r="X94" s="546"/>
      <c r="Y94" s="747"/>
      <c r="Z94" s="850"/>
      <c r="AA94" s="794"/>
      <c r="AB94" s="546"/>
      <c r="AC94" s="747"/>
      <c r="AD94" s="75"/>
      <c r="AE94" s="402">
        <v>0</v>
      </c>
      <c r="AF94" s="378"/>
      <c r="AG94" s="378"/>
      <c r="AH94" s="378"/>
      <c r="AI94" s="378"/>
      <c r="AJ94" s="378"/>
      <c r="AK94" s="378"/>
      <c r="AL94" s="378"/>
    </row>
    <row r="95" spans="1:38" x14ac:dyDescent="0.15">
      <c r="A95" s="306" t="s">
        <v>15</v>
      </c>
      <c r="B95" s="484">
        <v>-4</v>
      </c>
      <c r="C95" s="389"/>
      <c r="D95" s="389"/>
      <c r="E95" s="377"/>
      <c r="F95" s="384"/>
      <c r="G95" s="389"/>
      <c r="H95" s="389"/>
      <c r="I95" s="377"/>
      <c r="J95" s="546"/>
      <c r="K95" s="546"/>
      <c r="L95" s="389"/>
      <c r="M95" s="377"/>
      <c r="N95" s="546"/>
      <c r="O95" s="546"/>
      <c r="P95" s="389"/>
      <c r="Q95" s="377"/>
      <c r="R95" s="546"/>
      <c r="S95" s="546"/>
      <c r="T95" s="389"/>
      <c r="U95" s="377"/>
      <c r="V95" s="850"/>
      <c r="W95" s="794"/>
      <c r="X95" s="546"/>
      <c r="Y95" s="747"/>
      <c r="Z95" s="850"/>
      <c r="AA95" s="794"/>
      <c r="AB95" s="546"/>
      <c r="AC95" s="747"/>
      <c r="AD95" s="75"/>
      <c r="AE95" s="384">
        <v>-4</v>
      </c>
      <c r="AF95" s="378"/>
      <c r="AG95" s="378"/>
      <c r="AH95" s="378"/>
      <c r="AI95" s="378"/>
      <c r="AJ95" s="378"/>
      <c r="AK95" s="378"/>
      <c r="AL95" s="378"/>
    </row>
    <row r="96" spans="1:38" s="271" customFormat="1" x14ac:dyDescent="0.15">
      <c r="A96" s="306" t="s">
        <v>216</v>
      </c>
      <c r="B96" s="484">
        <v>0</v>
      </c>
      <c r="C96" s="389"/>
      <c r="D96" s="389"/>
      <c r="E96" s="377"/>
      <c r="F96" s="384"/>
      <c r="G96" s="389"/>
      <c r="H96" s="389"/>
      <c r="I96" s="377"/>
      <c r="J96" s="546"/>
      <c r="K96" s="546"/>
      <c r="L96" s="389"/>
      <c r="M96" s="377"/>
      <c r="N96" s="546"/>
      <c r="O96" s="546"/>
      <c r="P96" s="389"/>
      <c r="Q96" s="377"/>
      <c r="R96" s="546"/>
      <c r="S96" s="546"/>
      <c r="T96" s="389"/>
      <c r="U96" s="377"/>
      <c r="V96" s="850"/>
      <c r="W96" s="794"/>
      <c r="X96" s="546"/>
      <c r="Y96" s="747"/>
      <c r="Z96" s="850"/>
      <c r="AA96" s="794"/>
      <c r="AB96" s="546"/>
      <c r="AC96" s="747"/>
      <c r="AD96" s="75"/>
      <c r="AE96" s="384"/>
      <c r="AF96" s="378"/>
      <c r="AG96" s="378"/>
      <c r="AH96" s="378"/>
      <c r="AI96" s="378"/>
      <c r="AJ96" s="378"/>
      <c r="AK96" s="378"/>
      <c r="AL96" s="378"/>
    </row>
    <row r="97" spans="1:38" s="271" customFormat="1" x14ac:dyDescent="0.15">
      <c r="A97" s="306" t="s">
        <v>152</v>
      </c>
      <c r="B97" s="484">
        <v>-26</v>
      </c>
      <c r="C97" s="389"/>
      <c r="D97" s="389"/>
      <c r="E97" s="377"/>
      <c r="F97" s="384"/>
      <c r="G97" s="389"/>
      <c r="H97" s="389"/>
      <c r="I97" s="377"/>
      <c r="J97" s="546"/>
      <c r="K97" s="546"/>
      <c r="L97" s="389"/>
      <c r="M97" s="377"/>
      <c r="N97" s="546"/>
      <c r="O97" s="546"/>
      <c r="P97" s="389"/>
      <c r="Q97" s="377"/>
      <c r="R97" s="546"/>
      <c r="S97" s="546"/>
      <c r="T97" s="389"/>
      <c r="U97" s="377"/>
      <c r="V97" s="850"/>
      <c r="W97" s="794"/>
      <c r="X97" s="546"/>
      <c r="Y97" s="747"/>
      <c r="Z97" s="850"/>
      <c r="AA97" s="794"/>
      <c r="AB97" s="546"/>
      <c r="AC97" s="747"/>
      <c r="AD97" s="75"/>
      <c r="AE97" s="384">
        <v>-26</v>
      </c>
      <c r="AF97" s="378"/>
      <c r="AG97" s="378"/>
      <c r="AH97" s="378"/>
      <c r="AI97" s="378"/>
      <c r="AJ97" s="378"/>
      <c r="AK97" s="378"/>
      <c r="AL97" s="378"/>
    </row>
    <row r="98" spans="1:38" x14ac:dyDescent="0.15">
      <c r="A98" s="306" t="s">
        <v>21</v>
      </c>
      <c r="B98" s="408">
        <v>0</v>
      </c>
      <c r="C98" s="389"/>
      <c r="D98" s="389"/>
      <c r="E98" s="377"/>
      <c r="F98" s="384"/>
      <c r="G98" s="389"/>
      <c r="H98" s="389"/>
      <c r="I98" s="377"/>
      <c r="J98" s="546"/>
      <c r="K98" s="546"/>
      <c r="L98" s="389"/>
      <c r="M98" s="377"/>
      <c r="N98" s="546"/>
      <c r="O98" s="546"/>
      <c r="P98" s="389"/>
      <c r="Q98" s="377"/>
      <c r="R98" s="546"/>
      <c r="S98" s="546"/>
      <c r="T98" s="389"/>
      <c r="U98" s="377"/>
      <c r="V98" s="850"/>
      <c r="W98" s="794"/>
      <c r="X98" s="546"/>
      <c r="Y98" s="747"/>
      <c r="Z98" s="850"/>
      <c r="AA98" s="794"/>
      <c r="AB98" s="546"/>
      <c r="AC98" s="747"/>
      <c r="AD98" s="75"/>
      <c r="AE98" s="410">
        <v>0</v>
      </c>
      <c r="AF98" s="378"/>
      <c r="AG98" s="378"/>
      <c r="AH98" s="378"/>
      <c r="AI98" s="378"/>
      <c r="AJ98" s="378"/>
      <c r="AK98" s="378"/>
      <c r="AL98" s="378"/>
    </row>
    <row r="99" spans="1:38" x14ac:dyDescent="0.15">
      <c r="A99" s="366" t="s">
        <v>197</v>
      </c>
      <c r="B99" s="484">
        <v>-1</v>
      </c>
      <c r="C99" s="389"/>
      <c r="D99" s="389"/>
      <c r="E99" s="377"/>
      <c r="F99" s="384"/>
      <c r="G99" s="389"/>
      <c r="H99" s="389"/>
      <c r="I99" s="377"/>
      <c r="J99" s="546"/>
      <c r="K99" s="546"/>
      <c r="L99" s="389"/>
      <c r="M99" s="377"/>
      <c r="N99" s="546"/>
      <c r="O99" s="546"/>
      <c r="P99" s="389"/>
      <c r="Q99" s="377"/>
      <c r="R99" s="546"/>
      <c r="S99" s="546"/>
      <c r="T99" s="389"/>
      <c r="U99" s="377"/>
      <c r="V99" s="850"/>
      <c r="W99" s="794"/>
      <c r="X99" s="546"/>
      <c r="Y99" s="747"/>
      <c r="Z99" s="850"/>
      <c r="AA99" s="794"/>
      <c r="AB99" s="546"/>
      <c r="AC99" s="747"/>
      <c r="AD99" s="75"/>
      <c r="AE99" s="384">
        <v>-1</v>
      </c>
      <c r="AF99" s="378"/>
      <c r="AG99" s="378"/>
      <c r="AH99" s="378"/>
      <c r="AI99" s="378"/>
      <c r="AJ99" s="378"/>
      <c r="AK99" s="378"/>
      <c r="AL99" s="378"/>
    </row>
    <row r="100" spans="1:38" ht="6" customHeight="1" x14ac:dyDescent="0.15">
      <c r="A100" s="371"/>
      <c r="B100" s="355"/>
      <c r="C100" s="388"/>
      <c r="D100" s="388"/>
      <c r="E100" s="386"/>
      <c r="F100" s="40"/>
      <c r="G100" s="388"/>
      <c r="H100" s="388"/>
      <c r="I100" s="386"/>
      <c r="J100" s="178"/>
      <c r="K100" s="178"/>
      <c r="L100" s="388"/>
      <c r="M100" s="386"/>
      <c r="N100" s="178"/>
      <c r="O100" s="178"/>
      <c r="P100" s="388"/>
      <c r="Q100" s="386"/>
      <c r="R100" s="178"/>
      <c r="S100" s="178"/>
      <c r="T100" s="388"/>
      <c r="U100" s="386"/>
      <c r="V100" s="355"/>
      <c r="W100" s="477"/>
      <c r="X100" s="178"/>
      <c r="Y100" s="487"/>
      <c r="Z100" s="355"/>
      <c r="AA100" s="477"/>
      <c r="AB100" s="178"/>
      <c r="AC100" s="487"/>
      <c r="AD100" s="271"/>
      <c r="AE100" s="40"/>
      <c r="AF100" s="380"/>
      <c r="AG100" s="380"/>
      <c r="AH100" s="380"/>
      <c r="AI100" s="380"/>
      <c r="AJ100" s="380"/>
      <c r="AK100" s="380"/>
      <c r="AL100" s="380"/>
    </row>
    <row r="101" spans="1:38" x14ac:dyDescent="0.15">
      <c r="A101" s="372" t="s">
        <v>198</v>
      </c>
      <c r="B101" s="481">
        <v>-0.65957446808510634</v>
      </c>
      <c r="C101" s="387"/>
      <c r="D101" s="387"/>
      <c r="E101" s="385"/>
      <c r="F101" s="383"/>
      <c r="G101" s="387"/>
      <c r="H101" s="387"/>
      <c r="I101" s="385"/>
      <c r="J101" s="547"/>
      <c r="K101" s="547"/>
      <c r="L101" s="387"/>
      <c r="M101" s="385"/>
      <c r="N101" s="547"/>
      <c r="O101" s="547"/>
      <c r="P101" s="387"/>
      <c r="Q101" s="385"/>
      <c r="R101" s="547"/>
      <c r="S101" s="547"/>
      <c r="T101" s="387"/>
      <c r="U101" s="385"/>
      <c r="V101" s="481"/>
      <c r="W101" s="475"/>
      <c r="X101" s="547"/>
      <c r="Y101" s="486"/>
      <c r="Z101" s="481"/>
      <c r="AA101" s="475"/>
      <c r="AB101" s="547"/>
      <c r="AC101" s="486"/>
      <c r="AD101" s="271"/>
      <c r="AE101" s="383">
        <v>-0.65957446808510634</v>
      </c>
      <c r="AF101" s="379"/>
      <c r="AG101" s="379"/>
      <c r="AH101" s="379"/>
      <c r="AI101" s="379"/>
      <c r="AJ101" s="379"/>
      <c r="AK101" s="379"/>
      <c r="AL101" s="379"/>
    </row>
    <row r="102" spans="1:38" ht="14" thickBot="1" x14ac:dyDescent="0.2">
      <c r="A102" s="480" t="s">
        <v>199</v>
      </c>
      <c r="B102" s="485">
        <v>-2.1276595744680851E-2</v>
      </c>
      <c r="C102" s="391"/>
      <c r="D102" s="391"/>
      <c r="E102" s="392"/>
      <c r="F102" s="390"/>
      <c r="G102" s="391"/>
      <c r="H102" s="391"/>
      <c r="I102" s="392"/>
      <c r="J102" s="390"/>
      <c r="K102" s="382"/>
      <c r="L102" s="391"/>
      <c r="M102" s="392"/>
      <c r="N102" s="390"/>
      <c r="O102" s="382"/>
      <c r="P102" s="391"/>
      <c r="Q102" s="392"/>
      <c r="R102" s="390"/>
      <c r="S102" s="382"/>
      <c r="T102" s="391"/>
      <c r="U102" s="392"/>
      <c r="V102" s="485"/>
      <c r="W102" s="795"/>
      <c r="X102" s="382"/>
      <c r="Y102" s="748"/>
      <c r="Z102" s="485"/>
      <c r="AA102" s="795"/>
      <c r="AB102" s="382"/>
      <c r="AC102" s="748"/>
      <c r="AD102" s="271"/>
      <c r="AE102" s="390">
        <v>-2.1276595744680851E-2</v>
      </c>
      <c r="AF102" s="381"/>
      <c r="AG102" s="381"/>
      <c r="AH102" s="381"/>
      <c r="AI102" s="381"/>
      <c r="AJ102" s="381"/>
      <c r="AK102" s="381"/>
      <c r="AL102" s="381"/>
    </row>
    <row r="105" spans="1:38" hidden="1" x14ac:dyDescent="0.15">
      <c r="B105" s="91">
        <f t="shared" ref="B105:P105" si="7">+B13+B37+B106+B82</f>
        <v>1</v>
      </c>
      <c r="C105" s="91">
        <f t="shared" si="7"/>
        <v>1</v>
      </c>
      <c r="D105" s="91">
        <f t="shared" si="7"/>
        <v>0.999</v>
      </c>
      <c r="E105" s="91">
        <f t="shared" si="7"/>
        <v>1.0009999999999999</v>
      </c>
      <c r="F105" s="91">
        <f t="shared" si="7"/>
        <v>0.99999999999999989</v>
      </c>
      <c r="G105" s="91">
        <f t="shared" si="7"/>
        <v>0.99999999999999989</v>
      </c>
      <c r="H105" s="91">
        <f t="shared" si="7"/>
        <v>0.99899999999999989</v>
      </c>
      <c r="I105" s="91">
        <f t="shared" si="7"/>
        <v>1</v>
      </c>
      <c r="J105" s="91">
        <f t="shared" si="7"/>
        <v>1</v>
      </c>
      <c r="K105" s="91">
        <f t="shared" si="7"/>
        <v>1</v>
      </c>
      <c r="L105" s="91">
        <f t="shared" si="7"/>
        <v>1</v>
      </c>
      <c r="M105" s="91">
        <f t="shared" si="7"/>
        <v>0.999</v>
      </c>
      <c r="N105" s="91">
        <f t="shared" si="7"/>
        <v>1</v>
      </c>
      <c r="O105" s="91">
        <f t="shared" si="7"/>
        <v>1</v>
      </c>
      <c r="P105" s="91">
        <f t="shared" si="7"/>
        <v>1</v>
      </c>
      <c r="Q105" s="91">
        <v>0.999</v>
      </c>
      <c r="R105" s="91">
        <f>+R13+R37+R106+R82</f>
        <v>1</v>
      </c>
      <c r="S105" s="91">
        <f>+S13+S37+S106+S82</f>
        <v>0.999</v>
      </c>
      <c r="T105" s="91">
        <v>1</v>
      </c>
      <c r="U105" s="91">
        <f>+U13+U37+U106+U82</f>
        <v>1</v>
      </c>
      <c r="V105" s="91"/>
      <c r="W105" s="91"/>
      <c r="X105" s="91"/>
      <c r="Y105" s="91"/>
      <c r="Z105" s="91"/>
      <c r="AA105" s="91"/>
      <c r="AB105" s="91"/>
      <c r="AC105" s="91"/>
      <c r="AD105" s="91"/>
      <c r="AE105" s="91">
        <f>+AE13+AE37+AE106+AE82</f>
        <v>1</v>
      </c>
      <c r="AF105" s="91">
        <f>+AF13+AF37+AF106+AF82</f>
        <v>1</v>
      </c>
      <c r="AG105" s="91">
        <f>+AG13+AG37+AG106+AG82</f>
        <v>1</v>
      </c>
      <c r="AH105" s="91">
        <f>+AH13+AH37+AH106+AH82</f>
        <v>1</v>
      </c>
      <c r="AI105" s="91">
        <f>+AI13+AI37+AI106+AI82</f>
        <v>1</v>
      </c>
    </row>
    <row r="106" spans="1:38" hidden="1" x14ac:dyDescent="0.15">
      <c r="B106" s="91">
        <f t="shared" ref="B106:U106" si="8">ROUND((B58/B10),3)</f>
        <v>0.126</v>
      </c>
      <c r="C106" s="91">
        <f t="shared" si="8"/>
        <v>0.16500000000000001</v>
      </c>
      <c r="D106" s="91">
        <f t="shared" si="8"/>
        <v>0.155</v>
      </c>
      <c r="E106" s="91">
        <f t="shared" si="8"/>
        <v>0.121</v>
      </c>
      <c r="F106" s="91">
        <f t="shared" si="8"/>
        <v>8.7999999999999995E-2</v>
      </c>
      <c r="G106" s="91">
        <f t="shared" si="8"/>
        <v>7.8E-2</v>
      </c>
      <c r="H106" s="91">
        <f t="shared" si="8"/>
        <v>7.4999999999999997E-2</v>
      </c>
      <c r="I106" s="91">
        <f t="shared" si="8"/>
        <v>6.8000000000000005E-2</v>
      </c>
      <c r="J106" s="91">
        <f t="shared" si="8"/>
        <v>5.8999999999999997E-2</v>
      </c>
      <c r="K106" s="91">
        <f t="shared" si="8"/>
        <v>5.7000000000000002E-2</v>
      </c>
      <c r="L106" s="91">
        <f t="shared" si="8"/>
        <v>4.2999999999999997E-2</v>
      </c>
      <c r="M106" s="91">
        <f t="shared" si="8"/>
        <v>3.9E-2</v>
      </c>
      <c r="N106" s="91">
        <f t="shared" si="8"/>
        <v>2.8000000000000001E-2</v>
      </c>
      <c r="O106" s="91">
        <f t="shared" si="8"/>
        <v>2.4E-2</v>
      </c>
      <c r="P106" s="91">
        <f t="shared" si="8"/>
        <v>2.9000000000000001E-2</v>
      </c>
      <c r="Q106" s="91">
        <f t="shared" si="8"/>
        <v>3.2000000000000001E-2</v>
      </c>
      <c r="R106" s="91">
        <f t="shared" si="8"/>
        <v>3.1E-2</v>
      </c>
      <c r="S106" s="91">
        <f t="shared" si="8"/>
        <v>3.3000000000000002E-2</v>
      </c>
      <c r="T106" s="91">
        <f t="shared" si="8"/>
        <v>2.8000000000000001E-2</v>
      </c>
      <c r="U106" s="91">
        <f t="shared" si="8"/>
        <v>2.4E-2</v>
      </c>
      <c r="V106" s="91"/>
      <c r="W106" s="91"/>
      <c r="X106" s="91"/>
      <c r="Y106" s="91"/>
      <c r="Z106" s="91"/>
      <c r="AA106" s="91"/>
      <c r="AB106" s="91"/>
      <c r="AC106" s="91"/>
      <c r="AD106" s="91"/>
      <c r="AE106" s="91">
        <f>ROUND((AE58/AE10),3)</f>
        <v>0.14199999999999999</v>
      </c>
      <c r="AF106" s="91">
        <f>ROUND((AF58/AF10),3)</f>
        <v>7.6999999999999999E-2</v>
      </c>
      <c r="AG106" s="91">
        <f>ROUND((AG58/AG10),3)</f>
        <v>4.9000000000000002E-2</v>
      </c>
      <c r="AH106" s="91">
        <f>ROUND((AH58/AH10),3)</f>
        <v>2.8000000000000001E-2</v>
      </c>
      <c r="AI106" s="91">
        <f>ROUND((AI58/AI10),3)</f>
        <v>2.9000000000000001E-2</v>
      </c>
    </row>
    <row r="107" spans="1:38" hidden="1" x14ac:dyDescent="0.15"/>
    <row r="108" spans="1:38" hidden="1" x14ac:dyDescent="0.15">
      <c r="B108" s="91">
        <f t="shared" ref="B108:AF108" si="9">IF(B105=100%,B106,B106+100%-B105)</f>
        <v>0.126</v>
      </c>
      <c r="C108" s="91">
        <f t="shared" si="9"/>
        <v>0.16500000000000001</v>
      </c>
      <c r="D108" s="91">
        <f t="shared" si="9"/>
        <v>0.15600000000000003</v>
      </c>
      <c r="E108" s="91">
        <f t="shared" si="9"/>
        <v>0.12000000000000011</v>
      </c>
      <c r="F108" s="91">
        <f t="shared" si="9"/>
        <v>8.7999999999999995E-2</v>
      </c>
      <c r="G108" s="91">
        <f t="shared" si="9"/>
        <v>7.8E-2</v>
      </c>
      <c r="H108" s="91">
        <f t="shared" si="9"/>
        <v>7.6000000000000068E-2</v>
      </c>
      <c r="I108" s="91">
        <f t="shared" si="9"/>
        <v>6.8000000000000005E-2</v>
      </c>
      <c r="J108" s="91">
        <f t="shared" si="9"/>
        <v>5.8999999999999997E-2</v>
      </c>
      <c r="K108" s="91">
        <f>IF(K105=100%,K106,K106+100%-K105)</f>
        <v>5.7000000000000002E-2</v>
      </c>
      <c r="L108" s="91">
        <f t="shared" si="9"/>
        <v>4.2999999999999997E-2</v>
      </c>
      <c r="M108" s="91">
        <f t="shared" si="9"/>
        <v>3.9999999999999925E-2</v>
      </c>
      <c r="N108" s="91">
        <f t="shared" ref="N108:U108" si="10">IF(N105=100%,N106,N106+100%-N105)</f>
        <v>2.8000000000000001E-2</v>
      </c>
      <c r="O108" s="91">
        <f t="shared" si="10"/>
        <v>2.4E-2</v>
      </c>
      <c r="P108" s="91">
        <f t="shared" si="10"/>
        <v>2.9000000000000001E-2</v>
      </c>
      <c r="Q108" s="91">
        <f t="shared" si="10"/>
        <v>3.3000000000000029E-2</v>
      </c>
      <c r="R108" s="91">
        <f t="shared" si="10"/>
        <v>3.1E-2</v>
      </c>
      <c r="S108" s="91">
        <f t="shared" si="10"/>
        <v>3.3999999999999919E-2</v>
      </c>
      <c r="T108" s="91">
        <f t="shared" si="10"/>
        <v>2.8000000000000001E-2</v>
      </c>
      <c r="U108" s="91">
        <f t="shared" si="10"/>
        <v>2.4E-2</v>
      </c>
      <c r="V108" s="91"/>
      <c r="W108" s="91"/>
      <c r="X108" s="91"/>
      <c r="Y108" s="91"/>
      <c r="Z108" s="91"/>
      <c r="AA108" s="91"/>
      <c r="AB108" s="91"/>
      <c r="AC108" s="91"/>
      <c r="AD108" s="91"/>
      <c r="AE108" s="91">
        <f t="shared" si="9"/>
        <v>0.14199999999999999</v>
      </c>
      <c r="AF108" s="91">
        <f t="shared" si="9"/>
        <v>7.6999999999999999E-2</v>
      </c>
      <c r="AG108" s="91">
        <f>IF(AG105=100%,AG106,AG106+100%-AG105)</f>
        <v>4.9000000000000002E-2</v>
      </c>
      <c r="AH108" s="91">
        <f>IF(AH105=100%,AH106,AH106+100%-AH105)</f>
        <v>2.8000000000000001E-2</v>
      </c>
      <c r="AI108" s="91">
        <f>IF(AI105=100%,AI106,AI106+100%-AI105)</f>
        <v>2.9000000000000001E-2</v>
      </c>
    </row>
  </sheetData>
  <pageMargins left="0.2" right="0.2" top="0.5" bottom="0.5" header="0" footer="0"/>
  <pageSetup scale="3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pageSetUpPr fitToPage="1"/>
  </sheetPr>
  <dimension ref="A1:AL63"/>
  <sheetViews>
    <sheetView workbookViewId="0">
      <pane xSplit="1" ySplit="4" topLeftCell="Y5" activePane="bottomRight" state="frozen"/>
      <selection pane="topRight" activeCell="B1" sqref="B1"/>
      <selection pane="bottomLeft" activeCell="A5" sqref="A5"/>
      <selection pane="bottomRight" activeCell="Y13" sqref="Y13"/>
    </sheetView>
  </sheetViews>
  <sheetFormatPr baseColWidth="10" defaultColWidth="8.83203125" defaultRowHeight="13" outlineLevelCol="1" x14ac:dyDescent="0.15"/>
  <cols>
    <col min="1" max="1" width="50.5" customWidth="1"/>
    <col min="2" max="2" width="8" hidden="1" customWidth="1"/>
    <col min="3" max="6" width="9.1640625" hidden="1" customWidth="1"/>
    <col min="7" max="7" width="9.1640625" style="190" hidden="1" customWidth="1"/>
    <col min="8" max="8" width="9.1640625" style="176" hidden="1" customWidth="1"/>
    <col min="9" max="13" width="9.1640625" style="271" hidden="1" customWidth="1"/>
    <col min="14" max="17" width="9.1640625" style="271" hidden="1" customWidth="1" outlineLevel="1"/>
    <col min="18" max="29" width="9.1640625" style="271" customWidth="1" outlineLevel="1"/>
    <col min="30" max="30" width="2.6640625" customWidth="1"/>
    <col min="31" max="31" width="9.1640625" customWidth="1"/>
    <col min="32" max="35" width="9.1640625" style="271" customWidth="1"/>
    <col min="36" max="36" width="9.5" customWidth="1"/>
    <col min="37" max="37" width="9.1640625" style="271" hidden="1" customWidth="1"/>
    <col min="38" max="38" width="9.5" style="271" customWidth="1"/>
  </cols>
  <sheetData>
    <row r="1" spans="1:38" ht="14" x14ac:dyDescent="0.15">
      <c r="A1" s="1" t="s">
        <v>0</v>
      </c>
    </row>
    <row r="2" spans="1:38" ht="15" thickBot="1" x14ac:dyDescent="0.2">
      <c r="A2" s="1" t="s">
        <v>122</v>
      </c>
    </row>
    <row r="3" spans="1:38" s="3" customFormat="1" ht="14.25" customHeight="1" thickBot="1" x14ac:dyDescent="0.2">
      <c r="A3" s="13" t="s">
        <v>7</v>
      </c>
      <c r="B3" s="14" t="s">
        <v>8</v>
      </c>
      <c r="C3" s="27" t="s">
        <v>1</v>
      </c>
      <c r="D3" s="27" t="s">
        <v>2</v>
      </c>
      <c r="E3" s="28" t="s">
        <v>19</v>
      </c>
      <c r="F3" s="182" t="s">
        <v>117</v>
      </c>
      <c r="G3" s="199" t="s">
        <v>126</v>
      </c>
      <c r="H3" s="279" t="s">
        <v>135</v>
      </c>
      <c r="I3" s="179" t="s">
        <v>137</v>
      </c>
      <c r="J3" s="354" t="s">
        <v>144</v>
      </c>
      <c r="K3" s="453" t="s">
        <v>148</v>
      </c>
      <c r="L3" s="459" t="s">
        <v>149</v>
      </c>
      <c r="M3" s="183" t="s">
        <v>150</v>
      </c>
      <c r="N3" s="354" t="s">
        <v>218</v>
      </c>
      <c r="O3" s="453" t="s">
        <v>219</v>
      </c>
      <c r="P3" s="459" t="s">
        <v>220</v>
      </c>
      <c r="Q3" s="183" t="s">
        <v>221</v>
      </c>
      <c r="R3" s="354" t="s">
        <v>228</v>
      </c>
      <c r="S3" s="453" t="s">
        <v>229</v>
      </c>
      <c r="T3" s="459" t="s">
        <v>230</v>
      </c>
      <c r="U3" s="183" t="s">
        <v>231</v>
      </c>
      <c r="V3" s="354" t="s">
        <v>244</v>
      </c>
      <c r="W3" s="183" t="s">
        <v>245</v>
      </c>
      <c r="X3" s="879" t="s">
        <v>246</v>
      </c>
      <c r="Y3" s="183" t="s">
        <v>247</v>
      </c>
      <c r="Z3" s="354" t="s">
        <v>296</v>
      </c>
      <c r="AA3" s="183" t="s">
        <v>297</v>
      </c>
      <c r="AB3" s="879" t="s">
        <v>298</v>
      </c>
      <c r="AC3" s="183" t="s">
        <v>299</v>
      </c>
      <c r="AE3" s="15">
        <v>2010</v>
      </c>
      <c r="AF3" s="15">
        <v>2011</v>
      </c>
      <c r="AG3" s="15">
        <v>2012</v>
      </c>
      <c r="AH3" s="15">
        <v>2013</v>
      </c>
      <c r="AI3" s="15">
        <v>2014</v>
      </c>
      <c r="AJ3" s="15">
        <v>2015</v>
      </c>
      <c r="AK3" s="15">
        <v>2016</v>
      </c>
      <c r="AL3" s="15">
        <v>2016</v>
      </c>
    </row>
    <row r="4" spans="1:38" s="2" customFormat="1" ht="14.25" customHeight="1" x14ac:dyDescent="0.15">
      <c r="A4" s="6"/>
      <c r="B4" s="4"/>
      <c r="C4" s="25"/>
      <c r="D4" s="25"/>
      <c r="E4" s="29"/>
      <c r="F4" s="140"/>
      <c r="G4" s="7"/>
      <c r="H4" s="272"/>
      <c r="I4" s="29"/>
      <c r="J4" s="140"/>
      <c r="K4" s="454"/>
      <c r="L4" s="460"/>
      <c r="M4" s="137"/>
      <c r="N4" s="140"/>
      <c r="O4" s="454"/>
      <c r="P4" s="460"/>
      <c r="Q4" s="137"/>
      <c r="R4" s="140"/>
      <c r="S4" s="454"/>
      <c r="T4" s="460"/>
      <c r="U4" s="137"/>
      <c r="V4" s="826"/>
      <c r="W4" s="796"/>
      <c r="X4" s="752"/>
      <c r="Y4" s="137"/>
      <c r="Z4" s="826"/>
      <c r="AA4" s="796"/>
      <c r="AB4" s="752"/>
      <c r="AC4" s="137"/>
      <c r="AE4" s="5"/>
      <c r="AF4" s="5"/>
      <c r="AG4" s="5"/>
      <c r="AH4" s="5"/>
      <c r="AI4" s="5"/>
      <c r="AJ4" s="5"/>
      <c r="AK4" s="5"/>
      <c r="AL4" s="5"/>
    </row>
    <row r="5" spans="1:38" s="2" customFormat="1" ht="14.25" customHeight="1" x14ac:dyDescent="0.15">
      <c r="A5" s="17" t="s">
        <v>103</v>
      </c>
      <c r="B5" s="129">
        <v>-336</v>
      </c>
      <c r="C5" s="130">
        <v>-350</v>
      </c>
      <c r="D5" s="130">
        <v>376</v>
      </c>
      <c r="E5" s="131">
        <v>-96</v>
      </c>
      <c r="F5" s="220">
        <v>201</v>
      </c>
      <c r="G5" s="212">
        <v>97</v>
      </c>
      <c r="H5" s="282">
        <v>311</v>
      </c>
      <c r="I5" s="131">
        <v>-173</v>
      </c>
      <c r="J5" s="220">
        <v>-11</v>
      </c>
      <c r="K5" s="455">
        <v>-74</v>
      </c>
      <c r="L5" s="461">
        <v>131</v>
      </c>
      <c r="M5" s="298">
        <v>-98</v>
      </c>
      <c r="N5" s="220">
        <v>-1</v>
      </c>
      <c r="O5" s="455">
        <v>129</v>
      </c>
      <c r="P5" s="461">
        <v>172</v>
      </c>
      <c r="Q5" s="298">
        <v>115</v>
      </c>
      <c r="R5" s="220">
        <v>124</v>
      </c>
      <c r="S5" s="455">
        <v>178</v>
      </c>
      <c r="T5" s="461">
        <v>138</v>
      </c>
      <c r="U5" s="298">
        <v>167</v>
      </c>
      <c r="V5" s="851">
        <v>-90</v>
      </c>
      <c r="W5" s="455">
        <v>321</v>
      </c>
      <c r="X5" s="461">
        <v>379</v>
      </c>
      <c r="Y5" s="298">
        <v>989</v>
      </c>
      <c r="Z5" s="851">
        <v>-387</v>
      </c>
      <c r="AA5" s="455">
        <v>1</v>
      </c>
      <c r="AB5" s="461">
        <v>108</v>
      </c>
      <c r="AC5" s="298">
        <v>145</v>
      </c>
      <c r="AD5" s="47"/>
      <c r="AE5" s="132">
        <v>-406</v>
      </c>
      <c r="AF5" s="132">
        <v>436</v>
      </c>
      <c r="AG5" s="132">
        <v>-52</v>
      </c>
      <c r="AH5" s="132">
        <v>415</v>
      </c>
      <c r="AI5" s="132">
        <v>607</v>
      </c>
      <c r="AJ5" s="132">
        <v>1599</v>
      </c>
      <c r="AK5" s="132"/>
      <c r="AL5" s="132">
        <f>SUM(Z5:AC5)</f>
        <v>-133</v>
      </c>
    </row>
    <row r="6" spans="1:38" s="2" customFormat="1" ht="14.25" customHeight="1" x14ac:dyDescent="0.15">
      <c r="A6" s="40" t="s">
        <v>140</v>
      </c>
      <c r="B6" s="44">
        <v>12</v>
      </c>
      <c r="C6" s="45">
        <v>13</v>
      </c>
      <c r="D6" s="45">
        <v>23</v>
      </c>
      <c r="E6" s="46">
        <v>11</v>
      </c>
      <c r="F6" s="221">
        <v>13</v>
      </c>
      <c r="G6" s="211">
        <v>-2</v>
      </c>
      <c r="H6" s="283">
        <v>421</v>
      </c>
      <c r="I6" s="46">
        <v>2</v>
      </c>
      <c r="J6" s="221">
        <v>1</v>
      </c>
      <c r="K6" s="456">
        <v>0</v>
      </c>
      <c r="L6" s="462">
        <v>0</v>
      </c>
      <c r="M6" s="458">
        <v>0</v>
      </c>
      <c r="N6" s="221">
        <v>0</v>
      </c>
      <c r="O6" s="456">
        <v>0</v>
      </c>
      <c r="P6" s="462">
        <v>0</v>
      </c>
      <c r="Q6" s="458">
        <v>0</v>
      </c>
      <c r="R6" s="221">
        <v>0</v>
      </c>
      <c r="S6" s="456" t="s">
        <v>112</v>
      </c>
      <c r="T6" s="462">
        <v>0</v>
      </c>
      <c r="U6" s="458">
        <v>0</v>
      </c>
      <c r="V6" s="852">
        <v>0</v>
      </c>
      <c r="W6" s="503">
        <v>0</v>
      </c>
      <c r="X6" s="753">
        <v>0</v>
      </c>
      <c r="Y6" s="458">
        <v>0</v>
      </c>
      <c r="Z6" s="852">
        <v>0</v>
      </c>
      <c r="AA6" s="503">
        <v>0</v>
      </c>
      <c r="AB6" s="753">
        <v>0</v>
      </c>
      <c r="AC6" s="458">
        <v>0</v>
      </c>
      <c r="AD6" s="47"/>
      <c r="AE6" s="48">
        <v>59</v>
      </c>
      <c r="AF6" s="48">
        <v>434</v>
      </c>
      <c r="AG6" s="48">
        <v>1</v>
      </c>
      <c r="AH6" s="48">
        <v>0</v>
      </c>
      <c r="AI6" s="48" t="s">
        <v>112</v>
      </c>
      <c r="AJ6" s="48">
        <v>0</v>
      </c>
      <c r="AK6" s="48"/>
      <c r="AL6" s="48">
        <f t="shared" ref="AL6:AL7" si="0">SUM(Z6:AC6)</f>
        <v>0</v>
      </c>
    </row>
    <row r="7" spans="1:38" s="2" customFormat="1" ht="14.25" customHeight="1" x14ac:dyDescent="0.15">
      <c r="A7" s="42" t="s">
        <v>28</v>
      </c>
      <c r="B7" s="129">
        <v>-348</v>
      </c>
      <c r="C7" s="130">
        <v>-363</v>
      </c>
      <c r="D7" s="130">
        <v>353</v>
      </c>
      <c r="E7" s="131">
        <v>-107</v>
      </c>
      <c r="F7" s="220">
        <v>188</v>
      </c>
      <c r="G7" s="212">
        <v>99</v>
      </c>
      <c r="H7" s="282">
        <v>-110</v>
      </c>
      <c r="I7" s="131">
        <v>-175</v>
      </c>
      <c r="J7" s="220">
        <v>-12</v>
      </c>
      <c r="K7" s="455">
        <v>-74</v>
      </c>
      <c r="L7" s="461">
        <v>131</v>
      </c>
      <c r="M7" s="298">
        <v>-98</v>
      </c>
      <c r="N7" s="220">
        <v>-1</v>
      </c>
      <c r="O7" s="455">
        <v>129</v>
      </c>
      <c r="P7" s="461">
        <v>172</v>
      </c>
      <c r="Q7" s="298">
        <v>115</v>
      </c>
      <c r="R7" s="220">
        <v>124</v>
      </c>
      <c r="S7" s="455">
        <v>178</v>
      </c>
      <c r="T7" s="461">
        <v>138</v>
      </c>
      <c r="U7" s="298">
        <v>167</v>
      </c>
      <c r="V7" s="851">
        <v>-90</v>
      </c>
      <c r="W7" s="455">
        <v>321</v>
      </c>
      <c r="X7" s="461">
        <v>379</v>
      </c>
      <c r="Y7" s="298">
        <v>989</v>
      </c>
      <c r="Z7" s="851">
        <v>-387</v>
      </c>
      <c r="AA7" s="455">
        <v>1</v>
      </c>
      <c r="AB7" s="461">
        <v>108</v>
      </c>
      <c r="AC7" s="298">
        <v>145</v>
      </c>
      <c r="AD7" s="47"/>
      <c r="AE7" s="132">
        <v>-465</v>
      </c>
      <c r="AF7" s="132">
        <v>2</v>
      </c>
      <c r="AG7" s="132">
        <v>-53</v>
      </c>
      <c r="AH7" s="132">
        <v>415</v>
      </c>
      <c r="AI7" s="132">
        <v>607</v>
      </c>
      <c r="AJ7" s="132">
        <v>1599</v>
      </c>
      <c r="AK7" s="132"/>
      <c r="AL7" s="132">
        <f t="shared" si="0"/>
        <v>-133</v>
      </c>
    </row>
    <row r="8" spans="1:38" s="2" customFormat="1" ht="14.25" customHeight="1" x14ac:dyDescent="0.15">
      <c r="A8" s="19"/>
      <c r="B8" s="44"/>
      <c r="C8" s="45"/>
      <c r="D8" s="45"/>
      <c r="E8" s="46"/>
      <c r="F8" s="221"/>
      <c r="G8" s="211"/>
      <c r="H8" s="283"/>
      <c r="I8" s="46"/>
      <c r="J8" s="221"/>
      <c r="K8" s="456"/>
      <c r="L8" s="462"/>
      <c r="M8" s="299"/>
      <c r="N8" s="221"/>
      <c r="O8" s="456"/>
      <c r="P8" s="462"/>
      <c r="Q8" s="299"/>
      <c r="R8" s="221"/>
      <c r="S8" s="456"/>
      <c r="T8" s="462"/>
      <c r="U8" s="299"/>
      <c r="V8" s="853"/>
      <c r="W8" s="456"/>
      <c r="X8" s="462"/>
      <c r="Y8" s="299"/>
      <c r="Z8" s="853"/>
      <c r="AA8" s="456"/>
      <c r="AB8" s="462"/>
      <c r="AC8" s="299"/>
      <c r="AD8" s="47"/>
      <c r="AE8" s="48"/>
      <c r="AF8" s="48"/>
      <c r="AG8" s="48"/>
      <c r="AH8" s="48"/>
      <c r="AI8" s="48"/>
      <c r="AJ8" s="48"/>
      <c r="AK8" s="48"/>
      <c r="AL8" s="48"/>
    </row>
    <row r="9" spans="1:38" s="2" customFormat="1" ht="14.25" customHeight="1" x14ac:dyDescent="0.15">
      <c r="A9" s="41" t="s">
        <v>104</v>
      </c>
      <c r="B9" s="44"/>
      <c r="C9" s="45"/>
      <c r="D9" s="45"/>
      <c r="E9" s="46"/>
      <c r="F9" s="221"/>
      <c r="G9" s="211"/>
      <c r="H9" s="283"/>
      <c r="I9" s="46"/>
      <c r="J9" s="221"/>
      <c r="K9" s="456"/>
      <c r="L9" s="462"/>
      <c r="M9" s="299"/>
      <c r="N9" s="221"/>
      <c r="O9" s="456"/>
      <c r="P9" s="462"/>
      <c r="Q9" s="299"/>
      <c r="R9" s="221"/>
      <c r="S9" s="456"/>
      <c r="T9" s="462"/>
      <c r="U9" s="299"/>
      <c r="V9" s="853"/>
      <c r="W9" s="456"/>
      <c r="X9" s="462"/>
      <c r="Y9" s="299"/>
      <c r="Z9" s="853"/>
      <c r="AA9" s="456"/>
      <c r="AB9" s="462"/>
      <c r="AC9" s="299"/>
      <c r="AD9" s="47"/>
      <c r="AE9" s="48"/>
      <c r="AF9" s="48"/>
      <c r="AG9" s="48"/>
      <c r="AH9" s="48"/>
      <c r="AI9" s="48"/>
      <c r="AJ9" s="48"/>
      <c r="AK9" s="48"/>
      <c r="AL9" s="48"/>
    </row>
    <row r="10" spans="1:38" s="2" customFormat="1" ht="14.25" customHeight="1" x14ac:dyDescent="0.15">
      <c r="A10" s="41" t="s">
        <v>141</v>
      </c>
      <c r="B10" s="44">
        <v>302</v>
      </c>
      <c r="C10" s="45">
        <v>413</v>
      </c>
      <c r="D10" s="45">
        <v>-279</v>
      </c>
      <c r="E10" s="46">
        <v>192</v>
      </c>
      <c r="F10" s="221">
        <v>-101</v>
      </c>
      <c r="G10" s="211">
        <v>19</v>
      </c>
      <c r="H10" s="283">
        <v>174</v>
      </c>
      <c r="I10" s="46">
        <v>165</v>
      </c>
      <c r="J10" s="221">
        <v>73</v>
      </c>
      <c r="K10" s="456">
        <v>178</v>
      </c>
      <c r="L10" s="462">
        <v>33</v>
      </c>
      <c r="M10" s="299">
        <v>153</v>
      </c>
      <c r="N10" s="221">
        <v>152</v>
      </c>
      <c r="O10" s="456">
        <v>46</v>
      </c>
      <c r="P10" s="462">
        <v>-3</v>
      </c>
      <c r="Q10" s="299">
        <v>79</v>
      </c>
      <c r="R10" s="221">
        <v>45</v>
      </c>
      <c r="S10" s="456">
        <v>60</v>
      </c>
      <c r="T10" s="462">
        <v>168</v>
      </c>
      <c r="U10" s="299">
        <v>137</v>
      </c>
      <c r="V10" s="853">
        <v>373</v>
      </c>
      <c r="W10" s="456">
        <v>-2</v>
      </c>
      <c r="X10" s="462">
        <v>-16</v>
      </c>
      <c r="Y10" s="299">
        <v>174</v>
      </c>
      <c r="Z10" s="853">
        <v>116</v>
      </c>
      <c r="AA10" s="456">
        <v>126</v>
      </c>
      <c r="AB10" s="462">
        <v>115</v>
      </c>
      <c r="AC10" s="299">
        <v>96</v>
      </c>
      <c r="AD10" s="47"/>
      <c r="AE10" s="48">
        <v>628</v>
      </c>
      <c r="AF10" s="48">
        <v>257</v>
      </c>
      <c r="AG10" s="48">
        <v>437</v>
      </c>
      <c r="AH10" s="48">
        <v>274</v>
      </c>
      <c r="AI10" s="48">
        <v>410</v>
      </c>
      <c r="AJ10" s="48">
        <v>529</v>
      </c>
      <c r="AK10" s="48"/>
      <c r="AL10" s="48">
        <f t="shared" ref="AL10:AL13" si="1">SUM(Z10:AC10)</f>
        <v>453</v>
      </c>
    </row>
    <row r="11" spans="1:38" s="2" customFormat="1" ht="14.25" customHeight="1" x14ac:dyDescent="0.15">
      <c r="A11" s="40" t="s">
        <v>143</v>
      </c>
      <c r="B11" s="44">
        <v>5</v>
      </c>
      <c r="C11" s="45">
        <v>-3</v>
      </c>
      <c r="D11" s="45">
        <v>27</v>
      </c>
      <c r="E11" s="46">
        <v>-5</v>
      </c>
      <c r="F11" s="221">
        <v>-1</v>
      </c>
      <c r="G11" s="211" t="s">
        <v>112</v>
      </c>
      <c r="H11" s="284">
        <v>20</v>
      </c>
      <c r="I11" s="185">
        <v>2</v>
      </c>
      <c r="J11" s="221">
        <v>-5</v>
      </c>
      <c r="K11" s="456">
        <v>7</v>
      </c>
      <c r="L11" s="462">
        <v>6</v>
      </c>
      <c r="M11" s="458">
        <v>-7</v>
      </c>
      <c r="N11" s="221">
        <v>11</v>
      </c>
      <c r="O11" s="456">
        <v>-2</v>
      </c>
      <c r="P11" s="462">
        <v>1</v>
      </c>
      <c r="Q11" s="458">
        <v>10</v>
      </c>
      <c r="R11" s="221">
        <v>15</v>
      </c>
      <c r="S11" s="456">
        <v>12</v>
      </c>
      <c r="T11" s="462">
        <v>4</v>
      </c>
      <c r="U11" s="458">
        <v>9</v>
      </c>
      <c r="V11" s="852">
        <v>15</v>
      </c>
      <c r="W11" s="503">
        <v>14</v>
      </c>
      <c r="X11" s="753">
        <v>15</v>
      </c>
      <c r="Y11" s="458">
        <v>-148</v>
      </c>
      <c r="Z11" s="852">
        <v>-199</v>
      </c>
      <c r="AA11" s="503">
        <v>-152</v>
      </c>
      <c r="AB11" s="753">
        <v>-44</v>
      </c>
      <c r="AC11" s="458">
        <v>-64</v>
      </c>
      <c r="AD11" s="47"/>
      <c r="AE11" s="48">
        <v>24</v>
      </c>
      <c r="AF11" s="48">
        <v>21</v>
      </c>
      <c r="AG11" s="48">
        <v>1</v>
      </c>
      <c r="AH11" s="48">
        <v>20</v>
      </c>
      <c r="AI11" s="48">
        <v>40</v>
      </c>
      <c r="AJ11" s="48">
        <v>-104</v>
      </c>
      <c r="AK11" s="48"/>
      <c r="AL11" s="48">
        <f t="shared" si="1"/>
        <v>-459</v>
      </c>
    </row>
    <row r="12" spans="1:38" s="2" customFormat="1" ht="14.25" customHeight="1" x14ac:dyDescent="0.15">
      <c r="A12" s="17" t="s">
        <v>105</v>
      </c>
      <c r="B12" s="44">
        <v>111</v>
      </c>
      <c r="C12" s="45">
        <v>77</v>
      </c>
      <c r="D12" s="45">
        <v>86</v>
      </c>
      <c r="E12" s="46">
        <v>115</v>
      </c>
      <c r="F12" s="221">
        <v>72</v>
      </c>
      <c r="G12" s="211">
        <v>72</v>
      </c>
      <c r="H12" s="283">
        <v>68</v>
      </c>
      <c r="I12" s="46">
        <v>78</v>
      </c>
      <c r="J12" s="221">
        <v>63</v>
      </c>
      <c r="K12" s="456">
        <v>62</v>
      </c>
      <c r="L12" s="462">
        <v>59</v>
      </c>
      <c r="M12" s="299">
        <v>63</v>
      </c>
      <c r="N12" s="221">
        <v>61</v>
      </c>
      <c r="O12" s="456">
        <v>61</v>
      </c>
      <c r="P12" s="462">
        <v>63</v>
      </c>
      <c r="Q12" s="299">
        <v>61</v>
      </c>
      <c r="R12" s="221">
        <v>52</v>
      </c>
      <c r="S12" s="456">
        <v>54</v>
      </c>
      <c r="T12" s="462">
        <v>55</v>
      </c>
      <c r="U12" s="299">
        <v>58</v>
      </c>
      <c r="V12" s="853">
        <v>58</v>
      </c>
      <c r="W12" s="456">
        <v>57</v>
      </c>
      <c r="X12" s="462">
        <v>58</v>
      </c>
      <c r="Y12" s="299">
        <v>89</v>
      </c>
      <c r="Z12" s="963">
        <v>149</v>
      </c>
      <c r="AA12" s="456">
        <v>165</v>
      </c>
      <c r="AB12" s="462">
        <v>146</v>
      </c>
      <c r="AC12" s="299">
        <v>149</v>
      </c>
      <c r="AD12" s="47"/>
      <c r="AE12" s="48">
        <v>389</v>
      </c>
      <c r="AF12" s="48">
        <v>290</v>
      </c>
      <c r="AG12" s="48">
        <v>247</v>
      </c>
      <c r="AH12" s="48">
        <v>246</v>
      </c>
      <c r="AI12" s="48">
        <v>219</v>
      </c>
      <c r="AJ12" s="48">
        <v>262</v>
      </c>
      <c r="AK12" s="48"/>
      <c r="AL12" s="48">
        <f t="shared" si="1"/>
        <v>609</v>
      </c>
    </row>
    <row r="13" spans="1:38" s="2" customFormat="1" ht="14.25" customHeight="1" x14ac:dyDescent="0.15">
      <c r="A13" s="40" t="s">
        <v>106</v>
      </c>
      <c r="B13" s="44">
        <v>74</v>
      </c>
      <c r="C13" s="45">
        <v>83</v>
      </c>
      <c r="D13" s="45">
        <v>69</v>
      </c>
      <c r="E13" s="46">
        <v>69</v>
      </c>
      <c r="F13" s="221">
        <v>73</v>
      </c>
      <c r="G13" s="211">
        <v>71</v>
      </c>
      <c r="H13" s="283">
        <v>84</v>
      </c>
      <c r="I13" s="46">
        <v>73</v>
      </c>
      <c r="J13" s="221">
        <v>71</v>
      </c>
      <c r="K13" s="456">
        <v>77</v>
      </c>
      <c r="L13" s="462">
        <v>69</v>
      </c>
      <c r="M13" s="299">
        <v>69</v>
      </c>
      <c r="N13" s="221">
        <v>71</v>
      </c>
      <c r="O13" s="456">
        <v>71</v>
      </c>
      <c r="P13" s="462">
        <v>74</v>
      </c>
      <c r="Q13" s="299">
        <v>52</v>
      </c>
      <c r="R13" s="221">
        <v>50</v>
      </c>
      <c r="S13" s="456">
        <v>49</v>
      </c>
      <c r="T13" s="462">
        <v>48</v>
      </c>
      <c r="U13" s="299">
        <v>39</v>
      </c>
      <c r="V13" s="853">
        <v>37</v>
      </c>
      <c r="W13" s="456">
        <v>41</v>
      </c>
      <c r="X13" s="462">
        <v>36</v>
      </c>
      <c r="Y13" s="299">
        <v>141</v>
      </c>
      <c r="Z13" s="963">
        <v>380</v>
      </c>
      <c r="AA13" s="456">
        <v>455</v>
      </c>
      <c r="AB13" s="462">
        <v>380</v>
      </c>
      <c r="AC13" s="299">
        <v>381</v>
      </c>
      <c r="AD13" s="47"/>
      <c r="AE13" s="48">
        <v>295</v>
      </c>
      <c r="AF13" s="48">
        <v>301</v>
      </c>
      <c r="AG13" s="48">
        <v>286</v>
      </c>
      <c r="AH13" s="48">
        <v>268</v>
      </c>
      <c r="AI13" s="48">
        <v>186</v>
      </c>
      <c r="AJ13" s="48">
        <v>255</v>
      </c>
      <c r="AK13" s="48"/>
      <c r="AL13" s="48">
        <f t="shared" si="1"/>
        <v>1596</v>
      </c>
    </row>
    <row r="14" spans="1:38" s="2" customFormat="1" ht="14.25" customHeight="1" x14ac:dyDescent="0.15">
      <c r="A14" s="18"/>
      <c r="B14" s="44"/>
      <c r="C14" s="45"/>
      <c r="D14" s="45"/>
      <c r="E14" s="46"/>
      <c r="F14" s="221"/>
      <c r="G14" s="211"/>
      <c r="H14" s="283"/>
      <c r="I14" s="46"/>
      <c r="J14" s="221"/>
      <c r="K14" s="456"/>
      <c r="L14" s="462"/>
      <c r="M14" s="299"/>
      <c r="N14" s="221"/>
      <c r="O14" s="456"/>
      <c r="P14" s="462"/>
      <c r="Q14" s="299"/>
      <c r="R14" s="221"/>
      <c r="S14" s="456"/>
      <c r="T14" s="462"/>
      <c r="U14" s="299"/>
      <c r="V14" s="853"/>
      <c r="W14" s="456"/>
      <c r="X14" s="462"/>
      <c r="Y14" s="299"/>
      <c r="Z14" s="853"/>
      <c r="AA14" s="456"/>
      <c r="AB14" s="462"/>
      <c r="AC14" s="299"/>
      <c r="AD14" s="47"/>
      <c r="AE14" s="48"/>
      <c r="AF14" s="48"/>
      <c r="AG14" s="48"/>
      <c r="AH14" s="48"/>
      <c r="AI14" s="48"/>
      <c r="AJ14" s="48"/>
      <c r="AK14" s="48"/>
      <c r="AL14" s="48"/>
    </row>
    <row r="15" spans="1:38" s="2" customFormat="1" ht="14.25" customHeight="1" x14ac:dyDescent="0.15">
      <c r="A15" s="42" t="s">
        <v>107</v>
      </c>
      <c r="B15" s="129">
        <v>144</v>
      </c>
      <c r="C15" s="130">
        <v>207</v>
      </c>
      <c r="D15" s="130">
        <v>256</v>
      </c>
      <c r="E15" s="131">
        <v>264</v>
      </c>
      <c r="F15" s="220">
        <v>231</v>
      </c>
      <c r="G15" s="212">
        <v>261</v>
      </c>
      <c r="H15" s="282">
        <v>236</v>
      </c>
      <c r="I15" s="131">
        <v>143</v>
      </c>
      <c r="J15" s="220">
        <v>190</v>
      </c>
      <c r="K15" s="455">
        <v>250</v>
      </c>
      <c r="L15" s="461">
        <v>298</v>
      </c>
      <c r="M15" s="298">
        <v>180</v>
      </c>
      <c r="N15" s="220">
        <v>294</v>
      </c>
      <c r="O15" s="455">
        <v>305</v>
      </c>
      <c r="P15" s="461">
        <v>307</v>
      </c>
      <c r="Q15" s="298">
        <v>317</v>
      </c>
      <c r="R15" s="220">
        <v>286</v>
      </c>
      <c r="S15" s="455">
        <v>353</v>
      </c>
      <c r="T15" s="461">
        <v>413</v>
      </c>
      <c r="U15" s="298">
        <v>410</v>
      </c>
      <c r="V15" s="851">
        <v>393</v>
      </c>
      <c r="W15" s="455">
        <v>431</v>
      </c>
      <c r="X15" s="461">
        <v>472</v>
      </c>
      <c r="Y15" s="298">
        <v>1245</v>
      </c>
      <c r="Z15" s="851">
        <v>59</v>
      </c>
      <c r="AA15" s="455">
        <v>595</v>
      </c>
      <c r="AB15" s="461">
        <v>705</v>
      </c>
      <c r="AC15" s="298">
        <v>707</v>
      </c>
      <c r="AD15" s="47"/>
      <c r="AE15" s="132">
        <v>871</v>
      </c>
      <c r="AF15" s="132">
        <v>871</v>
      </c>
      <c r="AG15" s="132">
        <v>918</v>
      </c>
      <c r="AH15" s="132">
        <v>1223</v>
      </c>
      <c r="AI15" s="132">
        <v>1462</v>
      </c>
      <c r="AJ15" s="132">
        <v>2541</v>
      </c>
      <c r="AK15" s="132"/>
      <c r="AL15" s="132">
        <f>SUM(Z15:AC15)</f>
        <v>2066</v>
      </c>
    </row>
    <row r="16" spans="1:38" s="2" customFormat="1" ht="14.25" customHeight="1" x14ac:dyDescent="0.15">
      <c r="A16" s="18"/>
      <c r="B16" s="44"/>
      <c r="C16" s="45"/>
      <c r="D16" s="45"/>
      <c r="E16" s="46"/>
      <c r="F16" s="221"/>
      <c r="G16" s="211"/>
      <c r="H16" s="283"/>
      <c r="I16" s="46"/>
      <c r="J16" s="221"/>
      <c r="K16" s="456"/>
      <c r="L16" s="462"/>
      <c r="M16" s="299"/>
      <c r="N16" s="221"/>
      <c r="O16" s="456"/>
      <c r="P16" s="462"/>
      <c r="Q16" s="299"/>
      <c r="R16" s="221"/>
      <c r="S16" s="456"/>
      <c r="T16" s="462"/>
      <c r="U16" s="299"/>
      <c r="V16" s="853"/>
      <c r="W16" s="456"/>
      <c r="X16" s="462"/>
      <c r="Y16" s="299"/>
      <c r="Z16" s="853"/>
      <c r="AA16" s="456"/>
      <c r="AB16" s="462"/>
      <c r="AC16" s="299"/>
      <c r="AD16" s="47"/>
      <c r="AE16" s="48"/>
      <c r="AF16" s="48"/>
      <c r="AG16" s="48"/>
      <c r="AH16" s="48"/>
      <c r="AI16" s="48"/>
      <c r="AJ16" s="48"/>
      <c r="AK16" s="48"/>
      <c r="AL16" s="48"/>
    </row>
    <row r="17" spans="1:38" s="2" customFormat="1" ht="14.25" customHeight="1" x14ac:dyDescent="0.15">
      <c r="A17" s="41" t="s">
        <v>108</v>
      </c>
      <c r="B17" s="44">
        <v>26</v>
      </c>
      <c r="C17" s="45">
        <v>29</v>
      </c>
      <c r="D17" s="45">
        <v>5</v>
      </c>
      <c r="E17" s="46">
        <v>26</v>
      </c>
      <c r="F17" s="221">
        <v>22</v>
      </c>
      <c r="G17" s="211">
        <v>15</v>
      </c>
      <c r="H17" s="283">
        <v>25</v>
      </c>
      <c r="I17" s="46">
        <v>15</v>
      </c>
      <c r="J17" s="221">
        <v>-1</v>
      </c>
      <c r="K17" s="456">
        <v>45</v>
      </c>
      <c r="L17" s="462">
        <v>-2</v>
      </c>
      <c r="M17" s="299">
        <v>-15</v>
      </c>
      <c r="N17" s="221">
        <v>-47</v>
      </c>
      <c r="O17" s="456">
        <v>-3</v>
      </c>
      <c r="P17" s="462">
        <v>-2</v>
      </c>
      <c r="Q17" s="299">
        <v>-6</v>
      </c>
      <c r="R17" s="221">
        <v>-1</v>
      </c>
      <c r="S17" s="456">
        <v>-1</v>
      </c>
      <c r="T17" s="462">
        <v>-3</v>
      </c>
      <c r="U17" s="299">
        <v>-3</v>
      </c>
      <c r="V17" s="853">
        <v>-3</v>
      </c>
      <c r="W17" s="456">
        <v>-1</v>
      </c>
      <c r="X17" s="462">
        <v>-3</v>
      </c>
      <c r="Y17" s="299">
        <v>-2</v>
      </c>
      <c r="Z17" s="853">
        <v>-1</v>
      </c>
      <c r="AA17" s="1019">
        <v>-1</v>
      </c>
      <c r="AB17" s="462">
        <v>-5</v>
      </c>
      <c r="AC17" s="299">
        <v>-4</v>
      </c>
      <c r="AD17" s="47"/>
      <c r="AE17" s="48">
        <v>86</v>
      </c>
      <c r="AF17" s="48">
        <v>77</v>
      </c>
      <c r="AG17" s="48">
        <v>27</v>
      </c>
      <c r="AH17" s="48">
        <v>-58</v>
      </c>
      <c r="AI17" s="48">
        <v>-8</v>
      </c>
      <c r="AJ17" s="48">
        <v>-9</v>
      </c>
      <c r="AK17" s="48"/>
      <c r="AL17" s="48">
        <f t="shared" ref="AL17:AL22" si="2">SUM(Z17:AC17)</f>
        <v>-11</v>
      </c>
    </row>
    <row r="18" spans="1:38" s="2" customFormat="1" ht="14.25" customHeight="1" x14ac:dyDescent="0.15">
      <c r="A18" s="902" t="s">
        <v>267</v>
      </c>
      <c r="B18" s="44">
        <v>0</v>
      </c>
      <c r="C18" s="45">
        <v>0</v>
      </c>
      <c r="D18" s="49">
        <v>0</v>
      </c>
      <c r="E18" s="46">
        <v>0</v>
      </c>
      <c r="F18" s="221">
        <v>0</v>
      </c>
      <c r="G18" s="211">
        <v>0</v>
      </c>
      <c r="H18" s="283">
        <v>0</v>
      </c>
      <c r="I18" s="46">
        <v>0</v>
      </c>
      <c r="J18" s="221">
        <v>0</v>
      </c>
      <c r="K18" s="456">
        <v>0</v>
      </c>
      <c r="L18" s="462">
        <v>0</v>
      </c>
      <c r="M18" s="299">
        <v>0</v>
      </c>
      <c r="N18" s="221">
        <v>0</v>
      </c>
      <c r="O18" s="456">
        <v>0</v>
      </c>
      <c r="P18" s="462">
        <v>0</v>
      </c>
      <c r="Q18" s="299">
        <v>0</v>
      </c>
      <c r="R18" s="221">
        <v>0</v>
      </c>
      <c r="S18" s="456">
        <v>0</v>
      </c>
      <c r="T18" s="462">
        <v>0</v>
      </c>
      <c r="U18" s="299">
        <v>0</v>
      </c>
      <c r="V18" s="853">
        <v>0</v>
      </c>
      <c r="W18" s="456">
        <v>0</v>
      </c>
      <c r="X18" s="462">
        <v>0</v>
      </c>
      <c r="Y18" s="299">
        <v>149</v>
      </c>
      <c r="Z18" s="853">
        <v>448</v>
      </c>
      <c r="AA18" s="1019">
        <v>0</v>
      </c>
      <c r="AB18" s="462">
        <v>0</v>
      </c>
      <c r="AC18" s="299">
        <v>0</v>
      </c>
      <c r="AD18" s="47"/>
      <c r="AE18" s="48">
        <v>0</v>
      </c>
      <c r="AF18" s="48">
        <v>0</v>
      </c>
      <c r="AG18" s="48">
        <v>0</v>
      </c>
      <c r="AH18" s="48">
        <v>0</v>
      </c>
      <c r="AI18" s="48">
        <v>0</v>
      </c>
      <c r="AJ18" s="48">
        <v>149</v>
      </c>
      <c r="AK18" s="48"/>
      <c r="AL18" s="48">
        <f t="shared" si="2"/>
        <v>448</v>
      </c>
    </row>
    <row r="19" spans="1:38" s="2" customFormat="1" ht="14.25" customHeight="1" x14ac:dyDescent="0.15">
      <c r="A19" s="41" t="s">
        <v>292</v>
      </c>
      <c r="B19" s="44">
        <v>-4</v>
      </c>
      <c r="C19" s="45">
        <v>-11</v>
      </c>
      <c r="D19" s="49">
        <v>0</v>
      </c>
      <c r="E19" s="46">
        <v>4</v>
      </c>
      <c r="F19" s="221">
        <v>9</v>
      </c>
      <c r="G19" s="211">
        <v>5</v>
      </c>
      <c r="H19" s="283">
        <v>7</v>
      </c>
      <c r="I19" s="46">
        <v>55</v>
      </c>
      <c r="J19" s="221">
        <v>7</v>
      </c>
      <c r="K19" s="456">
        <v>1</v>
      </c>
      <c r="L19" s="462">
        <v>3</v>
      </c>
      <c r="M19" s="299">
        <v>98</v>
      </c>
      <c r="N19" s="221">
        <v>4</v>
      </c>
      <c r="O19" s="456">
        <v>-11</v>
      </c>
      <c r="P19" s="462">
        <v>17</v>
      </c>
      <c r="Q19" s="299">
        <v>21</v>
      </c>
      <c r="R19" s="221">
        <v>33</v>
      </c>
      <c r="S19" s="456">
        <v>6</v>
      </c>
      <c r="T19" s="462">
        <v>6</v>
      </c>
      <c r="U19" s="299">
        <v>11</v>
      </c>
      <c r="V19" s="853">
        <v>12</v>
      </c>
      <c r="W19" s="456">
        <v>9</v>
      </c>
      <c r="X19" s="462">
        <v>4</v>
      </c>
      <c r="Y19" s="299">
        <v>239</v>
      </c>
      <c r="Z19" s="853">
        <v>20</v>
      </c>
      <c r="AA19" s="1019">
        <v>39</v>
      </c>
      <c r="AB19" s="462">
        <v>3</v>
      </c>
      <c r="AC19" s="299">
        <v>5</v>
      </c>
      <c r="AD19" s="47"/>
      <c r="AE19" s="48">
        <v>-11</v>
      </c>
      <c r="AF19" s="48">
        <v>76</v>
      </c>
      <c r="AG19" s="48">
        <v>109</v>
      </c>
      <c r="AH19" s="48">
        <v>31</v>
      </c>
      <c r="AI19" s="48">
        <v>56</v>
      </c>
      <c r="AJ19" s="48">
        <v>264</v>
      </c>
      <c r="AK19" s="48"/>
      <c r="AL19" s="48">
        <f t="shared" si="2"/>
        <v>67</v>
      </c>
    </row>
    <row r="20" spans="1:38" s="2" customFormat="1" ht="14.25" customHeight="1" x14ac:dyDescent="0.15">
      <c r="A20" s="41" t="s">
        <v>216</v>
      </c>
      <c r="B20" s="44">
        <v>7</v>
      </c>
      <c r="C20" s="45">
        <v>7</v>
      </c>
      <c r="D20" s="49">
        <v>7</v>
      </c>
      <c r="E20" s="46">
        <v>-9</v>
      </c>
      <c r="F20" s="221">
        <v>13</v>
      </c>
      <c r="G20" s="211">
        <v>6</v>
      </c>
      <c r="H20" s="283">
        <v>3</v>
      </c>
      <c r="I20" s="46">
        <v>9</v>
      </c>
      <c r="J20" s="221">
        <v>9</v>
      </c>
      <c r="K20" s="503">
        <v>15</v>
      </c>
      <c r="L20" s="462">
        <v>12</v>
      </c>
      <c r="M20" s="299">
        <v>16</v>
      </c>
      <c r="N20" s="221">
        <v>17</v>
      </c>
      <c r="O20" s="456">
        <v>20</v>
      </c>
      <c r="P20" s="462">
        <v>20</v>
      </c>
      <c r="Q20" s="299">
        <v>31</v>
      </c>
      <c r="R20" s="221">
        <v>28</v>
      </c>
      <c r="S20" s="456">
        <v>37</v>
      </c>
      <c r="T20" s="462">
        <v>34</v>
      </c>
      <c r="U20" s="299">
        <v>34</v>
      </c>
      <c r="V20" s="853">
        <v>35</v>
      </c>
      <c r="W20" s="456">
        <v>36</v>
      </c>
      <c r="X20" s="462">
        <v>34</v>
      </c>
      <c r="Y20" s="299">
        <v>111</v>
      </c>
      <c r="Z20" s="853">
        <v>99</v>
      </c>
      <c r="AA20" s="1019">
        <v>80</v>
      </c>
      <c r="AB20" s="462">
        <v>77</v>
      </c>
      <c r="AC20" s="299">
        <v>82</v>
      </c>
      <c r="AD20" s="47"/>
      <c r="AE20" s="48">
        <v>12</v>
      </c>
      <c r="AF20" s="48">
        <v>31</v>
      </c>
      <c r="AG20" s="48">
        <v>52</v>
      </c>
      <c r="AH20" s="48">
        <v>88</v>
      </c>
      <c r="AI20" s="48">
        <v>133</v>
      </c>
      <c r="AJ20" s="48">
        <v>216</v>
      </c>
      <c r="AK20" s="48"/>
      <c r="AL20" s="48">
        <f t="shared" si="2"/>
        <v>338</v>
      </c>
    </row>
    <row r="21" spans="1:38" s="2" customFormat="1" ht="14.25" customHeight="1" x14ac:dyDescent="0.15">
      <c r="A21" s="903" t="s">
        <v>282</v>
      </c>
      <c r="B21" s="44">
        <v>0</v>
      </c>
      <c r="C21" s="45">
        <v>0</v>
      </c>
      <c r="D21" s="49">
        <v>0</v>
      </c>
      <c r="E21" s="46">
        <v>0</v>
      </c>
      <c r="F21" s="221">
        <v>0</v>
      </c>
      <c r="G21" s="211">
        <v>0</v>
      </c>
      <c r="H21" s="283">
        <v>0</v>
      </c>
      <c r="I21" s="46">
        <v>0</v>
      </c>
      <c r="J21" s="221">
        <v>0</v>
      </c>
      <c r="K21" s="503">
        <v>0</v>
      </c>
      <c r="L21" s="462">
        <v>0</v>
      </c>
      <c r="M21" s="299">
        <v>0</v>
      </c>
      <c r="N21" s="221">
        <v>0</v>
      </c>
      <c r="O21" s="456">
        <v>0</v>
      </c>
      <c r="P21" s="462">
        <v>0</v>
      </c>
      <c r="Q21" s="299">
        <v>0</v>
      </c>
      <c r="R21" s="221">
        <v>0</v>
      </c>
      <c r="S21" s="456">
        <v>0</v>
      </c>
      <c r="T21" s="462">
        <v>0</v>
      </c>
      <c r="U21" s="299">
        <v>0</v>
      </c>
      <c r="V21" s="853">
        <v>8</v>
      </c>
      <c r="W21" s="456">
        <v>4</v>
      </c>
      <c r="X21" s="462">
        <v>3</v>
      </c>
      <c r="Y21" s="299">
        <v>27</v>
      </c>
      <c r="Z21" s="853">
        <v>5</v>
      </c>
      <c r="AA21" s="1019">
        <v>11</v>
      </c>
      <c r="AB21" s="462">
        <v>14</v>
      </c>
      <c r="AC21" s="299">
        <v>37</v>
      </c>
      <c r="AD21" s="47"/>
      <c r="AE21" s="48">
        <v>0</v>
      </c>
      <c r="AF21" s="48">
        <v>0</v>
      </c>
      <c r="AG21" s="48">
        <v>0</v>
      </c>
      <c r="AH21" s="48">
        <v>0</v>
      </c>
      <c r="AI21" s="48">
        <v>0</v>
      </c>
      <c r="AJ21" s="48">
        <v>42</v>
      </c>
      <c r="AK21" s="48"/>
      <c r="AL21" s="48">
        <f t="shared" si="2"/>
        <v>67</v>
      </c>
    </row>
    <row r="22" spans="1:38" s="2" customFormat="1" ht="14.25" customHeight="1" x14ac:dyDescent="0.15">
      <c r="A22" s="904" t="s">
        <v>293</v>
      </c>
      <c r="B22" s="44">
        <v>42</v>
      </c>
      <c r="C22" s="45">
        <v>18</v>
      </c>
      <c r="D22" s="45">
        <v>9</v>
      </c>
      <c r="E22" s="46">
        <v>15</v>
      </c>
      <c r="F22" s="221">
        <v>26</v>
      </c>
      <c r="G22" s="211">
        <v>16</v>
      </c>
      <c r="H22" s="283">
        <v>12</v>
      </c>
      <c r="I22" s="46">
        <v>8</v>
      </c>
      <c r="J22" s="221">
        <v>9</v>
      </c>
      <c r="K22" s="456">
        <v>15</v>
      </c>
      <c r="L22" s="462">
        <v>-5</v>
      </c>
      <c r="M22" s="299">
        <v>11</v>
      </c>
      <c r="N22" s="221">
        <v>5</v>
      </c>
      <c r="O22" s="456">
        <v>9</v>
      </c>
      <c r="P22" s="462">
        <v>8</v>
      </c>
      <c r="Q22" s="299">
        <v>24</v>
      </c>
      <c r="R22" s="221">
        <v>11</v>
      </c>
      <c r="S22" s="456">
        <v>-4</v>
      </c>
      <c r="T22" s="462">
        <v>1</v>
      </c>
      <c r="U22" s="299">
        <v>-1</v>
      </c>
      <c r="V22" s="853">
        <v>2</v>
      </c>
      <c r="W22" s="456">
        <v>3</v>
      </c>
      <c r="X22" s="462">
        <v>4</v>
      </c>
      <c r="Y22" s="299">
        <v>-1254</v>
      </c>
      <c r="Z22" s="853">
        <v>2</v>
      </c>
      <c r="AA22" s="1019">
        <v>-8</v>
      </c>
      <c r="AB22" s="462">
        <v>6</v>
      </c>
      <c r="AC22" s="299">
        <v>6</v>
      </c>
      <c r="AD22" s="47"/>
      <c r="AE22" s="48">
        <v>84</v>
      </c>
      <c r="AF22" s="48">
        <v>62</v>
      </c>
      <c r="AG22" s="48">
        <v>30</v>
      </c>
      <c r="AH22" s="48">
        <v>46</v>
      </c>
      <c r="AI22" s="48">
        <v>7</v>
      </c>
      <c r="AJ22" s="48">
        <v>-1245</v>
      </c>
      <c r="AK22" s="48"/>
      <c r="AL22" s="48">
        <f t="shared" si="2"/>
        <v>6</v>
      </c>
    </row>
    <row r="23" spans="1:38" s="2" customFormat="1" ht="14.25" customHeight="1" x14ac:dyDescent="0.15">
      <c r="A23" s="40" t="s">
        <v>213</v>
      </c>
      <c r="B23" s="44">
        <v>0</v>
      </c>
      <c r="C23" s="45">
        <v>0</v>
      </c>
      <c r="D23" s="45">
        <v>0</v>
      </c>
      <c r="E23" s="46">
        <v>0</v>
      </c>
      <c r="F23" s="221">
        <v>0</v>
      </c>
      <c r="G23" s="211">
        <v>0</v>
      </c>
      <c r="H23" s="283">
        <v>0</v>
      </c>
      <c r="I23" s="46">
        <v>0</v>
      </c>
      <c r="J23" s="221">
        <v>0</v>
      </c>
      <c r="K23" s="456">
        <v>-46</v>
      </c>
      <c r="L23" s="462">
        <v>0</v>
      </c>
      <c r="M23" s="458" t="s">
        <v>112</v>
      </c>
      <c r="N23" s="221">
        <v>46</v>
      </c>
      <c r="O23" s="456">
        <v>0</v>
      </c>
      <c r="P23" s="462">
        <v>0</v>
      </c>
      <c r="Q23" s="458">
        <v>0</v>
      </c>
      <c r="R23" s="221">
        <v>0</v>
      </c>
      <c r="S23" s="456" t="s">
        <v>112</v>
      </c>
      <c r="T23" s="462">
        <v>0</v>
      </c>
      <c r="U23" s="458" t="s">
        <v>112</v>
      </c>
      <c r="V23" s="852">
        <v>0</v>
      </c>
      <c r="W23" s="503">
        <v>0</v>
      </c>
      <c r="X23" s="753">
        <v>0</v>
      </c>
      <c r="Y23" s="458">
        <v>0</v>
      </c>
      <c r="Z23" s="852">
        <v>0</v>
      </c>
      <c r="AA23" s="1020">
        <v>0</v>
      </c>
      <c r="AB23" s="753">
        <v>0</v>
      </c>
      <c r="AC23" s="458">
        <v>0</v>
      </c>
      <c r="AD23" s="47"/>
      <c r="AE23" s="48">
        <v>0</v>
      </c>
      <c r="AF23" s="469">
        <v>0</v>
      </c>
      <c r="AG23" s="48">
        <v>-46</v>
      </c>
      <c r="AH23" s="48">
        <v>46</v>
      </c>
      <c r="AI23" s="48">
        <v>0</v>
      </c>
      <c r="AJ23" s="48">
        <v>0</v>
      </c>
      <c r="AK23" s="48"/>
      <c r="AL23" s="48">
        <f>SUM(Z23:AC23)</f>
        <v>0</v>
      </c>
    </row>
    <row r="24" spans="1:38" s="2" customFormat="1" ht="14.25" customHeight="1" x14ac:dyDescent="0.15">
      <c r="A24" s="40"/>
      <c r="B24" s="44"/>
      <c r="C24" s="45"/>
      <c r="D24" s="45"/>
      <c r="E24" s="46"/>
      <c r="F24" s="221"/>
      <c r="G24" s="211"/>
      <c r="H24" s="283"/>
      <c r="I24" s="46"/>
      <c r="J24" s="221"/>
      <c r="K24" s="456"/>
      <c r="L24" s="462"/>
      <c r="M24" s="299"/>
      <c r="N24" s="221"/>
      <c r="O24" s="456"/>
      <c r="P24" s="462"/>
      <c r="Q24" s="299"/>
      <c r="R24" s="221"/>
      <c r="S24" s="456"/>
      <c r="T24" s="462"/>
      <c r="U24" s="299"/>
      <c r="V24" s="853"/>
      <c r="W24" s="456"/>
      <c r="X24" s="462"/>
      <c r="Y24" s="299"/>
      <c r="Z24" s="853"/>
      <c r="AA24" s="1019"/>
      <c r="AB24" s="462"/>
      <c r="AC24" s="299"/>
      <c r="AD24" s="47"/>
      <c r="AE24" s="48"/>
      <c r="AF24" s="48"/>
      <c r="AG24" s="48"/>
      <c r="AH24" s="48"/>
      <c r="AI24" s="48"/>
      <c r="AJ24" s="48"/>
      <c r="AK24" s="48"/>
      <c r="AL24" s="48"/>
    </row>
    <row r="25" spans="1:38" s="2" customFormat="1" ht="14.25" customHeight="1" x14ac:dyDescent="0.15">
      <c r="A25" s="43" t="s">
        <v>109</v>
      </c>
      <c r="B25" s="129">
        <v>215</v>
      </c>
      <c r="C25" s="130">
        <v>250</v>
      </c>
      <c r="D25" s="130">
        <v>277</v>
      </c>
      <c r="E25" s="131">
        <v>300</v>
      </c>
      <c r="F25" s="220">
        <v>301</v>
      </c>
      <c r="G25" s="212">
        <v>303</v>
      </c>
      <c r="H25" s="282">
        <v>283</v>
      </c>
      <c r="I25" s="131">
        <v>230</v>
      </c>
      <c r="J25" s="220">
        <v>214</v>
      </c>
      <c r="K25" s="455">
        <v>280</v>
      </c>
      <c r="L25" s="461">
        <v>306</v>
      </c>
      <c r="M25" s="298">
        <v>290</v>
      </c>
      <c r="N25" s="220">
        <v>319</v>
      </c>
      <c r="O25" s="455">
        <v>320</v>
      </c>
      <c r="P25" s="461">
        <v>350</v>
      </c>
      <c r="Q25" s="298">
        <v>387</v>
      </c>
      <c r="R25" s="220">
        <v>357</v>
      </c>
      <c r="S25" s="455">
        <v>391</v>
      </c>
      <c r="T25" s="461">
        <v>451</v>
      </c>
      <c r="U25" s="298">
        <v>451</v>
      </c>
      <c r="V25" s="851">
        <v>447</v>
      </c>
      <c r="W25" s="455">
        <v>482</v>
      </c>
      <c r="X25" s="461">
        <v>514</v>
      </c>
      <c r="Y25" s="298">
        <v>515</v>
      </c>
      <c r="Z25" s="851">
        <v>632</v>
      </c>
      <c r="AA25" s="1021">
        <v>716</v>
      </c>
      <c r="AB25" s="461">
        <v>800</v>
      </c>
      <c r="AC25" s="298">
        <v>833</v>
      </c>
      <c r="AD25" s="47"/>
      <c r="AE25" s="132">
        <v>1042</v>
      </c>
      <c r="AF25" s="132">
        <v>1117</v>
      </c>
      <c r="AG25" s="132">
        <v>1090</v>
      </c>
      <c r="AH25" s="132">
        <v>1376</v>
      </c>
      <c r="AI25" s="132">
        <v>1650</v>
      </c>
      <c r="AJ25" s="132">
        <v>1958</v>
      </c>
      <c r="AK25" s="132"/>
      <c r="AL25" s="132">
        <f t="shared" ref="AL25" si="3">SUM(Z25:AC25)</f>
        <v>2981</v>
      </c>
    </row>
    <row r="26" spans="1:38" s="2" customFormat="1" ht="14.25" customHeight="1" thickBot="1" x14ac:dyDescent="0.2">
      <c r="A26" s="295" t="s">
        <v>142</v>
      </c>
      <c r="B26" s="133"/>
      <c r="C26" s="134"/>
      <c r="D26" s="134"/>
      <c r="E26" s="135">
        <v>1042</v>
      </c>
      <c r="F26" s="222">
        <v>1128</v>
      </c>
      <c r="G26" s="213">
        <v>1181</v>
      </c>
      <c r="H26" s="285">
        <v>1187</v>
      </c>
      <c r="I26" s="135">
        <v>1117</v>
      </c>
      <c r="J26" s="222">
        <v>1030</v>
      </c>
      <c r="K26" s="457">
        <v>1007</v>
      </c>
      <c r="L26" s="463">
        <v>1030</v>
      </c>
      <c r="M26" s="300">
        <v>1090</v>
      </c>
      <c r="N26" s="222">
        <v>1195</v>
      </c>
      <c r="O26" s="457">
        <v>1235</v>
      </c>
      <c r="P26" s="463">
        <v>1279</v>
      </c>
      <c r="Q26" s="300">
        <v>1376</v>
      </c>
      <c r="R26" s="222">
        <v>1414</v>
      </c>
      <c r="S26" s="457">
        <v>1485</v>
      </c>
      <c r="T26" s="463">
        <v>1586</v>
      </c>
      <c r="U26" s="300">
        <v>1650</v>
      </c>
      <c r="V26" s="854">
        <v>1740</v>
      </c>
      <c r="W26" s="457">
        <v>1831</v>
      </c>
      <c r="X26" s="463">
        <v>1894</v>
      </c>
      <c r="Y26" s="300">
        <v>1958</v>
      </c>
      <c r="Z26" s="854">
        <v>2143</v>
      </c>
      <c r="AA26" s="1022">
        <v>2377</v>
      </c>
      <c r="AB26" s="463">
        <v>2663</v>
      </c>
      <c r="AC26" s="300">
        <v>2981</v>
      </c>
      <c r="AD26" s="47"/>
      <c r="AE26" s="136">
        <v>1042</v>
      </c>
      <c r="AF26" s="136">
        <v>1117</v>
      </c>
      <c r="AG26" s="136">
        <v>1090</v>
      </c>
      <c r="AH26" s="136">
        <v>1376</v>
      </c>
      <c r="AI26" s="136">
        <v>1650</v>
      </c>
      <c r="AJ26" s="136">
        <v>1958</v>
      </c>
      <c r="AK26" s="136"/>
      <c r="AL26" s="136">
        <v>2981</v>
      </c>
    </row>
    <row r="27" spans="1:38" s="2" customFormat="1" x14ac:dyDescent="0.15">
      <c r="A27" s="371" t="s">
        <v>291</v>
      </c>
      <c r="B27" s="308"/>
      <c r="C27" s="308"/>
      <c r="D27" s="308"/>
      <c r="E27" s="308"/>
      <c r="F27" s="308"/>
      <c r="G27" s="308"/>
      <c r="H27" s="308"/>
      <c r="I27" s="308"/>
      <c r="J27" s="308"/>
      <c r="K27" s="308"/>
      <c r="L27" s="308"/>
      <c r="M27" s="308"/>
      <c r="N27" s="308"/>
      <c r="O27" s="308"/>
      <c r="P27" s="308"/>
      <c r="Q27" s="308"/>
      <c r="R27" s="308"/>
      <c r="S27" s="308"/>
      <c r="T27" s="308"/>
      <c r="U27" s="308"/>
      <c r="V27" s="308"/>
      <c r="W27" s="308"/>
      <c r="X27" s="308"/>
      <c r="Y27" s="308"/>
      <c r="Z27" s="308"/>
      <c r="AA27" s="908"/>
      <c r="AB27" s="308"/>
      <c r="AC27" s="308"/>
      <c r="AD27" s="308"/>
      <c r="AE27" s="308"/>
      <c r="AF27" s="308"/>
      <c r="AG27" s="308"/>
      <c r="AH27" s="308"/>
      <c r="AI27" s="308"/>
      <c r="AJ27" s="308"/>
      <c r="AK27" s="308"/>
      <c r="AL27" s="308"/>
    </row>
    <row r="28" spans="1:38" s="2" customFormat="1" x14ac:dyDescent="0.15">
      <c r="A28" s="371" t="s">
        <v>110</v>
      </c>
      <c r="B28" s="308">
        <v>18</v>
      </c>
      <c r="C28" s="308">
        <v>1</v>
      </c>
      <c r="D28" s="308">
        <v>1</v>
      </c>
      <c r="E28" s="308">
        <v>20</v>
      </c>
      <c r="F28" s="945" t="s">
        <v>112</v>
      </c>
      <c r="G28" s="945">
        <v>1</v>
      </c>
      <c r="H28" s="945" t="s">
        <v>112</v>
      </c>
      <c r="I28" s="945">
        <v>4</v>
      </c>
      <c r="J28" s="945">
        <v>1</v>
      </c>
      <c r="K28" s="945">
        <v>0</v>
      </c>
      <c r="L28" s="945">
        <v>1</v>
      </c>
      <c r="M28" s="945" t="s">
        <v>112</v>
      </c>
      <c r="N28" s="945">
        <v>0</v>
      </c>
      <c r="O28" s="945">
        <v>1</v>
      </c>
      <c r="P28" s="945">
        <v>6</v>
      </c>
      <c r="Q28" s="945">
        <v>2</v>
      </c>
      <c r="R28" s="945">
        <v>0</v>
      </c>
      <c r="S28" s="945" t="s">
        <v>112</v>
      </c>
      <c r="T28" s="945">
        <v>0</v>
      </c>
      <c r="U28" s="945">
        <v>1</v>
      </c>
      <c r="V28" s="945">
        <v>0</v>
      </c>
      <c r="W28" s="945">
        <v>0</v>
      </c>
      <c r="X28" s="945">
        <v>0</v>
      </c>
      <c r="Y28" s="945">
        <v>0</v>
      </c>
      <c r="Z28" s="945">
        <v>0</v>
      </c>
      <c r="AA28" s="945">
        <v>1</v>
      </c>
      <c r="AB28" s="945">
        <v>0</v>
      </c>
      <c r="AC28" s="945">
        <v>0</v>
      </c>
      <c r="AD28" s="308"/>
      <c r="AE28" s="308">
        <v>40</v>
      </c>
      <c r="AF28" s="308">
        <v>5</v>
      </c>
      <c r="AG28" s="308">
        <v>2</v>
      </c>
      <c r="AH28" s="308">
        <v>9</v>
      </c>
      <c r="AI28" s="308">
        <v>1</v>
      </c>
      <c r="AJ28" s="308">
        <v>0</v>
      </c>
      <c r="AK28" s="308"/>
      <c r="AL28" s="308">
        <f t="shared" ref="AL28:AL29" si="4">SUM(Z28:AC28)</f>
        <v>1</v>
      </c>
    </row>
    <row r="29" spans="1:38" s="2" customFormat="1" x14ac:dyDescent="0.15">
      <c r="A29" s="371" t="s">
        <v>111</v>
      </c>
      <c r="B29" s="308">
        <v>3</v>
      </c>
      <c r="C29" s="308">
        <v>0</v>
      </c>
      <c r="D29" s="308">
        <v>0</v>
      </c>
      <c r="E29" s="308">
        <v>3</v>
      </c>
      <c r="F29" s="945" t="s">
        <v>112</v>
      </c>
      <c r="G29" s="945" t="s">
        <v>112</v>
      </c>
      <c r="H29" s="945" t="s">
        <v>112</v>
      </c>
      <c r="I29" s="945">
        <v>1</v>
      </c>
      <c r="J29" s="946" t="s">
        <v>112</v>
      </c>
      <c r="K29" s="946">
        <v>1</v>
      </c>
      <c r="L29" s="946">
        <v>0</v>
      </c>
      <c r="M29" s="946">
        <v>1</v>
      </c>
      <c r="N29" s="946">
        <v>1</v>
      </c>
      <c r="O29" s="946">
        <v>1</v>
      </c>
      <c r="P29" s="946">
        <v>0</v>
      </c>
      <c r="Q29" s="946">
        <v>1</v>
      </c>
      <c r="R29" s="946">
        <v>0</v>
      </c>
      <c r="S29" s="946">
        <v>1</v>
      </c>
      <c r="T29" s="946">
        <v>0</v>
      </c>
      <c r="U29" s="946" t="s">
        <v>112</v>
      </c>
      <c r="V29" s="946">
        <v>0</v>
      </c>
      <c r="W29" s="946">
        <v>-2</v>
      </c>
      <c r="X29" s="946">
        <v>-3</v>
      </c>
      <c r="Y29" s="946">
        <v>-3</v>
      </c>
      <c r="Z29" s="946">
        <v>0</v>
      </c>
      <c r="AA29" s="946">
        <v>-5</v>
      </c>
      <c r="AB29" s="946">
        <v>-15</v>
      </c>
      <c r="AC29" s="946">
        <v>-15</v>
      </c>
      <c r="AD29" s="308"/>
      <c r="AE29" s="308">
        <v>6</v>
      </c>
      <c r="AF29" s="308">
        <v>1</v>
      </c>
      <c r="AG29" s="308">
        <v>2</v>
      </c>
      <c r="AH29" s="308">
        <v>3</v>
      </c>
      <c r="AI29" s="308">
        <v>1</v>
      </c>
      <c r="AJ29" s="308">
        <v>-8</v>
      </c>
      <c r="AK29" s="308"/>
      <c r="AL29" s="308">
        <f t="shared" si="4"/>
        <v>-35</v>
      </c>
    </row>
    <row r="30" spans="1:38" x14ac:dyDescent="0.15">
      <c r="A30" s="371"/>
      <c r="B30" s="308"/>
      <c r="C30" s="308"/>
      <c r="D30" s="308"/>
      <c r="E30" s="308"/>
      <c r="F30" s="308"/>
      <c r="G30" s="308"/>
      <c r="H30" s="308"/>
      <c r="I30" s="308"/>
      <c r="J30" s="308"/>
      <c r="K30" s="308"/>
      <c r="L30" s="308"/>
      <c r="M30" s="308"/>
      <c r="N30" s="308"/>
      <c r="O30" s="308"/>
      <c r="P30" s="308"/>
      <c r="Q30" s="308"/>
      <c r="R30" s="308"/>
      <c r="S30" s="308"/>
      <c r="T30" s="308"/>
      <c r="U30" s="308"/>
      <c r="V30" s="308"/>
      <c r="W30" s="308"/>
      <c r="X30" s="308"/>
      <c r="Y30" s="308"/>
      <c r="Z30" s="308"/>
      <c r="AA30" s="308"/>
      <c r="AB30" s="308"/>
      <c r="AC30" s="308"/>
      <c r="AD30" s="308"/>
      <c r="AE30" s="308"/>
      <c r="AF30" s="308"/>
      <c r="AG30" s="308"/>
      <c r="AH30" s="308"/>
      <c r="AI30" s="308"/>
      <c r="AJ30" s="308"/>
      <c r="AK30" s="308"/>
      <c r="AL30" s="308"/>
    </row>
    <row r="31" spans="1:38" s="271" customFormat="1" x14ac:dyDescent="0.15">
      <c r="A31" s="371" t="s">
        <v>285</v>
      </c>
      <c r="B31" s="308"/>
      <c r="C31" s="308"/>
      <c r="D31" s="308"/>
      <c r="E31" s="308"/>
      <c r="F31" s="308"/>
      <c r="G31" s="308"/>
      <c r="H31" s="308"/>
      <c r="I31" s="308"/>
      <c r="J31" s="308"/>
      <c r="K31" s="308"/>
      <c r="L31" s="308"/>
      <c r="M31" s="308"/>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row>
    <row r="32" spans="1:38" x14ac:dyDescent="0.15">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row>
    <row r="33" spans="1:38" ht="15" thickBot="1" x14ac:dyDescent="0.2">
      <c r="A33" s="1" t="s">
        <v>222</v>
      </c>
      <c r="B33" s="271"/>
      <c r="C33" s="271"/>
      <c r="D33" s="271"/>
      <c r="E33" s="271"/>
      <c r="F33" s="271"/>
      <c r="G33" s="271"/>
      <c r="H33" s="271"/>
      <c r="AD33" s="271"/>
      <c r="AE33" s="271"/>
      <c r="AJ33" s="271"/>
    </row>
    <row r="34" spans="1:38" ht="14" thickBot="1" x14ac:dyDescent="0.2">
      <c r="A34" s="13" t="s">
        <v>7</v>
      </c>
      <c r="B34" s="14" t="s">
        <v>8</v>
      </c>
      <c r="C34" s="27" t="s">
        <v>1</v>
      </c>
      <c r="D34" s="27" t="s">
        <v>2</v>
      </c>
      <c r="E34" s="28" t="s">
        <v>19</v>
      </c>
      <c r="F34" s="182" t="s">
        <v>117</v>
      </c>
      <c r="G34" s="199" t="s">
        <v>126</v>
      </c>
      <c r="H34" s="279" t="s">
        <v>135</v>
      </c>
      <c r="I34" s="179" t="s">
        <v>137</v>
      </c>
      <c r="J34" s="354" t="s">
        <v>144</v>
      </c>
      <c r="K34" s="453" t="s">
        <v>148</v>
      </c>
      <c r="L34" s="459" t="s">
        <v>149</v>
      </c>
      <c r="M34" s="183" t="s">
        <v>150</v>
      </c>
      <c r="N34" s="354" t="s">
        <v>218</v>
      </c>
      <c r="O34" s="453" t="s">
        <v>219</v>
      </c>
      <c r="P34" s="459" t="s">
        <v>220</v>
      </c>
      <c r="Q34" s="183" t="s">
        <v>221</v>
      </c>
      <c r="R34" s="354" t="s">
        <v>228</v>
      </c>
      <c r="S34" s="453" t="s">
        <v>229</v>
      </c>
      <c r="T34" s="459" t="s">
        <v>230</v>
      </c>
      <c r="U34" s="183" t="s">
        <v>231</v>
      </c>
      <c r="V34" s="354" t="s">
        <v>244</v>
      </c>
      <c r="W34" s="183" t="s">
        <v>245</v>
      </c>
      <c r="X34" s="183" t="s">
        <v>246</v>
      </c>
      <c r="Y34" s="183" t="s">
        <v>247</v>
      </c>
      <c r="Z34" s="354" t="s">
        <v>296</v>
      </c>
      <c r="AA34" s="183" t="s">
        <v>297</v>
      </c>
      <c r="AB34" s="183" t="s">
        <v>298</v>
      </c>
      <c r="AC34" s="183" t="s">
        <v>299</v>
      </c>
      <c r="AD34" s="3"/>
      <c r="AE34" s="15">
        <v>2010</v>
      </c>
      <c r="AF34" s="15">
        <v>2011</v>
      </c>
      <c r="AG34" s="15">
        <v>2012</v>
      </c>
      <c r="AH34" s="15">
        <v>2013</v>
      </c>
      <c r="AI34" s="15">
        <v>2014</v>
      </c>
      <c r="AJ34" s="15">
        <v>2015</v>
      </c>
      <c r="AK34" s="15">
        <v>2016</v>
      </c>
      <c r="AL34" s="15">
        <v>2016</v>
      </c>
    </row>
    <row r="35" spans="1:38" x14ac:dyDescent="0.15">
      <c r="A35" s="570"/>
      <c r="B35" s="578"/>
      <c r="C35" s="31"/>
      <c r="D35" s="31"/>
      <c r="E35" s="585"/>
      <c r="F35" s="578"/>
      <c r="G35" s="7"/>
      <c r="H35" s="31"/>
      <c r="I35" s="585"/>
      <c r="J35" s="578"/>
      <c r="K35" s="31"/>
      <c r="L35" s="31"/>
      <c r="M35" s="137"/>
      <c r="N35" s="578"/>
      <c r="O35" s="31"/>
      <c r="P35" s="454"/>
      <c r="Q35" s="137"/>
      <c r="R35" s="578"/>
      <c r="S35" s="31"/>
      <c r="T35" s="454"/>
      <c r="U35" s="137"/>
      <c r="V35" s="826"/>
      <c r="W35" s="796"/>
      <c r="X35" s="752"/>
      <c r="Y35" s="137"/>
      <c r="Z35" s="826"/>
      <c r="AA35" s="796"/>
      <c r="AB35" s="752"/>
      <c r="AC35" s="137"/>
      <c r="AD35" s="2"/>
      <c r="AE35" s="574"/>
      <c r="AF35" s="574"/>
      <c r="AG35" s="137"/>
      <c r="AH35" s="137"/>
      <c r="AI35" s="137"/>
      <c r="AJ35" s="137"/>
      <c r="AK35" s="137"/>
      <c r="AL35" s="137"/>
    </row>
    <row r="36" spans="1:38" x14ac:dyDescent="0.15">
      <c r="A36" s="571" t="s">
        <v>223</v>
      </c>
      <c r="B36" s="246">
        <v>-17</v>
      </c>
      <c r="C36" s="155">
        <v>75</v>
      </c>
      <c r="D36" s="155">
        <v>152</v>
      </c>
      <c r="E36" s="158">
        <v>151</v>
      </c>
      <c r="F36" s="246">
        <v>-3</v>
      </c>
      <c r="G36" s="155">
        <v>81</v>
      </c>
      <c r="H36" s="155">
        <v>131</v>
      </c>
      <c r="I36" s="158">
        <v>-34</v>
      </c>
      <c r="J36" s="246">
        <v>97</v>
      </c>
      <c r="K36" s="155">
        <v>269</v>
      </c>
      <c r="L36" s="155">
        <v>192</v>
      </c>
      <c r="M36" s="158">
        <v>164</v>
      </c>
      <c r="N36" s="246">
        <v>119</v>
      </c>
      <c r="O36" s="155">
        <v>160</v>
      </c>
      <c r="P36" s="155">
        <v>298</v>
      </c>
      <c r="Q36" s="158">
        <v>314</v>
      </c>
      <c r="R36" s="246">
        <v>273</v>
      </c>
      <c r="S36" s="684">
        <v>242</v>
      </c>
      <c r="T36" s="155">
        <v>397</v>
      </c>
      <c r="U36" s="158">
        <v>556</v>
      </c>
      <c r="V36" s="833">
        <v>368</v>
      </c>
      <c r="W36" s="797">
        <v>351</v>
      </c>
      <c r="X36" s="754">
        <v>340</v>
      </c>
      <c r="Y36" s="158">
        <v>271</v>
      </c>
      <c r="Z36" s="833">
        <v>414</v>
      </c>
      <c r="AA36" s="797">
        <v>434</v>
      </c>
      <c r="AB36" s="754">
        <v>718</v>
      </c>
      <c r="AC36" s="1096">
        <v>737</v>
      </c>
      <c r="AD36" s="157"/>
      <c r="AE36" s="542">
        <v>361</v>
      </c>
      <c r="AF36" s="542">
        <v>175</v>
      </c>
      <c r="AG36" s="542">
        <v>722</v>
      </c>
      <c r="AH36" s="542">
        <v>891</v>
      </c>
      <c r="AI36" s="542">
        <v>1468</v>
      </c>
      <c r="AJ36" s="542">
        <v>1330</v>
      </c>
      <c r="AK36" s="542"/>
      <c r="AL36" s="1105">
        <v>2303</v>
      </c>
    </row>
    <row r="37" spans="1:38" s="271" customFormat="1" x14ac:dyDescent="0.15">
      <c r="A37" s="571"/>
      <c r="B37" s="246"/>
      <c r="C37" s="155"/>
      <c r="D37" s="155"/>
      <c r="E37" s="158"/>
      <c r="F37" s="246"/>
      <c r="G37" s="155"/>
      <c r="H37" s="155"/>
      <c r="I37" s="158"/>
      <c r="J37" s="246"/>
      <c r="K37" s="155"/>
      <c r="L37" s="155"/>
      <c r="M37" s="158"/>
      <c r="N37" s="246"/>
      <c r="O37" s="155"/>
      <c r="P37" s="155"/>
      <c r="Q37" s="156"/>
      <c r="R37" s="246"/>
      <c r="S37" s="684"/>
      <c r="T37" s="155"/>
      <c r="U37" s="156"/>
      <c r="V37" s="833"/>
      <c r="W37" s="797"/>
      <c r="X37" s="754"/>
      <c r="Y37" s="158"/>
      <c r="Z37" s="833"/>
      <c r="AA37" s="797"/>
      <c r="AB37" s="754"/>
      <c r="AC37" s="158"/>
      <c r="AD37" s="157"/>
      <c r="AE37" s="542"/>
      <c r="AF37" s="542"/>
      <c r="AG37" s="542"/>
      <c r="AH37" s="542"/>
      <c r="AI37" s="542"/>
      <c r="AJ37" s="542"/>
      <c r="AK37" s="542"/>
      <c r="AL37" s="542"/>
    </row>
    <row r="38" spans="1:38" x14ac:dyDescent="0.15">
      <c r="A38" s="380" t="s">
        <v>226</v>
      </c>
      <c r="B38" s="579">
        <v>-45</v>
      </c>
      <c r="C38" s="582">
        <v>-47</v>
      </c>
      <c r="D38" s="582">
        <v>-59</v>
      </c>
      <c r="E38" s="405">
        <v>-76</v>
      </c>
      <c r="F38" s="579">
        <v>-53</v>
      </c>
      <c r="G38" s="582">
        <v>-69</v>
      </c>
      <c r="H38" s="582">
        <v>-44</v>
      </c>
      <c r="I38" s="405">
        <v>-40</v>
      </c>
      <c r="J38" s="579">
        <v>-39</v>
      </c>
      <c r="K38" s="582">
        <v>-73</v>
      </c>
      <c r="L38" s="582">
        <v>-92</v>
      </c>
      <c r="M38" s="405">
        <v>-45</v>
      </c>
      <c r="N38" s="579">
        <v>-39</v>
      </c>
      <c r="O38" s="582">
        <v>-46</v>
      </c>
      <c r="P38" s="582">
        <v>-54</v>
      </c>
      <c r="Q38" s="586">
        <v>-70</v>
      </c>
      <c r="R38" s="579">
        <v>-50</v>
      </c>
      <c r="S38" s="685">
        <v>-89</v>
      </c>
      <c r="T38" s="582">
        <v>-81</v>
      </c>
      <c r="U38" s="586">
        <v>-105</v>
      </c>
      <c r="V38" s="484">
        <v>-80</v>
      </c>
      <c r="W38" s="476">
        <v>-89</v>
      </c>
      <c r="X38" s="403">
        <v>-74</v>
      </c>
      <c r="Y38" s="405">
        <v>-91</v>
      </c>
      <c r="Z38" s="484">
        <v>-88</v>
      </c>
      <c r="AA38" s="476">
        <v>-71</v>
      </c>
      <c r="AB38" s="403">
        <v>-98</v>
      </c>
      <c r="AC38" s="405">
        <v>-131</v>
      </c>
      <c r="AD38" s="50"/>
      <c r="AE38" s="409">
        <v>-227</v>
      </c>
      <c r="AF38" s="409">
        <v>-206</v>
      </c>
      <c r="AG38" s="409">
        <v>-249</v>
      </c>
      <c r="AH38" s="409">
        <v>-209</v>
      </c>
      <c r="AI38" s="409">
        <v>-325</v>
      </c>
      <c r="AJ38" s="409">
        <v>-334</v>
      </c>
      <c r="AK38" s="409"/>
      <c r="AL38" s="409">
        <v>-388</v>
      </c>
    </row>
    <row r="39" spans="1:38" s="271" customFormat="1" x14ac:dyDescent="0.15">
      <c r="A39" s="380"/>
      <c r="B39" s="579"/>
      <c r="C39" s="582"/>
      <c r="D39" s="582"/>
      <c r="E39" s="405"/>
      <c r="F39" s="579"/>
      <c r="G39" s="582"/>
      <c r="H39" s="582"/>
      <c r="I39" s="405"/>
      <c r="J39" s="579"/>
      <c r="K39" s="582"/>
      <c r="L39" s="582"/>
      <c r="M39" s="405"/>
      <c r="N39" s="579"/>
      <c r="O39" s="582"/>
      <c r="P39" s="582"/>
      <c r="Q39" s="586"/>
      <c r="R39" s="579"/>
      <c r="S39" s="685"/>
      <c r="T39" s="582"/>
      <c r="U39" s="586"/>
      <c r="V39" s="484"/>
      <c r="W39" s="476"/>
      <c r="X39" s="403"/>
      <c r="Y39" s="405"/>
      <c r="Z39" s="484"/>
      <c r="AA39" s="476"/>
      <c r="AB39" s="403"/>
      <c r="AC39" s="405"/>
      <c r="AD39" s="50"/>
      <c r="AE39" s="409"/>
      <c r="AF39" s="409"/>
      <c r="AG39" s="409"/>
      <c r="AH39" s="409"/>
      <c r="AI39" s="409"/>
      <c r="AJ39" s="409"/>
      <c r="AK39" s="409"/>
      <c r="AL39" s="409"/>
    </row>
    <row r="40" spans="1:38" x14ac:dyDescent="0.15">
      <c r="A40" s="572" t="s">
        <v>224</v>
      </c>
      <c r="B40" s="580">
        <v>-62</v>
      </c>
      <c r="C40" s="583">
        <v>28</v>
      </c>
      <c r="D40" s="583">
        <v>93</v>
      </c>
      <c r="E40" s="573">
        <v>75</v>
      </c>
      <c r="F40" s="580">
        <v>-56</v>
      </c>
      <c r="G40" s="583">
        <v>12</v>
      </c>
      <c r="H40" s="583">
        <v>87</v>
      </c>
      <c r="I40" s="573">
        <v>-74</v>
      </c>
      <c r="J40" s="580">
        <v>58</v>
      </c>
      <c r="K40" s="583">
        <v>196</v>
      </c>
      <c r="L40" s="583">
        <v>100</v>
      </c>
      <c r="M40" s="573">
        <v>119</v>
      </c>
      <c r="N40" s="580">
        <v>80</v>
      </c>
      <c r="O40" s="583">
        <v>114</v>
      </c>
      <c r="P40" s="583">
        <v>244</v>
      </c>
      <c r="Q40" s="587">
        <v>244</v>
      </c>
      <c r="R40" s="580">
        <v>223</v>
      </c>
      <c r="S40" s="686">
        <v>153</v>
      </c>
      <c r="T40" s="583">
        <v>316</v>
      </c>
      <c r="U40" s="587">
        <v>451</v>
      </c>
      <c r="V40" s="855">
        <v>288</v>
      </c>
      <c r="W40" s="798">
        <v>262</v>
      </c>
      <c r="X40" s="755">
        <v>266</v>
      </c>
      <c r="Y40" s="573">
        <v>180</v>
      </c>
      <c r="Z40" s="855">
        <v>326</v>
      </c>
      <c r="AA40" s="798">
        <v>363</v>
      </c>
      <c r="AB40" s="755">
        <v>620</v>
      </c>
      <c r="AC40" s="1101">
        <v>606</v>
      </c>
      <c r="AD40" s="1103"/>
      <c r="AE40" s="1104">
        <v>134</v>
      </c>
      <c r="AF40" s="1104">
        <v>-31</v>
      </c>
      <c r="AG40" s="1104">
        <v>473</v>
      </c>
      <c r="AH40" s="1104">
        <v>682</v>
      </c>
      <c r="AI40" s="1104">
        <v>1143</v>
      </c>
      <c r="AJ40" s="1104">
        <v>996</v>
      </c>
      <c r="AK40" s="1104"/>
      <c r="AL40" s="1104">
        <v>1915</v>
      </c>
    </row>
    <row r="41" spans="1:38" ht="14" thickBot="1" x14ac:dyDescent="0.2">
      <c r="A41" s="575" t="s">
        <v>225</v>
      </c>
      <c r="B41" s="581">
        <v>-5.7142857142857141E-2</v>
      </c>
      <c r="C41" s="584">
        <v>2.5022341376228777E-2</v>
      </c>
      <c r="D41" s="584">
        <v>8.3035714285714282E-2</v>
      </c>
      <c r="E41" s="576">
        <v>6.957328385899815E-2</v>
      </c>
      <c r="F41" s="581">
        <v>-5.1756007393715345E-2</v>
      </c>
      <c r="G41" s="584">
        <v>1.0704727921498661E-2</v>
      </c>
      <c r="H41" s="584">
        <v>8.2075471698113203E-2</v>
      </c>
      <c r="I41" s="576">
        <v>-7.9484425349087007E-2</v>
      </c>
      <c r="J41" s="581">
        <v>5.9304703476482618E-2</v>
      </c>
      <c r="K41" s="584">
        <v>0.17915904936014626</v>
      </c>
      <c r="L41" s="584">
        <v>8.5470085470085472E-2</v>
      </c>
      <c r="M41" s="576">
        <v>0.10663082437275985</v>
      </c>
      <c r="N41" s="581">
        <v>7.3732718894009217E-2</v>
      </c>
      <c r="O41" s="584">
        <v>9.5959595959595953E-2</v>
      </c>
      <c r="P41" s="584">
        <v>0.19535628502802241</v>
      </c>
      <c r="Q41" s="588">
        <v>0.18870843000773396</v>
      </c>
      <c r="R41" s="581">
        <v>0.17897271268057785</v>
      </c>
      <c r="S41" s="584">
        <v>0.1134173461823573</v>
      </c>
      <c r="T41" s="584">
        <v>0.20858085808580859</v>
      </c>
      <c r="U41" s="588">
        <v>0.28999999999999998</v>
      </c>
      <c r="V41" s="856">
        <v>0.2</v>
      </c>
      <c r="W41" s="799">
        <v>0.17</v>
      </c>
      <c r="X41" s="756">
        <v>0.17</v>
      </c>
      <c r="Y41" s="576">
        <v>0.11</v>
      </c>
      <c r="Z41" s="856">
        <v>0.15</v>
      </c>
      <c r="AA41" s="799">
        <v>0.15</v>
      </c>
      <c r="AB41" s="756">
        <v>0.25</v>
      </c>
      <c r="AC41" s="1102">
        <v>0.25</v>
      </c>
      <c r="AE41" s="577">
        <v>3.0440708768741481E-2</v>
      </c>
      <c r="AF41" s="577">
        <v>-7.3915116833571772E-3</v>
      </c>
      <c r="AG41" s="577">
        <v>0.10853602569986233</v>
      </c>
      <c r="AH41" s="577">
        <v>0.14164070612668744</v>
      </c>
      <c r="AI41" s="577">
        <v>0.2</v>
      </c>
      <c r="AJ41" s="577">
        <v>0.16</v>
      </c>
      <c r="AK41" s="577"/>
      <c r="AL41" s="577">
        <v>0.2</v>
      </c>
    </row>
    <row r="43" spans="1:38" x14ac:dyDescent="0.15">
      <c r="AJ43" s="271"/>
    </row>
    <row r="48" spans="1:38" x14ac:dyDescent="0.15">
      <c r="A48" s="569"/>
    </row>
    <row r="49" spans="1:33" x14ac:dyDescent="0.15">
      <c r="A49" s="569"/>
    </row>
    <row r="63" spans="1:33" x14ac:dyDescent="0.15">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F63"/>
      <c r="AG63"/>
    </row>
  </sheetData>
  <customSheetViews>
    <customSheetView guid="{8A3FF670-BD86-44B8-80D6-F16ECD9AAB7E}">
      <selection activeCell="L12" sqref="L12"/>
      <pageMargins left="0.7" right="0.7" top="0.75" bottom="0.75" header="0.3" footer="0.3"/>
      <pageSetup scale="68" orientation="portrait" verticalDpi="1200" r:id="rId1"/>
    </customSheetView>
    <customSheetView guid="{3AEE86E9-9A50-484E-B189-6F484AA443A0}">
      <selection activeCell="L12" sqref="L12"/>
      <pageMargins left="0.7" right="0.7" top="0.75" bottom="0.75" header="0.3" footer="0.3"/>
      <pageSetup scale="68" orientation="portrait" verticalDpi="1200" r:id="rId2"/>
    </customSheetView>
  </customSheetViews>
  <phoneticPr fontId="14" type="noConversion"/>
  <pageMargins left="0.2" right="0.2" top="0.5" bottom="0.5" header="0" footer="0"/>
  <pageSetup orientation="portrait" verticalDpi="1200" r:id="rId3"/>
  <ignoredErrors>
    <ignoredError sqref="AL5 AL6:AL25 AL27:AL29" formulaRange="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62"/>
  <sheetViews>
    <sheetView workbookViewId="0">
      <selection activeCell="P48" sqref="P48"/>
    </sheetView>
  </sheetViews>
  <sheetFormatPr baseColWidth="10" defaultColWidth="9.1640625" defaultRowHeight="12" x14ac:dyDescent="0.15"/>
  <cols>
    <col min="1" max="1" width="7.1640625" style="968" customWidth="1"/>
    <col min="2" max="2" width="32.83203125" style="968" customWidth="1"/>
    <col min="3" max="16384" width="9.1640625" style="968"/>
  </cols>
  <sheetData>
    <row r="2" spans="1:10" x14ac:dyDescent="0.15">
      <c r="A2" s="969"/>
      <c r="B2" s="970" t="s">
        <v>321</v>
      </c>
      <c r="C2" s="969"/>
      <c r="D2" s="969"/>
      <c r="E2" s="969"/>
      <c r="F2" s="969"/>
      <c r="G2" s="969"/>
      <c r="H2" s="969"/>
      <c r="I2" s="969"/>
      <c r="J2" s="969"/>
    </row>
    <row r="3" spans="1:10" x14ac:dyDescent="0.15">
      <c r="A3" s="969"/>
      <c r="B3" s="969"/>
      <c r="C3" s="969"/>
      <c r="D3" s="969"/>
      <c r="E3" s="969"/>
      <c r="F3" s="969"/>
      <c r="G3" s="969"/>
      <c r="H3" s="969"/>
      <c r="I3" s="969"/>
      <c r="J3" s="969"/>
    </row>
    <row r="4" spans="1:10" x14ac:dyDescent="0.15">
      <c r="A4" s="969"/>
      <c r="B4" s="971"/>
      <c r="C4" s="972">
        <v>2012</v>
      </c>
      <c r="D4" s="972">
        <v>2013</v>
      </c>
      <c r="E4" s="972">
        <v>2014</v>
      </c>
      <c r="F4" s="1107">
        <v>2015</v>
      </c>
      <c r="G4" s="1107"/>
      <c r="H4" s="1107"/>
      <c r="I4" s="1107"/>
      <c r="J4" s="1107"/>
    </row>
    <row r="5" spans="1:10" x14ac:dyDescent="0.15">
      <c r="A5" s="969"/>
      <c r="B5" s="971"/>
      <c r="C5" s="971"/>
      <c r="D5" s="971"/>
      <c r="E5" s="971"/>
      <c r="F5" s="973" t="s">
        <v>313</v>
      </c>
      <c r="G5" s="973" t="s">
        <v>314</v>
      </c>
      <c r="H5" s="973" t="s">
        <v>315</v>
      </c>
      <c r="I5" s="973" t="s">
        <v>316</v>
      </c>
      <c r="J5" s="973" t="s">
        <v>317</v>
      </c>
    </row>
    <row r="6" spans="1:10" x14ac:dyDescent="0.15">
      <c r="A6" s="969"/>
      <c r="B6" s="971"/>
      <c r="C6" s="971"/>
      <c r="D6" s="971"/>
      <c r="E6" s="971"/>
      <c r="F6" s="971"/>
      <c r="G6" s="971"/>
      <c r="H6" s="971"/>
      <c r="I6" s="971"/>
      <c r="J6" s="971"/>
    </row>
    <row r="7" spans="1:10" x14ac:dyDescent="0.15">
      <c r="A7" s="969"/>
      <c r="B7" s="974" t="s">
        <v>322</v>
      </c>
      <c r="C7" s="975">
        <v>939</v>
      </c>
      <c r="D7" s="975">
        <v>1019</v>
      </c>
      <c r="E7" s="975">
        <v>1144</v>
      </c>
      <c r="F7" s="975">
        <v>302</v>
      </c>
      <c r="G7" s="975">
        <v>310</v>
      </c>
      <c r="H7" s="975">
        <v>308</v>
      </c>
      <c r="I7" s="975">
        <v>422</v>
      </c>
      <c r="J7" s="975">
        <v>1342</v>
      </c>
    </row>
    <row r="8" spans="1:10" x14ac:dyDescent="0.15">
      <c r="A8" s="969"/>
      <c r="B8" s="971" t="s">
        <v>323</v>
      </c>
      <c r="C8" s="976">
        <v>1727</v>
      </c>
      <c r="D8" s="976">
        <v>1805</v>
      </c>
      <c r="E8" s="976">
        <v>1918</v>
      </c>
      <c r="F8" s="976">
        <v>493</v>
      </c>
      <c r="G8" s="976">
        <v>505</v>
      </c>
      <c r="H8" s="976">
        <v>503</v>
      </c>
      <c r="I8" s="976">
        <v>318</v>
      </c>
      <c r="J8" s="976">
        <v>1819</v>
      </c>
    </row>
    <row r="9" spans="1:10" x14ac:dyDescent="0.15">
      <c r="A9" s="969"/>
      <c r="B9" s="971" t="s">
        <v>324</v>
      </c>
      <c r="C9" s="977">
        <v>2666</v>
      </c>
      <c r="D9" s="977">
        <v>2824</v>
      </c>
      <c r="E9" s="977">
        <v>3062</v>
      </c>
      <c r="F9" s="977">
        <v>795</v>
      </c>
      <c r="G9" s="977">
        <v>815</v>
      </c>
      <c r="H9" s="977">
        <v>811</v>
      </c>
      <c r="I9" s="977">
        <v>740</v>
      </c>
      <c r="J9" s="977">
        <v>3161</v>
      </c>
    </row>
    <row r="10" spans="1:10" x14ac:dyDescent="0.15">
      <c r="A10" s="969"/>
      <c r="B10" s="971"/>
      <c r="C10" s="977"/>
      <c r="D10" s="977"/>
      <c r="E10" s="977"/>
      <c r="F10" s="977"/>
      <c r="G10" s="977"/>
      <c r="H10" s="977"/>
      <c r="I10" s="977"/>
      <c r="J10" s="977"/>
    </row>
    <row r="11" spans="1:10" x14ac:dyDescent="0.15">
      <c r="A11" s="969"/>
      <c r="B11" s="978" t="s">
        <v>325</v>
      </c>
      <c r="C11" s="975">
        <v>685</v>
      </c>
      <c r="D11" s="975">
        <v>997</v>
      </c>
      <c r="E11" s="975">
        <v>996</v>
      </c>
      <c r="F11" s="975">
        <v>222</v>
      </c>
      <c r="G11" s="975">
        <v>257</v>
      </c>
      <c r="H11" s="975">
        <v>269</v>
      </c>
      <c r="I11" s="975">
        <v>225</v>
      </c>
      <c r="J11" s="975">
        <v>973</v>
      </c>
    </row>
    <row r="12" spans="1:10" x14ac:dyDescent="0.15">
      <c r="A12" s="969"/>
      <c r="B12" s="971"/>
      <c r="C12" s="977"/>
      <c r="D12" s="977"/>
      <c r="E12" s="977"/>
      <c r="F12" s="977"/>
      <c r="G12" s="977"/>
      <c r="H12" s="977"/>
      <c r="I12" s="977"/>
      <c r="J12" s="977"/>
    </row>
    <row r="13" spans="1:10" x14ac:dyDescent="0.15">
      <c r="A13" s="969"/>
      <c r="B13" s="978" t="s">
        <v>326</v>
      </c>
      <c r="C13" s="975">
        <v>695</v>
      </c>
      <c r="D13" s="975">
        <v>752</v>
      </c>
      <c r="E13" s="975">
        <v>1028</v>
      </c>
      <c r="F13" s="975">
        <v>289</v>
      </c>
      <c r="G13" s="975">
        <v>276</v>
      </c>
      <c r="H13" s="975">
        <v>317</v>
      </c>
      <c r="I13" s="975">
        <v>379</v>
      </c>
      <c r="J13" s="975">
        <v>1261</v>
      </c>
    </row>
    <row r="14" spans="1:10" x14ac:dyDescent="0.15">
      <c r="A14" s="969"/>
      <c r="B14" s="971" t="s">
        <v>323</v>
      </c>
      <c r="C14" s="976">
        <v>745</v>
      </c>
      <c r="D14" s="976">
        <v>869</v>
      </c>
      <c r="E14" s="976">
        <v>962</v>
      </c>
      <c r="F14" s="976">
        <v>236</v>
      </c>
      <c r="G14" s="976">
        <v>293</v>
      </c>
      <c r="H14" s="976">
        <v>306</v>
      </c>
      <c r="I14" s="976">
        <v>139</v>
      </c>
      <c r="J14" s="976">
        <v>974</v>
      </c>
    </row>
    <row r="15" spans="1:10" x14ac:dyDescent="0.15">
      <c r="A15" s="969"/>
      <c r="B15" s="979" t="s">
        <v>327</v>
      </c>
      <c r="C15" s="977">
        <v>1440</v>
      </c>
      <c r="D15" s="977">
        <v>1621</v>
      </c>
      <c r="E15" s="977">
        <v>1990</v>
      </c>
      <c r="F15" s="977">
        <v>525</v>
      </c>
      <c r="G15" s="977">
        <v>569</v>
      </c>
      <c r="H15" s="977">
        <v>623</v>
      </c>
      <c r="I15" s="977">
        <v>518</v>
      </c>
      <c r="J15" s="977">
        <v>2235</v>
      </c>
    </row>
    <row r="16" spans="1:10" x14ac:dyDescent="0.15">
      <c r="A16" s="969"/>
      <c r="B16" s="971"/>
      <c r="C16" s="977"/>
      <c r="D16" s="977"/>
      <c r="E16" s="977"/>
      <c r="F16" s="977"/>
      <c r="G16" s="977"/>
      <c r="H16" s="977"/>
      <c r="I16" s="977"/>
      <c r="J16" s="977"/>
    </row>
    <row r="17" spans="1:10" x14ac:dyDescent="0.15">
      <c r="A17" s="969"/>
      <c r="B17" s="974" t="s">
        <v>328</v>
      </c>
      <c r="C17" s="975">
        <v>657</v>
      </c>
      <c r="D17" s="975">
        <v>765</v>
      </c>
      <c r="E17" s="975">
        <v>1040</v>
      </c>
      <c r="F17" s="975">
        <v>291</v>
      </c>
      <c r="G17" s="975">
        <v>303</v>
      </c>
      <c r="H17" s="975">
        <v>270</v>
      </c>
      <c r="I17" s="975">
        <v>280</v>
      </c>
      <c r="J17" s="975">
        <v>1144</v>
      </c>
    </row>
    <row r="18" spans="1:10" x14ac:dyDescent="0.15">
      <c r="A18" s="969"/>
      <c r="B18" s="971" t="s">
        <v>329</v>
      </c>
      <c r="C18" s="977">
        <v>-197</v>
      </c>
      <c r="D18" s="977">
        <v>-236</v>
      </c>
      <c r="E18" s="977">
        <v>-377</v>
      </c>
      <c r="F18" s="977">
        <v>-126</v>
      </c>
      <c r="G18" s="977">
        <v>-119</v>
      </c>
      <c r="H18" s="977">
        <v>-67</v>
      </c>
      <c r="I18" s="977">
        <v>-29</v>
      </c>
      <c r="J18" s="977">
        <v>-342</v>
      </c>
    </row>
    <row r="19" spans="1:10" x14ac:dyDescent="0.15">
      <c r="A19" s="969"/>
      <c r="B19" s="971" t="s">
        <v>323</v>
      </c>
      <c r="C19" s="976">
        <v>1218</v>
      </c>
      <c r="D19" s="976">
        <v>1336</v>
      </c>
      <c r="E19" s="976">
        <v>1610</v>
      </c>
      <c r="F19" s="976">
        <v>399</v>
      </c>
      <c r="G19" s="976">
        <v>363</v>
      </c>
      <c r="H19" s="976">
        <v>282</v>
      </c>
      <c r="I19" s="976">
        <v>124</v>
      </c>
      <c r="J19" s="976">
        <v>1168</v>
      </c>
    </row>
    <row r="20" spans="1:10" x14ac:dyDescent="0.15">
      <c r="A20" s="969"/>
      <c r="B20" s="971" t="s">
        <v>330</v>
      </c>
      <c r="C20" s="977">
        <v>1678</v>
      </c>
      <c r="D20" s="977">
        <v>1865</v>
      </c>
      <c r="E20" s="977">
        <v>2273</v>
      </c>
      <c r="F20" s="977">
        <v>564</v>
      </c>
      <c r="G20" s="977">
        <v>547</v>
      </c>
      <c r="H20" s="977">
        <v>485</v>
      </c>
      <c r="I20" s="977">
        <v>375</v>
      </c>
      <c r="J20" s="977">
        <v>1971</v>
      </c>
    </row>
    <row r="21" spans="1:10" x14ac:dyDescent="0.15">
      <c r="A21" s="969"/>
      <c r="B21" s="971"/>
      <c r="C21" s="977"/>
      <c r="D21" s="977"/>
      <c r="E21" s="977"/>
      <c r="F21" s="977"/>
      <c r="G21" s="977"/>
      <c r="H21" s="977"/>
      <c r="I21" s="977"/>
      <c r="J21" s="977"/>
    </row>
    <row r="22" spans="1:10" x14ac:dyDescent="0.15">
      <c r="A22" s="969"/>
      <c r="B22" s="974" t="s">
        <v>331</v>
      </c>
      <c r="C22" s="975">
        <v>2976</v>
      </c>
      <c r="D22" s="975">
        <v>3533</v>
      </c>
      <c r="E22" s="975">
        <v>4208</v>
      </c>
      <c r="F22" s="975">
        <v>1104</v>
      </c>
      <c r="G22" s="975">
        <v>1146</v>
      </c>
      <c r="H22" s="975">
        <v>1164</v>
      </c>
      <c r="I22" s="975">
        <v>1306</v>
      </c>
      <c r="J22" s="975">
        <v>4720</v>
      </c>
    </row>
    <row r="23" spans="1:10" x14ac:dyDescent="0.15">
      <c r="A23" s="969"/>
      <c r="B23" s="971" t="s">
        <v>329</v>
      </c>
      <c r="C23" s="977">
        <v>-197</v>
      </c>
      <c r="D23" s="977">
        <v>-236</v>
      </c>
      <c r="E23" s="977">
        <v>-377</v>
      </c>
      <c r="F23" s="977">
        <v>-127</v>
      </c>
      <c r="G23" s="977">
        <v>-119</v>
      </c>
      <c r="H23" s="977">
        <v>-67</v>
      </c>
      <c r="I23" s="977">
        <v>-29</v>
      </c>
      <c r="J23" s="977">
        <v>-342</v>
      </c>
    </row>
    <row r="24" spans="1:10" x14ac:dyDescent="0.15">
      <c r="A24" s="969"/>
      <c r="B24" s="971" t="s">
        <v>323</v>
      </c>
      <c r="C24" s="976">
        <v>3690</v>
      </c>
      <c r="D24" s="976">
        <v>4010</v>
      </c>
      <c r="E24" s="976">
        <v>4490</v>
      </c>
      <c r="F24" s="976">
        <v>1128</v>
      </c>
      <c r="G24" s="976">
        <v>1161</v>
      </c>
      <c r="H24" s="976">
        <v>1091</v>
      </c>
      <c r="I24" s="976">
        <v>581</v>
      </c>
      <c r="J24" s="976">
        <v>3961</v>
      </c>
    </row>
    <row r="25" spans="1:10" x14ac:dyDescent="0.15">
      <c r="A25" s="969"/>
      <c r="B25" s="971" t="s">
        <v>332</v>
      </c>
      <c r="C25" s="977">
        <v>6469</v>
      </c>
      <c r="D25" s="977">
        <v>7306</v>
      </c>
      <c r="E25" s="977">
        <v>8321</v>
      </c>
      <c r="F25" s="977">
        <v>2106</v>
      </c>
      <c r="G25" s="977">
        <v>2188</v>
      </c>
      <c r="H25" s="977">
        <v>2188</v>
      </c>
      <c r="I25" s="977">
        <v>1858</v>
      </c>
      <c r="J25" s="977">
        <v>8340</v>
      </c>
    </row>
    <row r="26" spans="1:10" x14ac:dyDescent="0.15">
      <c r="A26" s="969"/>
      <c r="B26" s="971"/>
      <c r="C26" s="977"/>
      <c r="D26" s="977"/>
      <c r="E26" s="977"/>
      <c r="F26" s="977"/>
      <c r="G26" s="977"/>
      <c r="H26" s="977"/>
      <c r="I26" s="977"/>
      <c r="J26" s="977"/>
    </row>
    <row r="27" spans="1:10" x14ac:dyDescent="0.15">
      <c r="A27" s="969"/>
      <c r="B27" s="974" t="s">
        <v>333</v>
      </c>
      <c r="C27" s="975">
        <v>1168</v>
      </c>
      <c r="D27" s="975">
        <v>1145</v>
      </c>
      <c r="E27" s="975">
        <v>1275</v>
      </c>
      <c r="F27" s="975">
        <v>323</v>
      </c>
      <c r="G27" s="975">
        <v>322</v>
      </c>
      <c r="H27" s="975">
        <v>325</v>
      </c>
      <c r="I27" s="975">
        <v>271</v>
      </c>
      <c r="J27" s="975">
        <v>1241</v>
      </c>
    </row>
    <row r="28" spans="1:10" x14ac:dyDescent="0.15">
      <c r="A28" s="969"/>
      <c r="B28" s="971" t="s">
        <v>329</v>
      </c>
      <c r="C28" s="977">
        <v>-67</v>
      </c>
      <c r="D28" s="977">
        <v>-69</v>
      </c>
      <c r="E28" s="977">
        <v>-78</v>
      </c>
      <c r="F28" s="977">
        <v>-20</v>
      </c>
      <c r="G28" s="977">
        <v>-23</v>
      </c>
      <c r="H28" s="977">
        <v>-23</v>
      </c>
      <c r="I28" s="977">
        <v>-7</v>
      </c>
      <c r="J28" s="977">
        <v>-73</v>
      </c>
    </row>
    <row r="29" spans="1:10" x14ac:dyDescent="0.15">
      <c r="A29" s="969"/>
      <c r="B29" s="971" t="s">
        <v>323</v>
      </c>
      <c r="C29" s="976">
        <v>72</v>
      </c>
      <c r="D29" s="976">
        <v>86</v>
      </c>
      <c r="E29" s="976">
        <v>89</v>
      </c>
      <c r="F29" s="976">
        <v>24</v>
      </c>
      <c r="G29" s="976">
        <v>25</v>
      </c>
      <c r="H29" s="976">
        <v>21</v>
      </c>
      <c r="I29" s="976">
        <v>17</v>
      </c>
      <c r="J29" s="976">
        <v>87</v>
      </c>
    </row>
    <row r="30" spans="1:10" x14ac:dyDescent="0.15">
      <c r="A30" s="969"/>
      <c r="B30" s="971" t="s">
        <v>334</v>
      </c>
      <c r="C30" s="977">
        <v>1173</v>
      </c>
      <c r="D30" s="977">
        <v>1162</v>
      </c>
      <c r="E30" s="977">
        <v>1286</v>
      </c>
      <c r="F30" s="977">
        <v>327</v>
      </c>
      <c r="G30" s="977">
        <v>324</v>
      </c>
      <c r="H30" s="977">
        <v>323</v>
      </c>
      <c r="I30" s="977">
        <v>281</v>
      </c>
      <c r="J30" s="977">
        <v>1256</v>
      </c>
    </row>
    <row r="31" spans="1:10" x14ac:dyDescent="0.15">
      <c r="A31" s="969"/>
      <c r="B31" s="971"/>
      <c r="C31" s="977"/>
      <c r="D31" s="977"/>
      <c r="E31" s="977"/>
      <c r="F31" s="977"/>
      <c r="G31" s="977"/>
      <c r="H31" s="977"/>
      <c r="I31" s="977"/>
      <c r="J31" s="977"/>
    </row>
    <row r="32" spans="1:10" x14ac:dyDescent="0.15">
      <c r="A32" s="969"/>
      <c r="B32" s="974" t="s">
        <v>335</v>
      </c>
      <c r="C32" s="975">
        <v>214</v>
      </c>
      <c r="D32" s="975">
        <v>137</v>
      </c>
      <c r="E32" s="975">
        <v>164</v>
      </c>
      <c r="F32" s="975">
        <v>40</v>
      </c>
      <c r="G32" s="975">
        <v>38</v>
      </c>
      <c r="H32" s="975">
        <v>33</v>
      </c>
      <c r="I32" s="975">
        <v>29</v>
      </c>
      <c r="J32" s="975">
        <v>140</v>
      </c>
    </row>
    <row r="33" spans="1:10" x14ac:dyDescent="0.15">
      <c r="A33" s="969"/>
      <c r="B33" s="971" t="s">
        <v>323</v>
      </c>
      <c r="C33" s="976">
        <v>185</v>
      </c>
      <c r="D33" s="976">
        <v>91</v>
      </c>
      <c r="E33" s="976">
        <v>55</v>
      </c>
      <c r="F33" s="976">
        <v>17</v>
      </c>
      <c r="G33" s="976">
        <v>12</v>
      </c>
      <c r="H33" s="976">
        <v>7</v>
      </c>
      <c r="I33" s="976">
        <v>7</v>
      </c>
      <c r="J33" s="976">
        <v>43</v>
      </c>
    </row>
    <row r="34" spans="1:10" x14ac:dyDescent="0.15">
      <c r="A34" s="969"/>
      <c r="B34" s="971" t="s">
        <v>336</v>
      </c>
      <c r="C34" s="977">
        <v>399</v>
      </c>
      <c r="D34" s="977">
        <v>228</v>
      </c>
      <c r="E34" s="977">
        <v>219</v>
      </c>
      <c r="F34" s="977">
        <v>57</v>
      </c>
      <c r="G34" s="977">
        <v>50</v>
      </c>
      <c r="H34" s="977">
        <v>40</v>
      </c>
      <c r="I34" s="977">
        <v>36</v>
      </c>
      <c r="J34" s="977">
        <v>183</v>
      </c>
    </row>
    <row r="35" spans="1:10" x14ac:dyDescent="0.15">
      <c r="A35" s="969"/>
      <c r="B35" s="971"/>
      <c r="C35" s="977"/>
      <c r="D35" s="977"/>
      <c r="E35" s="977"/>
      <c r="F35" s="977"/>
      <c r="G35" s="977"/>
      <c r="H35" s="977"/>
      <c r="I35" s="977"/>
      <c r="J35" s="977"/>
    </row>
    <row r="36" spans="1:10" x14ac:dyDescent="0.15">
      <c r="A36" s="969"/>
      <c r="B36" s="974" t="s">
        <v>337</v>
      </c>
      <c r="C36" s="975">
        <v>4358</v>
      </c>
      <c r="D36" s="975">
        <v>4815</v>
      </c>
      <c r="E36" s="975">
        <v>5647</v>
      </c>
      <c r="F36" s="975">
        <v>1467</v>
      </c>
      <c r="G36" s="975">
        <v>1506</v>
      </c>
      <c r="H36" s="975">
        <v>1522</v>
      </c>
      <c r="I36" s="975">
        <v>1606</v>
      </c>
      <c r="J36" s="975">
        <v>6101</v>
      </c>
    </row>
    <row r="37" spans="1:10" x14ac:dyDescent="0.15">
      <c r="A37" s="969"/>
      <c r="B37" s="971" t="s">
        <v>329</v>
      </c>
      <c r="C37" s="977">
        <v>-264</v>
      </c>
      <c r="D37" s="977">
        <v>-305</v>
      </c>
      <c r="E37" s="977">
        <v>-455</v>
      </c>
      <c r="F37" s="977">
        <v>-146</v>
      </c>
      <c r="G37" s="977">
        <v>-142</v>
      </c>
      <c r="H37" s="977">
        <v>-90</v>
      </c>
      <c r="I37" s="977">
        <v>-36</v>
      </c>
      <c r="J37" s="977">
        <v>-414</v>
      </c>
    </row>
    <row r="38" spans="1:10" x14ac:dyDescent="0.15">
      <c r="A38" s="969"/>
      <c r="B38" s="971" t="s">
        <v>323</v>
      </c>
      <c r="C38" s="976">
        <v>3947</v>
      </c>
      <c r="D38" s="976">
        <v>4187</v>
      </c>
      <c r="E38" s="976">
        <v>4634</v>
      </c>
      <c r="F38" s="976">
        <v>1169</v>
      </c>
      <c r="G38" s="976">
        <v>1198</v>
      </c>
      <c r="H38" s="976">
        <v>1119</v>
      </c>
      <c r="I38" s="976">
        <v>605</v>
      </c>
      <c r="J38" s="976">
        <v>4091</v>
      </c>
    </row>
    <row r="39" spans="1:10" x14ac:dyDescent="0.15">
      <c r="A39" s="969"/>
      <c r="B39" s="971" t="s">
        <v>338</v>
      </c>
      <c r="C39" s="977">
        <v>8040</v>
      </c>
      <c r="D39" s="977">
        <v>8697</v>
      </c>
      <c r="E39" s="977">
        <v>9826</v>
      </c>
      <c r="F39" s="977">
        <v>2490</v>
      </c>
      <c r="G39" s="977">
        <v>2563</v>
      </c>
      <c r="H39" s="977">
        <v>2551</v>
      </c>
      <c r="I39" s="977">
        <v>2175</v>
      </c>
      <c r="J39" s="977">
        <v>9778</v>
      </c>
    </row>
    <row r="40" spans="1:10" x14ac:dyDescent="0.15">
      <c r="A40" s="969"/>
      <c r="B40" s="969"/>
      <c r="C40" s="969"/>
      <c r="D40" s="969"/>
      <c r="E40" s="969"/>
      <c r="F40" s="969"/>
      <c r="G40" s="969"/>
      <c r="H40" s="969"/>
      <c r="I40" s="969"/>
      <c r="J40" s="969"/>
    </row>
    <row r="41" spans="1:10" x14ac:dyDescent="0.15">
      <c r="A41" s="969"/>
      <c r="B41" s="969"/>
      <c r="C41" s="969"/>
      <c r="D41" s="969"/>
      <c r="E41" s="969"/>
      <c r="F41" s="969"/>
      <c r="G41" s="969"/>
      <c r="H41" s="969"/>
      <c r="I41" s="969"/>
      <c r="J41" s="969"/>
    </row>
    <row r="42" spans="1:10" x14ac:dyDescent="0.15">
      <c r="A42" s="969"/>
      <c r="B42" s="969"/>
      <c r="C42" s="969"/>
      <c r="D42" s="969"/>
      <c r="E42" s="969"/>
      <c r="F42" s="969"/>
      <c r="G42" s="969"/>
      <c r="H42" s="969"/>
      <c r="I42" s="969"/>
      <c r="J42" s="969"/>
    </row>
    <row r="43" spans="1:10" x14ac:dyDescent="0.15">
      <c r="A43" s="969"/>
      <c r="B43" s="969"/>
      <c r="C43" s="969"/>
      <c r="D43" s="969"/>
      <c r="E43" s="969"/>
      <c r="F43" s="969"/>
      <c r="G43" s="969"/>
      <c r="H43" s="969"/>
      <c r="I43" s="969"/>
      <c r="J43" s="969"/>
    </row>
    <row r="44" spans="1:10" x14ac:dyDescent="0.15">
      <c r="A44" s="969"/>
      <c r="B44" s="969"/>
      <c r="C44" s="969"/>
      <c r="D44" s="969"/>
      <c r="E44" s="969"/>
      <c r="F44" s="969"/>
      <c r="G44" s="969"/>
      <c r="H44" s="969"/>
      <c r="I44" s="969"/>
      <c r="J44" s="969"/>
    </row>
    <row r="45" spans="1:10" x14ac:dyDescent="0.15">
      <c r="A45" s="969"/>
      <c r="B45" s="969"/>
      <c r="C45" s="969"/>
      <c r="D45" s="969"/>
      <c r="E45" s="969"/>
      <c r="F45" s="969"/>
      <c r="G45" s="969"/>
      <c r="H45" s="969"/>
      <c r="I45" s="969"/>
      <c r="J45" s="969"/>
    </row>
    <row r="46" spans="1:10" x14ac:dyDescent="0.15">
      <c r="A46" s="969"/>
      <c r="B46" s="969"/>
      <c r="C46" s="969"/>
      <c r="D46" s="969"/>
      <c r="E46" s="969"/>
      <c r="F46" s="969"/>
      <c r="G46" s="969"/>
      <c r="H46" s="969"/>
      <c r="I46" s="969"/>
      <c r="J46" s="969"/>
    </row>
    <row r="47" spans="1:10" x14ac:dyDescent="0.15">
      <c r="A47" s="969"/>
      <c r="B47" s="969"/>
      <c r="C47" s="969"/>
      <c r="D47" s="969"/>
      <c r="E47" s="969"/>
      <c r="F47" s="969"/>
      <c r="G47" s="969"/>
      <c r="H47" s="969"/>
      <c r="I47" s="969"/>
      <c r="J47" s="969"/>
    </row>
    <row r="48" spans="1:10" x14ac:dyDescent="0.15">
      <c r="A48" s="969"/>
      <c r="B48" s="969"/>
      <c r="C48" s="969"/>
      <c r="D48" s="969"/>
      <c r="E48" s="969"/>
      <c r="F48" s="969"/>
      <c r="G48" s="969"/>
      <c r="H48" s="969"/>
      <c r="I48" s="969"/>
      <c r="J48" s="969"/>
    </row>
    <row r="49" spans="1:10" x14ac:dyDescent="0.15">
      <c r="A49" s="969"/>
      <c r="B49" s="969"/>
      <c r="C49" s="969"/>
      <c r="D49" s="969"/>
      <c r="E49" s="969"/>
      <c r="F49" s="969"/>
      <c r="G49" s="969"/>
      <c r="H49" s="969"/>
      <c r="I49" s="969"/>
      <c r="J49" s="969"/>
    </row>
    <row r="50" spans="1:10" x14ac:dyDescent="0.15">
      <c r="A50" s="969"/>
      <c r="B50" s="969"/>
      <c r="C50" s="969"/>
      <c r="D50" s="969"/>
      <c r="E50" s="969"/>
      <c r="F50" s="969"/>
      <c r="G50" s="969"/>
      <c r="H50" s="969"/>
      <c r="I50" s="969"/>
      <c r="J50" s="969"/>
    </row>
    <row r="51" spans="1:10" x14ac:dyDescent="0.15">
      <c r="A51" s="969"/>
      <c r="B51" s="969"/>
      <c r="C51" s="969"/>
      <c r="D51" s="969"/>
      <c r="E51" s="969"/>
      <c r="F51" s="969"/>
      <c r="G51" s="969"/>
      <c r="H51" s="969"/>
      <c r="I51" s="969"/>
      <c r="J51" s="969"/>
    </row>
    <row r="52" spans="1:10" x14ac:dyDescent="0.15">
      <c r="A52" s="969"/>
      <c r="B52" s="969"/>
      <c r="C52" s="969"/>
      <c r="D52" s="969"/>
      <c r="E52" s="969"/>
      <c r="F52" s="969"/>
      <c r="G52" s="969"/>
      <c r="H52" s="969"/>
      <c r="I52" s="969"/>
      <c r="J52" s="969"/>
    </row>
    <row r="53" spans="1:10" x14ac:dyDescent="0.15">
      <c r="A53" s="969"/>
      <c r="B53" s="969"/>
      <c r="C53" s="969"/>
      <c r="D53" s="969"/>
      <c r="E53" s="969"/>
      <c r="F53" s="969"/>
      <c r="G53" s="969"/>
      <c r="H53" s="969"/>
      <c r="I53" s="969"/>
      <c r="J53" s="969"/>
    </row>
    <row r="54" spans="1:10" x14ac:dyDescent="0.15">
      <c r="A54" s="969"/>
      <c r="B54" s="969"/>
      <c r="C54" s="969"/>
      <c r="D54" s="969"/>
      <c r="E54" s="969"/>
      <c r="F54" s="969"/>
      <c r="G54" s="969"/>
      <c r="H54" s="969"/>
      <c r="I54" s="969"/>
      <c r="J54" s="969"/>
    </row>
    <row r="55" spans="1:10" x14ac:dyDescent="0.15">
      <c r="A55" s="980"/>
      <c r="B55" s="980"/>
      <c r="C55" s="981"/>
      <c r="D55" s="981"/>
      <c r="E55" s="981"/>
      <c r="F55" s="981"/>
      <c r="G55" s="981"/>
      <c r="H55" s="981"/>
      <c r="I55" s="982"/>
      <c r="J55" s="982"/>
    </row>
    <row r="56" spans="1:10" x14ac:dyDescent="0.15">
      <c r="A56" s="980"/>
      <c r="B56" s="980"/>
      <c r="C56" s="981"/>
      <c r="D56" s="981"/>
      <c r="E56" s="981"/>
      <c r="F56" s="981"/>
      <c r="G56" s="981"/>
      <c r="H56" s="981"/>
      <c r="I56" s="982"/>
      <c r="J56" s="982"/>
    </row>
    <row r="57" spans="1:10" x14ac:dyDescent="0.15">
      <c r="A57" s="980"/>
      <c r="B57" s="980"/>
      <c r="C57" s="981"/>
      <c r="D57" s="981"/>
      <c r="E57" s="981"/>
      <c r="F57" s="981"/>
      <c r="G57" s="981"/>
      <c r="H57" s="981"/>
      <c r="I57" s="982"/>
      <c r="J57" s="982"/>
    </row>
    <row r="58" spans="1:10" x14ac:dyDescent="0.15">
      <c r="A58" s="980"/>
      <c r="B58" s="980"/>
      <c r="C58" s="981"/>
      <c r="D58" s="981"/>
      <c r="E58" s="981"/>
      <c r="F58" s="981"/>
      <c r="G58" s="981"/>
      <c r="H58" s="981"/>
      <c r="I58" s="982"/>
      <c r="J58" s="982"/>
    </row>
    <row r="59" spans="1:10" x14ac:dyDescent="0.15">
      <c r="A59" s="980"/>
      <c r="B59" s="980"/>
      <c r="C59" s="981"/>
      <c r="D59" s="981"/>
      <c r="E59" s="981"/>
      <c r="F59" s="981"/>
      <c r="G59" s="981"/>
      <c r="H59" s="981"/>
      <c r="I59" s="982"/>
      <c r="J59" s="982"/>
    </row>
    <row r="60" spans="1:10" x14ac:dyDescent="0.15">
      <c r="A60" s="983"/>
      <c r="B60" s="983"/>
      <c r="C60" s="984"/>
      <c r="D60" s="984"/>
      <c r="E60" s="984"/>
      <c r="F60" s="984"/>
      <c r="G60" s="984"/>
      <c r="H60" s="984"/>
      <c r="I60" s="985"/>
      <c r="J60" s="985"/>
    </row>
    <row r="61" spans="1:10" x14ac:dyDescent="0.15">
      <c r="A61" s="983"/>
      <c r="B61" s="983"/>
      <c r="C61" s="984"/>
      <c r="D61" s="984"/>
      <c r="E61" s="984"/>
      <c r="F61" s="984"/>
      <c r="G61" s="984"/>
      <c r="H61" s="984"/>
      <c r="I61" s="985"/>
      <c r="J61" s="985"/>
    </row>
    <row r="62" spans="1:10" x14ac:dyDescent="0.15">
      <c r="A62" s="983"/>
      <c r="B62" s="983"/>
      <c r="C62" s="983"/>
      <c r="D62" s="983"/>
      <c r="E62" s="983"/>
      <c r="F62" s="983"/>
      <c r="G62" s="983"/>
      <c r="H62" s="983"/>
      <c r="I62" s="983"/>
      <c r="J62" s="983"/>
    </row>
  </sheetData>
  <mergeCells count="1">
    <mergeCell ref="F4:J4"/>
  </mergeCell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Introduction</vt:lpstr>
      <vt:lpstr>P&amp;L</vt:lpstr>
      <vt:lpstr>Balance Sheet</vt:lpstr>
      <vt:lpstr>Cash Flow</vt:lpstr>
      <vt:lpstr>Revenue by Segment</vt:lpstr>
      <vt:lpstr>Recon GAAP to non-GAAP</vt:lpstr>
      <vt:lpstr>GAAP Reconciliation-Segments</vt:lpstr>
      <vt:lpstr>Adj EBITDA Calculation</vt:lpstr>
      <vt:lpstr>Combined Adjusted Revenue</vt:lpstr>
      <vt:lpstr>Other Combined Adj. Information</vt:lpstr>
    </vt:vector>
  </TitlesOfParts>
  <Company>United States Senate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Larry James</dc:creator>
  <cp:lastModifiedBy>Microsoft Office User</cp:lastModifiedBy>
  <cp:lastPrinted>2016-10-25T15:04:47Z</cp:lastPrinted>
  <dcterms:created xsi:type="dcterms:W3CDTF">2010-10-18T10:27:02Z</dcterms:created>
  <dcterms:modified xsi:type="dcterms:W3CDTF">2017-07-26T21:55:21Z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