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PT\Datenaustausch\FG TSP\Senguen\Berechnungen\"/>
    </mc:Choice>
  </mc:AlternateContent>
  <xr:revisionPtr revIDLastSave="0" documentId="13_ncr:1_{C20502AF-CBE5-4BB3-AB13-833A83ACC6BF}" xr6:coauthVersionLast="36" xr6:coauthVersionMax="36" xr10:uidLastSave="{00000000-0000-0000-0000-000000000000}"/>
  <bookViews>
    <workbookView xWindow="0" yWindow="0" windowWidth="19200" windowHeight="11385" xr2:uid="{6EA5B7F1-FCD0-4622-87B9-2E4A9CE6E285}"/>
  </bookViews>
  <sheets>
    <sheet name="Heißtank" sheetId="1" r:id="rId1"/>
    <sheet name="PCM-Beck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 s="1"/>
  <c r="D18" i="1"/>
  <c r="B18" i="1"/>
  <c r="B15" i="1"/>
  <c r="B22" i="1"/>
  <c r="B23" i="1" s="1"/>
  <c r="B21" i="2" l="1"/>
  <c r="B16" i="2"/>
  <c r="B13" i="2"/>
  <c r="B11" i="2"/>
  <c r="B19" i="2"/>
  <c r="B10" i="2"/>
  <c r="B12" i="2" l="1"/>
  <c r="B23" i="2" s="1"/>
  <c r="B13" i="1"/>
  <c r="B11" i="1"/>
  <c r="B16" i="1" s="1"/>
  <c r="G9" i="1"/>
  <c r="G7" i="1"/>
  <c r="G6" i="1"/>
  <c r="G5" i="1"/>
  <c r="G4" i="1"/>
  <c r="G3" i="1"/>
  <c r="E7" i="1"/>
  <c r="C9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<sst xmlns="http://schemas.openxmlformats.org/spreadsheetml/2006/main" count="58" uniqueCount="40">
  <si>
    <t>Einzelflächen:</t>
  </si>
  <si>
    <t>Anzahl</t>
  </si>
  <si>
    <t>Gesamtfläche:</t>
  </si>
  <si>
    <t>Korrekturfaktor:</t>
  </si>
  <si>
    <t>Fläche:</t>
  </si>
  <si>
    <t>El.Leistung:</t>
  </si>
  <si>
    <t>m^2</t>
  </si>
  <si>
    <t>W</t>
  </si>
  <si>
    <t>Wärmeverlustleistung</t>
  </si>
  <si>
    <t>Erstrebter Isolierwirkungsgrad:</t>
  </si>
  <si>
    <t>W/m^2</t>
  </si>
  <si>
    <t>Flächen mit Isolierung:</t>
  </si>
  <si>
    <t>Wärmeleitfähigkeit Isolierung</t>
  </si>
  <si>
    <t>W/mK</t>
  </si>
  <si>
    <t>Stärke Isolierung</t>
  </si>
  <si>
    <t>m</t>
  </si>
  <si>
    <t>Fläche</t>
  </si>
  <si>
    <t>mm^2</t>
  </si>
  <si>
    <t>Fläche gesamt</t>
  </si>
  <si>
    <t>Verlustleistung</t>
  </si>
  <si>
    <t>Temperatur innen</t>
  </si>
  <si>
    <t>Temperatur außen</t>
  </si>
  <si>
    <t>K/W</t>
  </si>
  <si>
    <t>Fläche ohne Isolierung:</t>
  </si>
  <si>
    <t>Wärmeübergangskoeffizient</t>
  </si>
  <si>
    <t>W/(m^2*K)</t>
  </si>
  <si>
    <t>Summe</t>
  </si>
  <si>
    <t>Blechstärke</t>
  </si>
  <si>
    <t>Wärmeleitfähigkeit Blech</t>
  </si>
  <si>
    <t>Wärmewiderstand Isolierung</t>
  </si>
  <si>
    <t>Wärmewiderstand Blech</t>
  </si>
  <si>
    <t>Wärmewiderstand gesamt</t>
  </si>
  <si>
    <t>Wärmeleitfähigkeit Steinwolle:</t>
  </si>
  <si>
    <t>Temperatur innen:</t>
  </si>
  <si>
    <t>Temperatur außen:</t>
  </si>
  <si>
    <t>Verlustleistung:</t>
  </si>
  <si>
    <t>Isolierschichtdicke:</t>
  </si>
  <si>
    <t>mm</t>
  </si>
  <si>
    <t>°C</t>
  </si>
  <si>
    <t>Erreichter Isolierwirkungsgrad: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</si>
</sst>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8F59-88FE-4FAA-BA0B-2CAFA1E502E9}">
  <dimension ref="A2:G23"/>
  <sheetViews>
    <sheetView tabSelected="1" workbookViewId="0">
      <selection activeCell="D22" sqref="D22"/>
    </sheetView>
  </sheetViews>
  <sheetFormatPr baseColWidth="10" defaultRowHeight="15" x14ac:dyDescent="0.25"/>
  <cols>
    <col min="1" max="1" width="28.7109375" bestFit="1" customWidth="1"/>
    <col min="2" max="2" width="12.5703125" bestFit="1" customWidth="1"/>
  </cols>
  <sheetData>
    <row r="2" spans="1:7" x14ac:dyDescent="0.25">
      <c r="A2" t="s">
        <v>0</v>
      </c>
      <c r="B2" t="s">
        <v>1</v>
      </c>
      <c r="E2" t="s">
        <v>0</v>
      </c>
      <c r="F2" t="s">
        <v>1</v>
      </c>
    </row>
    <row r="3" spans="1:7" x14ac:dyDescent="0.25">
      <c r="A3">
        <v>0.38500000000000001</v>
      </c>
      <c r="B3">
        <v>2</v>
      </c>
      <c r="C3">
        <f>A3*B3</f>
        <v>0.77</v>
      </c>
      <c r="E3">
        <v>0.51</v>
      </c>
      <c r="F3">
        <v>2</v>
      </c>
      <c r="G3">
        <f>E3*F3</f>
        <v>1.02</v>
      </c>
    </row>
    <row r="4" spans="1:7" x14ac:dyDescent="0.25">
      <c r="A4">
        <v>0.39900000000000002</v>
      </c>
      <c r="B4">
        <v>2</v>
      </c>
      <c r="C4">
        <f t="shared" ref="C4:C8" si="0">A4*B4</f>
        <v>0.79800000000000004</v>
      </c>
      <c r="E4">
        <v>0.41799999999999998</v>
      </c>
      <c r="F4">
        <v>2</v>
      </c>
      <c r="G4">
        <f t="shared" ref="G4:G7" si="1">E4*F4</f>
        <v>0.83599999999999997</v>
      </c>
    </row>
    <row r="5" spans="1:7" x14ac:dyDescent="0.25">
      <c r="A5">
        <v>0.46800000000000003</v>
      </c>
      <c r="B5">
        <v>2</v>
      </c>
      <c r="C5">
        <f t="shared" si="0"/>
        <v>0.93600000000000005</v>
      </c>
      <c r="E5">
        <v>0.38400000000000001</v>
      </c>
      <c r="F5">
        <v>2</v>
      </c>
      <c r="G5">
        <f t="shared" si="1"/>
        <v>0.76800000000000002</v>
      </c>
    </row>
    <row r="6" spans="1:7" x14ac:dyDescent="0.25">
      <c r="A6">
        <v>1.018</v>
      </c>
      <c r="B6">
        <v>1</v>
      </c>
      <c r="C6">
        <f t="shared" si="0"/>
        <v>1.018</v>
      </c>
      <c r="E6">
        <v>0.26600000000000001</v>
      </c>
      <c r="F6">
        <v>2</v>
      </c>
      <c r="G6">
        <f t="shared" si="1"/>
        <v>0.53200000000000003</v>
      </c>
    </row>
    <row r="7" spans="1:7" x14ac:dyDescent="0.25">
      <c r="A7">
        <v>0.22800000000000001</v>
      </c>
      <c r="B7">
        <v>1</v>
      </c>
      <c r="C7">
        <f t="shared" si="0"/>
        <v>0.22800000000000001</v>
      </c>
      <c r="E7">
        <f>0.95*1.116</f>
        <v>1.0602</v>
      </c>
      <c r="F7">
        <v>1</v>
      </c>
      <c r="G7">
        <f t="shared" si="1"/>
        <v>1.0602</v>
      </c>
    </row>
    <row r="8" spans="1:7" x14ac:dyDescent="0.25">
      <c r="A8">
        <v>0.42799999999999999</v>
      </c>
      <c r="B8">
        <v>1</v>
      </c>
      <c r="C8">
        <f t="shared" si="0"/>
        <v>0.42799999999999999</v>
      </c>
    </row>
    <row r="9" spans="1:7" x14ac:dyDescent="0.25">
      <c r="A9" t="s">
        <v>2</v>
      </c>
      <c r="C9">
        <f>SUM(C3:C8)</f>
        <v>4.1780000000000008</v>
      </c>
      <c r="G9">
        <f>SUM(G3:G8)</f>
        <v>4.2161999999999997</v>
      </c>
    </row>
    <row r="10" spans="1:7" x14ac:dyDescent="0.25">
      <c r="A10" t="s">
        <v>3</v>
      </c>
      <c r="B10">
        <v>1.1000000000000001</v>
      </c>
    </row>
    <row r="11" spans="1:7" x14ac:dyDescent="0.25">
      <c r="A11" t="s">
        <v>4</v>
      </c>
      <c r="B11">
        <f>B10*G9</f>
        <v>4.6378200000000005</v>
      </c>
      <c r="C11" t="s">
        <v>6</v>
      </c>
    </row>
    <row r="13" spans="1:7" x14ac:dyDescent="0.25">
      <c r="A13" t="s">
        <v>5</v>
      </c>
      <c r="B13">
        <f>4*2900</f>
        <v>11600</v>
      </c>
      <c r="C13" t="s">
        <v>7</v>
      </c>
    </row>
    <row r="14" spans="1:7" x14ac:dyDescent="0.25">
      <c r="A14" t="s">
        <v>9</v>
      </c>
      <c r="B14">
        <v>0.95</v>
      </c>
    </row>
    <row r="15" spans="1:7" x14ac:dyDescent="0.25">
      <c r="A15" t="s">
        <v>8</v>
      </c>
      <c r="B15">
        <f>B13*(1-B14)</f>
        <v>580.00000000000057</v>
      </c>
      <c r="C15" t="s">
        <v>7</v>
      </c>
    </row>
    <row r="16" spans="1:7" x14ac:dyDescent="0.25">
      <c r="B16">
        <f>B13*(1-B14)/B11</f>
        <v>125.05875605349075</v>
      </c>
      <c r="C16" t="s">
        <v>10</v>
      </c>
    </row>
    <row r="18" spans="1:4" x14ac:dyDescent="0.25">
      <c r="A18" t="s">
        <v>32</v>
      </c>
      <c r="B18">
        <f>(0.055+0.07)/2</f>
        <v>6.25E-2</v>
      </c>
      <c r="C18" t="s">
        <v>13</v>
      </c>
      <c r="D18">
        <f>(0.079+0.12)/2</f>
        <v>9.9500000000000005E-2</v>
      </c>
    </row>
    <row r="19" spans="1:4" x14ac:dyDescent="0.25">
      <c r="A19" t="s">
        <v>33</v>
      </c>
      <c r="B19">
        <v>250</v>
      </c>
      <c r="C19" t="s">
        <v>38</v>
      </c>
      <c r="D19">
        <v>250</v>
      </c>
    </row>
    <row r="20" spans="1:4" x14ac:dyDescent="0.25">
      <c r="A20" t="s">
        <v>34</v>
      </c>
      <c r="B20">
        <v>25</v>
      </c>
      <c r="C20" t="s">
        <v>38</v>
      </c>
      <c r="D20">
        <v>25</v>
      </c>
    </row>
    <row r="21" spans="1:4" x14ac:dyDescent="0.25">
      <c r="A21" t="s">
        <v>36</v>
      </c>
      <c r="B21">
        <v>60</v>
      </c>
      <c r="C21" t="s">
        <v>37</v>
      </c>
      <c r="D21">
        <v>100</v>
      </c>
    </row>
    <row r="22" spans="1:4" x14ac:dyDescent="0.25">
      <c r="A22" t="s">
        <v>35</v>
      </c>
      <c r="B22" s="3">
        <f>B18/(B21/1000)*B11*(B19-B20)</f>
        <v>1086.9890625</v>
      </c>
      <c r="D22" s="3">
        <f>D18/(D21/1000)*B11*(D19-D20)</f>
        <v>1038.2919525000002</v>
      </c>
    </row>
    <row r="23" spans="1:4" x14ac:dyDescent="0.25">
      <c r="A23" t="s">
        <v>39</v>
      </c>
      <c r="B23" s="3">
        <f>1-B22/B13</f>
        <v>0.90629404633620692</v>
      </c>
      <c r="D23" s="3">
        <f>1-D22/B13</f>
        <v>0.91049207306034485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C6FE-DF6C-4ADD-8449-A49B149CEB5C}">
  <dimension ref="A2:C23"/>
  <sheetViews>
    <sheetView workbookViewId="0">
      <selection activeCell="C16" sqref="C16"/>
    </sheetView>
  </sheetViews>
  <sheetFormatPr baseColWidth="10" defaultRowHeight="15" x14ac:dyDescent="0.25"/>
  <cols>
    <col min="1" max="1" width="28.5703125" bestFit="1" customWidth="1"/>
    <col min="2" max="2" width="12" bestFit="1" customWidth="1"/>
  </cols>
  <sheetData>
    <row r="2" spans="1:3" x14ac:dyDescent="0.25">
      <c r="A2" s="2" t="s">
        <v>11</v>
      </c>
    </row>
    <row r="3" spans="1:3" x14ac:dyDescent="0.25">
      <c r="A3" t="s">
        <v>28</v>
      </c>
      <c r="B3">
        <v>21</v>
      </c>
      <c r="C3" t="s">
        <v>13</v>
      </c>
    </row>
    <row r="4" spans="1:3" x14ac:dyDescent="0.25">
      <c r="A4" t="s">
        <v>27</v>
      </c>
      <c r="B4">
        <v>2E-3</v>
      </c>
      <c r="C4" t="s">
        <v>15</v>
      </c>
    </row>
    <row r="5" spans="1:3" x14ac:dyDescent="0.25">
      <c r="A5" t="s">
        <v>12</v>
      </c>
      <c r="B5">
        <v>6.8000000000000005E-2</v>
      </c>
      <c r="C5" t="s">
        <v>13</v>
      </c>
    </row>
    <row r="6" spans="1:3" x14ac:dyDescent="0.25">
      <c r="A6" t="s">
        <v>14</v>
      </c>
      <c r="B6">
        <v>0.03</v>
      </c>
      <c r="C6" t="s">
        <v>15</v>
      </c>
    </row>
    <row r="7" spans="1:3" x14ac:dyDescent="0.25">
      <c r="A7" t="s">
        <v>16</v>
      </c>
      <c r="B7">
        <v>223650</v>
      </c>
      <c r="C7" t="s">
        <v>17</v>
      </c>
    </row>
    <row r="8" spans="1:3" x14ac:dyDescent="0.25">
      <c r="B8">
        <v>122262</v>
      </c>
      <c r="C8" t="s">
        <v>17</v>
      </c>
    </row>
    <row r="9" spans="1:3" x14ac:dyDescent="0.25">
      <c r="B9">
        <v>604996</v>
      </c>
      <c r="C9" t="s">
        <v>17</v>
      </c>
    </row>
    <row r="10" spans="1:3" x14ac:dyDescent="0.25">
      <c r="A10" t="s">
        <v>18</v>
      </c>
      <c r="B10">
        <f>(2*(B7+B8)+B9)/(1000^2)</f>
        <v>1.2968200000000001</v>
      </c>
      <c r="C10" t="s">
        <v>6</v>
      </c>
    </row>
    <row r="11" spans="1:3" x14ac:dyDescent="0.25">
      <c r="A11" t="s">
        <v>30</v>
      </c>
      <c r="B11">
        <f>B4/(B3*B10)</f>
        <v>7.3439718108985998E-5</v>
      </c>
      <c r="C11" t="s">
        <v>22</v>
      </c>
    </row>
    <row r="12" spans="1:3" x14ac:dyDescent="0.25">
      <c r="A12" t="s">
        <v>29</v>
      </c>
      <c r="B12">
        <f>B6/(B5*B10)</f>
        <v>0.3401986941813322</v>
      </c>
      <c r="C12" t="s">
        <v>22</v>
      </c>
    </row>
    <row r="13" spans="1:3" x14ac:dyDescent="0.25">
      <c r="A13" t="s">
        <v>31</v>
      </c>
      <c r="B13">
        <f>B12+B11</f>
        <v>0.34027213389944116</v>
      </c>
      <c r="C13" t="s">
        <v>22</v>
      </c>
    </row>
    <row r="14" spans="1:3" x14ac:dyDescent="0.25">
      <c r="A14" t="s">
        <v>20</v>
      </c>
      <c r="B14">
        <v>250</v>
      </c>
      <c r="C14">
        <v>250</v>
      </c>
    </row>
    <row r="15" spans="1:3" x14ac:dyDescent="0.25">
      <c r="A15" t="s">
        <v>21</v>
      </c>
      <c r="B15">
        <v>20</v>
      </c>
      <c r="C15">
        <v>150</v>
      </c>
    </row>
    <row r="16" spans="1:3" x14ac:dyDescent="0.25">
      <c r="A16" t="s">
        <v>19</v>
      </c>
      <c r="B16" s="1">
        <f>(B14-B15)/B13</f>
        <v>675.92957837673157</v>
      </c>
      <c r="C16" t="s">
        <v>7</v>
      </c>
    </row>
    <row r="18" spans="1:3" x14ac:dyDescent="0.25">
      <c r="A18" s="2" t="s">
        <v>23</v>
      </c>
    </row>
    <row r="19" spans="1:3" x14ac:dyDescent="0.25">
      <c r="A19" t="s">
        <v>16</v>
      </c>
      <c r="B19">
        <f>604996/(1000^2)</f>
        <v>0.60499599999999998</v>
      </c>
      <c r="C19" t="s">
        <v>6</v>
      </c>
    </row>
    <row r="20" spans="1:3" x14ac:dyDescent="0.25">
      <c r="A20" t="s">
        <v>24</v>
      </c>
      <c r="B20">
        <v>20</v>
      </c>
      <c r="C20" t="s">
        <v>25</v>
      </c>
    </row>
    <row r="21" spans="1:3" x14ac:dyDescent="0.25">
      <c r="A21" t="s">
        <v>19</v>
      </c>
      <c r="B21">
        <f>B20*B19*(C14-C15)</f>
        <v>1209.992</v>
      </c>
      <c r="C21" t="s">
        <v>7</v>
      </c>
    </row>
    <row r="23" spans="1:3" x14ac:dyDescent="0.25">
      <c r="A23" t="s">
        <v>26</v>
      </c>
      <c r="B23" s="1">
        <f>B16+B21</f>
        <v>1885.9215783767315</v>
      </c>
      <c r="C23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Heißtank</vt:lpstr>
      <vt:lpstr>PCM-Becken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Sengün, Leon</dc:creator>
  <cp:lastModifiedBy>Sengün, Leon</cp:lastModifiedBy>
  <cp:lastPrinted>2023-02-08T15:12:08Z</cp:lastPrinted>
  <dcterms:created xsi:type="dcterms:W3CDTF">2022-11-30T17:36:47Z</dcterms:created>
  <dcterms:modified xsi:type="dcterms:W3CDTF">2023-02-09T17:47:11Z</dcterms:modified>
</cp:coreProperties>
</file>