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pul\Desktop\Tarifas\2020\Pluses\"/>
    </mc:Choice>
  </mc:AlternateContent>
  <bookViews>
    <workbookView xWindow="-105" yWindow="-105" windowWidth="19425" windowHeight="10425" tabRatio="900"/>
  </bookViews>
  <sheets>
    <sheet name="Pluses Oct" sheetId="14" r:id="rId1"/>
    <sheet name="Tarifas 2020" sheetId="1" r:id="rId2"/>
    <sheet name="Dto. REnovaciones Anticipadas" sheetId="3" r:id="rId3"/>
    <sheet name="Dto. Fondos y Coop." sheetId="4" r:id="rId4"/>
    <sheet name="Dto. Marca Compartida" sheetId="5" r:id="rId5"/>
    <sheet name="Internet" sheetId="13" r:id="rId6"/>
    <sheet name="Dirección Alt." sheetId="11" r:id="rId7"/>
    <sheet name="Dto. Otros" sheetId="6" r:id="rId8"/>
    <sheet name="Tipo de entrega" sheetId="9" r:id="rId9"/>
    <sheet name="Tarifa Ciudad" sheetId="1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6" hidden="1">'Dirección Alt.'!$A$1:$AA$25</definedName>
    <definedName name="_xlnm._FilterDatabase" localSheetId="4" hidden="1">'Dto. Marca Compartida'!$A$1:$AB$28</definedName>
    <definedName name="_xlnm._FilterDatabase" localSheetId="7" hidden="1">'Dto. Otros'!$A$1:$AB$19</definedName>
    <definedName name="_xlnm._FilterDatabase" localSheetId="2" hidden="1">'Dto. REnovaciones Anticipadas'!$A$1:$AA$107</definedName>
    <definedName name="_xlnm._FilterDatabase" localSheetId="5" hidden="1">Internet!$A$1:$AB$58</definedName>
    <definedName name="_xlnm._FilterDatabase" localSheetId="0" hidden="1">'Pluses Oct'!$A$1:$AH$27</definedName>
    <definedName name="_xlnm._FilterDatabase" localSheetId="9" hidden="1">'Tarifa Ciudad'!$B$4:$G$1034</definedName>
    <definedName name="_xlnm._FilterDatabase" localSheetId="1" hidden="1">'Tarifas 2020'!$A$1:$AB$222</definedName>
    <definedName name="_xlnm._FilterDatabase" localSheetId="8" hidden="1">'Tipo de entrega'!$B$2:$G$47</definedName>
    <definedName name="ABC">#REF!</definedName>
    <definedName name="_xlnm.Print_Area" localSheetId="3">'Dto. Fondos y Coop.'!#REF!</definedName>
    <definedName name="_xlnm.Print_Area" localSheetId="4">'Dto. Marca Compartida'!#REF!</definedName>
    <definedName name="_xlnm.Print_Area" localSheetId="7">'Dto. Otros'!#REF!</definedName>
    <definedName name="_xlnm.Print_Area" localSheetId="2">'Dto. REnovaciones Anticipadas'!#REF!</definedName>
    <definedName name="_xlnm.Print_Area" localSheetId="5">Internet!$F$1:$U$1</definedName>
    <definedName name="_xlnm.Print_Area" localSheetId="1">'Tarifas 2020'!$F$1:$U$110</definedName>
    <definedName name="DDE" localSheetId="5">#REF!</definedName>
    <definedName name="DDE">#REF!</definedName>
    <definedName name="Diego">#REF!</definedName>
    <definedName name="EFRGR" localSheetId="5">#REF!</definedName>
    <definedName name="EFRGR">#REF!</definedName>
    <definedName name="ENT" localSheetId="3">#REF!</definedName>
    <definedName name="ENT" localSheetId="4">#REF!</definedName>
    <definedName name="ENT" localSheetId="7">#REF!</definedName>
    <definedName name="ENT" localSheetId="2">#REF!</definedName>
    <definedName name="ENT" localSheetId="5">#REF!</definedName>
    <definedName name="ENT" localSheetId="9">#REF!</definedName>
    <definedName name="ENT" localSheetId="8">#REF!</definedName>
    <definedName name="ENT">#REF!</definedName>
    <definedName name="ENTR" localSheetId="3">#REF!</definedName>
    <definedName name="ENTR" localSheetId="4">#REF!</definedName>
    <definedName name="ENTR" localSheetId="7">#REF!</definedName>
    <definedName name="ENTR" localSheetId="2">#REF!</definedName>
    <definedName name="ENTR" localSheetId="5">#REF!</definedName>
    <definedName name="ENTR" localSheetId="9">#REF!</definedName>
    <definedName name="ENTR" localSheetId="8">#REF!</definedName>
    <definedName name="ENTR">#REF!</definedName>
    <definedName name="FAC" localSheetId="3">#REF!</definedName>
    <definedName name="FAC" localSheetId="4">#REF!</definedName>
    <definedName name="FAC" localSheetId="7">#REF!</definedName>
    <definedName name="FAC" localSheetId="2">#REF!</definedName>
    <definedName name="FAC" localSheetId="5">#REF!</definedName>
    <definedName name="FAC" localSheetId="9">#REF!</definedName>
    <definedName name="FAC" localSheetId="8">#REF!</definedName>
    <definedName name="FAC">#REF!</definedName>
    <definedName name="FACT" localSheetId="3">#REF!</definedName>
    <definedName name="FACT" localSheetId="4">#REF!</definedName>
    <definedName name="FACT" localSheetId="7">#REF!</definedName>
    <definedName name="FACT" localSheetId="2">#REF!</definedName>
    <definedName name="FACT" localSheetId="5">#REF!</definedName>
    <definedName name="FACT" localSheetId="9">#REF!</definedName>
    <definedName name="FACT" localSheetId="8">#REF!</definedName>
    <definedName name="FACT">#REF!</definedName>
    <definedName name="leo">#REF!</definedName>
    <definedName name="otras" localSheetId="3">#REF!</definedName>
    <definedName name="otras" localSheetId="4">#REF!</definedName>
    <definedName name="otras" localSheetId="7">#REF!</definedName>
    <definedName name="otras" localSheetId="2">#REF!</definedName>
    <definedName name="otras" localSheetId="5">#REF!</definedName>
    <definedName name="otras" localSheetId="9">#REF!</definedName>
    <definedName name="otras" localSheetId="8">#REF!</definedName>
    <definedName name="otras">#REF!</definedName>
    <definedName name="PUB" localSheetId="3">#REF!</definedName>
    <definedName name="PUB" localSheetId="4">#REF!</definedName>
    <definedName name="PUB" localSheetId="7">#REF!</definedName>
    <definedName name="PUB" localSheetId="2">#REF!</definedName>
    <definedName name="PUB" localSheetId="5">#REF!</definedName>
    <definedName name="PUB" localSheetId="9">#REF!</definedName>
    <definedName name="PUB" localSheetId="8">#REF!</definedName>
    <definedName name="PUB">#REF!</definedName>
    <definedName name="qqqq" localSheetId="9">[1]Tarifas!$Q$973:$Q$975</definedName>
    <definedName name="qqqq">[2]Tarifas!$Q$973:$Q$975</definedName>
    <definedName name="REG" localSheetId="3">#REF!</definedName>
    <definedName name="REG" localSheetId="4">#REF!</definedName>
    <definedName name="REG" localSheetId="7">#REF!</definedName>
    <definedName name="REG" localSheetId="2">#REF!</definedName>
    <definedName name="REG" localSheetId="5">#REF!</definedName>
    <definedName name="REG" localSheetId="9">#REF!</definedName>
    <definedName name="REG" localSheetId="8">#REF!</definedName>
    <definedName name="REG">#REF!</definedName>
    <definedName name="REGI" localSheetId="3">#REF!</definedName>
    <definedName name="REGI" localSheetId="4">#REF!</definedName>
    <definedName name="REGI" localSheetId="7">#REF!</definedName>
    <definedName name="REGI" localSheetId="2">#REF!</definedName>
    <definedName name="REGI" localSheetId="5">#REF!</definedName>
    <definedName name="REGI" localSheetId="9">#REF!</definedName>
    <definedName name="REGI" localSheetId="8">#REF!</definedName>
    <definedName name="REGI">#REF!</definedName>
    <definedName name="T" localSheetId="3">#REF!</definedName>
    <definedName name="T" localSheetId="4">#REF!</definedName>
    <definedName name="T" localSheetId="7">#REF!</definedName>
    <definedName name="T" localSheetId="2">#REF!</definedName>
    <definedName name="T" localSheetId="5">#REF!</definedName>
    <definedName name="T" localSheetId="9">#REF!</definedName>
    <definedName name="T" localSheetId="8">#REF!</definedName>
    <definedName name="T">#REF!</definedName>
    <definedName name="TarifaOK" localSheetId="5">#REF!</definedName>
    <definedName name="TarifaOK">#REF!</definedName>
    <definedName name="VENT" localSheetId="3">#REF!</definedName>
    <definedName name="VENT" localSheetId="4">#REF!</definedName>
    <definedName name="VENT" localSheetId="7">#REF!</definedName>
    <definedName name="VENT" localSheetId="2">#REF!</definedName>
    <definedName name="VENT" localSheetId="5">#REF!</definedName>
    <definedName name="VENT" localSheetId="9">#REF!</definedName>
    <definedName name="VENT" localSheetId="8">#REF!</definedName>
    <definedName name="VENT">#REF!</definedName>
    <definedName name="VENTA" localSheetId="3">#REF!</definedName>
    <definedName name="VENTA" localSheetId="4">#REF!</definedName>
    <definedName name="VENTA" localSheetId="7">#REF!</definedName>
    <definedName name="VENTA" localSheetId="2">#REF!</definedName>
    <definedName name="VENTA" localSheetId="5">#REF!</definedName>
    <definedName name="VENTA" localSheetId="9">#REF!</definedName>
    <definedName name="VENTA" localSheetId="8">#REF!</definedName>
    <definedName name="VENT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4" l="1"/>
  <c r="P25" i="14" l="1"/>
  <c r="O5" i="14"/>
  <c r="O4" i="14"/>
  <c r="Q14" i="14" l="1"/>
  <c r="R14" i="14" s="1"/>
  <c r="Q13" i="14"/>
  <c r="R13" i="14" s="1"/>
  <c r="O221" i="1" l="1"/>
  <c r="P222" i="1"/>
  <c r="O58" i="13" l="1"/>
  <c r="P13" i="4" l="1"/>
  <c r="T209" i="1" l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Q193" i="1"/>
  <c r="Q192" i="1"/>
  <c r="R192" i="1" s="1"/>
  <c r="P191" i="1"/>
  <c r="P190" i="1"/>
  <c r="Q189" i="1"/>
  <c r="Q188" i="1"/>
  <c r="R188" i="1" s="1"/>
  <c r="Q187" i="1"/>
  <c r="R187" i="1" s="1"/>
  <c r="R193" i="1" l="1"/>
  <c r="Q191" i="1"/>
  <c r="R191" i="1" s="1"/>
  <c r="Q190" i="1"/>
  <c r="R190" i="1" s="1"/>
  <c r="Q96" i="3" l="1"/>
  <c r="R96" i="3" s="1"/>
  <c r="O96" i="3"/>
  <c r="Q86" i="3"/>
  <c r="R86" i="3" s="1"/>
  <c r="O86" i="3"/>
  <c r="P41" i="13" l="1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Q39" i="13" l="1"/>
  <c r="R39" i="13" s="1"/>
  <c r="Q22" i="13"/>
  <c r="R22" i="13" s="1"/>
  <c r="Q21" i="13"/>
  <c r="R21" i="13" s="1"/>
  <c r="Q37" i="13"/>
  <c r="R37" i="13" s="1"/>
  <c r="Q34" i="13"/>
  <c r="R34" i="13" s="1"/>
  <c r="Q38" i="13"/>
  <c r="R38" i="13" s="1"/>
  <c r="P7" i="6"/>
  <c r="P8" i="6"/>
  <c r="P9" i="6"/>
  <c r="P10" i="6"/>
  <c r="P11" i="6"/>
  <c r="P16" i="6"/>
  <c r="P17" i="6"/>
  <c r="P15" i="6"/>
  <c r="P14" i="6"/>
  <c r="P13" i="6"/>
  <c r="P12" i="6"/>
  <c r="P3" i="6"/>
  <c r="P4" i="6"/>
  <c r="P5" i="6"/>
  <c r="P6" i="6"/>
  <c r="P2" i="6"/>
  <c r="P18" i="11"/>
  <c r="P19" i="11"/>
  <c r="Q19" i="11" s="1"/>
  <c r="R19" i="11" s="1"/>
  <c r="P20" i="11"/>
  <c r="Q20" i="11" s="1"/>
  <c r="R20" i="11" s="1"/>
  <c r="P21" i="11"/>
  <c r="Q21" i="11" s="1"/>
  <c r="P22" i="11"/>
  <c r="Q22" i="11" s="1"/>
  <c r="R22" i="11" s="1"/>
  <c r="P23" i="11"/>
  <c r="Q23" i="11" s="1"/>
  <c r="R23" i="11" s="1"/>
  <c r="P24" i="11"/>
  <c r="P25" i="11"/>
  <c r="Q25" i="11" s="1"/>
  <c r="P17" i="11"/>
  <c r="P3" i="11"/>
  <c r="P4" i="11"/>
  <c r="P5" i="11"/>
  <c r="Q5" i="11" s="1"/>
  <c r="P6" i="11"/>
  <c r="Q6" i="11" s="1"/>
  <c r="R6" i="11" s="1"/>
  <c r="P7" i="11"/>
  <c r="Q7" i="11" s="1"/>
  <c r="R7" i="11" s="1"/>
  <c r="P8" i="11"/>
  <c r="P9" i="11"/>
  <c r="Q9" i="11" s="1"/>
  <c r="P10" i="11"/>
  <c r="Q10" i="11" s="1"/>
  <c r="R10" i="11" s="1"/>
  <c r="P11" i="11"/>
  <c r="P12" i="11"/>
  <c r="Q12" i="11" s="1"/>
  <c r="P13" i="11"/>
  <c r="Q13" i="11" s="1"/>
  <c r="R13" i="11" s="1"/>
  <c r="P14" i="11"/>
  <c r="P15" i="11"/>
  <c r="P16" i="11"/>
  <c r="P2" i="11"/>
  <c r="Q14" i="11" l="1"/>
  <c r="R14" i="11" s="1"/>
  <c r="R5" i="11"/>
  <c r="R9" i="11"/>
  <c r="R12" i="11"/>
  <c r="Q16" i="11"/>
  <c r="R16" i="11" s="1"/>
  <c r="R21" i="11"/>
  <c r="R25" i="11"/>
  <c r="Q4" i="11"/>
  <c r="R4" i="11" s="1"/>
  <c r="Q8" i="11"/>
  <c r="R8" i="11" s="1"/>
  <c r="Q11" i="11"/>
  <c r="R11" i="11" s="1"/>
  <c r="Q15" i="11"/>
  <c r="R15" i="11" s="1"/>
  <c r="Q24" i="11"/>
  <c r="R24" i="11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" i="5"/>
  <c r="P3" i="4"/>
  <c r="P4" i="4"/>
  <c r="P5" i="4"/>
  <c r="P6" i="4"/>
  <c r="P7" i="4"/>
  <c r="P8" i="4"/>
  <c r="P9" i="4"/>
  <c r="P10" i="4"/>
  <c r="P11" i="4"/>
  <c r="P12" i="4"/>
  <c r="P2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P182" i="1" l="1"/>
  <c r="P154" i="1" l="1"/>
  <c r="P150" i="1"/>
  <c r="P177" i="1"/>
  <c r="P115" i="1"/>
  <c r="O115" i="1" s="1"/>
  <c r="P114" i="1"/>
  <c r="O114" i="1" s="1"/>
  <c r="P146" i="1"/>
  <c r="P141" i="1"/>
  <c r="P140" i="1"/>
  <c r="P131" i="1"/>
  <c r="O131" i="1" s="1"/>
  <c r="P130" i="1"/>
  <c r="O130" i="1" s="1"/>
  <c r="P173" i="1"/>
  <c r="P126" i="1"/>
  <c r="O126" i="1" s="1"/>
  <c r="P148" i="1"/>
  <c r="P113" i="1"/>
  <c r="O113" i="1" s="1"/>
  <c r="P112" i="1"/>
  <c r="O112" i="1" s="1"/>
  <c r="P111" i="1"/>
  <c r="O111" i="1" s="1"/>
  <c r="P106" i="1"/>
  <c r="O106" i="1" s="1"/>
  <c r="P103" i="1"/>
  <c r="O103" i="1" s="1"/>
  <c r="P102" i="1"/>
  <c r="O102" i="1" s="1"/>
  <c r="P169" i="1"/>
  <c r="P92" i="1"/>
  <c r="O92" i="1" s="1"/>
  <c r="P100" i="1"/>
  <c r="O100" i="1" s="1"/>
  <c r="P87" i="1"/>
  <c r="O87" i="1" s="1"/>
  <c r="P86" i="1"/>
  <c r="O86" i="1" s="1"/>
  <c r="P97" i="1"/>
  <c r="O97" i="1" s="1"/>
  <c r="P96" i="1"/>
  <c r="O96" i="1" s="1"/>
  <c r="P159" i="1"/>
  <c r="P78" i="1"/>
  <c r="O78" i="1" s="1"/>
  <c r="P58" i="1"/>
  <c r="O58" i="1" s="1"/>
  <c r="P57" i="1"/>
  <c r="O57" i="1" s="1"/>
  <c r="P59" i="1"/>
  <c r="O59" i="1" s="1"/>
  <c r="P60" i="1"/>
  <c r="O60" i="1" s="1"/>
  <c r="P61" i="1"/>
  <c r="O61" i="1" s="1"/>
  <c r="P56" i="1"/>
  <c r="O56" i="1" s="1"/>
  <c r="P84" i="1"/>
  <c r="O84" i="1" s="1"/>
  <c r="P49" i="1"/>
  <c r="O49" i="1" s="1"/>
  <c r="P181" i="1"/>
  <c r="P137" i="1"/>
  <c r="O137" i="1" s="1"/>
  <c r="P156" i="1"/>
  <c r="P124" i="1"/>
  <c r="O124" i="1" s="1"/>
  <c r="P157" i="1" l="1"/>
  <c r="P155" i="1"/>
  <c r="P180" i="1"/>
  <c r="P151" i="1"/>
  <c r="P152" i="1"/>
  <c r="P179" i="1"/>
  <c r="P178" i="1"/>
  <c r="P147" i="1" l="1"/>
  <c r="P149" i="1"/>
  <c r="P133" i="1"/>
  <c r="O133" i="1" s="1"/>
  <c r="P134" i="1"/>
  <c r="O134" i="1" s="1"/>
  <c r="P135" i="1"/>
  <c r="O135" i="1" s="1"/>
  <c r="P136" i="1"/>
  <c r="O136" i="1" s="1"/>
  <c r="P138" i="1"/>
  <c r="O138" i="1" s="1"/>
  <c r="P139" i="1"/>
  <c r="O139" i="1" s="1"/>
  <c r="P132" i="1"/>
  <c r="O132" i="1" s="1"/>
  <c r="P175" i="1"/>
  <c r="P176" i="1"/>
  <c r="P174" i="1"/>
  <c r="P129" i="1"/>
  <c r="O129" i="1" s="1"/>
  <c r="P128" i="1"/>
  <c r="O128" i="1" s="1"/>
  <c r="P127" i="1"/>
  <c r="O127" i="1" s="1"/>
  <c r="P142" i="1"/>
  <c r="P143" i="1"/>
  <c r="P145" i="1"/>
  <c r="P144" i="1"/>
  <c r="P123" i="1"/>
  <c r="O123" i="1" s="1"/>
  <c r="P153" i="1" l="1"/>
  <c r="P125" i="1"/>
  <c r="O125" i="1" s="1"/>
  <c r="P122" i="1"/>
  <c r="O122" i="1" s="1"/>
  <c r="P121" i="1"/>
  <c r="O121" i="1" s="1"/>
  <c r="P120" i="1"/>
  <c r="O120" i="1" s="1"/>
  <c r="P119" i="1"/>
  <c r="O119" i="1" s="1"/>
  <c r="P118" i="1"/>
  <c r="O118" i="1" s="1"/>
  <c r="P117" i="1"/>
  <c r="O117" i="1" s="1"/>
  <c r="P116" i="1"/>
  <c r="O116" i="1" s="1"/>
  <c r="P108" i="1"/>
  <c r="O108" i="1" s="1"/>
  <c r="P109" i="1"/>
  <c r="O109" i="1" s="1"/>
  <c r="P110" i="1"/>
  <c r="O110" i="1" s="1"/>
  <c r="P107" i="1"/>
  <c r="O107" i="1" s="1"/>
  <c r="P105" i="1"/>
  <c r="O105" i="1" s="1"/>
  <c r="P104" i="1"/>
  <c r="O104" i="1" s="1"/>
  <c r="P171" i="1"/>
  <c r="P172" i="1"/>
  <c r="P170" i="1"/>
  <c r="P93" i="1" l="1"/>
  <c r="O93" i="1" s="1"/>
  <c r="P94" i="1"/>
  <c r="O94" i="1" s="1"/>
  <c r="P95" i="1"/>
  <c r="O95" i="1" s="1"/>
  <c r="P101" i="1"/>
  <c r="O101" i="1" s="1"/>
  <c r="P89" i="1"/>
  <c r="O89" i="1" s="1"/>
  <c r="P90" i="1"/>
  <c r="O90" i="1" s="1"/>
  <c r="P91" i="1"/>
  <c r="O91" i="1" s="1"/>
  <c r="P88" i="1"/>
  <c r="O88" i="1" s="1"/>
  <c r="P99" i="1"/>
  <c r="O99" i="1" s="1"/>
  <c r="P98" i="1"/>
  <c r="O98" i="1" s="1"/>
  <c r="P168" i="1"/>
  <c r="P165" i="1"/>
  <c r="P163" i="1"/>
  <c r="P161" i="1"/>
  <c r="P167" i="1"/>
  <c r="P166" i="1"/>
  <c r="P164" i="1"/>
  <c r="P162" i="1"/>
  <c r="P160" i="1"/>
  <c r="P82" i="1"/>
  <c r="O82" i="1" s="1"/>
  <c r="P79" i="1"/>
  <c r="O79" i="1" s="1"/>
  <c r="P80" i="1"/>
  <c r="O80" i="1" s="1"/>
  <c r="P81" i="1"/>
  <c r="O81" i="1" s="1"/>
  <c r="P83" i="1"/>
  <c r="O83" i="1" s="1"/>
  <c r="P55" i="1"/>
  <c r="O55" i="1" s="1"/>
  <c r="P54" i="1"/>
  <c r="O54" i="1" s="1"/>
  <c r="P53" i="1"/>
  <c r="O53" i="1" s="1"/>
  <c r="P52" i="1"/>
  <c r="O52" i="1" s="1"/>
  <c r="P51" i="1"/>
  <c r="O51" i="1" s="1"/>
  <c r="P67" i="1"/>
  <c r="O67" i="1" s="1"/>
  <c r="P68" i="1"/>
  <c r="O68" i="1" s="1"/>
  <c r="P63" i="1"/>
  <c r="O63" i="1" s="1"/>
  <c r="P64" i="1"/>
  <c r="O64" i="1" s="1"/>
  <c r="P65" i="1"/>
  <c r="O65" i="1" s="1"/>
  <c r="P66" i="1"/>
  <c r="O66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62" i="1"/>
  <c r="O62" i="1" s="1"/>
  <c r="P85" i="1"/>
  <c r="O85" i="1" s="1"/>
  <c r="P50" i="1"/>
  <c r="O50" i="1" s="1"/>
  <c r="P158" i="1"/>
  <c r="P48" i="1"/>
  <c r="O48" i="1" s="1"/>
</calcChain>
</file>

<file path=xl/sharedStrings.xml><?xml version="1.0" encoding="utf-8"?>
<sst xmlns="http://schemas.openxmlformats.org/spreadsheetml/2006/main" count="10593" uniqueCount="1358">
  <si>
    <t>No. Aprob.</t>
  </si>
  <si>
    <t>Item</t>
  </si>
  <si>
    <t>Fecha de solicitud</t>
  </si>
  <si>
    <t>Aprobado por:</t>
  </si>
  <si>
    <t>Tipo de solicitud</t>
  </si>
  <si>
    <t>Producto</t>
  </si>
  <si>
    <t>Pqt.</t>
  </si>
  <si>
    <t>Factura</t>
  </si>
  <si>
    <t>Periodicidad de Entrega</t>
  </si>
  <si>
    <t>Región</t>
  </si>
  <si>
    <t>Campaña o Grupo de Precios</t>
  </si>
  <si>
    <t>Vigencia (Desde)</t>
  </si>
  <si>
    <t>Vigencia (Hasta)</t>
  </si>
  <si>
    <t>Precio de referencia</t>
  </si>
  <si>
    <t>%Dto.</t>
  </si>
  <si>
    <t xml:space="preserve">Valor final </t>
  </si>
  <si>
    <t>Producto principal</t>
  </si>
  <si>
    <t>Producto 2</t>
  </si>
  <si>
    <t>Producto 3</t>
  </si>
  <si>
    <t>Producto 4</t>
  </si>
  <si>
    <t>Medio de Pago</t>
  </si>
  <si>
    <t>Tipo Venta</t>
  </si>
  <si>
    <t>Obsequio</t>
  </si>
  <si>
    <t>Código Material</t>
  </si>
  <si>
    <t>Grupo de Vendedores? Cuál?</t>
  </si>
  <si>
    <t>Observaciones</t>
  </si>
  <si>
    <t>Fernando Pombo</t>
  </si>
  <si>
    <t>EL TIEMPO</t>
  </si>
  <si>
    <t>No</t>
  </si>
  <si>
    <t>24 Meses</t>
  </si>
  <si>
    <t>Todos (no codensa)</t>
  </si>
  <si>
    <t>Todas</t>
  </si>
  <si>
    <t>Todos</t>
  </si>
  <si>
    <t>Bogotá</t>
  </si>
  <si>
    <t>12 Meses</t>
  </si>
  <si>
    <t>Otros</t>
  </si>
  <si>
    <t>Bog - Reg - Nac</t>
  </si>
  <si>
    <t>6 Meses</t>
  </si>
  <si>
    <t>3 Meses</t>
  </si>
  <si>
    <t>1 Mes</t>
  </si>
  <si>
    <t>7 días</t>
  </si>
  <si>
    <t>Si</t>
  </si>
  <si>
    <t>ALO</t>
  </si>
  <si>
    <t xml:space="preserve">Quincenal </t>
  </si>
  <si>
    <t>Mensual</t>
  </si>
  <si>
    <t>HABITAR</t>
  </si>
  <si>
    <t>PORTAFOLIO</t>
  </si>
  <si>
    <t>Rev. PORTAFOLIO</t>
  </si>
  <si>
    <t>BOCAS</t>
  </si>
  <si>
    <t>EL TIEMPO + PORTAFOLIO</t>
  </si>
  <si>
    <t>EL TIEMPO + BOCAS</t>
  </si>
  <si>
    <t>EL TIEMPO + ALO</t>
  </si>
  <si>
    <t>EL TIEMPO + HABITAR</t>
  </si>
  <si>
    <t>ALO + HABITAR</t>
  </si>
  <si>
    <t>PORTAFOLIO + Rev. PORTAFOLIO</t>
  </si>
  <si>
    <t xml:space="preserve">EL TIEMPO + PORTAFOLIO + Rev. PORTAFOLIO </t>
  </si>
  <si>
    <t>EL TIEMPO + PORTAFOLIO + BOCAS</t>
  </si>
  <si>
    <t>EL TIEMPO + Rev. PORTAFOLIO + BOCAS</t>
  </si>
  <si>
    <t>EL TIEMPO + ALO + BOCAS</t>
  </si>
  <si>
    <t>EL TIEMPO + HABITAR  + BOCAS</t>
  </si>
  <si>
    <t>ALO + BOCAS</t>
  </si>
  <si>
    <t xml:space="preserve">Renovaciones </t>
  </si>
  <si>
    <t xml:space="preserve">Todos </t>
  </si>
  <si>
    <t>6 MESES</t>
  </si>
  <si>
    <t>3 MESES</t>
  </si>
  <si>
    <t>Medio de pago TC - Debito Automatico</t>
  </si>
  <si>
    <t>CODENSA</t>
  </si>
  <si>
    <t xml:space="preserve">HABITAR </t>
  </si>
  <si>
    <t>1 MES</t>
  </si>
  <si>
    <t>Regional</t>
  </si>
  <si>
    <t>Nuevas</t>
  </si>
  <si>
    <t>Renovaciones</t>
  </si>
  <si>
    <t>Modificación</t>
  </si>
  <si>
    <t xml:space="preserve">Reg - Nal </t>
  </si>
  <si>
    <t>Nacional</t>
  </si>
  <si>
    <t xml:space="preserve">Bog - Nal </t>
  </si>
  <si>
    <t>EL TIEMPO + Rev. PORTAFOLIO</t>
  </si>
  <si>
    <t>PORTAFOLIO + Rev. PORTAFOLIO + BOCAS</t>
  </si>
  <si>
    <t>Bimensual</t>
  </si>
  <si>
    <t>EL TIEMPO + PORTAFOLIO + Rev. PORTAFOLIO + BOCAS</t>
  </si>
  <si>
    <t>1MES_GRA</t>
  </si>
  <si>
    <t>15D_GRAT</t>
  </si>
  <si>
    <t>N/A</t>
  </si>
  <si>
    <t>PROM_15D</t>
  </si>
  <si>
    <t>PROM_30D</t>
  </si>
  <si>
    <t>1 día - Mie - Jue</t>
  </si>
  <si>
    <t>2 días - Sab - Dom</t>
  </si>
  <si>
    <t>3 días - SDL - VSD - MSD -JSD</t>
  </si>
  <si>
    <t>4 días - JSDL - MSDL - VILU</t>
  </si>
  <si>
    <t xml:space="preserve">5 días - Lun a Vie </t>
  </si>
  <si>
    <t>ZF</t>
  </si>
  <si>
    <t>BASICA</t>
  </si>
  <si>
    <t>ORO</t>
  </si>
  <si>
    <t>PLATINUM</t>
  </si>
  <si>
    <t>Internet</t>
  </si>
  <si>
    <t>DO</t>
  </si>
  <si>
    <t>TE</t>
  </si>
  <si>
    <t>ASOCLASI</t>
  </si>
  <si>
    <t>EMPRESAS</t>
  </si>
  <si>
    <t>CAMBINT1</t>
  </si>
  <si>
    <t>PSE Internet</t>
  </si>
  <si>
    <t>D91 - Internet</t>
  </si>
  <si>
    <t xml:space="preserve">Creación </t>
  </si>
  <si>
    <t>El Tiempo</t>
  </si>
  <si>
    <t>INTER_24</t>
  </si>
  <si>
    <t>MODIFICACIÓN TARIFAS INTERNET 2019</t>
  </si>
  <si>
    <t>DESC_INT</t>
  </si>
  <si>
    <t>CAMBINT2</t>
  </si>
  <si>
    <t>HO_FELIZ</t>
  </si>
  <si>
    <t>HORAFELI</t>
  </si>
  <si>
    <t>ET_VIDO</t>
  </si>
  <si>
    <t>ET_JUDO</t>
  </si>
  <si>
    <t>ET_MIDO</t>
  </si>
  <si>
    <t>MIERCOLE</t>
  </si>
  <si>
    <t>JUEVES</t>
  </si>
  <si>
    <t>ET_VILU</t>
  </si>
  <si>
    <t>2_GRATIS</t>
  </si>
  <si>
    <t>CREACIÓN TARIFAS INTERNET 2019 - creación campaña ETPO_INT</t>
  </si>
  <si>
    <t>CREACIÓN TARIFAS INTERNET 2019 - creación campaña ETALO_INT</t>
  </si>
  <si>
    <t>CREACIÓN TARIFAS INTERNET 2019 - creación campaña ETHA_INT</t>
  </si>
  <si>
    <t>CREACIÓN TARIFAS INTERNET 2019 - creación campaña ETRPO_INT</t>
  </si>
  <si>
    <t>CREACIÓN TARIFAS INTERNET 2019 - creación campaña ALOBO_INT</t>
  </si>
  <si>
    <t>CREACIÓN TARIFAS INTERNET 2019 - creación campaña ALOHA_INT</t>
  </si>
  <si>
    <t xml:space="preserve">7 Días </t>
  </si>
  <si>
    <t>Codensa</t>
  </si>
  <si>
    <t>Reg - Nac</t>
  </si>
  <si>
    <t>4  días - Viernes a Lunes</t>
  </si>
  <si>
    <t>1 día - Jueves</t>
  </si>
  <si>
    <t>1 día - Miércoles</t>
  </si>
  <si>
    <t>Rev. Alo</t>
  </si>
  <si>
    <t>Rev. Bocas</t>
  </si>
  <si>
    <t>Rev. Habitar</t>
  </si>
  <si>
    <t>Rev. Portafolio</t>
  </si>
  <si>
    <t xml:space="preserve">3 Días ZSALU </t>
  </si>
  <si>
    <t>3 Días ZVIDO</t>
  </si>
  <si>
    <t>3 Días ZJUDO</t>
  </si>
  <si>
    <t xml:space="preserve">3 Días ZMIDO </t>
  </si>
  <si>
    <t>CampañaoGrupodePrecios</t>
  </si>
  <si>
    <t>RABN_INT</t>
  </si>
  <si>
    <t>RAHH_INT</t>
  </si>
  <si>
    <t>ET_SALU</t>
  </si>
  <si>
    <t>IERR_INT</t>
  </si>
  <si>
    <t>IGHH_INT</t>
  </si>
  <si>
    <t>IGRR_INT</t>
  </si>
  <si>
    <t>IGIE_INT</t>
  </si>
  <si>
    <t>IGRA_INT</t>
  </si>
  <si>
    <t>EL TIEMPO + CARRUSEL</t>
  </si>
  <si>
    <t>EL TIEMPO + PORTAFOLIO + CARRUSEL</t>
  </si>
  <si>
    <t>EL TIEMPO + ALO + CARRUSEL</t>
  </si>
  <si>
    <t>EL TIEMPO + HABITAR + CARRUSEL</t>
  </si>
  <si>
    <t>EL TIEMPO + BOCAS + CARRUSEL</t>
  </si>
  <si>
    <t>EL TIEMPO + REV PORTAFOLIO + CARRUSEL</t>
  </si>
  <si>
    <t>EL TIEMPO + PORTAFOLIO + REV PORTAFOLIO + CARRUSEL</t>
  </si>
  <si>
    <t>CARRUSEL</t>
  </si>
  <si>
    <t xml:space="preserve"> TC - Debito Automatico</t>
  </si>
  <si>
    <t>1 día Jueves</t>
  </si>
  <si>
    <t>BN</t>
  </si>
  <si>
    <t>RA</t>
  </si>
  <si>
    <t>RA + BN</t>
  </si>
  <si>
    <t>RD</t>
  </si>
  <si>
    <t>RD + BN</t>
  </si>
  <si>
    <t>RR</t>
  </si>
  <si>
    <t>IE</t>
  </si>
  <si>
    <t>IE + RR + BN</t>
  </si>
  <si>
    <t>HH</t>
  </si>
  <si>
    <t>IG</t>
  </si>
  <si>
    <t>ET + PO  +  HABITAR</t>
  </si>
  <si>
    <t>RI</t>
  </si>
  <si>
    <t>ET + PO  + DON JUAN</t>
  </si>
  <si>
    <t>ET + PO  +  ALO</t>
  </si>
  <si>
    <t>ET + PO + REV IE  + BOCAS</t>
  </si>
  <si>
    <t>ET + HABITAR  + BOCAS</t>
  </si>
  <si>
    <t>ET + DJ  + BOCAS</t>
  </si>
  <si>
    <t>ET + ALO  + BOCAS</t>
  </si>
  <si>
    <t>SB</t>
  </si>
  <si>
    <t>ET + BOYACA  + BOCAS</t>
  </si>
  <si>
    <t>ET + Rev PO + BOCAS</t>
  </si>
  <si>
    <t>ET + PO  + BOCAS</t>
  </si>
  <si>
    <t>El Tiempo + Bocas</t>
  </si>
  <si>
    <t>ET + Portafolio  + Rev portafolio</t>
  </si>
  <si>
    <t xml:space="preserve">       </t>
  </si>
  <si>
    <t>Donjuan + Revista portafolio</t>
  </si>
  <si>
    <t>El Tiempo + Rev Portafolio</t>
  </si>
  <si>
    <t>Portafolio  + Rev portafolio</t>
  </si>
  <si>
    <t>PO</t>
  </si>
  <si>
    <t>Portafolio  + DonJuan</t>
  </si>
  <si>
    <t>17</t>
  </si>
  <si>
    <t>Hola + Habitar</t>
  </si>
  <si>
    <t>15</t>
  </si>
  <si>
    <t>DonJuan + Hola</t>
  </si>
  <si>
    <t>14</t>
  </si>
  <si>
    <t>13</t>
  </si>
  <si>
    <t>Alo + Habitar</t>
  </si>
  <si>
    <t>12</t>
  </si>
  <si>
    <t>11</t>
  </si>
  <si>
    <t>Alo + DonJuan</t>
  </si>
  <si>
    <t>10</t>
  </si>
  <si>
    <t>El Tiempo + Habitar</t>
  </si>
  <si>
    <t>09</t>
  </si>
  <si>
    <t>08</t>
  </si>
  <si>
    <t>El Tiempo + DonJuan</t>
  </si>
  <si>
    <t>07</t>
  </si>
  <si>
    <t>El Tiempo + Alo</t>
  </si>
  <si>
    <t>05</t>
  </si>
  <si>
    <t>El Tiempo + Portafolio</t>
  </si>
  <si>
    <t>02</t>
  </si>
  <si>
    <t>PR adicional</t>
  </si>
  <si>
    <t>Pr. secundario</t>
  </si>
  <si>
    <t>Pr. principal</t>
  </si>
  <si>
    <t>Descripcion</t>
  </si>
  <si>
    <t>Tipo entrega</t>
  </si>
  <si>
    <t>Tipos de entrega</t>
  </si>
  <si>
    <t xml:space="preserve">Tarifa Ciudad </t>
  </si>
  <si>
    <t>Cod Busqueda</t>
  </si>
  <si>
    <t>Departamento</t>
  </si>
  <si>
    <t>Cód.población</t>
  </si>
  <si>
    <t>Población (breve)</t>
  </si>
  <si>
    <t>Ciudad Tarifa</t>
  </si>
  <si>
    <t>Descripcion ciudad</t>
  </si>
  <si>
    <t>91</t>
  </si>
  <si>
    <t>AMAZONAS</t>
  </si>
  <si>
    <t>EL ENCANTO</t>
  </si>
  <si>
    <t>Sin cobertura</t>
  </si>
  <si>
    <t>LA CHORRERA</t>
  </si>
  <si>
    <t>LA PEDRERA</t>
  </si>
  <si>
    <t>LA VICTORIA</t>
  </si>
  <si>
    <t>LETICIA</t>
  </si>
  <si>
    <t>MIRITI PARANA</t>
  </si>
  <si>
    <t>PUERTO ALEGRIA</t>
  </si>
  <si>
    <t>PUERTO ARICA</t>
  </si>
  <si>
    <t>PUERTO NARINO</t>
  </si>
  <si>
    <t>PUERTO SANTANDER</t>
  </si>
  <si>
    <t>TARAPACA</t>
  </si>
  <si>
    <t>ANTIOQUIA</t>
  </si>
  <si>
    <t>ABEJORRAL</t>
  </si>
  <si>
    <t>ABRIAQUI</t>
  </si>
  <si>
    <t>ALEJANDRIA</t>
  </si>
  <si>
    <t>3</t>
  </si>
  <si>
    <t>NACIONAL</t>
  </si>
  <si>
    <t>AMALFI</t>
  </si>
  <si>
    <t>ANGELOPOLIS</t>
  </si>
  <si>
    <t>ANGOSTURA</t>
  </si>
  <si>
    <t>ANORI</t>
  </si>
  <si>
    <t>ANZA</t>
  </si>
  <si>
    <t>APARTADO</t>
  </si>
  <si>
    <t>4</t>
  </si>
  <si>
    <t>OTROS</t>
  </si>
  <si>
    <t>ARBOLETES</t>
  </si>
  <si>
    <t>ARGELIA</t>
  </si>
  <si>
    <t>ARMENIA</t>
  </si>
  <si>
    <t>BARBOSA</t>
  </si>
  <si>
    <t>BELLO</t>
  </si>
  <si>
    <t>2</t>
  </si>
  <si>
    <t>REGIONAL</t>
  </si>
  <si>
    <t>BELMIRA</t>
  </si>
  <si>
    <t>BETANIA</t>
  </si>
  <si>
    <t>BETULIA</t>
  </si>
  <si>
    <t>BRICENO</t>
  </si>
  <si>
    <t>BURITICA</t>
  </si>
  <si>
    <t>CAICEDO</t>
  </si>
  <si>
    <t>CALDAS</t>
  </si>
  <si>
    <t>CAMPAMENTO</t>
  </si>
  <si>
    <t>CARACOLI</t>
  </si>
  <si>
    <t>CARAMANTA</t>
  </si>
  <si>
    <t>CAREPA</t>
  </si>
  <si>
    <t>CAROLINA</t>
  </si>
  <si>
    <t>CAUCASIA</t>
  </si>
  <si>
    <t>CANASGORDAS</t>
  </si>
  <si>
    <t>CHIGORODO</t>
  </si>
  <si>
    <t>CISNEROS</t>
  </si>
  <si>
    <t>CIUDAD BOLIVAR</t>
  </si>
  <si>
    <t>COCORNA</t>
  </si>
  <si>
    <t>CONCEPCION</t>
  </si>
  <si>
    <t>CONCORDIA</t>
  </si>
  <si>
    <t>COPACABANA</t>
  </si>
  <si>
    <t>CACERES</t>
  </si>
  <si>
    <t>DABEIBA</t>
  </si>
  <si>
    <t>DON MATIAS</t>
  </si>
  <si>
    <t>EBEJICO</t>
  </si>
  <si>
    <t>EL BAGRE</t>
  </si>
  <si>
    <t>EL CARMEN DE VIBORAL</t>
  </si>
  <si>
    <t>ENTRERRIOS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</si>
  <si>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</si>
  <si>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</si>
  <si>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</si>
  <si>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</si>
  <si>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</si>
  <si>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</si>
  <si>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</si>
  <si>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</si>
  <si>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GUATAPE</t>
  </si>
  <si>
    <t>GOMEZ PLATA</t>
  </si>
  <si>
    <t>HELICONIA</t>
  </si>
  <si>
    <t>HISPANIA</t>
  </si>
  <si>
    <t>ITAGUI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</si>
  <si>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</si>
  <si>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</si>
  <si>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</si>
  <si>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</si>
  <si>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</si>
  <si>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</si>
  <si>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</si>
  <si>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</si>
  <si>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</si>
  <si>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</si>
  <si>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</si>
  <si>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</si>
  <si>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</si>
  <si>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NARINO</t>
  </si>
  <si>
    <t>NECHI</t>
  </si>
  <si>
    <t>NECOCLI</t>
  </si>
  <si>
    <t>OLAYA</t>
  </si>
  <si>
    <t>PEQUE</t>
  </si>
  <si>
    <t>PENOL</t>
  </si>
  <si>
    <t>PUEBLORRICO</t>
  </si>
  <si>
    <t>PUERTO NARE</t>
  </si>
  <si>
    <t>PUERTO TRIUNFO</t>
  </si>
  <si>
    <t>REMEDIOS</t>
  </si>
  <si>
    <t>RETIRO</t>
  </si>
  <si>
    <t>RIONEGRO</t>
  </si>
  <si>
    <t>SAN JUAN DE URABA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</si>
  <si>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</si>
  <si>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</si>
  <si>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</si>
  <si>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</si>
  <si>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</si>
  <si>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</si>
  <si>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</si>
  <si>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MONTANA</t>
  </si>
  <si>
    <t>SAN LUIS</t>
  </si>
  <si>
    <t>SAN PEDRO DE URABA</t>
  </si>
  <si>
    <t>SAN RAFAEL</t>
  </si>
  <si>
    <t>SAN VICENTE</t>
  </si>
  <si>
    <t>SANTA BARBARA</t>
  </si>
  <si>
    <t>SANTA ROSA DE OSOS</t>
  </si>
  <si>
    <t>SANTO DOMINGO</t>
  </si>
  <si>
    <t>SEGOVIA</t>
  </si>
  <si>
    <t>SONSON</t>
  </si>
  <si>
    <t>SOPETRAN</t>
  </si>
  <si>
    <t>TARAZA</t>
  </si>
  <si>
    <t>TARSO</t>
  </si>
  <si>
    <t>TITIRIBI</t>
  </si>
  <si>
    <t>TOLEDO</t>
  </si>
  <si>
    <t>TURBO</t>
  </si>
  <si>
    <t>TAMESIS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</si>
  <si>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</si>
  <si>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</si>
  <si>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</si>
  <si>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</si>
  <si>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</si>
  <si>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</si>
  <si>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</si>
  <si>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</si>
  <si>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</si>
  <si>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</si>
  <si>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</si>
  <si>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</si>
  <si>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81</t>
  </si>
  <si>
    <t>ARAUCA</t>
  </si>
  <si>
    <t>ARAUQUITA</t>
  </si>
  <si>
    <t>CRAVO NORTE</t>
  </si>
  <si>
    <t>FORTUL</t>
  </si>
  <si>
    <t>PUERTO RONDON</t>
  </si>
  <si>
    <t>SARAVENA</t>
  </si>
  <si>
    <t>TAME</t>
  </si>
  <si>
    <t>ATLANTICO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</si>
  <si>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</si>
  <si>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</si>
  <si>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</si>
  <si>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</si>
  <si>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</si>
  <si>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</si>
  <si>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</si>
  <si>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</si>
  <si>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</si>
  <si>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</si>
  <si>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</si>
  <si>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</si>
  <si>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</si>
  <si>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</si>
  <si>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SANTA LUCIA</t>
  </si>
  <si>
    <t>SANTO TOMAS</t>
  </si>
  <si>
    <t>SOLEDAD</t>
  </si>
  <si>
    <t>SUAN</t>
  </si>
  <si>
    <t>TUBARA</t>
  </si>
  <si>
    <t>USIACURI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</si>
  <si>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</si>
  <si>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</si>
  <si>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</si>
  <si>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</si>
  <si>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</si>
  <si>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</si>
  <si>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</si>
  <si>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</si>
  <si>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</si>
  <si>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CARMEN DE BOLIVAR</t>
  </si>
  <si>
    <t>CARTAGENA</t>
  </si>
  <si>
    <t>CICUCO</t>
  </si>
  <si>
    <t>CLEMENCIA</t>
  </si>
  <si>
    <t>CORDOBA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</si>
  <si>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</si>
  <si>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</si>
  <si>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</si>
  <si>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</si>
  <si>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</si>
  <si>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</si>
  <si>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</si>
  <si>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MONTECRISTO</t>
  </si>
  <si>
    <t>MORALES</t>
  </si>
  <si>
    <t>NOROSI</t>
  </si>
  <si>
    <t>PINILLOS</t>
  </si>
  <si>
    <t>REGIDOR</t>
  </si>
  <si>
    <t>RIO VIEJO</t>
  </si>
  <si>
    <t>SAN JUAN NEPOMUCENO</t>
  </si>
  <si>
    <t>SAN CRISTOBAL</t>
  </si>
  <si>
    <t>SAN ESTANISLAO</t>
  </si>
  <si>
    <t>SAN FERNANDO</t>
  </si>
  <si>
    <t>SAN JACINTO</t>
  </si>
  <si>
    <t>SAN MARTIN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</si>
  <si>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</si>
  <si>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</si>
  <si>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</si>
  <si>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</si>
  <si>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</si>
  <si>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</si>
  <si>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</si>
  <si>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</si>
  <si>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</si>
  <si>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</si>
  <si>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</si>
  <si>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</si>
  <si>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</si>
  <si>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</si>
  <si>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</si>
  <si>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</si>
  <si>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</si>
  <si>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</si>
  <si>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</si>
  <si>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</si>
  <si>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</si>
  <si>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</si>
  <si>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</si>
  <si>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</si>
  <si>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</si>
  <si>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</si>
  <si>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</si>
  <si>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</si>
  <si>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</si>
  <si>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</si>
  <si>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CHIVOR</t>
  </si>
  <si>
    <t>CHIQUIZA</t>
  </si>
  <si>
    <t>CIENEGA</t>
  </si>
  <si>
    <t>CORRALES</t>
  </si>
  <si>
    <t>COVARACHIA</t>
  </si>
  <si>
    <t>CUBARA</t>
  </si>
  <si>
    <t>CUCAITA</t>
  </si>
  <si>
    <t>CUITIVA</t>
  </si>
  <si>
    <t>COMBITA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</si>
  <si>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</si>
  <si>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</si>
  <si>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</si>
  <si>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</si>
  <si>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</si>
  <si>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</si>
  <si>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</si>
  <si>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</si>
  <si>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</si>
  <si>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</si>
  <si>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GUICAN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</si>
  <si>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</si>
  <si>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</si>
  <si>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</si>
  <si>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</si>
  <si>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</si>
  <si>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</si>
  <si>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</si>
  <si>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</si>
  <si>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</si>
  <si>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</si>
  <si>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</si>
  <si>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</si>
  <si>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NOBSA</t>
  </si>
  <si>
    <t>OICATA</t>
  </si>
  <si>
    <t>OTANCHE</t>
  </si>
  <si>
    <t>PACHAVITA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</si>
  <si>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</si>
  <si>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</si>
  <si>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</si>
  <si>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</si>
  <si>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</si>
  <si>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</si>
  <si>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</si>
  <si>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</si>
  <si>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</si>
  <si>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PAEZ</t>
  </si>
  <si>
    <t>QUIPAMA</t>
  </si>
  <si>
    <t>RAMIRIQUI</t>
  </si>
  <si>
    <t>RAQUIRA</t>
  </si>
  <si>
    <t>SANTA ROSA DE VITERBO</t>
  </si>
  <si>
    <t>SABOYA</t>
  </si>
  <si>
    <t>SAMACA</t>
  </si>
  <si>
    <t>SAN EDUARDO</t>
  </si>
  <si>
    <t>SAN MATEO</t>
  </si>
  <si>
    <t>SANTA MARIA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</si>
  <si>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</si>
  <si>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</si>
  <si>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</si>
  <si>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</si>
  <si>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</si>
  <si>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</si>
  <si>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</si>
  <si>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</si>
  <si>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</si>
  <si>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</si>
  <si>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</si>
  <si>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</si>
  <si>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TENZA</t>
  </si>
  <si>
    <t>TIBANA</t>
  </si>
  <si>
    <t>TIBASOSA</t>
  </si>
  <si>
    <t>TINJACA</t>
  </si>
  <si>
    <t>TIPACOQUE</t>
  </si>
  <si>
    <t>TOCA</t>
  </si>
  <si>
    <t>TUNJA</t>
  </si>
  <si>
    <t>TURMEQUE</t>
  </si>
  <si>
    <t>TUTA</t>
  </si>
  <si>
    <t>TOPAGA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</si>
  <si>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</si>
  <si>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</si>
  <si>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</si>
  <si>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</si>
  <si>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</si>
  <si>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</si>
  <si>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</si>
  <si>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</si>
  <si>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</si>
  <si>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</si>
  <si>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</si>
  <si>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</si>
  <si>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</si>
  <si>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</si>
  <si>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</si>
  <si>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NEIRA</t>
  </si>
  <si>
    <t>PALESTINA</t>
  </si>
  <si>
    <t>PENSILVANIA</t>
  </si>
  <si>
    <t>RIOSUCIO</t>
  </si>
  <si>
    <t>RISARALDA</t>
  </si>
  <si>
    <t>SALAMINA</t>
  </si>
  <si>
    <t>SUPIA</t>
  </si>
  <si>
    <t>VILLAMARIA</t>
  </si>
  <si>
    <t>VITERBO</t>
  </si>
  <si>
    <t>18</t>
  </si>
  <si>
    <t>CAQUETA</t>
  </si>
  <si>
    <t>ALBANIA</t>
  </si>
  <si>
    <t>CURILLO</t>
  </si>
  <si>
    <t>EL DONCELLO</t>
  </si>
  <si>
    <t>FLORENCIA</t>
  </si>
  <si>
    <t>MORELIA</t>
  </si>
  <si>
    <t>SAN VICENTE DEL CAGUAN</t>
  </si>
  <si>
    <t>85</t>
  </si>
  <si>
    <t>CASANARE</t>
  </si>
  <si>
    <t>AGUAZUL</t>
  </si>
  <si>
    <t>CHAMEZA</t>
  </si>
  <si>
    <t>HATO COROZAL</t>
  </si>
  <si>
    <t>LA SALINA</t>
  </si>
  <si>
    <t>MANI</t>
  </si>
  <si>
    <t>MONTERREY</t>
  </si>
  <si>
    <t>OROCUE</t>
  </si>
  <si>
    <t>PAZ DE ARIPORO</t>
  </si>
  <si>
    <t>PORE</t>
  </si>
  <si>
    <t>RECETOR</t>
  </si>
  <si>
    <t>SAN LUIS DE PALENQUE</t>
  </si>
  <si>
    <t>SACAMA</t>
  </si>
  <si>
    <t>TAURAMENA</t>
  </si>
  <si>
    <t>TRINIDAD</t>
  </si>
  <si>
    <t>TAMARA</t>
  </si>
  <si>
    <t>YOPAL</t>
  </si>
  <si>
    <t>19</t>
  </si>
  <si>
    <t>CAUCA</t>
  </si>
  <si>
    <t>BALBOA</t>
  </si>
  <si>
    <t>CALOTO</t>
  </si>
  <si>
    <t>EL TAMBO</t>
  </si>
  <si>
    <t>GUACHENE</t>
  </si>
  <si>
    <t>LA VEGA</t>
  </si>
  <si>
    <t>LOPEZ DE MICAY</t>
  </si>
  <si>
    <t>MERCADERES</t>
  </si>
  <si>
    <t>MIRANDA</t>
  </si>
  <si>
    <t>PADILLA</t>
  </si>
  <si>
    <t>PATIA</t>
  </si>
  <si>
    <t>PIAMONTE</t>
  </si>
  <si>
    <t>PIENDAMO</t>
  </si>
  <si>
    <t>POPAYAN</t>
  </si>
  <si>
    <t>PUERTO TEJADA</t>
  </si>
  <si>
    <t>PURACE</t>
  </si>
  <si>
    <t>ROSAS</t>
  </si>
  <si>
    <t>SAN SEBASTIAN</t>
  </si>
  <si>
    <t>SILVIA</t>
  </si>
  <si>
    <t>SOTARA</t>
  </si>
  <si>
    <t>SANTANDER DE QUILICHAO</t>
  </si>
  <si>
    <t>SUCRE</t>
  </si>
  <si>
    <t>SUAREZ</t>
  </si>
  <si>
    <t>TIMBIQUI</t>
  </si>
  <si>
    <t>TORIBIO</t>
  </si>
  <si>
    <t>TOTORO</t>
  </si>
  <si>
    <t>VILLA RICA</t>
  </si>
  <si>
    <t>20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</si>
  <si>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</si>
  <si>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</si>
  <si>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</si>
  <si>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</si>
  <si>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</si>
  <si>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</si>
  <si>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</si>
  <si>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</si>
  <si>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</si>
  <si>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</si>
  <si>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</si>
  <si>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</si>
  <si>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</si>
  <si>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JAGUA DE IBIRICO</t>
  </si>
  <si>
    <t>LA GLORIA</t>
  </si>
  <si>
    <t>LA PAZ</t>
  </si>
  <si>
    <t>MANAURE BALCON CESAR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</si>
  <si>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</si>
  <si>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</si>
  <si>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</si>
  <si>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</si>
  <si>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</si>
  <si>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</si>
  <si>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</si>
  <si>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</si>
  <si>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</si>
  <si>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27</t>
  </si>
  <si>
    <t>CHOCO</t>
  </si>
  <si>
    <t>ACANDI</t>
  </si>
  <si>
    <t>ALTO BAUDO</t>
  </si>
  <si>
    <t>ATRATO YUTO</t>
  </si>
  <si>
    <t>BAGADO</t>
  </si>
  <si>
    <t>BAHIA SOLANO</t>
  </si>
  <si>
    <t>BAJO BAUDO PIZARRO</t>
  </si>
  <si>
    <t>BELEN DE BAJIRA</t>
  </si>
  <si>
    <t>BOJAYA BELLAVISTA</t>
  </si>
  <si>
    <t>CARMEN DEL DARIEN</t>
  </si>
  <si>
    <t>CONDOTO</t>
  </si>
  <si>
    <t>EL CANTON DEL SAN PABLO</t>
  </si>
  <si>
    <t>EL CARMEN DE ATRATO</t>
  </si>
  <si>
    <t>EL LITORAL DEL SAN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</si>
  <si>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</si>
  <si>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</si>
  <si>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</si>
  <si>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</si>
  <si>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</si>
  <si>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</si>
  <si>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</si>
  <si>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</si>
  <si>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</si>
  <si>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</si>
  <si>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</si>
  <si>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</si>
  <si>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</si>
  <si>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</si>
  <si>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</si>
  <si>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</si>
  <si>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23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</si>
  <si>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</si>
  <si>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</si>
  <si>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</si>
  <si>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</si>
  <si>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</si>
  <si>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</si>
  <si>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</si>
  <si>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</si>
  <si>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</si>
  <si>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</si>
  <si>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</si>
  <si>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MONTERIA</t>
  </si>
  <si>
    <t>PUEBLO NUEVO</t>
  </si>
  <si>
    <t>PUERTO ESCONDIDO</t>
  </si>
  <si>
    <t>PUERTO LIBERTADOR</t>
  </si>
  <si>
    <t>PURISIMA</t>
  </si>
  <si>
    <t>SAN BERNARDO DEL VIENTO</t>
  </si>
  <si>
    <t>SAHAGUN</t>
  </si>
  <si>
    <t>SAN ANDRES SOTAVENTO</t>
  </si>
  <si>
    <t>SAN ANTERO</t>
  </si>
  <si>
    <t>SAN JOSE DE URE</t>
  </si>
  <si>
    <t>SAN PELAYO</t>
  </si>
  <si>
    <t>TIERRALTA</t>
  </si>
  <si>
    <t>TUCHIN</t>
  </si>
  <si>
    <t>VALENCIA</t>
  </si>
  <si>
    <t>25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</si>
  <si>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</si>
  <si>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</si>
  <si>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</si>
  <si>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</si>
  <si>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</si>
  <si>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</si>
  <si>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</si>
  <si>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</si>
  <si>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BOGOTA</t>
  </si>
  <si>
    <t>1</t>
  </si>
  <si>
    <t>BOGOTÁ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</si>
  <si>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</si>
  <si>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</si>
  <si>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</si>
  <si>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</si>
  <si>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</si>
  <si>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</si>
  <si>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</si>
  <si>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</si>
  <si>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CHIPAQUE</t>
  </si>
  <si>
    <t>CHOACHI</t>
  </si>
  <si>
    <t>CHOCONTA</t>
  </si>
  <si>
    <t>CHIA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</si>
  <si>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</si>
  <si>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</si>
  <si>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</si>
  <si>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</si>
  <si>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</si>
  <si>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</si>
  <si>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</si>
  <si>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</si>
  <si>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</si>
  <si>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FUSAGASUGA</t>
  </si>
  <si>
    <t>FUQUENE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</si>
  <si>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</si>
  <si>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</si>
  <si>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</si>
  <si>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</si>
  <si>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</si>
  <si>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</si>
  <si>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</si>
  <si>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</si>
  <si>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</si>
  <si>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GUAYABAL DE SIQUIMA</t>
  </si>
  <si>
    <t>GUAYABETAL</t>
  </si>
  <si>
    <t>GUTIERREZ</t>
  </si>
  <si>
    <t>JERUSALEN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</si>
  <si>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</si>
  <si>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</si>
  <si>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</si>
  <si>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</si>
  <si>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</si>
  <si>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</si>
  <si>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</si>
  <si>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</si>
  <si>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</si>
  <si>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</si>
  <si>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</si>
  <si>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</si>
  <si>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</si>
  <si>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</si>
  <si>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</si>
  <si>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</si>
  <si>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</si>
  <si>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</si>
  <si>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</si>
  <si>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PULI</t>
  </si>
  <si>
    <t>QUEBRADANEGRA</t>
  </si>
  <si>
    <t>QUETAME</t>
  </si>
  <si>
    <t>QUIPILE</t>
  </si>
  <si>
    <t>RICAURTE</t>
  </si>
  <si>
    <t>SAN JUAN DE RIOSECO</t>
  </si>
  <si>
    <t>SAN ANTONIO DEL TEQUENDAMA</t>
  </si>
  <si>
    <t>SAN BERNARDO</t>
  </si>
  <si>
    <t>SAN CAYETANO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</si>
  <si>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</si>
  <si>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</si>
  <si>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</si>
  <si>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</si>
  <si>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</si>
  <si>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</si>
  <si>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</si>
  <si>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</si>
  <si>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</si>
  <si>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</si>
  <si>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</si>
  <si>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</si>
  <si>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</si>
  <si>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</si>
  <si>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</si>
  <si>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</si>
  <si>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</si>
  <si>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</si>
  <si>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</si>
  <si>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</si>
  <si>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</si>
  <si>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</si>
  <si>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UNE</t>
  </si>
  <si>
    <t>VERGARA</t>
  </si>
  <si>
    <t>VIANI</t>
  </si>
  <si>
    <t>VILLA PINZON</t>
  </si>
  <si>
    <t xml:space="preserve">VILLA DE SAN DIEGO DE UBATE </t>
  </si>
  <si>
    <t>VILLAGOMEZ</t>
  </si>
  <si>
    <t>VILLETA</t>
  </si>
  <si>
    <t>VIOTA</t>
  </si>
  <si>
    <t>YACOPI</t>
  </si>
  <si>
    <t>ZIPACON</t>
  </si>
  <si>
    <t>ZIPAQUIRA</t>
  </si>
  <si>
    <t>UTICA</t>
  </si>
  <si>
    <t>94</t>
  </si>
  <si>
    <t>GUAINÍA</t>
  </si>
  <si>
    <t>BARRANCO MINAS</t>
  </si>
  <si>
    <t>CACAHUAL</t>
  </si>
  <si>
    <t>INIRIDA</t>
  </si>
  <si>
    <t>LA GUADALUPE</t>
  </si>
  <si>
    <t>MAPIRIPANA</t>
  </si>
  <si>
    <t>MORICHAL NUEVO</t>
  </si>
  <si>
    <t>PANA PANA (CAMPO ALEGRE)</t>
  </si>
  <si>
    <t>SAN FELIPE</t>
  </si>
  <si>
    <t>44</t>
  </si>
  <si>
    <t>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</si>
  <si>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</si>
  <si>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</si>
  <si>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</si>
  <si>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</si>
  <si>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</si>
  <si>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</si>
  <si>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</si>
  <si>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</si>
  <si>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</si>
  <si>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</si>
  <si>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</si>
  <si>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</si>
  <si>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</si>
  <si>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95</t>
  </si>
  <si>
    <t>GUAVIARE</t>
  </si>
  <si>
    <t>EL RETORNO</t>
  </si>
  <si>
    <t>SAN JOSE DEL GUAVIARE</t>
  </si>
  <si>
    <t>41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</si>
  <si>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</si>
  <si>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</si>
  <si>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</si>
  <si>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</si>
  <si>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</si>
  <si>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</si>
  <si>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</si>
  <si>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</si>
  <si>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</si>
  <si>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</si>
  <si>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</si>
  <si>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</si>
  <si>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</si>
  <si>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ISNOS</t>
  </si>
  <si>
    <t>LA ARGENTINA</t>
  </si>
  <si>
    <t>LA PLATA</t>
  </si>
  <si>
    <t>NEIVA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</si>
  <si>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</si>
  <si>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</si>
  <si>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</si>
  <si>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</si>
  <si>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</si>
  <si>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</si>
  <si>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</si>
  <si>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</si>
  <si>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</si>
  <si>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TARQUI</t>
  </si>
  <si>
    <t>TELLO</t>
  </si>
  <si>
    <t>TERUEL</t>
  </si>
  <si>
    <t>TIMANA</t>
  </si>
  <si>
    <t>VILLAVIEJA</t>
  </si>
  <si>
    <t>YAGUARA</t>
  </si>
  <si>
    <t>IQUIRA</t>
  </si>
  <si>
    <t>47</t>
  </si>
  <si>
    <t>MAGDALENA</t>
  </si>
  <si>
    <t>ALGARROBO</t>
  </si>
  <si>
    <t>ARACATACA</t>
  </si>
  <si>
    <t>ARIGUANI EL DIFICL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</si>
  <si>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</si>
  <si>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</si>
  <si>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</si>
  <si>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</si>
  <si>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</si>
  <si>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</si>
  <si>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</si>
  <si>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</si>
  <si>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</si>
  <si>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</si>
  <si>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</si>
  <si>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</si>
  <si>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</si>
  <si>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</si>
  <si>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</si>
  <si>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</si>
  <si>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</si>
  <si>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</si>
  <si>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</si>
  <si>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</si>
  <si>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</si>
  <si>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</si>
  <si>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</si>
  <si>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</si>
  <si>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</t>
  </si>
  <si>
    <t>50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</si>
  <si>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</si>
  <si>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</si>
  <si>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</si>
  <si>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</si>
  <si>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</si>
  <si>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</si>
  <si>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</si>
  <si>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</si>
  <si>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</si>
  <si>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</si>
  <si>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</si>
  <si>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</si>
  <si>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</si>
  <si>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</si>
  <si>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</si>
  <si>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</si>
  <si>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</si>
  <si>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</si>
  <si>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</si>
  <si>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</si>
  <si>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</si>
  <si>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</si>
  <si>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URIBE</t>
  </si>
  <si>
    <t>VILLAVICENCIO</t>
  </si>
  <si>
    <t>VISTAHERMOSA</t>
  </si>
  <si>
    <t>52</t>
  </si>
  <si>
    <t>NARIÑO</t>
  </si>
  <si>
    <t>ALBAN SAN JOSE</t>
  </si>
  <si>
    <t>ALDANA</t>
  </si>
  <si>
    <t>ANCUYA</t>
  </si>
  <si>
    <t>ARBOLEDA BERRUECOS</t>
  </si>
  <si>
    <t>BARBACOAS</t>
  </si>
  <si>
    <t>BUESACO</t>
  </si>
  <si>
    <t>CHACHAGUI</t>
  </si>
  <si>
    <t>COLON GENOVA</t>
  </si>
  <si>
    <t>CONSACA</t>
  </si>
  <si>
    <t>CONTADERO</t>
  </si>
  <si>
    <t>CUASPUD CARLOSAMA</t>
  </si>
  <si>
    <t>CUMBAL</t>
  </si>
  <si>
    <t>CUMBITARA</t>
  </si>
  <si>
    <t>EL CHARCO</t>
  </si>
  <si>
    <t>EL PENOL</t>
  </si>
  <si>
    <t>EL ROSARIO</t>
  </si>
  <si>
    <t>EL TABLON DE GOMEZ</t>
  </si>
  <si>
    <t>FRANCISCO PIZARRO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</si>
  <si>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</si>
  <si>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</si>
  <si>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</si>
  <si>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</si>
  <si>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</si>
  <si>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</si>
  <si>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</si>
  <si>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</si>
  <si>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</si>
  <si>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</si>
  <si>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</si>
  <si>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</si>
  <si>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</si>
  <si>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SOTOMAYOR</t>
  </si>
  <si>
    <t>MAGUEI PAYAN</t>
  </si>
  <si>
    <t>MALLAMA PIEDRANCHA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</si>
  <si>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</si>
  <si>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</si>
  <si>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</si>
  <si>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</si>
  <si>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</si>
  <si>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</si>
  <si>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</si>
  <si>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</si>
  <si>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 xml:space="preserve">ROBERTO PAYAN </t>
  </si>
  <si>
    <t>SAMANIEGO</t>
  </si>
  <si>
    <t>SAN ANDRES DE TUMACO</t>
  </si>
  <si>
    <t>SAN LORENZO</t>
  </si>
  <si>
    <t>SAN PEDRO DE CARTAGO</t>
  </si>
  <si>
    <t>SANDONA</t>
  </si>
  <si>
    <t>SANTA BARBARA (ISCUANDE)</t>
  </si>
  <si>
    <t>SANTACRUZ GUACHAVES</t>
  </si>
  <si>
    <t>SAPUYES</t>
  </si>
  <si>
    <t>TAMINANGO</t>
  </si>
  <si>
    <t>TANGUA</t>
  </si>
  <si>
    <t>TUQUERRES</t>
  </si>
  <si>
    <t>YACUANQUER</t>
  </si>
  <si>
    <t>54</t>
  </si>
  <si>
    <t>NORTE DE SANTANDER</t>
  </si>
  <si>
    <t>ABREGO</t>
  </si>
  <si>
    <t>ARBOLEDAS</t>
  </si>
  <si>
    <t>BOCHALEMA</t>
  </si>
  <si>
    <t>BUCARASICA</t>
  </si>
  <si>
    <t>CACHIRA</t>
  </si>
  <si>
    <t>CHINACOTA</t>
  </si>
  <si>
    <t>CHITAGA</t>
  </si>
  <si>
    <t>CONVENCION</t>
  </si>
  <si>
    <t>CUCUTILLA</t>
  </si>
  <si>
    <t>CACOTA</t>
  </si>
  <si>
    <t>CUCUTA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</si>
  <si>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</si>
  <si>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</si>
  <si>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</si>
  <si>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</si>
  <si>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</si>
  <si>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</si>
  <si>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</si>
  <si>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</si>
  <si>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</si>
  <si>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</si>
  <si>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</si>
  <si>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</si>
  <si>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</si>
  <si>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OCANA</t>
  </si>
  <si>
    <t>PAMPLONA</t>
  </si>
  <si>
    <t>PAMPLONITA</t>
  </si>
  <si>
    <t>RAGONVALIA</t>
  </si>
  <si>
    <t>SALAZAR</t>
  </si>
  <si>
    <t>SAN CALIXTO</t>
  </si>
  <si>
    <t>SANTIAGO</t>
  </si>
  <si>
    <t>SILOS</t>
  </si>
  <si>
    <t>TEORAMA</t>
  </si>
  <si>
    <t>TIBU</t>
  </si>
  <si>
    <t>VILLA CARO</t>
  </si>
  <si>
    <t>86</t>
  </si>
  <si>
    <t>PUTUMAYO</t>
  </si>
  <si>
    <t>COLON</t>
  </si>
  <si>
    <t>MOCOA</t>
  </si>
  <si>
    <t>ORITO</t>
  </si>
  <si>
    <t>PUERTO LEGUIZAMO</t>
  </si>
  <si>
    <t>PUERTO ASIS</t>
  </si>
  <si>
    <t>PUERTO CAICEDO</t>
  </si>
  <si>
    <t>PUERTO GUZMAN</t>
  </si>
  <si>
    <t>SAN MIGUEL</t>
  </si>
  <si>
    <t>SIBUNDOY</t>
  </si>
  <si>
    <t>VALLE DEL GUAMUEZ</t>
  </si>
  <si>
    <t>VILLAGARZON</t>
  </si>
  <si>
    <t>63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</si>
  <si>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</si>
  <si>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</si>
  <si>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</si>
  <si>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</si>
  <si>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</si>
  <si>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</si>
  <si>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</si>
  <si>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</si>
  <si>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</si>
  <si>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</si>
  <si>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66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</si>
  <si>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</si>
  <si>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</si>
  <si>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</si>
  <si>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</si>
  <si>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</si>
  <si>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</si>
  <si>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</si>
  <si>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</si>
  <si>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</si>
  <si>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</si>
  <si>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</si>
  <si>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SANTUARIO</t>
  </si>
  <si>
    <t>SANTA ROSA DE CABAL</t>
  </si>
  <si>
    <t>88</t>
  </si>
  <si>
    <t>SAN ANDRES</t>
  </si>
  <si>
    <t>PROVIDENCIA SAN</t>
  </si>
  <si>
    <t>SAN ANDRES SAN</t>
  </si>
  <si>
    <t>68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</si>
  <si>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</si>
  <si>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</si>
  <si>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</si>
  <si>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</si>
  <si>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</si>
  <si>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</si>
  <si>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</si>
  <si>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</si>
  <si>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</si>
  <si>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</si>
  <si>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</si>
  <si>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</si>
  <si>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</si>
  <si>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</si>
  <si>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</si>
  <si>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</si>
  <si>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</si>
  <si>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</si>
  <si>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</si>
  <si>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</si>
  <si>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</si>
  <si>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</si>
  <si>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FLORIDABLANCA</t>
  </si>
  <si>
    <t>FLORIAN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</si>
  <si>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</si>
  <si>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</si>
  <si>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</si>
  <si>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</si>
  <si>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</si>
  <si>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</si>
  <si>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</si>
  <si>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</si>
  <si>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</si>
  <si>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</si>
  <si>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</si>
  <si>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</si>
  <si>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</si>
  <si>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</si>
  <si>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</si>
  <si>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MATANZA</t>
  </si>
  <si>
    <t>MOGOTES</t>
  </si>
  <si>
    <t>MOLAGAVITA</t>
  </si>
  <si>
    <t>MALAGA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</si>
  <si>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</si>
  <si>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</si>
  <si>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</si>
  <si>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</si>
  <si>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</si>
  <si>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</si>
  <si>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</si>
  <si>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</si>
  <si>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</si>
  <si>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</si>
  <si>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PARAMO</t>
  </si>
  <si>
    <t>SABANA DE TORRES</t>
  </si>
  <si>
    <t>SAN BENITO</t>
  </si>
  <si>
    <t>SAN GIL</t>
  </si>
  <si>
    <t>SAN JOAQUIN</t>
  </si>
  <si>
    <t>SAN JOSE DE MIRANDA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</si>
  <si>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</si>
  <si>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</si>
  <si>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</si>
  <si>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</si>
  <si>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</si>
  <si>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</si>
  <si>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</si>
  <si>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VETAS</t>
  </si>
  <si>
    <t>SAN VICENTE DE CHUCURI</t>
  </si>
  <si>
    <t>VELEZ</t>
  </si>
  <si>
    <t>ZAPATOCA</t>
  </si>
  <si>
    <t>70</t>
  </si>
  <si>
    <t>CAIMITO</t>
  </si>
  <si>
    <t>CHALAN</t>
  </si>
  <si>
    <t>COLOSO RICAURTE</t>
  </si>
  <si>
    <t>COROZAL</t>
  </si>
  <si>
    <t>COVENAS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</si>
  <si>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</si>
  <si>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</si>
  <si>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</si>
  <si>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</si>
  <si>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</si>
  <si>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</si>
  <si>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</si>
  <si>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</si>
  <si>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</si>
  <si>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</si>
  <si>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</si>
  <si>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LUIS DE SINCE</t>
  </si>
  <si>
    <t>SAN MARCOS</t>
  </si>
  <si>
    <t>SAN ONOFRE</t>
  </si>
  <si>
    <t>SAN PEDRO</t>
  </si>
  <si>
    <t>SANTIAGO DE TOLU</t>
  </si>
  <si>
    <t>SINCELEJO</t>
  </si>
  <si>
    <t>TOLU VIEJO</t>
  </si>
  <si>
    <t>73</t>
  </si>
  <si>
    <t>Tolima</t>
  </si>
  <si>
    <t>ALPUJARRA</t>
  </si>
  <si>
    <t>ALVARADO</t>
  </si>
  <si>
    <t>AMBALEMA</t>
  </si>
  <si>
    <t>ANZOATEGUI</t>
  </si>
  <si>
    <t>ARMERO GUAYABAL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</si>
  <si>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</si>
  <si>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</si>
  <si>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</si>
  <si>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</si>
  <si>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</si>
  <si>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</si>
  <si>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</si>
  <si>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</si>
  <si>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</si>
  <si>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</si>
  <si>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</si>
  <si>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</si>
  <si>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</si>
  <si>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</si>
  <si>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</si>
  <si>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</si>
  <si>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</si>
  <si>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</si>
  <si>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</si>
  <si>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</si>
  <si>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MELGAR</t>
  </si>
  <si>
    <t>MURILLO</t>
  </si>
  <si>
    <t>NATAGAIMA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</si>
  <si>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</si>
  <si>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</si>
  <si>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</si>
  <si>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</si>
  <si>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</si>
  <si>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</si>
  <si>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</si>
  <si>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</si>
  <si>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</si>
  <si>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</si>
  <si>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 SEBASTIAN DE MARIQUITA</t>
  </si>
  <si>
    <t>SANTA ISABEL</t>
  </si>
  <si>
    <t>VALLE DE SAN JUAN</t>
  </si>
  <si>
    <t>VENADILLO</t>
  </si>
  <si>
    <t>VILLAHERMOSA</t>
  </si>
  <si>
    <t>VILLARRICA</t>
  </si>
  <si>
    <t>76</t>
  </si>
  <si>
    <t>VALLE DEL CAUCA</t>
  </si>
  <si>
    <t>ALCALA</t>
  </si>
  <si>
    <t>ANDALUCIA</t>
  </si>
  <si>
    <t>ANSERMANUEVO</t>
  </si>
  <si>
    <t>BUENAVENTURA</t>
  </si>
  <si>
    <t>BUGALAGRANDE</t>
  </si>
  <si>
    <t>CAICEDONIA</t>
  </si>
  <si>
    <t>CALI</t>
  </si>
  <si>
    <t>CALIMA DARIEN VALLE</t>
  </si>
  <si>
    <t>CARTAGO</t>
  </si>
  <si>
    <t>DAGUA</t>
  </si>
  <si>
    <t>EL CAIRO</t>
  </si>
  <si>
    <t>EL CERRITO</t>
  </si>
  <si>
    <t>EL DOVIO</t>
  </si>
  <si>
    <t>EL AGUILA</t>
  </si>
  <si>
    <t>FLORIDA</t>
  </si>
  <si>
    <t>GINEBRA</t>
  </si>
  <si>
    <t>GUACARI</t>
  </si>
  <si>
    <t>GUADALAJARA DE BUGA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</si>
  <si>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</si>
  <si>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</si>
  <si>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</si>
  <si>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</si>
  <si>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</si>
  <si>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</si>
  <si>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</si>
  <si>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</si>
  <si>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</si>
  <si>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</si>
  <si>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</si>
  <si>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</si>
  <si>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</si>
  <si>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</si>
  <si>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YUMBO</t>
  </si>
  <si>
    <t>ZARZAL</t>
  </si>
  <si>
    <t>97</t>
  </si>
  <si>
    <t>VAUPES</t>
  </si>
  <si>
    <t>CARURU</t>
  </si>
  <si>
    <t>MITU</t>
  </si>
  <si>
    <t>PACOA</t>
  </si>
  <si>
    <t>PAPUNAUA (MORICHAL)</t>
  </si>
  <si>
    <t>TARAIRA</t>
  </si>
  <si>
    <t>YAVARATE</t>
  </si>
  <si>
    <t>99</t>
  </si>
  <si>
    <t>VICHADA</t>
  </si>
  <si>
    <t>CUMARIBO</t>
  </si>
  <si>
    <t>PRIMAVERA</t>
  </si>
  <si>
    <t>PUERTO CARRENO</t>
  </si>
  <si>
    <t>SANTA ROSALIA</t>
  </si>
  <si>
    <t>si</t>
  </si>
  <si>
    <t>IG+DS</t>
  </si>
  <si>
    <t>IG+CS</t>
  </si>
  <si>
    <t>IG+IE+CS</t>
  </si>
  <si>
    <t>IG+RA+CS</t>
  </si>
  <si>
    <t>IG+RD+CS</t>
  </si>
  <si>
    <t>IG+HH+CS</t>
  </si>
  <si>
    <t>IG+BN+CS</t>
  </si>
  <si>
    <t>IG+RR+CS</t>
  </si>
  <si>
    <t>IG+IE+RR+CS</t>
  </si>
  <si>
    <t>DS</t>
  </si>
  <si>
    <t>CS</t>
  </si>
  <si>
    <t xml:space="preserve">Todos No Codensa </t>
  </si>
  <si>
    <t>EL TIEMPO + HABITAR  + BOCAS + Carrusel</t>
  </si>
  <si>
    <t>EL TIEMPO + PORTAFOLIO + BOCAS + Carrusel</t>
  </si>
  <si>
    <t>EL TIEMPO + ALO + BOCAS + Carrusel</t>
  </si>
  <si>
    <t>ALO + HABITAR + Carrusel</t>
  </si>
  <si>
    <t>EL TIEMPO + Carrusel</t>
  </si>
  <si>
    <t>EL TIEMPO + DONJUAN + BOCAS + Carrusel</t>
  </si>
  <si>
    <t>PORTAFOLIO + CARRUSEL</t>
  </si>
  <si>
    <t>HABITAR + RR PORTAFOLIO</t>
  </si>
  <si>
    <t>PORTAFOLIO + BOCAS</t>
  </si>
  <si>
    <t>ALO + RD + Carrusel</t>
  </si>
  <si>
    <t>PORTAFOLIO +bOCAS</t>
  </si>
  <si>
    <t xml:space="preserve">Sin incremento </t>
  </si>
  <si>
    <t>1 día - Dom</t>
  </si>
  <si>
    <t>Bog - Nac</t>
  </si>
  <si>
    <t>24 MESES</t>
  </si>
  <si>
    <t>HABITAR + Rev. PORTAFOLIO</t>
  </si>
  <si>
    <t xml:space="preserve">Dto con medio de pago la TC marca compartida Master Card, Av Villas / Vivamos </t>
  </si>
  <si>
    <t>Grupo de Vendedores</t>
  </si>
  <si>
    <t xml:space="preserve">Dto Docente </t>
  </si>
  <si>
    <t>Dto Estudiante</t>
  </si>
  <si>
    <t xml:space="preserve">Dto Aso clásicos </t>
  </si>
  <si>
    <t>Dto Empresas</t>
  </si>
  <si>
    <t>Dto Fondos y cooperativas</t>
  </si>
  <si>
    <t>Ítem</t>
  </si>
  <si>
    <t xml:space="preserve"> TC - Debito Automático</t>
  </si>
  <si>
    <t>Para renovaciones hechas 30 días antes al vencimiento. Para clientes con antigüedad de menos de 5 años</t>
  </si>
  <si>
    <t xml:space="preserve">Para renovaciones hechas 30 días antes al vencimiento. Para clientes con antigüedad de 5 años o mas </t>
  </si>
  <si>
    <t xml:space="preserve">Para renovaciones hechas 30 días antes al vencimiento. Para clientes con antigüedad de 5 años o más </t>
  </si>
  <si>
    <t>2_GRAINT</t>
  </si>
  <si>
    <t>pague 12 recibe 14 meses</t>
  </si>
  <si>
    <t>Anual</t>
  </si>
  <si>
    <t>SI</t>
  </si>
  <si>
    <t>900_INT</t>
  </si>
  <si>
    <t>R A</t>
  </si>
  <si>
    <t>ok creada por precio bruto</t>
  </si>
  <si>
    <t>PROM_MIX</t>
  </si>
  <si>
    <t>RENO_MIX</t>
  </si>
  <si>
    <t>NUEVA_FD</t>
  </si>
  <si>
    <t>DA</t>
  </si>
  <si>
    <t>grupo de precios DA y campaña PROM_MIX</t>
  </si>
  <si>
    <t>grupo de precios DA y campaña RENO_MIX</t>
  </si>
  <si>
    <t>grupo de precios DA y campaña  DA_CODEN</t>
  </si>
  <si>
    <t>Lunes a Viernes</t>
  </si>
  <si>
    <t>NO</t>
  </si>
  <si>
    <t>CORREGIR TARIFA</t>
  </si>
  <si>
    <t>TC</t>
  </si>
  <si>
    <t xml:space="preserve">TC y codensa </t>
  </si>
  <si>
    <t>Pague 900 1er y 2do mes a partir del 3ro tarifa full</t>
  </si>
  <si>
    <t xml:space="preserve">Renovación </t>
  </si>
  <si>
    <t>DESCUENT</t>
  </si>
  <si>
    <t xml:space="preserve">PSE y codensa </t>
  </si>
  <si>
    <t>30 días más de suscripción</t>
  </si>
  <si>
    <t>Todos menos Internet</t>
  </si>
  <si>
    <t>15 días más de suscripción</t>
  </si>
  <si>
    <t>DESCU_IN</t>
  </si>
  <si>
    <t>Codensa y TC</t>
  </si>
  <si>
    <t>Pague 900 1er y 2do mes a partir del 3ro tarifa full - TC</t>
  </si>
  <si>
    <t>Grupo de precios PD y campaña 900_CSCO</t>
  </si>
  <si>
    <t>Grupo de precios PD y campaña 900_CSTC</t>
  </si>
  <si>
    <t>Grupo de precios PD y campaña 900_CSIN</t>
  </si>
  <si>
    <t>ESTE LIBRO TIENE HUEVO - PLUS ET</t>
  </si>
  <si>
    <t>LB_HUEVO</t>
  </si>
  <si>
    <t>Grupo de precios PD y campaña 900_IGPC</t>
  </si>
  <si>
    <t>Grupo de precios PD y campaña 900_INPC</t>
  </si>
  <si>
    <t>CEET_EMP</t>
  </si>
  <si>
    <t xml:space="preserve">Pague 900 1er y 2do mes a partir del 3ro tarifa full </t>
  </si>
  <si>
    <t>Maria Cristina Amaya</t>
  </si>
  <si>
    <t>3_MINT</t>
  </si>
  <si>
    <t>3_MESE</t>
  </si>
  <si>
    <t>Grupo de precios PD y campaña 900_IE</t>
  </si>
  <si>
    <t>PORVENIR</t>
  </si>
  <si>
    <t>Lun a Vie</t>
  </si>
  <si>
    <t>Modifica frecuencia de entrega Portafolio: Lun a Vie</t>
  </si>
  <si>
    <t>Lunes a viernes</t>
  </si>
  <si>
    <t>Nueva campaña para identificar suscripciones con RA</t>
  </si>
  <si>
    <t xml:space="preserve">Nuevas y renovacines </t>
  </si>
  <si>
    <t xml:space="preserve">Modifica: amplia vigenca, aplica para todos los canales, habilirar para renovaciones </t>
  </si>
  <si>
    <t>Amplia vigencia</t>
  </si>
  <si>
    <t>Amplia vigencia habilita con y sin RA</t>
  </si>
  <si>
    <t>Si y no</t>
  </si>
  <si>
    <t>Amplia vigencia habilita para todos los canales</t>
  </si>
  <si>
    <t>COLECCIÓN COCINA MUNDIAL</t>
  </si>
  <si>
    <t>FIL_MUN</t>
  </si>
  <si>
    <t xml:space="preserve">Por favor validar que esta campaña esté habilitada para todos los canles y tipos de venta, en caso que no esté así activar </t>
  </si>
  <si>
    <t xml:space="preserve">Amplia vigencia </t>
  </si>
  <si>
    <t>30_DES</t>
  </si>
  <si>
    <t>campaña de 3 meses internet SIN DESCUENTO</t>
  </si>
  <si>
    <t>TIEMPO3M</t>
  </si>
  <si>
    <t xml:space="preserve">Pague 12 y disfrute 14 meses </t>
  </si>
  <si>
    <t>Grupo de precios PD y campaña 900_IEIN</t>
  </si>
  <si>
    <t>2_GRABO</t>
  </si>
  <si>
    <t xml:space="preserve">Cambio precio </t>
  </si>
  <si>
    <t>ok se modifica precio bruto incia a partir del 27 de agosto</t>
  </si>
  <si>
    <t xml:space="preserve">corrige valor, por error estaba con precio 24 meses </t>
  </si>
  <si>
    <t xml:space="preserve">Call Center y renovadores FVD </t>
  </si>
  <si>
    <t>DES_INT</t>
  </si>
  <si>
    <t>DES_IGIE</t>
  </si>
  <si>
    <t>DESCU_IE</t>
  </si>
  <si>
    <t>DES_IEIN</t>
  </si>
  <si>
    <t>Crear por precio bruto Octubre</t>
  </si>
  <si>
    <t>Amplia vigencia -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</si>
</sst>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_-;\-* #,##0_-;_-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dd/mm/yyyy;@"/>
    <numFmt numFmtId="168" formatCode="0.000%"/>
    <numFmt numFmtId="169" formatCode="_ * #,##0.00_ ;_ * \-#,##0.00_ ;_ * &quot;-&quot;??_ ;_ @_ "/>
    <numFmt numFmtId="170" formatCode="_(&quot;$&quot;* #,##0.00_);_(&quot;$&quot;* \(#,##0.00\);_(&quot;$&quot;* &quot;-&quot;??_);_(@_)"/>
    <numFmt numFmtId="171" formatCode="###,000"/>
    <numFmt numFmtId="172" formatCode="_-* #,##0_-;\-* #,##0_-;_-* &quot;-&quot;??_-;_-@_-"/>
    <numFmt numFmtId="174" formatCode="_-* #,##0.0_-;\-* #,##0.0_-;_-* &quot;-&quot;??_-;_-@_-"/>
    <numFmt numFmtId="176" formatCode="0.0%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i/>
      <sz val="10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8"/>
      <color rgb="FF000000"/>
      <name val="Arial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28"/>
      <color theme="1"/>
      <name val="Calibri"/>
      <family val="2"/>
      <scheme val="minor"/>
    </font>
    <font>
      <sz val="28"/>
      <color theme="4" tint="0.59999389629810485"/>
      <name val="Arial"/>
      <family val="2"/>
    </font>
    <font>
      <sz val="10"/>
      <color theme="1"/>
      <name val="Arial"/>
      <family val="2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44546A"/>
      <name val="Calibri"/>
      <family val="2"/>
    </font>
    <font>
      <sz val="10"/>
      <color rgb="FF44546A"/>
      <name val="Calibri"/>
      <family val="2"/>
    </font>
    <font>
      <sz val="11"/>
      <color theme="3"/>
      <name val="Calibri"/>
      <family val="2"/>
    </font>
    <font>
      <sz val="11"/>
      <color rgb="FF1F3864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24"/>
      </patternFill>
    </fill>
    <fill>
      <patternFill patternType="solid">
        <fgColor indexed="54"/>
      </patternFill>
    </fill>
    <fill>
      <patternFill patternType="solid">
        <fgColor indexed="58"/>
      </patternFill>
    </fill>
    <fill>
      <patternFill patternType="solid">
        <fgColor indexed="51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23"/>
        <bgColor indexed="23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8482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7" borderId="0" applyNumberFormat="0" applyBorder="0" applyAlignment="0" applyProtection="0"/>
    <xf numFmtId="0" fontId="4" fillId="12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19" borderId="0" applyNumberFormat="0" applyBorder="0" applyAlignment="0" applyProtection="0"/>
    <xf numFmtId="0" fontId="6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7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5" fillId="17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7" fillId="3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8" fillId="37" borderId="2" applyNumberFormat="0" applyAlignment="0" applyProtection="0"/>
    <xf numFmtId="0" fontId="9" fillId="27" borderId="3" applyNumberFormat="0" applyAlignment="0" applyProtection="0"/>
    <xf numFmtId="0" fontId="9" fillId="27" borderId="3" applyNumberFormat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9" fillId="27" borderId="3" applyNumberFormat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4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3" fillId="34" borderId="2" applyNumberFormat="0" applyAlignment="0" applyProtection="0"/>
    <xf numFmtId="0" fontId="10" fillId="0" borderId="4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8" fillId="41" borderId="0"/>
    <xf numFmtId="0" fontId="18" fillId="41" borderId="0"/>
    <xf numFmtId="0" fontId="18" fillId="41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8" fillId="41" borderId="0"/>
    <xf numFmtId="0" fontId="18" fillId="41" borderId="0"/>
    <xf numFmtId="0" fontId="1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8" fillId="33" borderId="2" applyNumberFormat="0" applyFon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9" fillId="37" borderId="8" applyNumberFormat="0" applyAlignment="0" applyProtection="0"/>
    <xf numFmtId="0" fontId="17" fillId="0" borderId="0"/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0" fontId="17" fillId="0" borderId="0"/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4" fontId="18" fillId="42" borderId="2" applyNumberFormat="0" applyProtection="0">
      <alignment vertical="center"/>
    </xf>
    <xf numFmtId="0" fontId="17" fillId="0" borderId="0"/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0" fontId="17" fillId="0" borderId="0"/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4" fontId="20" fillId="43" borderId="2" applyNumberFormat="0" applyProtection="0">
      <alignment vertical="center"/>
    </xf>
    <xf numFmtId="0" fontId="17" fillId="0" borderId="0"/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0" fontId="17" fillId="0" borderId="0"/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4" fontId="18" fillId="43" borderId="2" applyNumberFormat="0" applyProtection="0">
      <alignment horizontal="left" vertical="center" indent="1"/>
    </xf>
    <xf numFmtId="0" fontId="17" fillId="0" borderId="0"/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17" fillId="0" borderId="0"/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0" fontId="21" fillId="42" borderId="9" applyNumberFormat="0" applyProtection="0">
      <alignment horizontal="left" vertical="top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/>
    </xf>
    <xf numFmtId="0" fontId="17" fillId="0" borderId="0"/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0" fontId="17" fillId="0" borderId="0"/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4" fontId="18" fillId="45" borderId="2" applyNumberFormat="0" applyProtection="0">
      <alignment horizontal="right" vertical="center"/>
    </xf>
    <xf numFmtId="0" fontId="17" fillId="0" borderId="0"/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0" fontId="17" fillId="0" borderId="0"/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4" fontId="18" fillId="46" borderId="2" applyNumberFormat="0" applyProtection="0">
      <alignment horizontal="right" vertical="center"/>
    </xf>
    <xf numFmtId="0" fontId="17" fillId="0" borderId="0"/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0" fontId="17" fillId="0" borderId="0"/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4" fontId="18" fillId="47" borderId="10" applyNumberFormat="0" applyProtection="0">
      <alignment horizontal="right" vertical="center"/>
    </xf>
    <xf numFmtId="0" fontId="17" fillId="0" borderId="0"/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0" fontId="17" fillId="0" borderId="0"/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4" fontId="18" fillId="13" borderId="2" applyNumberFormat="0" applyProtection="0">
      <alignment horizontal="right" vertical="center"/>
    </xf>
    <xf numFmtId="0" fontId="17" fillId="0" borderId="0"/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0" fontId="17" fillId="0" borderId="0"/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4" fontId="18" fillId="48" borderId="2" applyNumberFormat="0" applyProtection="0">
      <alignment horizontal="right" vertical="center"/>
    </xf>
    <xf numFmtId="0" fontId="17" fillId="0" borderId="0"/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0" fontId="17" fillId="0" borderId="0"/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4" fontId="18" fillId="49" borderId="2" applyNumberFormat="0" applyProtection="0">
      <alignment horizontal="right" vertical="center"/>
    </xf>
    <xf numFmtId="0" fontId="17" fillId="0" borderId="0"/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0" fontId="17" fillId="0" borderId="0"/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4" fontId="18" fillId="9" borderId="2" applyNumberFormat="0" applyProtection="0">
      <alignment horizontal="right" vertical="center"/>
    </xf>
    <xf numFmtId="0" fontId="17" fillId="0" borderId="0"/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0" fontId="17" fillId="0" borderId="0"/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4" fontId="18" fillId="5" borderId="2" applyNumberFormat="0" applyProtection="0">
      <alignment horizontal="right" vertical="center"/>
    </xf>
    <xf numFmtId="0" fontId="17" fillId="0" borderId="0"/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0" fontId="17" fillId="0" borderId="0"/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4" fontId="18" fillId="50" borderId="2" applyNumberFormat="0" applyProtection="0">
      <alignment horizontal="right" vertical="center"/>
    </xf>
    <xf numFmtId="0" fontId="17" fillId="0" borderId="0"/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0" fontId="17" fillId="0" borderId="0"/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4" fontId="18" fillId="51" borderId="10" applyNumberFormat="0" applyProtection="0">
      <alignment horizontal="left" vertical="center" indent="1"/>
    </xf>
    <xf numFmtId="0" fontId="17" fillId="0" borderId="0"/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0" fontId="17" fillId="0" borderId="0"/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0" fontId="17" fillId="0" borderId="0"/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0" fontId="17" fillId="0" borderId="0"/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4" fontId="17" fillId="11" borderId="10" applyNumberFormat="0" applyProtection="0">
      <alignment horizontal="left" vertical="center" indent="1"/>
    </xf>
    <xf numFmtId="0" fontId="17" fillId="0" borderId="0"/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0" fontId="17" fillId="0" borderId="0"/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4" fontId="18" fillId="4" borderId="2" applyNumberFormat="0" applyProtection="0">
      <alignment horizontal="right" vertical="center"/>
    </xf>
    <xf numFmtId="0" fontId="17" fillId="0" borderId="0"/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0" fontId="17" fillId="0" borderId="0"/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4" fontId="18" fillId="3" borderId="10" applyNumberFormat="0" applyProtection="0">
      <alignment horizontal="left" vertical="center" indent="1"/>
    </xf>
    <xf numFmtId="0" fontId="17" fillId="0" borderId="0"/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0" fontId="17" fillId="0" borderId="0"/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4" fontId="18" fillId="4" borderId="10" applyNumberFormat="0" applyProtection="0">
      <alignment horizontal="left" vertical="center" indent="1"/>
    </xf>
    <xf numFmtId="0" fontId="17" fillId="0" borderId="0"/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7" fillId="0" borderId="0"/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8" fillId="8" borderId="2" applyNumberFormat="0" applyProtection="0">
      <alignment horizontal="left" vertical="center" indent="1"/>
    </xf>
    <xf numFmtId="0" fontId="17" fillId="0" borderId="0"/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7" fillId="0" borderId="0"/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8" fillId="11" borderId="9" applyNumberFormat="0" applyProtection="0">
      <alignment horizontal="left" vertical="top" indent="1"/>
    </xf>
    <xf numFmtId="0" fontId="17" fillId="0" borderId="0"/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7" fillId="0" borderId="0"/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8" fillId="52" borderId="2" applyNumberFormat="0" applyProtection="0">
      <alignment horizontal="left" vertical="center" indent="1"/>
    </xf>
    <xf numFmtId="0" fontId="17" fillId="0" borderId="0"/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7" fillId="0" borderId="0"/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8" fillId="4" borderId="9" applyNumberFormat="0" applyProtection="0">
      <alignment horizontal="left" vertical="top" indent="1"/>
    </xf>
    <xf numFmtId="0" fontId="17" fillId="0" borderId="0"/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7" fillId="0" borderId="0"/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8" fillId="53" borderId="2" applyNumberFormat="0" applyProtection="0">
      <alignment horizontal="left" vertical="center" indent="1"/>
    </xf>
    <xf numFmtId="0" fontId="17" fillId="0" borderId="0"/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7" fillId="0" borderId="0"/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8" fillId="53" borderId="9" applyNumberFormat="0" applyProtection="0">
      <alignment horizontal="left" vertical="top" indent="1"/>
    </xf>
    <xf numFmtId="0" fontId="17" fillId="0" borderId="0"/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7" fillId="0" borderId="0"/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8" fillId="3" borderId="2" applyNumberFormat="0" applyProtection="0">
      <alignment horizontal="left" vertical="center" indent="1"/>
    </xf>
    <xf numFmtId="0" fontId="17" fillId="0" borderId="0"/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7" fillId="0" borderId="0"/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8" fillId="3" borderId="9" applyNumberFormat="0" applyProtection="0">
      <alignment horizontal="left" vertical="top" indent="1"/>
    </xf>
    <xf numFmtId="0" fontId="17" fillId="0" borderId="0"/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7" fillId="0" borderId="0"/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18" fillId="54" borderId="11" applyNumberFormat="0">
      <protection locked="0"/>
    </xf>
    <xf numFmtId="0" fontId="22" fillId="11" borderId="12" applyBorder="0"/>
    <xf numFmtId="0" fontId="22" fillId="11" borderId="12" applyBorder="0"/>
    <xf numFmtId="0" fontId="22" fillId="11" borderId="12" applyBorder="0"/>
    <xf numFmtId="0" fontId="22" fillId="11" borderId="12" applyBorder="0"/>
    <xf numFmtId="0" fontId="17" fillId="0" borderId="0"/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0" fontId="17" fillId="0" borderId="0"/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4" fontId="23" fillId="55" borderId="9" applyNumberFormat="0" applyProtection="0">
      <alignment vertical="center"/>
    </xf>
    <xf numFmtId="0" fontId="17" fillId="0" borderId="0"/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0" fontId="17" fillId="0" borderId="0"/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4" fontId="20" fillId="56" borderId="1" applyNumberFormat="0" applyProtection="0">
      <alignment vertical="center"/>
    </xf>
    <xf numFmtId="0" fontId="17" fillId="0" borderId="0"/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0" fontId="17" fillId="0" borderId="0"/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4" fontId="23" fillId="8" borderId="9" applyNumberFormat="0" applyProtection="0">
      <alignment horizontal="left" vertical="center" indent="1"/>
    </xf>
    <xf numFmtId="0" fontId="17" fillId="0" borderId="0"/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17" fillId="0" borderId="0"/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0" fontId="23" fillId="55" borderId="9" applyNumberFormat="0" applyProtection="0">
      <alignment horizontal="left" vertical="top" indent="1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4" fontId="18" fillId="0" borderId="2" applyNumberFormat="0" applyProtection="0">
      <alignment horizontal="right" vertical="center"/>
    </xf>
    <xf numFmtId="0" fontId="17" fillId="0" borderId="0"/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0" fontId="17" fillId="0" borderId="0"/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20" fillId="57" borderId="2" applyNumberFormat="0" applyProtection="0">
      <alignment horizontal="right" vertical="center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 indent="1"/>
    </xf>
    <xf numFmtId="4" fontId="18" fillId="44" borderId="2" applyNumberFormat="0" applyProtection="0">
      <alignment horizontal="left" vertical="center"/>
    </xf>
    <xf numFmtId="0" fontId="17" fillId="0" borderId="0"/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17" fillId="0" borderId="0"/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23" fillId="4" borderId="9" applyNumberFormat="0" applyProtection="0">
      <alignment horizontal="left" vertical="top" indent="1"/>
    </xf>
    <xf numFmtId="0" fontId="17" fillId="0" borderId="0"/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0" fontId="17" fillId="0" borderId="0"/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4" fontId="24" fillId="58" borderId="10" applyNumberFormat="0" applyProtection="0">
      <alignment horizontal="left" vertical="center" indent="1"/>
    </xf>
    <xf numFmtId="0" fontId="18" fillId="59" borderId="1"/>
    <xf numFmtId="0" fontId="18" fillId="59" borderId="1"/>
    <xf numFmtId="0" fontId="18" fillId="59" borderId="1"/>
    <xf numFmtId="0" fontId="18" fillId="59" borderId="1"/>
    <xf numFmtId="0" fontId="18" fillId="59" borderId="1"/>
    <xf numFmtId="0" fontId="18" fillId="59" borderId="1"/>
    <xf numFmtId="0" fontId="17" fillId="0" borderId="0"/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0" fontId="17" fillId="0" borderId="0"/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4" fontId="25" fillId="54" borderId="2" applyNumberFormat="0" applyProtection="0">
      <alignment horizontal="right" vertical="center"/>
    </xf>
    <xf numFmtId="0" fontId="26" fillId="0" borderId="13" applyNumberFormat="0" applyFont="0" applyFill="0" applyAlignment="0" applyProtection="0"/>
    <xf numFmtId="171" fontId="27" fillId="0" borderId="14" applyNumberFormat="0" applyProtection="0">
      <alignment horizontal="right" vertical="center"/>
    </xf>
    <xf numFmtId="171" fontId="28" fillId="0" borderId="15" applyNumberFormat="0" applyProtection="0">
      <alignment horizontal="right" vertical="center"/>
    </xf>
    <xf numFmtId="0" fontId="28" fillId="60" borderId="13" applyNumberFormat="0" applyAlignment="0" applyProtection="0">
      <alignment horizontal="left" vertical="center" indent="1"/>
    </xf>
    <xf numFmtId="0" fontId="29" fillId="61" borderId="15" applyNumberFormat="0" applyAlignment="0" applyProtection="0">
      <alignment horizontal="left" vertical="center" indent="1"/>
    </xf>
    <xf numFmtId="0" fontId="29" fillId="61" borderId="15" applyNumberFormat="0" applyAlignment="0" applyProtection="0">
      <alignment horizontal="left" vertical="center" indent="1"/>
    </xf>
    <xf numFmtId="0" fontId="30" fillId="0" borderId="16" applyNumberFormat="0" applyFill="0" applyBorder="0" applyAlignment="0" applyProtection="0"/>
    <xf numFmtId="171" fontId="31" fillId="62" borderId="17" applyNumberFormat="0" applyBorder="0" applyAlignment="0" applyProtection="0">
      <alignment horizontal="right" vertical="center" indent="1"/>
    </xf>
    <xf numFmtId="171" fontId="32" fillId="63" borderId="17" applyNumberFormat="0" applyBorder="0" applyAlignment="0" applyProtection="0">
      <alignment horizontal="right" vertical="center" indent="1"/>
    </xf>
    <xf numFmtId="171" fontId="32" fillId="64" borderId="17" applyNumberFormat="0" applyBorder="0" applyAlignment="0" applyProtection="0">
      <alignment horizontal="right" vertical="center" indent="1"/>
    </xf>
    <xf numFmtId="171" fontId="33" fillId="65" borderId="17" applyNumberFormat="0" applyBorder="0" applyAlignment="0" applyProtection="0">
      <alignment horizontal="right" vertical="center" indent="1"/>
    </xf>
    <xf numFmtId="171" fontId="33" fillId="66" borderId="17" applyNumberFormat="0" applyBorder="0" applyAlignment="0" applyProtection="0">
      <alignment horizontal="right" vertical="center" indent="1"/>
    </xf>
    <xf numFmtId="171" fontId="33" fillId="67" borderId="17" applyNumberFormat="0" applyBorder="0" applyAlignment="0" applyProtection="0">
      <alignment horizontal="right" vertical="center" indent="1"/>
    </xf>
    <xf numFmtId="171" fontId="34" fillId="68" borderId="17" applyNumberFormat="0" applyBorder="0" applyAlignment="0" applyProtection="0">
      <alignment horizontal="right" vertical="center" indent="1"/>
    </xf>
    <xf numFmtId="171" fontId="34" fillId="69" borderId="17" applyNumberFormat="0" applyBorder="0" applyAlignment="0" applyProtection="0">
      <alignment horizontal="right" vertical="center" indent="1"/>
    </xf>
    <xf numFmtId="171" fontId="34" fillId="70" borderId="17" applyNumberFormat="0" applyBorder="0" applyAlignment="0" applyProtection="0">
      <alignment horizontal="right" vertical="center" indent="1"/>
    </xf>
    <xf numFmtId="0" fontId="29" fillId="71" borderId="13" applyNumberFormat="0" applyAlignment="0" applyProtection="0">
      <alignment horizontal="left" vertical="center" indent="1"/>
    </xf>
    <xf numFmtId="0" fontId="29" fillId="72" borderId="13" applyNumberFormat="0" applyAlignment="0" applyProtection="0">
      <alignment horizontal="left" vertical="center" indent="1"/>
    </xf>
    <xf numFmtId="0" fontId="29" fillId="73" borderId="13" applyNumberFormat="0" applyAlignment="0" applyProtection="0">
      <alignment horizontal="left" vertical="center" indent="1"/>
    </xf>
    <xf numFmtId="0" fontId="29" fillId="74" borderId="13" applyNumberFormat="0" applyAlignment="0" applyProtection="0">
      <alignment horizontal="left" vertical="center" indent="1"/>
    </xf>
    <xf numFmtId="0" fontId="29" fillId="75" borderId="15" applyNumberFormat="0" applyAlignment="0" applyProtection="0">
      <alignment horizontal="left" vertical="center" indent="1"/>
    </xf>
    <xf numFmtId="171" fontId="27" fillId="74" borderId="14" applyNumberFormat="0" applyBorder="0" applyProtection="0">
      <alignment horizontal="right" vertical="center"/>
    </xf>
    <xf numFmtId="171" fontId="28" fillId="74" borderId="15" applyNumberFormat="0" applyBorder="0" applyProtection="0">
      <alignment horizontal="right" vertical="center"/>
    </xf>
    <xf numFmtId="171" fontId="27" fillId="76" borderId="13" applyNumberFormat="0" applyAlignment="0" applyProtection="0">
      <alignment horizontal="left" vertical="center" indent="1"/>
    </xf>
    <xf numFmtId="0" fontId="28" fillId="60" borderId="15" applyNumberFormat="0" applyAlignment="0" applyProtection="0">
      <alignment horizontal="left" vertical="center" indent="1"/>
    </xf>
    <xf numFmtId="0" fontId="29" fillId="75" borderId="15" applyNumberFormat="0" applyAlignment="0" applyProtection="0">
      <alignment horizontal="left" vertical="center" indent="1"/>
    </xf>
    <xf numFmtId="171" fontId="28" fillId="75" borderId="15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36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right"/>
    </xf>
    <xf numFmtId="0" fontId="0" fillId="2" borderId="0" xfId="0" applyFill="1"/>
    <xf numFmtId="0" fontId="39" fillId="2" borderId="19" xfId="0" applyFont="1" applyFill="1" applyBorder="1"/>
    <xf numFmtId="0" fontId="40" fillId="0" borderId="19" xfId="1931" applyFont="1" applyBorder="1"/>
    <xf numFmtId="0" fontId="40" fillId="0" borderId="19" xfId="1931" applyFont="1" applyBorder="1" applyAlignment="1">
      <alignment vertical="top"/>
    </xf>
    <xf numFmtId="0" fontId="42" fillId="0" borderId="19" xfId="1461" applyFont="1" applyBorder="1"/>
    <xf numFmtId="0" fontId="38" fillId="2" borderId="0" xfId="0" applyFont="1" applyFill="1" applyAlignment="1">
      <alignment horizontal="center" vertical="center"/>
    </xf>
    <xf numFmtId="0" fontId="37" fillId="78" borderId="20" xfId="1931" applyFont="1" applyFill="1" applyBorder="1" applyAlignment="1">
      <alignment horizontal="center" vertical="center" wrapText="1"/>
    </xf>
    <xf numFmtId="0" fontId="43" fillId="2" borderId="0" xfId="0" applyFont="1" applyFill="1"/>
    <xf numFmtId="0" fontId="44" fillId="0" borderId="0" xfId="1461" applyFont="1" applyAlignment="1">
      <alignment vertical="center"/>
    </xf>
    <xf numFmtId="0" fontId="44" fillId="2" borderId="0" xfId="1461" applyFont="1" applyFill="1" applyAlignment="1">
      <alignment vertical="center"/>
    </xf>
    <xf numFmtId="0" fontId="45" fillId="2" borderId="0" xfId="0" applyFont="1" applyFill="1" applyAlignment="1">
      <alignment vertical="top"/>
    </xf>
    <xf numFmtId="0" fontId="45" fillId="2" borderId="0" xfId="0" applyFont="1" applyFill="1" applyAlignment="1">
      <alignment horizontal="left" vertical="top"/>
    </xf>
    <xf numFmtId="0" fontId="0" fillId="2" borderId="0" xfId="0" applyFill="1" applyAlignment="1">
      <alignment vertical="top"/>
    </xf>
    <xf numFmtId="0" fontId="41" fillId="2" borderId="0" xfId="0" applyFont="1" applyFill="1" applyAlignment="1">
      <alignment vertical="top"/>
    </xf>
    <xf numFmtId="0" fontId="0" fillId="77" borderId="0" xfId="0" applyFill="1" applyAlignment="1">
      <alignment vertical="top"/>
    </xf>
    <xf numFmtId="0" fontId="37" fillId="78" borderId="19" xfId="1931" applyFont="1" applyFill="1" applyBorder="1" applyAlignment="1">
      <alignment horizontal="center" vertical="center" wrapText="1"/>
    </xf>
    <xf numFmtId="0" fontId="37" fillId="78" borderId="19" xfId="1931" applyFont="1" applyFill="1" applyBorder="1" applyAlignment="1">
      <alignment horizontal="center" vertical="center"/>
    </xf>
    <xf numFmtId="0" fontId="40" fillId="79" borderId="19" xfId="1931" quotePrefix="1" applyFont="1" applyFill="1" applyBorder="1" applyAlignment="1">
      <alignment horizontal="center" vertical="top"/>
    </xf>
    <xf numFmtId="0" fontId="40" fillId="79" borderId="19" xfId="1931" quotePrefix="1" applyFont="1" applyFill="1" applyBorder="1" applyAlignment="1">
      <alignment horizontal="center"/>
    </xf>
    <xf numFmtId="0" fontId="39" fillId="79" borderId="19" xfId="0" applyFont="1" applyFill="1" applyBorder="1" applyAlignment="1">
      <alignment horizontal="center"/>
    </xf>
    <xf numFmtId="0" fontId="39" fillId="2" borderId="19" xfId="0" applyFont="1" applyFill="1" applyBorder="1" applyAlignment="1">
      <alignment vertical="top"/>
    </xf>
    <xf numFmtId="0" fontId="39" fillId="2" borderId="19" xfId="0" applyFont="1" applyFill="1" applyBorder="1" applyAlignment="1">
      <alignment horizontal="left" vertical="top"/>
    </xf>
    <xf numFmtId="0" fontId="39" fillId="79" borderId="19" xfId="0" applyFont="1" applyFill="1" applyBorder="1" applyAlignment="1">
      <alignment vertical="top"/>
    </xf>
    <xf numFmtId="0" fontId="40" fillId="2" borderId="0" xfId="0" applyFont="1" applyFill="1"/>
    <xf numFmtId="0" fontId="40" fillId="2" borderId="19" xfId="0" applyFont="1" applyFill="1" applyBorder="1" applyAlignment="1">
      <alignment horizontal="center"/>
    </xf>
    <xf numFmtId="0" fontId="40" fillId="2" borderId="19" xfId="0" applyFont="1" applyFill="1" applyBorder="1"/>
    <xf numFmtId="167" fontId="40" fillId="2" borderId="19" xfId="0" applyNumberFormat="1" applyFont="1" applyFill="1" applyBorder="1" applyAlignment="1">
      <alignment horizontal="center"/>
    </xf>
    <xf numFmtId="0" fontId="40" fillId="2" borderId="19" xfId="0" applyFont="1" applyFill="1" applyBorder="1" applyAlignment="1">
      <alignment horizontal="left" vertical="center"/>
    </xf>
    <xf numFmtId="172" fontId="40" fillId="2" borderId="19" xfId="126" applyNumberFormat="1" applyFont="1" applyFill="1" applyBorder="1"/>
    <xf numFmtId="0" fontId="40" fillId="0" borderId="19" xfId="0" applyFont="1" applyBorder="1" applyAlignment="1">
      <alignment horizontal="left"/>
    </xf>
    <xf numFmtId="0" fontId="40" fillId="0" borderId="19" xfId="0" applyFont="1" applyBorder="1" applyAlignment="1">
      <alignment horizontal="left" vertical="center"/>
    </xf>
    <xf numFmtId="0" fontId="40" fillId="0" borderId="19" xfId="0" applyFont="1" applyBorder="1" applyAlignment="1">
      <alignment vertical="center"/>
    </xf>
    <xf numFmtId="0" fontId="40" fillId="0" borderId="19" xfId="0" applyFont="1" applyBorder="1" applyAlignment="1">
      <alignment horizontal="center" vertical="center"/>
    </xf>
    <xf numFmtId="167" fontId="40" fillId="2" borderId="19" xfId="0" applyNumberFormat="1" applyFont="1" applyFill="1" applyBorder="1" applyAlignment="1">
      <alignment horizontal="right"/>
    </xf>
    <xf numFmtId="0" fontId="40" fillId="2" borderId="19" xfId="0" applyFont="1" applyFill="1" applyBorder="1" applyAlignment="1">
      <alignment horizontal="left"/>
    </xf>
    <xf numFmtId="168" fontId="40" fillId="2" borderId="19" xfId="1" applyNumberFormat="1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172" fontId="40" fillId="2" borderId="19" xfId="0" applyNumberFormat="1" applyFont="1" applyFill="1" applyBorder="1"/>
    <xf numFmtId="0" fontId="39" fillId="79" borderId="0" xfId="0" applyFont="1" applyFill="1" applyBorder="1" applyAlignment="1">
      <alignment horizontal="center"/>
    </xf>
    <xf numFmtId="0" fontId="39" fillId="2" borderId="0" xfId="0" applyFont="1" applyFill="1" applyBorder="1"/>
    <xf numFmtId="0" fontId="48" fillId="80" borderId="19" xfId="0" applyFont="1" applyFill="1" applyBorder="1" applyAlignment="1">
      <alignment horizontal="center" vertical="center"/>
    </xf>
    <xf numFmtId="172" fontId="40" fillId="0" borderId="19" xfId="126" applyNumberFormat="1" applyFont="1" applyFill="1" applyBorder="1"/>
    <xf numFmtId="0" fontId="49" fillId="0" borderId="19" xfId="0" applyFont="1" applyFill="1" applyBorder="1" applyAlignment="1">
      <alignment vertical="center"/>
    </xf>
    <xf numFmtId="0" fontId="48" fillId="0" borderId="19" xfId="0" applyFont="1" applyFill="1" applyBorder="1" applyAlignment="1">
      <alignment vertical="center"/>
    </xf>
    <xf numFmtId="0" fontId="48" fillId="79" borderId="19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vertical="center"/>
    </xf>
    <xf numFmtId="0" fontId="50" fillId="79" borderId="19" xfId="0" applyFont="1" applyFill="1" applyBorder="1" applyAlignment="1">
      <alignment horizontal="center" vertical="center"/>
    </xf>
    <xf numFmtId="167" fontId="37" fillId="81" borderId="20" xfId="0" applyNumberFormat="1" applyFont="1" applyFill="1" applyBorder="1" applyAlignment="1">
      <alignment horizontal="center" vertical="center" wrapText="1"/>
    </xf>
    <xf numFmtId="0" fontId="37" fillId="81" borderId="20" xfId="0" applyFont="1" applyFill="1" applyBorder="1" applyAlignment="1">
      <alignment horizontal="center" vertical="center" wrapText="1"/>
    </xf>
    <xf numFmtId="0" fontId="37" fillId="81" borderId="20" xfId="0" applyFont="1" applyFill="1" applyBorder="1" applyAlignment="1">
      <alignment horizontal="left" vertical="center" wrapText="1"/>
    </xf>
    <xf numFmtId="14" fontId="37" fillId="81" borderId="20" xfId="0" applyNumberFormat="1" applyFont="1" applyFill="1" applyBorder="1" applyAlignment="1">
      <alignment horizontal="center" vertical="center" wrapText="1"/>
    </xf>
    <xf numFmtId="9" fontId="37" fillId="81" borderId="20" xfId="1" applyFont="1" applyFill="1" applyBorder="1" applyAlignment="1">
      <alignment horizontal="center" vertical="center" wrapText="1"/>
    </xf>
    <xf numFmtId="0" fontId="40" fillId="82" borderId="19" xfId="0" applyFont="1" applyFill="1" applyBorder="1" applyAlignment="1">
      <alignment horizontal="center"/>
    </xf>
    <xf numFmtId="0" fontId="40" fillId="82" borderId="19" xfId="0" applyFont="1" applyFill="1" applyBorder="1"/>
    <xf numFmtId="0" fontId="40" fillId="82" borderId="19" xfId="0" applyFont="1" applyFill="1" applyBorder="1" applyAlignment="1">
      <alignment horizontal="center" vertical="center"/>
    </xf>
    <xf numFmtId="172" fontId="2" fillId="0" borderId="0" xfId="0" applyNumberFormat="1" applyFont="1"/>
    <xf numFmtId="0" fontId="2" fillId="0" borderId="0" xfId="0" applyFont="1" applyAlignment="1">
      <alignment horizontal="left"/>
    </xf>
    <xf numFmtId="0" fontId="40" fillId="0" borderId="19" xfId="0" applyFont="1" applyFill="1" applyBorder="1"/>
    <xf numFmtId="0" fontId="40" fillId="0" borderId="19" xfId="0" applyFont="1" applyFill="1" applyBorder="1" applyAlignment="1">
      <alignment horizontal="left"/>
    </xf>
    <xf numFmtId="0" fontId="40" fillId="0" borderId="19" xfId="0" applyFont="1" applyFill="1" applyBorder="1" applyAlignment="1">
      <alignment horizontal="center" vertical="center"/>
    </xf>
    <xf numFmtId="0" fontId="40" fillId="0" borderId="19" xfId="0" applyFont="1" applyFill="1" applyBorder="1" applyAlignment="1"/>
    <xf numFmtId="0" fontId="2" fillId="2" borderId="0" xfId="0" applyFont="1" applyFill="1" applyAlignment="1">
      <alignment horizontal="center"/>
    </xf>
    <xf numFmtId="0" fontId="46" fillId="83" borderId="19" xfId="0" applyFont="1" applyFill="1" applyBorder="1" applyAlignment="1">
      <alignment horizontal="center"/>
    </xf>
    <xf numFmtId="0" fontId="0" fillId="0" borderId="0" xfId="0" applyFill="1"/>
    <xf numFmtId="0" fontId="40" fillId="82" borderId="21" xfId="0" applyFont="1" applyFill="1" applyBorder="1" applyAlignment="1">
      <alignment horizontal="center"/>
    </xf>
    <xf numFmtId="0" fontId="40" fillId="2" borderId="21" xfId="0" applyFont="1" applyFill="1" applyBorder="1"/>
    <xf numFmtId="0" fontId="46" fillId="83" borderId="21" xfId="0" applyFont="1" applyFill="1" applyBorder="1" applyAlignment="1">
      <alignment horizontal="center"/>
    </xf>
    <xf numFmtId="0" fontId="40" fillId="0" borderId="21" xfId="0" applyFont="1" applyFill="1" applyBorder="1"/>
    <xf numFmtId="0" fontId="0" fillId="0" borderId="0" xfId="0" applyBorder="1"/>
    <xf numFmtId="0" fontId="0" fillId="0" borderId="0" xfId="0" applyFill="1" applyBorder="1"/>
    <xf numFmtId="167" fontId="40" fillId="2" borderId="19" xfId="0" applyNumberFormat="1" applyFont="1" applyFill="1" applyBorder="1"/>
    <xf numFmtId="172" fontId="0" fillId="0" borderId="0" xfId="0" applyNumberFormat="1"/>
    <xf numFmtId="174" fontId="40" fillId="2" borderId="19" xfId="126" applyNumberFormat="1" applyFont="1" applyFill="1" applyBorder="1"/>
    <xf numFmtId="166" fontId="40" fillId="2" borderId="19" xfId="126" applyNumberFormat="1" applyFont="1" applyFill="1" applyBorder="1"/>
    <xf numFmtId="168" fontId="40" fillId="2" borderId="19" xfId="1" applyNumberFormat="1" applyFont="1" applyFill="1" applyBorder="1"/>
    <xf numFmtId="167" fontId="40" fillId="2" borderId="21" xfId="0" applyNumberFormat="1" applyFont="1" applyFill="1" applyBorder="1" applyAlignment="1">
      <alignment horizontal="right"/>
    </xf>
    <xf numFmtId="167" fontId="40" fillId="0" borderId="19" xfId="0" applyNumberFormat="1" applyFont="1" applyFill="1" applyBorder="1" applyAlignment="1">
      <alignment horizontal="right"/>
    </xf>
    <xf numFmtId="0" fontId="40" fillId="84" borderId="19" xfId="1931" quotePrefix="1" applyFont="1" applyFill="1" applyBorder="1" applyAlignment="1">
      <alignment horizontal="center" vertical="top"/>
    </xf>
    <xf numFmtId="0" fontId="40" fillId="84" borderId="19" xfId="1931" applyFont="1" applyFill="1" applyBorder="1"/>
    <xf numFmtId="166" fontId="40" fillId="0" borderId="19" xfId="126" applyNumberFormat="1" applyFont="1" applyFill="1" applyBorder="1"/>
    <xf numFmtId="174" fontId="40" fillId="0" borderId="19" xfId="126" applyNumberFormat="1" applyFont="1" applyFill="1" applyBorder="1"/>
    <xf numFmtId="14" fontId="0" fillId="77" borderId="0" xfId="0" applyNumberFormat="1" applyFill="1"/>
    <xf numFmtId="0" fontId="51" fillId="0" borderId="0" xfId="0" applyFont="1" applyAlignment="1">
      <alignment vertical="center"/>
    </xf>
    <xf numFmtId="0" fontId="40" fillId="82" borderId="19" xfId="0" applyFont="1" applyFill="1" applyBorder="1" applyAlignment="1">
      <alignment vertical="center"/>
    </xf>
    <xf numFmtId="0" fontId="40" fillId="2" borderId="22" xfId="0" applyFont="1" applyFill="1" applyBorder="1"/>
    <xf numFmtId="0" fontId="2" fillId="77" borderId="0" xfId="0" applyFont="1" applyFill="1"/>
    <xf numFmtId="14" fontId="2" fillId="0" borderId="0" xfId="0" applyNumberFormat="1" applyFont="1"/>
    <xf numFmtId="0" fontId="53" fillId="0" borderId="0" xfId="0" applyFont="1" applyAlignment="1">
      <alignment vertical="center"/>
    </xf>
    <xf numFmtId="9" fontId="2" fillId="0" borderId="0" xfId="1" applyFont="1" applyAlignment="1">
      <alignment horizontal="center"/>
    </xf>
    <xf numFmtId="176" fontId="2" fillId="0" borderId="0" xfId="1" applyNumberFormat="1" applyFont="1" applyAlignment="1">
      <alignment horizontal="center"/>
    </xf>
    <xf numFmtId="0" fontId="40" fillId="2" borderId="19" xfId="0" applyFont="1" applyFill="1" applyBorder="1"/>
    <xf numFmtId="0" fontId="40" fillId="2" borderId="19" xfId="0" applyFont="1" applyFill="1" applyBorder="1" applyAlignment="1">
      <alignment horizontal="left" vertical="center"/>
    </xf>
    <xf numFmtId="0" fontId="54" fillId="2" borderId="0" xfId="0" applyFont="1" applyFill="1" applyBorder="1" applyAlignment="1">
      <alignment horizontal="center"/>
    </xf>
    <xf numFmtId="0" fontId="54" fillId="2" borderId="0" xfId="0" applyFont="1" applyFill="1" applyBorder="1"/>
    <xf numFmtId="0" fontId="37" fillId="81" borderId="23" xfId="0" applyFont="1" applyFill="1" applyBorder="1" applyAlignment="1">
      <alignment horizontal="center" vertical="center" wrapText="1"/>
    </xf>
    <xf numFmtId="0" fontId="40" fillId="0" borderId="22" xfId="0" applyFont="1" applyBorder="1" applyAlignment="1">
      <alignment horizontal="left"/>
    </xf>
    <xf numFmtId="0" fontId="40" fillId="2" borderId="24" xfId="0" applyFont="1" applyFill="1" applyBorder="1"/>
    <xf numFmtId="167" fontId="37" fillId="2" borderId="0" xfId="0" applyNumberFormat="1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55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vertical="center"/>
    </xf>
    <xf numFmtId="167" fontId="55" fillId="2" borderId="0" xfId="0" applyNumberFormat="1" applyFont="1" applyFill="1" applyBorder="1" applyAlignment="1">
      <alignment horizontal="right"/>
    </xf>
    <xf numFmtId="0" fontId="55" fillId="2" borderId="0" xfId="0" applyFont="1" applyFill="1" applyBorder="1"/>
  </cellXfs>
  <cellStyles count="8482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Énfasis1 2" xfId="8"/>
    <cellStyle name="20% - Énfasis2 2" xfId="9"/>
    <cellStyle name="20% - Énfasis3 2" xfId="10"/>
    <cellStyle name="20% - Énfasis4 2" xfId="11"/>
    <cellStyle name="20% - Énfasis5 2" xfId="12"/>
    <cellStyle name="20% - Énfasis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Énfasis1 2" xfId="20"/>
    <cellStyle name="40% - Énfasis2 2" xfId="21"/>
    <cellStyle name="40% - Énfasis3 2" xfId="22"/>
    <cellStyle name="40% - Énfasis4 2" xfId="23"/>
    <cellStyle name="40% - Énfasis5 2" xfId="24"/>
    <cellStyle name="40% - Énfasis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Énfasis1 2" xfId="32"/>
    <cellStyle name="60% - Énfasis2 2" xfId="33"/>
    <cellStyle name="60% - Énfasis3 2" xfId="34"/>
    <cellStyle name="60% - Énfasis4 2" xfId="35"/>
    <cellStyle name="60% - Énfasis5 2" xfId="36"/>
    <cellStyle name="60% - Énfasis6 2" xfId="37"/>
    <cellStyle name="Accent1" xfId="38"/>
    <cellStyle name="Accent1 - 20%" xfId="39"/>
    <cellStyle name="Accent1 - 40%" xfId="40"/>
    <cellStyle name="Accent1 - 60%" xfId="41"/>
    <cellStyle name="Accent2" xfId="42"/>
    <cellStyle name="Accent2 - 20%" xfId="43"/>
    <cellStyle name="Accent2 - 40%" xfId="44"/>
    <cellStyle name="Accent2 - 60%" xfId="45"/>
    <cellStyle name="Accent3" xfId="46"/>
    <cellStyle name="Accent3 - 20%" xfId="47"/>
    <cellStyle name="Accent3 - 40%" xfId="48"/>
    <cellStyle name="Accent3 - 60%" xfId="49"/>
    <cellStyle name="Accent3_PPTO" xfId="50"/>
    <cellStyle name="Accent4" xfId="51"/>
    <cellStyle name="Accent4 - 20%" xfId="52"/>
    <cellStyle name="Accent4 - 40%" xfId="53"/>
    <cellStyle name="Accent4 - 60%" xfId="54"/>
    <cellStyle name="Accent4_PPTO" xfId="55"/>
    <cellStyle name="Accent5" xfId="56"/>
    <cellStyle name="Accent5 - 20%" xfId="57"/>
    <cellStyle name="Accent5 - 40%" xfId="58"/>
    <cellStyle name="Accent5 - 60%" xfId="59"/>
    <cellStyle name="Accent5_PPTO" xfId="60"/>
    <cellStyle name="Accent6" xfId="61"/>
    <cellStyle name="Accent6 - 20%" xfId="62"/>
    <cellStyle name="Accent6 - 40%" xfId="63"/>
    <cellStyle name="Accent6 - 60%" xfId="64"/>
    <cellStyle name="Accent6_PPTO" xfId="65"/>
    <cellStyle name="Bad" xfId="66"/>
    <cellStyle name="Buena 2" xfId="67"/>
    <cellStyle name="Buena 3" xfId="68"/>
    <cellStyle name="Calculation" xfId="69"/>
    <cellStyle name="Calculation 2" xfId="70"/>
    <cellStyle name="Calculation 3" xfId="71"/>
    <cellStyle name="Calculation 4" xfId="72"/>
    <cellStyle name="Calculation_Totales" xfId="73"/>
    <cellStyle name="Cálculo 2" xfId="74"/>
    <cellStyle name="Cálculo 2 2" xfId="75"/>
    <cellStyle name="Cálculo 3" xfId="76"/>
    <cellStyle name="Cálculo 4" xfId="77"/>
    <cellStyle name="Cálculo 5" xfId="78"/>
    <cellStyle name="Cálculo 6" xfId="79"/>
    <cellStyle name="Celda de comprobación 2" xfId="80"/>
    <cellStyle name="Celda de comprobación 3" xfId="81"/>
    <cellStyle name="Celda vinculada 2" xfId="82"/>
    <cellStyle name="Celda vinculada 3" xfId="83"/>
    <cellStyle name="Check Cell" xfId="84"/>
    <cellStyle name="Emphasis 1" xfId="85"/>
    <cellStyle name="Emphasis 2" xfId="86"/>
    <cellStyle name="Emphasis 3" xfId="87"/>
    <cellStyle name="Encabezado 4 2" xfId="88"/>
    <cellStyle name="Encabezado 4 3" xfId="89"/>
    <cellStyle name="Énfasis1 2" xfId="90"/>
    <cellStyle name="Énfasis1 3" xfId="91"/>
    <cellStyle name="Énfasis2 2" xfId="92"/>
    <cellStyle name="Énfasis2 3" xfId="93"/>
    <cellStyle name="Énfasis3 2" xfId="94"/>
    <cellStyle name="Énfasis3 3" xfId="95"/>
    <cellStyle name="Énfasis4 2" xfId="96"/>
    <cellStyle name="Énfasis4 3" xfId="97"/>
    <cellStyle name="Énfasis5 2" xfId="98"/>
    <cellStyle name="Énfasis5 3" xfId="99"/>
    <cellStyle name="Énfasis6 2" xfId="100"/>
    <cellStyle name="Énfasis6 3" xfId="101"/>
    <cellStyle name="Entrada 2" xfId="102"/>
    <cellStyle name="Entrada 2 2" xfId="103"/>
    <cellStyle name="Entrada 3" xfId="104"/>
    <cellStyle name="Entrada 4" xfId="105"/>
    <cellStyle name="Entrada 5" xfId="106"/>
    <cellStyle name="Entrada 6" xfId="107"/>
    <cellStyle name="Explanatory Text" xfId="108"/>
    <cellStyle name="Good" xfId="109"/>
    <cellStyle name="Heading 1" xfId="110"/>
    <cellStyle name="Heading 2" xfId="111"/>
    <cellStyle name="Heading 3" xfId="112"/>
    <cellStyle name="Heading 4" xfId="113"/>
    <cellStyle name="Incorrecto 2" xfId="114"/>
    <cellStyle name="Incorrecto 3" xfId="115"/>
    <cellStyle name="Input" xfId="116"/>
    <cellStyle name="Input 2" xfId="117"/>
    <cellStyle name="Input 3" xfId="118"/>
    <cellStyle name="Input 4" xfId="119"/>
    <cellStyle name="Input_Totales" xfId="120"/>
    <cellStyle name="Linked Cell" xfId="121"/>
    <cellStyle name="Millares [0] 2" xfId="8481"/>
    <cellStyle name="Millares 10" xfId="122"/>
    <cellStyle name="Millares 10 2" xfId="4814"/>
    <cellStyle name="Millares 10 2 2" xfId="5771"/>
    <cellStyle name="Millares 10 2 2 2" xfId="7686"/>
    <cellStyle name="Millares 10 2 3" xfId="6729"/>
    <cellStyle name="Millares 11" xfId="123"/>
    <cellStyle name="Millares 11 2" xfId="4815"/>
    <cellStyle name="Millares 11 2 2" xfId="5772"/>
    <cellStyle name="Millares 11 2 2 2" xfId="7687"/>
    <cellStyle name="Millares 11 2 3" xfId="6730"/>
    <cellStyle name="Millares 12" xfId="124"/>
    <cellStyle name="Millares 12 2" xfId="4816"/>
    <cellStyle name="Millares 12 2 2" xfId="5773"/>
    <cellStyle name="Millares 12 2 2 2" xfId="7688"/>
    <cellStyle name="Millares 12 2 3" xfId="6731"/>
    <cellStyle name="Millares 13" xfId="125"/>
    <cellStyle name="Millares 13 2" xfId="4817"/>
    <cellStyle name="Millares 13 2 2" xfId="5774"/>
    <cellStyle name="Millares 13 2 2 2" xfId="7689"/>
    <cellStyle name="Millares 13 2 3" xfId="6732"/>
    <cellStyle name="Millares 14" xfId="126"/>
    <cellStyle name="Millares 14 2" xfId="4818"/>
    <cellStyle name="Millares 14 2 2" xfId="5775"/>
    <cellStyle name="Millares 14 2 2 2" xfId="7690"/>
    <cellStyle name="Millares 14 2 3" xfId="6733"/>
    <cellStyle name="Millares 14 3" xfId="5609"/>
    <cellStyle name="Millares 14 3 2" xfId="7524"/>
    <cellStyle name="Millares 14 4" xfId="6567"/>
    <cellStyle name="Millares 2" xfId="127"/>
    <cellStyle name="Millares 2 10" xfId="128"/>
    <cellStyle name="Millares 2 11" xfId="4819"/>
    <cellStyle name="Millares 2 11 2" xfId="5776"/>
    <cellStyle name="Millares 2 11 2 2" xfId="7691"/>
    <cellStyle name="Millares 2 11 3" xfId="6734"/>
    <cellStyle name="Millares 2 2" xfId="129"/>
    <cellStyle name="Millares 2 2 2" xfId="130"/>
    <cellStyle name="Millares 2 2 2 2" xfId="131"/>
    <cellStyle name="Millares 2 2 2 2 2" xfId="132"/>
    <cellStyle name="Millares 2 2 2 2 2 2" xfId="133"/>
    <cellStyle name="Millares 2 2 2 2 2 2 2" xfId="134"/>
    <cellStyle name="Millares 2 2 2 2 2 2 2 2" xfId="135"/>
    <cellStyle name="Millares 2 2 2 2 2 2 2 2 2" xfId="136"/>
    <cellStyle name="Millares 2 2 2 2 2 2 2 2 2 2" xfId="4827"/>
    <cellStyle name="Millares 2 2 2 2 2 2 2 2 2 2 2" xfId="5784"/>
    <cellStyle name="Millares 2 2 2 2 2 2 2 2 2 2 2 2" xfId="7699"/>
    <cellStyle name="Millares 2 2 2 2 2 2 2 2 2 2 3" xfId="6742"/>
    <cellStyle name="Millares 2 2 2 2 2 2 2 2 3" xfId="4826"/>
    <cellStyle name="Millares 2 2 2 2 2 2 2 2 3 2" xfId="5783"/>
    <cellStyle name="Millares 2 2 2 2 2 2 2 2 3 2 2" xfId="7698"/>
    <cellStyle name="Millares 2 2 2 2 2 2 2 2 3 3" xfId="6741"/>
    <cellStyle name="Millares 2 2 2 2 2 2 2 3" xfId="137"/>
    <cellStyle name="Millares 2 2 2 2 2 2 2 3 2" xfId="4828"/>
    <cellStyle name="Millares 2 2 2 2 2 2 2 3 2 2" xfId="5785"/>
    <cellStyle name="Millares 2 2 2 2 2 2 2 3 2 2 2" xfId="7700"/>
    <cellStyle name="Millares 2 2 2 2 2 2 2 3 2 3" xfId="6743"/>
    <cellStyle name="Millares 2 2 2 2 2 2 2 4" xfId="4825"/>
    <cellStyle name="Millares 2 2 2 2 2 2 2 4 2" xfId="5782"/>
    <cellStyle name="Millares 2 2 2 2 2 2 2 4 2 2" xfId="7697"/>
    <cellStyle name="Millares 2 2 2 2 2 2 2 4 3" xfId="6740"/>
    <cellStyle name="Millares 2 2 2 2 2 2 3" xfId="138"/>
    <cellStyle name="Millares 2 2 2 2 2 2 3 2" xfId="139"/>
    <cellStyle name="Millares 2 2 2 2 2 2 3 2 2" xfId="4830"/>
    <cellStyle name="Millares 2 2 2 2 2 2 3 2 2 2" xfId="5787"/>
    <cellStyle name="Millares 2 2 2 2 2 2 3 2 2 2 2" xfId="7702"/>
    <cellStyle name="Millares 2 2 2 2 2 2 3 2 2 3" xfId="6745"/>
    <cellStyle name="Millares 2 2 2 2 2 2 3 3" xfId="4829"/>
    <cellStyle name="Millares 2 2 2 2 2 2 3 3 2" xfId="5786"/>
    <cellStyle name="Millares 2 2 2 2 2 2 3 3 2 2" xfId="7701"/>
    <cellStyle name="Millares 2 2 2 2 2 2 3 3 3" xfId="6744"/>
    <cellStyle name="Millares 2 2 2 2 2 2 4" xfId="140"/>
    <cellStyle name="Millares 2 2 2 2 2 2 4 2" xfId="4831"/>
    <cellStyle name="Millares 2 2 2 2 2 2 4 2 2" xfId="5788"/>
    <cellStyle name="Millares 2 2 2 2 2 2 4 2 2 2" xfId="7703"/>
    <cellStyle name="Millares 2 2 2 2 2 2 4 2 3" xfId="6746"/>
    <cellStyle name="Millares 2 2 2 2 2 2 5" xfId="4824"/>
    <cellStyle name="Millares 2 2 2 2 2 2 5 2" xfId="5781"/>
    <cellStyle name="Millares 2 2 2 2 2 2 5 2 2" xfId="7696"/>
    <cellStyle name="Millares 2 2 2 2 2 2 5 3" xfId="6739"/>
    <cellStyle name="Millares 2 2 2 2 2 3" xfId="141"/>
    <cellStyle name="Millares 2 2 2 2 2 3 2" xfId="142"/>
    <cellStyle name="Millares 2 2 2 2 2 3 2 2" xfId="143"/>
    <cellStyle name="Millares 2 2 2 2 2 3 2 2 2" xfId="4834"/>
    <cellStyle name="Millares 2 2 2 2 2 3 2 2 2 2" xfId="5791"/>
    <cellStyle name="Millares 2 2 2 2 2 3 2 2 2 2 2" xfId="7706"/>
    <cellStyle name="Millares 2 2 2 2 2 3 2 2 2 3" xfId="6749"/>
    <cellStyle name="Millares 2 2 2 2 2 3 2 3" xfId="4833"/>
    <cellStyle name="Millares 2 2 2 2 2 3 2 3 2" xfId="5790"/>
    <cellStyle name="Millares 2 2 2 2 2 3 2 3 2 2" xfId="7705"/>
    <cellStyle name="Millares 2 2 2 2 2 3 2 3 3" xfId="6748"/>
    <cellStyle name="Millares 2 2 2 2 2 3 3" xfId="144"/>
    <cellStyle name="Millares 2 2 2 2 2 3 3 2" xfId="4835"/>
    <cellStyle name="Millares 2 2 2 2 2 3 3 2 2" xfId="5792"/>
    <cellStyle name="Millares 2 2 2 2 2 3 3 2 2 2" xfId="7707"/>
    <cellStyle name="Millares 2 2 2 2 2 3 3 2 3" xfId="6750"/>
    <cellStyle name="Millares 2 2 2 2 2 3 4" xfId="4832"/>
    <cellStyle name="Millares 2 2 2 2 2 3 4 2" xfId="5789"/>
    <cellStyle name="Millares 2 2 2 2 2 3 4 2 2" xfId="7704"/>
    <cellStyle name="Millares 2 2 2 2 2 3 4 3" xfId="6747"/>
    <cellStyle name="Millares 2 2 2 2 2 4" xfId="145"/>
    <cellStyle name="Millares 2 2 2 2 2 4 2" xfId="146"/>
    <cellStyle name="Millares 2 2 2 2 2 4 2 2" xfId="4837"/>
    <cellStyle name="Millares 2 2 2 2 2 4 2 2 2" xfId="5794"/>
    <cellStyle name="Millares 2 2 2 2 2 4 2 2 2 2" xfId="7709"/>
    <cellStyle name="Millares 2 2 2 2 2 4 2 2 3" xfId="6752"/>
    <cellStyle name="Millares 2 2 2 2 2 4 3" xfId="4836"/>
    <cellStyle name="Millares 2 2 2 2 2 4 3 2" xfId="5793"/>
    <cellStyle name="Millares 2 2 2 2 2 4 3 2 2" xfId="7708"/>
    <cellStyle name="Millares 2 2 2 2 2 4 3 3" xfId="6751"/>
    <cellStyle name="Millares 2 2 2 2 2 5" xfId="147"/>
    <cellStyle name="Millares 2 2 2 2 2 5 2" xfId="4838"/>
    <cellStyle name="Millares 2 2 2 2 2 5 2 2" xfId="5795"/>
    <cellStyle name="Millares 2 2 2 2 2 5 2 2 2" xfId="7710"/>
    <cellStyle name="Millares 2 2 2 2 2 5 2 3" xfId="6753"/>
    <cellStyle name="Millares 2 2 2 2 2 6" xfId="4823"/>
    <cellStyle name="Millares 2 2 2 2 2 6 2" xfId="5780"/>
    <cellStyle name="Millares 2 2 2 2 2 6 2 2" xfId="7695"/>
    <cellStyle name="Millares 2 2 2 2 2 6 3" xfId="6738"/>
    <cellStyle name="Millares 2 2 2 2 3" xfId="148"/>
    <cellStyle name="Millares 2 2 2 2 3 2" xfId="149"/>
    <cellStyle name="Millares 2 2 2 2 3 2 2" xfId="150"/>
    <cellStyle name="Millares 2 2 2 2 3 2 2 2" xfId="151"/>
    <cellStyle name="Millares 2 2 2 2 3 2 2 2 2" xfId="4842"/>
    <cellStyle name="Millares 2 2 2 2 3 2 2 2 2 2" xfId="5799"/>
    <cellStyle name="Millares 2 2 2 2 3 2 2 2 2 2 2" xfId="7714"/>
    <cellStyle name="Millares 2 2 2 2 3 2 2 2 2 3" xfId="6757"/>
    <cellStyle name="Millares 2 2 2 2 3 2 2 3" xfId="4841"/>
    <cellStyle name="Millares 2 2 2 2 3 2 2 3 2" xfId="5798"/>
    <cellStyle name="Millares 2 2 2 2 3 2 2 3 2 2" xfId="7713"/>
    <cellStyle name="Millares 2 2 2 2 3 2 2 3 3" xfId="6756"/>
    <cellStyle name="Millares 2 2 2 2 3 2 3" xfId="152"/>
    <cellStyle name="Millares 2 2 2 2 3 2 3 2" xfId="4843"/>
    <cellStyle name="Millares 2 2 2 2 3 2 3 2 2" xfId="5800"/>
    <cellStyle name="Millares 2 2 2 2 3 2 3 2 2 2" xfId="7715"/>
    <cellStyle name="Millares 2 2 2 2 3 2 3 2 3" xfId="6758"/>
    <cellStyle name="Millares 2 2 2 2 3 2 4" xfId="4840"/>
    <cellStyle name="Millares 2 2 2 2 3 2 4 2" xfId="5797"/>
    <cellStyle name="Millares 2 2 2 2 3 2 4 2 2" xfId="7712"/>
    <cellStyle name="Millares 2 2 2 2 3 2 4 3" xfId="6755"/>
    <cellStyle name="Millares 2 2 2 2 3 3" xfId="153"/>
    <cellStyle name="Millares 2 2 2 2 3 3 2" xfId="154"/>
    <cellStyle name="Millares 2 2 2 2 3 3 2 2" xfId="4845"/>
    <cellStyle name="Millares 2 2 2 2 3 3 2 2 2" xfId="5802"/>
    <cellStyle name="Millares 2 2 2 2 3 3 2 2 2 2" xfId="7717"/>
    <cellStyle name="Millares 2 2 2 2 3 3 2 2 3" xfId="6760"/>
    <cellStyle name="Millares 2 2 2 2 3 3 3" xfId="4844"/>
    <cellStyle name="Millares 2 2 2 2 3 3 3 2" xfId="5801"/>
    <cellStyle name="Millares 2 2 2 2 3 3 3 2 2" xfId="7716"/>
    <cellStyle name="Millares 2 2 2 2 3 3 3 3" xfId="6759"/>
    <cellStyle name="Millares 2 2 2 2 3 4" xfId="155"/>
    <cellStyle name="Millares 2 2 2 2 3 4 2" xfId="4846"/>
    <cellStyle name="Millares 2 2 2 2 3 4 2 2" xfId="5803"/>
    <cellStyle name="Millares 2 2 2 2 3 4 2 2 2" xfId="7718"/>
    <cellStyle name="Millares 2 2 2 2 3 4 2 3" xfId="6761"/>
    <cellStyle name="Millares 2 2 2 2 3 5" xfId="4839"/>
    <cellStyle name="Millares 2 2 2 2 3 5 2" xfId="5796"/>
    <cellStyle name="Millares 2 2 2 2 3 5 2 2" xfId="7711"/>
    <cellStyle name="Millares 2 2 2 2 3 5 3" xfId="6754"/>
    <cellStyle name="Millares 2 2 2 2 4" xfId="156"/>
    <cellStyle name="Millares 2 2 2 2 4 2" xfId="157"/>
    <cellStyle name="Millares 2 2 2 2 4 2 2" xfId="158"/>
    <cellStyle name="Millares 2 2 2 2 4 2 2 2" xfId="4849"/>
    <cellStyle name="Millares 2 2 2 2 4 2 2 2 2" xfId="5806"/>
    <cellStyle name="Millares 2 2 2 2 4 2 2 2 2 2" xfId="7721"/>
    <cellStyle name="Millares 2 2 2 2 4 2 2 2 3" xfId="6764"/>
    <cellStyle name="Millares 2 2 2 2 4 2 3" xfId="4848"/>
    <cellStyle name="Millares 2 2 2 2 4 2 3 2" xfId="5805"/>
    <cellStyle name="Millares 2 2 2 2 4 2 3 2 2" xfId="7720"/>
    <cellStyle name="Millares 2 2 2 2 4 2 3 3" xfId="6763"/>
    <cellStyle name="Millares 2 2 2 2 4 3" xfId="159"/>
    <cellStyle name="Millares 2 2 2 2 4 3 2" xfId="4850"/>
    <cellStyle name="Millares 2 2 2 2 4 3 2 2" xfId="5807"/>
    <cellStyle name="Millares 2 2 2 2 4 3 2 2 2" xfId="7722"/>
    <cellStyle name="Millares 2 2 2 2 4 3 2 3" xfId="6765"/>
    <cellStyle name="Millares 2 2 2 2 4 4" xfId="4847"/>
    <cellStyle name="Millares 2 2 2 2 4 4 2" xfId="5804"/>
    <cellStyle name="Millares 2 2 2 2 4 4 2 2" xfId="7719"/>
    <cellStyle name="Millares 2 2 2 2 4 4 3" xfId="6762"/>
    <cellStyle name="Millares 2 2 2 2 5" xfId="160"/>
    <cellStyle name="Millares 2 2 2 2 5 2" xfId="161"/>
    <cellStyle name="Millares 2 2 2 2 5 2 2" xfId="4852"/>
    <cellStyle name="Millares 2 2 2 2 5 2 2 2" xfId="5809"/>
    <cellStyle name="Millares 2 2 2 2 5 2 2 2 2" xfId="7724"/>
    <cellStyle name="Millares 2 2 2 2 5 2 2 3" xfId="6767"/>
    <cellStyle name="Millares 2 2 2 2 5 3" xfId="4851"/>
    <cellStyle name="Millares 2 2 2 2 5 3 2" xfId="5808"/>
    <cellStyle name="Millares 2 2 2 2 5 3 2 2" xfId="7723"/>
    <cellStyle name="Millares 2 2 2 2 5 3 3" xfId="6766"/>
    <cellStyle name="Millares 2 2 2 2 6" xfId="162"/>
    <cellStyle name="Millares 2 2 2 2 6 2" xfId="4853"/>
    <cellStyle name="Millares 2 2 2 2 6 2 2" xfId="5810"/>
    <cellStyle name="Millares 2 2 2 2 6 2 2 2" xfId="7725"/>
    <cellStyle name="Millares 2 2 2 2 6 2 3" xfId="6768"/>
    <cellStyle name="Millares 2 2 2 2 7" xfId="4822"/>
    <cellStyle name="Millares 2 2 2 2 7 2" xfId="5779"/>
    <cellStyle name="Millares 2 2 2 2 7 2 2" xfId="7694"/>
    <cellStyle name="Millares 2 2 2 2 7 3" xfId="6737"/>
    <cellStyle name="Millares 2 2 2 3" xfId="163"/>
    <cellStyle name="Millares 2 2 2 3 2" xfId="164"/>
    <cellStyle name="Millares 2 2 2 3 2 2" xfId="165"/>
    <cellStyle name="Millares 2 2 2 3 2 2 2" xfId="166"/>
    <cellStyle name="Millares 2 2 2 3 2 2 2 2" xfId="167"/>
    <cellStyle name="Millares 2 2 2 3 2 2 2 2 2" xfId="4858"/>
    <cellStyle name="Millares 2 2 2 3 2 2 2 2 2 2" xfId="5815"/>
    <cellStyle name="Millares 2 2 2 3 2 2 2 2 2 2 2" xfId="7730"/>
    <cellStyle name="Millares 2 2 2 3 2 2 2 2 2 3" xfId="6773"/>
    <cellStyle name="Millares 2 2 2 3 2 2 2 3" xfId="4857"/>
    <cellStyle name="Millares 2 2 2 3 2 2 2 3 2" xfId="5814"/>
    <cellStyle name="Millares 2 2 2 3 2 2 2 3 2 2" xfId="7729"/>
    <cellStyle name="Millares 2 2 2 3 2 2 2 3 3" xfId="6772"/>
    <cellStyle name="Millares 2 2 2 3 2 2 3" xfId="168"/>
    <cellStyle name="Millares 2 2 2 3 2 2 3 2" xfId="4859"/>
    <cellStyle name="Millares 2 2 2 3 2 2 3 2 2" xfId="5816"/>
    <cellStyle name="Millares 2 2 2 3 2 2 3 2 2 2" xfId="7731"/>
    <cellStyle name="Millares 2 2 2 3 2 2 3 2 3" xfId="6774"/>
    <cellStyle name="Millares 2 2 2 3 2 2 4" xfId="4856"/>
    <cellStyle name="Millares 2 2 2 3 2 2 4 2" xfId="5813"/>
    <cellStyle name="Millares 2 2 2 3 2 2 4 2 2" xfId="7728"/>
    <cellStyle name="Millares 2 2 2 3 2 2 4 3" xfId="6771"/>
    <cellStyle name="Millares 2 2 2 3 2 3" xfId="169"/>
    <cellStyle name="Millares 2 2 2 3 2 3 2" xfId="170"/>
    <cellStyle name="Millares 2 2 2 3 2 3 2 2" xfId="4861"/>
    <cellStyle name="Millares 2 2 2 3 2 3 2 2 2" xfId="5818"/>
    <cellStyle name="Millares 2 2 2 3 2 3 2 2 2 2" xfId="7733"/>
    <cellStyle name="Millares 2 2 2 3 2 3 2 2 3" xfId="6776"/>
    <cellStyle name="Millares 2 2 2 3 2 3 3" xfId="4860"/>
    <cellStyle name="Millares 2 2 2 3 2 3 3 2" xfId="5817"/>
    <cellStyle name="Millares 2 2 2 3 2 3 3 2 2" xfId="7732"/>
    <cellStyle name="Millares 2 2 2 3 2 3 3 3" xfId="6775"/>
    <cellStyle name="Millares 2 2 2 3 2 4" xfId="171"/>
    <cellStyle name="Millares 2 2 2 3 2 4 2" xfId="4862"/>
    <cellStyle name="Millares 2 2 2 3 2 4 2 2" xfId="5819"/>
    <cellStyle name="Millares 2 2 2 3 2 4 2 2 2" xfId="7734"/>
    <cellStyle name="Millares 2 2 2 3 2 4 2 3" xfId="6777"/>
    <cellStyle name="Millares 2 2 2 3 2 5" xfId="4855"/>
    <cellStyle name="Millares 2 2 2 3 2 5 2" xfId="5812"/>
    <cellStyle name="Millares 2 2 2 3 2 5 2 2" xfId="7727"/>
    <cellStyle name="Millares 2 2 2 3 2 5 3" xfId="6770"/>
    <cellStyle name="Millares 2 2 2 3 3" xfId="172"/>
    <cellStyle name="Millares 2 2 2 3 3 2" xfId="173"/>
    <cellStyle name="Millares 2 2 2 3 3 2 2" xfId="174"/>
    <cellStyle name="Millares 2 2 2 3 3 2 2 2" xfId="4865"/>
    <cellStyle name="Millares 2 2 2 3 3 2 2 2 2" xfId="5822"/>
    <cellStyle name="Millares 2 2 2 3 3 2 2 2 2 2" xfId="7737"/>
    <cellStyle name="Millares 2 2 2 3 3 2 2 2 3" xfId="6780"/>
    <cellStyle name="Millares 2 2 2 3 3 2 3" xfId="4864"/>
    <cellStyle name="Millares 2 2 2 3 3 2 3 2" xfId="5821"/>
    <cellStyle name="Millares 2 2 2 3 3 2 3 2 2" xfId="7736"/>
    <cellStyle name="Millares 2 2 2 3 3 2 3 3" xfId="6779"/>
    <cellStyle name="Millares 2 2 2 3 3 3" xfId="175"/>
    <cellStyle name="Millares 2 2 2 3 3 3 2" xfId="4866"/>
    <cellStyle name="Millares 2 2 2 3 3 3 2 2" xfId="5823"/>
    <cellStyle name="Millares 2 2 2 3 3 3 2 2 2" xfId="7738"/>
    <cellStyle name="Millares 2 2 2 3 3 3 2 3" xfId="6781"/>
    <cellStyle name="Millares 2 2 2 3 3 4" xfId="4863"/>
    <cellStyle name="Millares 2 2 2 3 3 4 2" xfId="5820"/>
    <cellStyle name="Millares 2 2 2 3 3 4 2 2" xfId="7735"/>
    <cellStyle name="Millares 2 2 2 3 3 4 3" xfId="6778"/>
    <cellStyle name="Millares 2 2 2 3 4" xfId="176"/>
    <cellStyle name="Millares 2 2 2 3 4 2" xfId="177"/>
    <cellStyle name="Millares 2 2 2 3 4 2 2" xfId="4868"/>
    <cellStyle name="Millares 2 2 2 3 4 2 2 2" xfId="5825"/>
    <cellStyle name="Millares 2 2 2 3 4 2 2 2 2" xfId="7740"/>
    <cellStyle name="Millares 2 2 2 3 4 2 2 3" xfId="6783"/>
    <cellStyle name="Millares 2 2 2 3 4 3" xfId="4867"/>
    <cellStyle name="Millares 2 2 2 3 4 3 2" xfId="5824"/>
    <cellStyle name="Millares 2 2 2 3 4 3 2 2" xfId="7739"/>
    <cellStyle name="Millares 2 2 2 3 4 3 3" xfId="6782"/>
    <cellStyle name="Millares 2 2 2 3 5" xfId="178"/>
    <cellStyle name="Millares 2 2 2 3 5 2" xfId="4869"/>
    <cellStyle name="Millares 2 2 2 3 5 2 2" xfId="5826"/>
    <cellStyle name="Millares 2 2 2 3 5 2 2 2" xfId="7741"/>
    <cellStyle name="Millares 2 2 2 3 5 2 3" xfId="6784"/>
    <cellStyle name="Millares 2 2 2 3 6" xfId="4854"/>
    <cellStyle name="Millares 2 2 2 3 6 2" xfId="5811"/>
    <cellStyle name="Millares 2 2 2 3 6 2 2" xfId="7726"/>
    <cellStyle name="Millares 2 2 2 3 6 3" xfId="6769"/>
    <cellStyle name="Millares 2 2 2 4" xfId="179"/>
    <cellStyle name="Millares 2 2 2 4 2" xfId="180"/>
    <cellStyle name="Millares 2 2 2 4 2 2" xfId="181"/>
    <cellStyle name="Millares 2 2 2 4 2 2 2" xfId="182"/>
    <cellStyle name="Millares 2 2 2 4 2 2 2 2" xfId="4873"/>
    <cellStyle name="Millares 2 2 2 4 2 2 2 2 2" xfId="5830"/>
    <cellStyle name="Millares 2 2 2 4 2 2 2 2 2 2" xfId="7745"/>
    <cellStyle name="Millares 2 2 2 4 2 2 2 2 3" xfId="6788"/>
    <cellStyle name="Millares 2 2 2 4 2 2 3" xfId="4872"/>
    <cellStyle name="Millares 2 2 2 4 2 2 3 2" xfId="5829"/>
    <cellStyle name="Millares 2 2 2 4 2 2 3 2 2" xfId="7744"/>
    <cellStyle name="Millares 2 2 2 4 2 2 3 3" xfId="6787"/>
    <cellStyle name="Millares 2 2 2 4 2 3" xfId="183"/>
    <cellStyle name="Millares 2 2 2 4 2 3 2" xfId="4874"/>
    <cellStyle name="Millares 2 2 2 4 2 3 2 2" xfId="5831"/>
    <cellStyle name="Millares 2 2 2 4 2 3 2 2 2" xfId="7746"/>
    <cellStyle name="Millares 2 2 2 4 2 3 2 3" xfId="6789"/>
    <cellStyle name="Millares 2 2 2 4 2 4" xfId="4871"/>
    <cellStyle name="Millares 2 2 2 4 2 4 2" xfId="5828"/>
    <cellStyle name="Millares 2 2 2 4 2 4 2 2" xfId="7743"/>
    <cellStyle name="Millares 2 2 2 4 2 4 3" xfId="6786"/>
    <cellStyle name="Millares 2 2 2 4 3" xfId="184"/>
    <cellStyle name="Millares 2 2 2 4 3 2" xfId="185"/>
    <cellStyle name="Millares 2 2 2 4 3 2 2" xfId="4876"/>
    <cellStyle name="Millares 2 2 2 4 3 2 2 2" xfId="5833"/>
    <cellStyle name="Millares 2 2 2 4 3 2 2 2 2" xfId="7748"/>
    <cellStyle name="Millares 2 2 2 4 3 2 2 3" xfId="6791"/>
    <cellStyle name="Millares 2 2 2 4 3 3" xfId="4875"/>
    <cellStyle name="Millares 2 2 2 4 3 3 2" xfId="5832"/>
    <cellStyle name="Millares 2 2 2 4 3 3 2 2" xfId="7747"/>
    <cellStyle name="Millares 2 2 2 4 3 3 3" xfId="6790"/>
    <cellStyle name="Millares 2 2 2 4 4" xfId="186"/>
    <cellStyle name="Millares 2 2 2 4 4 2" xfId="4877"/>
    <cellStyle name="Millares 2 2 2 4 4 2 2" xfId="5834"/>
    <cellStyle name="Millares 2 2 2 4 4 2 2 2" xfId="7749"/>
    <cellStyle name="Millares 2 2 2 4 4 2 3" xfId="6792"/>
    <cellStyle name="Millares 2 2 2 4 5" xfId="4870"/>
    <cellStyle name="Millares 2 2 2 4 5 2" xfId="5827"/>
    <cellStyle name="Millares 2 2 2 4 5 2 2" xfId="7742"/>
    <cellStyle name="Millares 2 2 2 4 5 3" xfId="6785"/>
    <cellStyle name="Millares 2 2 2 5" xfId="187"/>
    <cellStyle name="Millares 2 2 2 5 2" xfId="188"/>
    <cellStyle name="Millares 2 2 2 5 2 2" xfId="189"/>
    <cellStyle name="Millares 2 2 2 5 2 2 2" xfId="4880"/>
    <cellStyle name="Millares 2 2 2 5 2 2 2 2" xfId="5837"/>
    <cellStyle name="Millares 2 2 2 5 2 2 2 2 2" xfId="7752"/>
    <cellStyle name="Millares 2 2 2 5 2 2 2 3" xfId="6795"/>
    <cellStyle name="Millares 2 2 2 5 2 3" xfId="4879"/>
    <cellStyle name="Millares 2 2 2 5 2 3 2" xfId="5836"/>
    <cellStyle name="Millares 2 2 2 5 2 3 2 2" xfId="7751"/>
    <cellStyle name="Millares 2 2 2 5 2 3 3" xfId="6794"/>
    <cellStyle name="Millares 2 2 2 5 3" xfId="190"/>
    <cellStyle name="Millares 2 2 2 5 3 2" xfId="4881"/>
    <cellStyle name="Millares 2 2 2 5 3 2 2" xfId="5838"/>
    <cellStyle name="Millares 2 2 2 5 3 2 2 2" xfId="7753"/>
    <cellStyle name="Millares 2 2 2 5 3 2 3" xfId="6796"/>
    <cellStyle name="Millares 2 2 2 5 4" xfId="4878"/>
    <cellStyle name="Millares 2 2 2 5 4 2" xfId="5835"/>
    <cellStyle name="Millares 2 2 2 5 4 2 2" xfId="7750"/>
    <cellStyle name="Millares 2 2 2 5 4 3" xfId="6793"/>
    <cellStyle name="Millares 2 2 2 6" xfId="191"/>
    <cellStyle name="Millares 2 2 2 6 2" xfId="192"/>
    <cellStyle name="Millares 2 2 2 6 2 2" xfId="4883"/>
    <cellStyle name="Millares 2 2 2 6 2 2 2" xfId="5840"/>
    <cellStyle name="Millares 2 2 2 6 2 2 2 2" xfId="7755"/>
    <cellStyle name="Millares 2 2 2 6 2 2 3" xfId="6798"/>
    <cellStyle name="Millares 2 2 2 6 3" xfId="4882"/>
    <cellStyle name="Millares 2 2 2 6 3 2" xfId="5839"/>
    <cellStyle name="Millares 2 2 2 6 3 2 2" xfId="7754"/>
    <cellStyle name="Millares 2 2 2 6 3 3" xfId="6797"/>
    <cellStyle name="Millares 2 2 2 7" xfId="193"/>
    <cellStyle name="Millares 2 2 2 7 2" xfId="4884"/>
    <cellStyle name="Millares 2 2 2 7 2 2" xfId="5841"/>
    <cellStyle name="Millares 2 2 2 7 2 2 2" xfId="7756"/>
    <cellStyle name="Millares 2 2 2 7 2 3" xfId="6799"/>
    <cellStyle name="Millares 2 2 2 8" xfId="4821"/>
    <cellStyle name="Millares 2 2 2 8 2" xfId="5778"/>
    <cellStyle name="Millares 2 2 2 8 2 2" xfId="7693"/>
    <cellStyle name="Millares 2 2 2 8 3" xfId="6736"/>
    <cellStyle name="Millares 2 2 3" xfId="194"/>
    <cellStyle name="Millares 2 2 3 2" xfId="195"/>
    <cellStyle name="Millares 2 2 3 2 2" xfId="196"/>
    <cellStyle name="Millares 2 2 3 2 2 2" xfId="197"/>
    <cellStyle name="Millares 2 2 3 2 2 2 2" xfId="198"/>
    <cellStyle name="Millares 2 2 3 2 2 2 2 2" xfId="199"/>
    <cellStyle name="Millares 2 2 3 2 2 2 2 2 2" xfId="4890"/>
    <cellStyle name="Millares 2 2 3 2 2 2 2 2 2 2" xfId="5847"/>
    <cellStyle name="Millares 2 2 3 2 2 2 2 2 2 2 2" xfId="7762"/>
    <cellStyle name="Millares 2 2 3 2 2 2 2 2 2 3" xfId="6805"/>
    <cellStyle name="Millares 2 2 3 2 2 2 2 3" xfId="4889"/>
    <cellStyle name="Millares 2 2 3 2 2 2 2 3 2" xfId="5846"/>
    <cellStyle name="Millares 2 2 3 2 2 2 2 3 2 2" xfId="7761"/>
    <cellStyle name="Millares 2 2 3 2 2 2 2 3 3" xfId="6804"/>
    <cellStyle name="Millares 2 2 3 2 2 2 3" xfId="200"/>
    <cellStyle name="Millares 2 2 3 2 2 2 3 2" xfId="4891"/>
    <cellStyle name="Millares 2 2 3 2 2 2 3 2 2" xfId="5848"/>
    <cellStyle name="Millares 2 2 3 2 2 2 3 2 2 2" xfId="7763"/>
    <cellStyle name="Millares 2 2 3 2 2 2 3 2 3" xfId="6806"/>
    <cellStyle name="Millares 2 2 3 2 2 2 4" xfId="4888"/>
    <cellStyle name="Millares 2 2 3 2 2 2 4 2" xfId="5845"/>
    <cellStyle name="Millares 2 2 3 2 2 2 4 2 2" xfId="7760"/>
    <cellStyle name="Millares 2 2 3 2 2 2 4 3" xfId="6803"/>
    <cellStyle name="Millares 2 2 3 2 2 3" xfId="201"/>
    <cellStyle name="Millares 2 2 3 2 2 3 2" xfId="202"/>
    <cellStyle name="Millares 2 2 3 2 2 3 2 2" xfId="4893"/>
    <cellStyle name="Millares 2 2 3 2 2 3 2 2 2" xfId="5850"/>
    <cellStyle name="Millares 2 2 3 2 2 3 2 2 2 2" xfId="7765"/>
    <cellStyle name="Millares 2 2 3 2 2 3 2 2 3" xfId="6808"/>
    <cellStyle name="Millares 2 2 3 2 2 3 3" xfId="4892"/>
    <cellStyle name="Millares 2 2 3 2 2 3 3 2" xfId="5849"/>
    <cellStyle name="Millares 2 2 3 2 2 3 3 2 2" xfId="7764"/>
    <cellStyle name="Millares 2 2 3 2 2 3 3 3" xfId="6807"/>
    <cellStyle name="Millares 2 2 3 2 2 4" xfId="203"/>
    <cellStyle name="Millares 2 2 3 2 2 4 2" xfId="4894"/>
    <cellStyle name="Millares 2 2 3 2 2 4 2 2" xfId="5851"/>
    <cellStyle name="Millares 2 2 3 2 2 4 2 2 2" xfId="7766"/>
    <cellStyle name="Millares 2 2 3 2 2 4 2 3" xfId="6809"/>
    <cellStyle name="Millares 2 2 3 2 2 5" xfId="4887"/>
    <cellStyle name="Millares 2 2 3 2 2 5 2" xfId="5844"/>
    <cellStyle name="Millares 2 2 3 2 2 5 2 2" xfId="7759"/>
    <cellStyle name="Millares 2 2 3 2 2 5 3" xfId="6802"/>
    <cellStyle name="Millares 2 2 3 2 3" xfId="204"/>
    <cellStyle name="Millares 2 2 3 2 3 2" xfId="205"/>
    <cellStyle name="Millares 2 2 3 2 3 2 2" xfId="206"/>
    <cellStyle name="Millares 2 2 3 2 3 2 2 2" xfId="4897"/>
    <cellStyle name="Millares 2 2 3 2 3 2 2 2 2" xfId="5854"/>
    <cellStyle name="Millares 2 2 3 2 3 2 2 2 2 2" xfId="7769"/>
    <cellStyle name="Millares 2 2 3 2 3 2 2 2 3" xfId="6812"/>
    <cellStyle name="Millares 2 2 3 2 3 2 3" xfId="4896"/>
    <cellStyle name="Millares 2 2 3 2 3 2 3 2" xfId="5853"/>
    <cellStyle name="Millares 2 2 3 2 3 2 3 2 2" xfId="7768"/>
    <cellStyle name="Millares 2 2 3 2 3 2 3 3" xfId="6811"/>
    <cellStyle name="Millares 2 2 3 2 3 3" xfId="207"/>
    <cellStyle name="Millares 2 2 3 2 3 3 2" xfId="4898"/>
    <cellStyle name="Millares 2 2 3 2 3 3 2 2" xfId="5855"/>
    <cellStyle name="Millares 2 2 3 2 3 3 2 2 2" xfId="7770"/>
    <cellStyle name="Millares 2 2 3 2 3 3 2 3" xfId="6813"/>
    <cellStyle name="Millares 2 2 3 2 3 4" xfId="4895"/>
    <cellStyle name="Millares 2 2 3 2 3 4 2" xfId="5852"/>
    <cellStyle name="Millares 2 2 3 2 3 4 2 2" xfId="7767"/>
    <cellStyle name="Millares 2 2 3 2 3 4 3" xfId="6810"/>
    <cellStyle name="Millares 2 2 3 2 4" xfId="208"/>
    <cellStyle name="Millares 2 2 3 2 4 2" xfId="209"/>
    <cellStyle name="Millares 2 2 3 2 4 2 2" xfId="4900"/>
    <cellStyle name="Millares 2 2 3 2 4 2 2 2" xfId="5857"/>
    <cellStyle name="Millares 2 2 3 2 4 2 2 2 2" xfId="7772"/>
    <cellStyle name="Millares 2 2 3 2 4 2 2 3" xfId="6815"/>
    <cellStyle name="Millares 2 2 3 2 4 3" xfId="4899"/>
    <cellStyle name="Millares 2 2 3 2 4 3 2" xfId="5856"/>
    <cellStyle name="Millares 2 2 3 2 4 3 2 2" xfId="7771"/>
    <cellStyle name="Millares 2 2 3 2 4 3 3" xfId="6814"/>
    <cellStyle name="Millares 2 2 3 2 5" xfId="210"/>
    <cellStyle name="Millares 2 2 3 2 5 2" xfId="4901"/>
    <cellStyle name="Millares 2 2 3 2 5 2 2" xfId="5858"/>
    <cellStyle name="Millares 2 2 3 2 5 2 2 2" xfId="7773"/>
    <cellStyle name="Millares 2 2 3 2 5 2 3" xfId="6816"/>
    <cellStyle name="Millares 2 2 3 2 6" xfId="4886"/>
    <cellStyle name="Millares 2 2 3 2 6 2" xfId="5843"/>
    <cellStyle name="Millares 2 2 3 2 6 2 2" xfId="7758"/>
    <cellStyle name="Millares 2 2 3 2 6 3" xfId="6801"/>
    <cellStyle name="Millares 2 2 3 3" xfId="211"/>
    <cellStyle name="Millares 2 2 3 3 2" xfId="212"/>
    <cellStyle name="Millares 2 2 3 3 2 2" xfId="213"/>
    <cellStyle name="Millares 2 2 3 3 2 2 2" xfId="214"/>
    <cellStyle name="Millares 2 2 3 3 2 2 2 2" xfId="4905"/>
    <cellStyle name="Millares 2 2 3 3 2 2 2 2 2" xfId="5862"/>
    <cellStyle name="Millares 2 2 3 3 2 2 2 2 2 2" xfId="7777"/>
    <cellStyle name="Millares 2 2 3 3 2 2 2 2 3" xfId="6820"/>
    <cellStyle name="Millares 2 2 3 3 2 2 3" xfId="4904"/>
    <cellStyle name="Millares 2 2 3 3 2 2 3 2" xfId="5861"/>
    <cellStyle name="Millares 2 2 3 3 2 2 3 2 2" xfId="7776"/>
    <cellStyle name="Millares 2 2 3 3 2 2 3 3" xfId="6819"/>
    <cellStyle name="Millares 2 2 3 3 2 3" xfId="215"/>
    <cellStyle name="Millares 2 2 3 3 2 3 2" xfId="4906"/>
    <cellStyle name="Millares 2 2 3 3 2 3 2 2" xfId="5863"/>
    <cellStyle name="Millares 2 2 3 3 2 3 2 2 2" xfId="7778"/>
    <cellStyle name="Millares 2 2 3 3 2 3 2 3" xfId="6821"/>
    <cellStyle name="Millares 2 2 3 3 2 4" xfId="4903"/>
    <cellStyle name="Millares 2 2 3 3 2 4 2" xfId="5860"/>
    <cellStyle name="Millares 2 2 3 3 2 4 2 2" xfId="7775"/>
    <cellStyle name="Millares 2 2 3 3 2 4 3" xfId="6818"/>
    <cellStyle name="Millares 2 2 3 3 3" xfId="216"/>
    <cellStyle name="Millares 2 2 3 3 3 2" xfId="217"/>
    <cellStyle name="Millares 2 2 3 3 3 2 2" xfId="4908"/>
    <cellStyle name="Millares 2 2 3 3 3 2 2 2" xfId="5865"/>
    <cellStyle name="Millares 2 2 3 3 3 2 2 2 2" xfId="7780"/>
    <cellStyle name="Millares 2 2 3 3 3 2 2 3" xfId="6823"/>
    <cellStyle name="Millares 2 2 3 3 3 3" xfId="4907"/>
    <cellStyle name="Millares 2 2 3 3 3 3 2" xfId="5864"/>
    <cellStyle name="Millares 2 2 3 3 3 3 2 2" xfId="7779"/>
    <cellStyle name="Millares 2 2 3 3 3 3 3" xfId="6822"/>
    <cellStyle name="Millares 2 2 3 3 4" xfId="218"/>
    <cellStyle name="Millares 2 2 3 3 4 2" xfId="4909"/>
    <cellStyle name="Millares 2 2 3 3 4 2 2" xfId="5866"/>
    <cellStyle name="Millares 2 2 3 3 4 2 2 2" xfId="7781"/>
    <cellStyle name="Millares 2 2 3 3 4 2 3" xfId="6824"/>
    <cellStyle name="Millares 2 2 3 3 5" xfId="4902"/>
    <cellStyle name="Millares 2 2 3 3 5 2" xfId="5859"/>
    <cellStyle name="Millares 2 2 3 3 5 2 2" xfId="7774"/>
    <cellStyle name="Millares 2 2 3 3 5 3" xfId="6817"/>
    <cellStyle name="Millares 2 2 3 4" xfId="219"/>
    <cellStyle name="Millares 2 2 3 4 2" xfId="220"/>
    <cellStyle name="Millares 2 2 3 4 2 2" xfId="221"/>
    <cellStyle name="Millares 2 2 3 4 2 2 2" xfId="4912"/>
    <cellStyle name="Millares 2 2 3 4 2 2 2 2" xfId="5869"/>
    <cellStyle name="Millares 2 2 3 4 2 2 2 2 2" xfId="7784"/>
    <cellStyle name="Millares 2 2 3 4 2 2 2 3" xfId="6827"/>
    <cellStyle name="Millares 2 2 3 4 2 3" xfId="4911"/>
    <cellStyle name="Millares 2 2 3 4 2 3 2" xfId="5868"/>
    <cellStyle name="Millares 2 2 3 4 2 3 2 2" xfId="7783"/>
    <cellStyle name="Millares 2 2 3 4 2 3 3" xfId="6826"/>
    <cellStyle name="Millares 2 2 3 4 3" xfId="222"/>
    <cellStyle name="Millares 2 2 3 4 3 2" xfId="4913"/>
    <cellStyle name="Millares 2 2 3 4 3 2 2" xfId="5870"/>
    <cellStyle name="Millares 2 2 3 4 3 2 2 2" xfId="7785"/>
    <cellStyle name="Millares 2 2 3 4 3 2 3" xfId="6828"/>
    <cellStyle name="Millares 2 2 3 4 4" xfId="4910"/>
    <cellStyle name="Millares 2 2 3 4 4 2" xfId="5867"/>
    <cellStyle name="Millares 2 2 3 4 4 2 2" xfId="7782"/>
    <cellStyle name="Millares 2 2 3 4 4 3" xfId="6825"/>
    <cellStyle name="Millares 2 2 3 5" xfId="223"/>
    <cellStyle name="Millares 2 2 3 5 2" xfId="224"/>
    <cellStyle name="Millares 2 2 3 5 2 2" xfId="4915"/>
    <cellStyle name="Millares 2 2 3 5 2 2 2" xfId="5872"/>
    <cellStyle name="Millares 2 2 3 5 2 2 2 2" xfId="7787"/>
    <cellStyle name="Millares 2 2 3 5 2 2 3" xfId="6830"/>
    <cellStyle name="Millares 2 2 3 5 3" xfId="4914"/>
    <cellStyle name="Millares 2 2 3 5 3 2" xfId="5871"/>
    <cellStyle name="Millares 2 2 3 5 3 2 2" xfId="7786"/>
    <cellStyle name="Millares 2 2 3 5 3 3" xfId="6829"/>
    <cellStyle name="Millares 2 2 3 6" xfId="225"/>
    <cellStyle name="Millares 2 2 3 6 2" xfId="4916"/>
    <cellStyle name="Millares 2 2 3 6 2 2" xfId="5873"/>
    <cellStyle name="Millares 2 2 3 6 2 2 2" xfId="7788"/>
    <cellStyle name="Millares 2 2 3 6 2 3" xfId="6831"/>
    <cellStyle name="Millares 2 2 3 7" xfId="4885"/>
    <cellStyle name="Millares 2 2 3 7 2" xfId="5842"/>
    <cellStyle name="Millares 2 2 3 7 2 2" xfId="7757"/>
    <cellStyle name="Millares 2 2 3 7 3" xfId="6800"/>
    <cellStyle name="Millares 2 2 4" xfId="226"/>
    <cellStyle name="Millares 2 2 4 2" xfId="227"/>
    <cellStyle name="Millares 2 2 4 2 2" xfId="228"/>
    <cellStyle name="Millares 2 2 4 2 2 2" xfId="229"/>
    <cellStyle name="Millares 2 2 4 2 2 2 2" xfId="230"/>
    <cellStyle name="Millares 2 2 4 2 2 2 2 2" xfId="4921"/>
    <cellStyle name="Millares 2 2 4 2 2 2 2 2 2" xfId="5878"/>
    <cellStyle name="Millares 2 2 4 2 2 2 2 2 2 2" xfId="7793"/>
    <cellStyle name="Millares 2 2 4 2 2 2 2 2 3" xfId="6836"/>
    <cellStyle name="Millares 2 2 4 2 2 2 3" xfId="4920"/>
    <cellStyle name="Millares 2 2 4 2 2 2 3 2" xfId="5877"/>
    <cellStyle name="Millares 2 2 4 2 2 2 3 2 2" xfId="7792"/>
    <cellStyle name="Millares 2 2 4 2 2 2 3 3" xfId="6835"/>
    <cellStyle name="Millares 2 2 4 2 2 3" xfId="231"/>
    <cellStyle name="Millares 2 2 4 2 2 3 2" xfId="4922"/>
    <cellStyle name="Millares 2 2 4 2 2 3 2 2" xfId="5879"/>
    <cellStyle name="Millares 2 2 4 2 2 3 2 2 2" xfId="7794"/>
    <cellStyle name="Millares 2 2 4 2 2 3 2 3" xfId="6837"/>
    <cellStyle name="Millares 2 2 4 2 2 4" xfId="4919"/>
    <cellStyle name="Millares 2 2 4 2 2 4 2" xfId="5876"/>
    <cellStyle name="Millares 2 2 4 2 2 4 2 2" xfId="7791"/>
    <cellStyle name="Millares 2 2 4 2 2 4 3" xfId="6834"/>
    <cellStyle name="Millares 2 2 4 2 3" xfId="232"/>
    <cellStyle name="Millares 2 2 4 2 3 2" xfId="233"/>
    <cellStyle name="Millares 2 2 4 2 3 2 2" xfId="4924"/>
    <cellStyle name="Millares 2 2 4 2 3 2 2 2" xfId="5881"/>
    <cellStyle name="Millares 2 2 4 2 3 2 2 2 2" xfId="7796"/>
    <cellStyle name="Millares 2 2 4 2 3 2 2 3" xfId="6839"/>
    <cellStyle name="Millares 2 2 4 2 3 3" xfId="4923"/>
    <cellStyle name="Millares 2 2 4 2 3 3 2" xfId="5880"/>
    <cellStyle name="Millares 2 2 4 2 3 3 2 2" xfId="7795"/>
    <cellStyle name="Millares 2 2 4 2 3 3 3" xfId="6838"/>
    <cellStyle name="Millares 2 2 4 2 4" xfId="234"/>
    <cellStyle name="Millares 2 2 4 2 4 2" xfId="4925"/>
    <cellStyle name="Millares 2 2 4 2 4 2 2" xfId="5882"/>
    <cellStyle name="Millares 2 2 4 2 4 2 2 2" xfId="7797"/>
    <cellStyle name="Millares 2 2 4 2 4 2 3" xfId="6840"/>
    <cellStyle name="Millares 2 2 4 2 5" xfId="4918"/>
    <cellStyle name="Millares 2 2 4 2 5 2" xfId="5875"/>
    <cellStyle name="Millares 2 2 4 2 5 2 2" xfId="7790"/>
    <cellStyle name="Millares 2 2 4 2 5 3" xfId="6833"/>
    <cellStyle name="Millares 2 2 4 3" xfId="235"/>
    <cellStyle name="Millares 2 2 4 3 2" xfId="236"/>
    <cellStyle name="Millares 2 2 4 3 2 2" xfId="237"/>
    <cellStyle name="Millares 2 2 4 3 2 2 2" xfId="4928"/>
    <cellStyle name="Millares 2 2 4 3 2 2 2 2" xfId="5885"/>
    <cellStyle name="Millares 2 2 4 3 2 2 2 2 2" xfId="7800"/>
    <cellStyle name="Millares 2 2 4 3 2 2 2 3" xfId="6843"/>
    <cellStyle name="Millares 2 2 4 3 2 3" xfId="4927"/>
    <cellStyle name="Millares 2 2 4 3 2 3 2" xfId="5884"/>
    <cellStyle name="Millares 2 2 4 3 2 3 2 2" xfId="7799"/>
    <cellStyle name="Millares 2 2 4 3 2 3 3" xfId="6842"/>
    <cellStyle name="Millares 2 2 4 3 3" xfId="238"/>
    <cellStyle name="Millares 2 2 4 3 3 2" xfId="4929"/>
    <cellStyle name="Millares 2 2 4 3 3 2 2" xfId="5886"/>
    <cellStyle name="Millares 2 2 4 3 3 2 2 2" xfId="7801"/>
    <cellStyle name="Millares 2 2 4 3 3 2 3" xfId="6844"/>
    <cellStyle name="Millares 2 2 4 3 4" xfId="4926"/>
    <cellStyle name="Millares 2 2 4 3 4 2" xfId="5883"/>
    <cellStyle name="Millares 2 2 4 3 4 2 2" xfId="7798"/>
    <cellStyle name="Millares 2 2 4 3 4 3" xfId="6841"/>
    <cellStyle name="Millares 2 2 4 4" xfId="239"/>
    <cellStyle name="Millares 2 2 4 4 2" xfId="240"/>
    <cellStyle name="Millares 2 2 4 4 2 2" xfId="4931"/>
    <cellStyle name="Millares 2 2 4 4 2 2 2" xfId="5888"/>
    <cellStyle name="Millares 2 2 4 4 2 2 2 2" xfId="7803"/>
    <cellStyle name="Millares 2 2 4 4 2 2 3" xfId="6846"/>
    <cellStyle name="Millares 2 2 4 4 3" xfId="4930"/>
    <cellStyle name="Millares 2 2 4 4 3 2" xfId="5887"/>
    <cellStyle name="Millares 2 2 4 4 3 2 2" xfId="7802"/>
    <cellStyle name="Millares 2 2 4 4 3 3" xfId="6845"/>
    <cellStyle name="Millares 2 2 4 5" xfId="241"/>
    <cellStyle name="Millares 2 2 4 5 2" xfId="4932"/>
    <cellStyle name="Millares 2 2 4 5 2 2" xfId="5889"/>
    <cellStyle name="Millares 2 2 4 5 2 2 2" xfId="7804"/>
    <cellStyle name="Millares 2 2 4 5 2 3" xfId="6847"/>
    <cellStyle name="Millares 2 2 4 6" xfId="4917"/>
    <cellStyle name="Millares 2 2 4 6 2" xfId="5874"/>
    <cellStyle name="Millares 2 2 4 6 2 2" xfId="7789"/>
    <cellStyle name="Millares 2 2 4 6 3" xfId="6832"/>
    <cellStyle name="Millares 2 2 5" xfId="242"/>
    <cellStyle name="Millares 2 2 5 2" xfId="243"/>
    <cellStyle name="Millares 2 2 5 2 2" xfId="244"/>
    <cellStyle name="Millares 2 2 5 2 2 2" xfId="245"/>
    <cellStyle name="Millares 2 2 5 2 2 2 2" xfId="4936"/>
    <cellStyle name="Millares 2 2 5 2 2 2 2 2" xfId="5893"/>
    <cellStyle name="Millares 2 2 5 2 2 2 2 2 2" xfId="7808"/>
    <cellStyle name="Millares 2 2 5 2 2 2 2 3" xfId="6851"/>
    <cellStyle name="Millares 2 2 5 2 2 3" xfId="4935"/>
    <cellStyle name="Millares 2 2 5 2 2 3 2" xfId="5892"/>
    <cellStyle name="Millares 2 2 5 2 2 3 2 2" xfId="7807"/>
    <cellStyle name="Millares 2 2 5 2 2 3 3" xfId="6850"/>
    <cellStyle name="Millares 2 2 5 2 3" xfId="246"/>
    <cellStyle name="Millares 2 2 5 2 3 2" xfId="4937"/>
    <cellStyle name="Millares 2 2 5 2 3 2 2" xfId="5894"/>
    <cellStyle name="Millares 2 2 5 2 3 2 2 2" xfId="7809"/>
    <cellStyle name="Millares 2 2 5 2 3 2 3" xfId="6852"/>
    <cellStyle name="Millares 2 2 5 2 4" xfId="4934"/>
    <cellStyle name="Millares 2 2 5 2 4 2" xfId="5891"/>
    <cellStyle name="Millares 2 2 5 2 4 2 2" xfId="7806"/>
    <cellStyle name="Millares 2 2 5 2 4 3" xfId="6849"/>
    <cellStyle name="Millares 2 2 5 3" xfId="247"/>
    <cellStyle name="Millares 2 2 5 3 2" xfId="248"/>
    <cellStyle name="Millares 2 2 5 3 2 2" xfId="4939"/>
    <cellStyle name="Millares 2 2 5 3 2 2 2" xfId="5896"/>
    <cellStyle name="Millares 2 2 5 3 2 2 2 2" xfId="7811"/>
    <cellStyle name="Millares 2 2 5 3 2 2 3" xfId="6854"/>
    <cellStyle name="Millares 2 2 5 3 3" xfId="4938"/>
    <cellStyle name="Millares 2 2 5 3 3 2" xfId="5895"/>
    <cellStyle name="Millares 2 2 5 3 3 2 2" xfId="7810"/>
    <cellStyle name="Millares 2 2 5 3 3 3" xfId="6853"/>
    <cellStyle name="Millares 2 2 5 4" xfId="249"/>
    <cellStyle name="Millares 2 2 5 4 2" xfId="4940"/>
    <cellStyle name="Millares 2 2 5 4 2 2" xfId="5897"/>
    <cellStyle name="Millares 2 2 5 4 2 2 2" xfId="7812"/>
    <cellStyle name="Millares 2 2 5 4 2 3" xfId="6855"/>
    <cellStyle name="Millares 2 2 5 5" xfId="4933"/>
    <cellStyle name="Millares 2 2 5 5 2" xfId="5890"/>
    <cellStyle name="Millares 2 2 5 5 2 2" xfId="7805"/>
    <cellStyle name="Millares 2 2 5 5 3" xfId="6848"/>
    <cellStyle name="Millares 2 2 6" xfId="250"/>
    <cellStyle name="Millares 2 2 6 2" xfId="251"/>
    <cellStyle name="Millares 2 2 6 2 2" xfId="252"/>
    <cellStyle name="Millares 2 2 6 2 2 2" xfId="4943"/>
    <cellStyle name="Millares 2 2 6 2 2 2 2" xfId="5900"/>
    <cellStyle name="Millares 2 2 6 2 2 2 2 2" xfId="7815"/>
    <cellStyle name="Millares 2 2 6 2 2 2 3" xfId="6858"/>
    <cellStyle name="Millares 2 2 6 2 3" xfId="4942"/>
    <cellStyle name="Millares 2 2 6 2 3 2" xfId="5899"/>
    <cellStyle name="Millares 2 2 6 2 3 2 2" xfId="7814"/>
    <cellStyle name="Millares 2 2 6 2 3 3" xfId="6857"/>
    <cellStyle name="Millares 2 2 6 3" xfId="253"/>
    <cellStyle name="Millares 2 2 6 3 2" xfId="4944"/>
    <cellStyle name="Millares 2 2 6 3 2 2" xfId="5901"/>
    <cellStyle name="Millares 2 2 6 3 2 2 2" xfId="7816"/>
    <cellStyle name="Millares 2 2 6 3 2 3" xfId="6859"/>
    <cellStyle name="Millares 2 2 6 4" xfId="4941"/>
    <cellStyle name="Millares 2 2 6 4 2" xfId="5898"/>
    <cellStyle name="Millares 2 2 6 4 2 2" xfId="7813"/>
    <cellStyle name="Millares 2 2 6 4 3" xfId="6856"/>
    <cellStyle name="Millares 2 2 7" xfId="254"/>
    <cellStyle name="Millares 2 2 7 2" xfId="255"/>
    <cellStyle name="Millares 2 2 7 2 2" xfId="4946"/>
    <cellStyle name="Millares 2 2 7 2 2 2" xfId="5903"/>
    <cellStyle name="Millares 2 2 7 2 2 2 2" xfId="7818"/>
    <cellStyle name="Millares 2 2 7 2 2 3" xfId="6861"/>
    <cellStyle name="Millares 2 2 7 3" xfId="4945"/>
    <cellStyle name="Millares 2 2 7 3 2" xfId="5902"/>
    <cellStyle name="Millares 2 2 7 3 2 2" xfId="7817"/>
    <cellStyle name="Millares 2 2 7 3 3" xfId="6860"/>
    <cellStyle name="Millares 2 2 8" xfId="256"/>
    <cellStyle name="Millares 2 2 8 2" xfId="4947"/>
    <cellStyle name="Millares 2 2 8 2 2" xfId="5904"/>
    <cellStyle name="Millares 2 2 8 2 2 2" xfId="7819"/>
    <cellStyle name="Millares 2 2 8 2 3" xfId="6862"/>
    <cellStyle name="Millares 2 2 9" xfId="4820"/>
    <cellStyle name="Millares 2 2 9 2" xfId="5777"/>
    <cellStyle name="Millares 2 2 9 2 2" xfId="7692"/>
    <cellStyle name="Millares 2 2 9 3" xfId="6735"/>
    <cellStyle name="Millares 2 3" xfId="257"/>
    <cellStyle name="Millares 2 3 2" xfId="258"/>
    <cellStyle name="Millares 2 3 2 2" xfId="259"/>
    <cellStyle name="Millares 2 3 2 2 2" xfId="260"/>
    <cellStyle name="Millares 2 3 2 2 2 2" xfId="261"/>
    <cellStyle name="Millares 2 3 2 2 2 2 2" xfId="262"/>
    <cellStyle name="Millares 2 3 2 2 2 2 2 2" xfId="263"/>
    <cellStyle name="Millares 2 3 2 2 2 2 2 2 2" xfId="4954"/>
    <cellStyle name="Millares 2 3 2 2 2 2 2 2 2 2" xfId="5911"/>
    <cellStyle name="Millares 2 3 2 2 2 2 2 2 2 2 2" xfId="7826"/>
    <cellStyle name="Millares 2 3 2 2 2 2 2 2 2 3" xfId="6869"/>
    <cellStyle name="Millares 2 3 2 2 2 2 2 3" xfId="4953"/>
    <cellStyle name="Millares 2 3 2 2 2 2 2 3 2" xfId="5910"/>
    <cellStyle name="Millares 2 3 2 2 2 2 2 3 2 2" xfId="7825"/>
    <cellStyle name="Millares 2 3 2 2 2 2 2 3 3" xfId="6868"/>
    <cellStyle name="Millares 2 3 2 2 2 2 3" xfId="264"/>
    <cellStyle name="Millares 2 3 2 2 2 2 3 2" xfId="4955"/>
    <cellStyle name="Millares 2 3 2 2 2 2 3 2 2" xfId="5912"/>
    <cellStyle name="Millares 2 3 2 2 2 2 3 2 2 2" xfId="7827"/>
    <cellStyle name="Millares 2 3 2 2 2 2 3 2 3" xfId="6870"/>
    <cellStyle name="Millares 2 3 2 2 2 2 4" xfId="4952"/>
    <cellStyle name="Millares 2 3 2 2 2 2 4 2" xfId="5909"/>
    <cellStyle name="Millares 2 3 2 2 2 2 4 2 2" xfId="7824"/>
    <cellStyle name="Millares 2 3 2 2 2 2 4 3" xfId="6867"/>
    <cellStyle name="Millares 2 3 2 2 2 3" xfId="265"/>
    <cellStyle name="Millares 2 3 2 2 2 3 2" xfId="266"/>
    <cellStyle name="Millares 2 3 2 2 2 3 2 2" xfId="4957"/>
    <cellStyle name="Millares 2 3 2 2 2 3 2 2 2" xfId="5914"/>
    <cellStyle name="Millares 2 3 2 2 2 3 2 2 2 2" xfId="7829"/>
    <cellStyle name="Millares 2 3 2 2 2 3 2 2 3" xfId="6872"/>
    <cellStyle name="Millares 2 3 2 2 2 3 3" xfId="4956"/>
    <cellStyle name="Millares 2 3 2 2 2 3 3 2" xfId="5913"/>
    <cellStyle name="Millares 2 3 2 2 2 3 3 2 2" xfId="7828"/>
    <cellStyle name="Millares 2 3 2 2 2 3 3 3" xfId="6871"/>
    <cellStyle name="Millares 2 3 2 2 2 4" xfId="267"/>
    <cellStyle name="Millares 2 3 2 2 2 4 2" xfId="4958"/>
    <cellStyle name="Millares 2 3 2 2 2 4 2 2" xfId="5915"/>
    <cellStyle name="Millares 2 3 2 2 2 4 2 2 2" xfId="7830"/>
    <cellStyle name="Millares 2 3 2 2 2 4 2 3" xfId="6873"/>
    <cellStyle name="Millares 2 3 2 2 2 5" xfId="4951"/>
    <cellStyle name="Millares 2 3 2 2 2 5 2" xfId="5908"/>
    <cellStyle name="Millares 2 3 2 2 2 5 2 2" xfId="7823"/>
    <cellStyle name="Millares 2 3 2 2 2 5 3" xfId="6866"/>
    <cellStyle name="Millares 2 3 2 2 3" xfId="268"/>
    <cellStyle name="Millares 2 3 2 2 3 2" xfId="269"/>
    <cellStyle name="Millares 2 3 2 2 3 2 2" xfId="270"/>
    <cellStyle name="Millares 2 3 2 2 3 2 2 2" xfId="4961"/>
    <cellStyle name="Millares 2 3 2 2 3 2 2 2 2" xfId="5918"/>
    <cellStyle name="Millares 2 3 2 2 3 2 2 2 2 2" xfId="7833"/>
    <cellStyle name="Millares 2 3 2 2 3 2 2 2 3" xfId="6876"/>
    <cellStyle name="Millares 2 3 2 2 3 2 3" xfId="4960"/>
    <cellStyle name="Millares 2 3 2 2 3 2 3 2" xfId="5917"/>
    <cellStyle name="Millares 2 3 2 2 3 2 3 2 2" xfId="7832"/>
    <cellStyle name="Millares 2 3 2 2 3 2 3 3" xfId="6875"/>
    <cellStyle name="Millares 2 3 2 2 3 3" xfId="271"/>
    <cellStyle name="Millares 2 3 2 2 3 3 2" xfId="4962"/>
    <cellStyle name="Millares 2 3 2 2 3 3 2 2" xfId="5919"/>
    <cellStyle name="Millares 2 3 2 2 3 3 2 2 2" xfId="7834"/>
    <cellStyle name="Millares 2 3 2 2 3 3 2 3" xfId="6877"/>
    <cellStyle name="Millares 2 3 2 2 3 4" xfId="4959"/>
    <cellStyle name="Millares 2 3 2 2 3 4 2" xfId="5916"/>
    <cellStyle name="Millares 2 3 2 2 3 4 2 2" xfId="7831"/>
    <cellStyle name="Millares 2 3 2 2 3 4 3" xfId="6874"/>
    <cellStyle name="Millares 2 3 2 2 4" xfId="272"/>
    <cellStyle name="Millares 2 3 2 2 4 2" xfId="273"/>
    <cellStyle name="Millares 2 3 2 2 4 2 2" xfId="4964"/>
    <cellStyle name="Millares 2 3 2 2 4 2 2 2" xfId="5921"/>
    <cellStyle name="Millares 2 3 2 2 4 2 2 2 2" xfId="7836"/>
    <cellStyle name="Millares 2 3 2 2 4 2 2 3" xfId="6879"/>
    <cellStyle name="Millares 2 3 2 2 4 3" xfId="4963"/>
    <cellStyle name="Millares 2 3 2 2 4 3 2" xfId="5920"/>
    <cellStyle name="Millares 2 3 2 2 4 3 2 2" xfId="7835"/>
    <cellStyle name="Millares 2 3 2 2 4 3 3" xfId="6878"/>
    <cellStyle name="Millares 2 3 2 2 5" xfId="274"/>
    <cellStyle name="Millares 2 3 2 2 5 2" xfId="4965"/>
    <cellStyle name="Millares 2 3 2 2 5 2 2" xfId="5922"/>
    <cellStyle name="Millares 2 3 2 2 5 2 2 2" xfId="7837"/>
    <cellStyle name="Millares 2 3 2 2 5 2 3" xfId="6880"/>
    <cellStyle name="Millares 2 3 2 2 6" xfId="4950"/>
    <cellStyle name="Millares 2 3 2 2 6 2" xfId="5907"/>
    <cellStyle name="Millares 2 3 2 2 6 2 2" xfId="7822"/>
    <cellStyle name="Millares 2 3 2 2 6 3" xfId="6865"/>
    <cellStyle name="Millares 2 3 2 3" xfId="275"/>
    <cellStyle name="Millares 2 3 2 3 2" xfId="276"/>
    <cellStyle name="Millares 2 3 2 3 2 2" xfId="277"/>
    <cellStyle name="Millares 2 3 2 3 2 2 2" xfId="278"/>
    <cellStyle name="Millares 2 3 2 3 2 2 2 2" xfId="4969"/>
    <cellStyle name="Millares 2 3 2 3 2 2 2 2 2" xfId="5926"/>
    <cellStyle name="Millares 2 3 2 3 2 2 2 2 2 2" xfId="7841"/>
    <cellStyle name="Millares 2 3 2 3 2 2 2 2 3" xfId="6884"/>
    <cellStyle name="Millares 2 3 2 3 2 2 3" xfId="4968"/>
    <cellStyle name="Millares 2 3 2 3 2 2 3 2" xfId="5925"/>
    <cellStyle name="Millares 2 3 2 3 2 2 3 2 2" xfId="7840"/>
    <cellStyle name="Millares 2 3 2 3 2 2 3 3" xfId="6883"/>
    <cellStyle name="Millares 2 3 2 3 2 3" xfId="279"/>
    <cellStyle name="Millares 2 3 2 3 2 3 2" xfId="4970"/>
    <cellStyle name="Millares 2 3 2 3 2 3 2 2" xfId="5927"/>
    <cellStyle name="Millares 2 3 2 3 2 3 2 2 2" xfId="7842"/>
    <cellStyle name="Millares 2 3 2 3 2 3 2 3" xfId="6885"/>
    <cellStyle name="Millares 2 3 2 3 2 4" xfId="4967"/>
    <cellStyle name="Millares 2 3 2 3 2 4 2" xfId="5924"/>
    <cellStyle name="Millares 2 3 2 3 2 4 2 2" xfId="7839"/>
    <cellStyle name="Millares 2 3 2 3 2 4 3" xfId="6882"/>
    <cellStyle name="Millares 2 3 2 3 3" xfId="280"/>
    <cellStyle name="Millares 2 3 2 3 3 2" xfId="281"/>
    <cellStyle name="Millares 2 3 2 3 3 2 2" xfId="4972"/>
    <cellStyle name="Millares 2 3 2 3 3 2 2 2" xfId="5929"/>
    <cellStyle name="Millares 2 3 2 3 3 2 2 2 2" xfId="7844"/>
    <cellStyle name="Millares 2 3 2 3 3 2 2 3" xfId="6887"/>
    <cellStyle name="Millares 2 3 2 3 3 3" xfId="4971"/>
    <cellStyle name="Millares 2 3 2 3 3 3 2" xfId="5928"/>
    <cellStyle name="Millares 2 3 2 3 3 3 2 2" xfId="7843"/>
    <cellStyle name="Millares 2 3 2 3 3 3 3" xfId="6886"/>
    <cellStyle name="Millares 2 3 2 3 4" xfId="282"/>
    <cellStyle name="Millares 2 3 2 3 4 2" xfId="4973"/>
    <cellStyle name="Millares 2 3 2 3 4 2 2" xfId="5930"/>
    <cellStyle name="Millares 2 3 2 3 4 2 2 2" xfId="7845"/>
    <cellStyle name="Millares 2 3 2 3 4 2 3" xfId="6888"/>
    <cellStyle name="Millares 2 3 2 3 5" xfId="4966"/>
    <cellStyle name="Millares 2 3 2 3 5 2" xfId="5923"/>
    <cellStyle name="Millares 2 3 2 3 5 2 2" xfId="7838"/>
    <cellStyle name="Millares 2 3 2 3 5 3" xfId="6881"/>
    <cellStyle name="Millares 2 3 2 4" xfId="283"/>
    <cellStyle name="Millares 2 3 2 4 2" xfId="284"/>
    <cellStyle name="Millares 2 3 2 4 2 2" xfId="285"/>
    <cellStyle name="Millares 2 3 2 4 2 2 2" xfId="4976"/>
    <cellStyle name="Millares 2 3 2 4 2 2 2 2" xfId="5933"/>
    <cellStyle name="Millares 2 3 2 4 2 2 2 2 2" xfId="7848"/>
    <cellStyle name="Millares 2 3 2 4 2 2 2 3" xfId="6891"/>
    <cellStyle name="Millares 2 3 2 4 2 3" xfId="4975"/>
    <cellStyle name="Millares 2 3 2 4 2 3 2" xfId="5932"/>
    <cellStyle name="Millares 2 3 2 4 2 3 2 2" xfId="7847"/>
    <cellStyle name="Millares 2 3 2 4 2 3 3" xfId="6890"/>
    <cellStyle name="Millares 2 3 2 4 3" xfId="286"/>
    <cellStyle name="Millares 2 3 2 4 3 2" xfId="4977"/>
    <cellStyle name="Millares 2 3 2 4 3 2 2" xfId="5934"/>
    <cellStyle name="Millares 2 3 2 4 3 2 2 2" xfId="7849"/>
    <cellStyle name="Millares 2 3 2 4 3 2 3" xfId="6892"/>
    <cellStyle name="Millares 2 3 2 4 4" xfId="4974"/>
    <cellStyle name="Millares 2 3 2 4 4 2" xfId="5931"/>
    <cellStyle name="Millares 2 3 2 4 4 2 2" xfId="7846"/>
    <cellStyle name="Millares 2 3 2 4 4 3" xfId="6889"/>
    <cellStyle name="Millares 2 3 2 5" xfId="287"/>
    <cellStyle name="Millares 2 3 2 5 2" xfId="288"/>
    <cellStyle name="Millares 2 3 2 5 2 2" xfId="4979"/>
    <cellStyle name="Millares 2 3 2 5 2 2 2" xfId="5936"/>
    <cellStyle name="Millares 2 3 2 5 2 2 2 2" xfId="7851"/>
    <cellStyle name="Millares 2 3 2 5 2 2 3" xfId="6894"/>
    <cellStyle name="Millares 2 3 2 5 3" xfId="4978"/>
    <cellStyle name="Millares 2 3 2 5 3 2" xfId="5935"/>
    <cellStyle name="Millares 2 3 2 5 3 2 2" xfId="7850"/>
    <cellStyle name="Millares 2 3 2 5 3 3" xfId="6893"/>
    <cellStyle name="Millares 2 3 2 6" xfId="289"/>
    <cellStyle name="Millares 2 3 2 6 2" xfId="4980"/>
    <cellStyle name="Millares 2 3 2 6 2 2" xfId="5937"/>
    <cellStyle name="Millares 2 3 2 6 2 2 2" xfId="7852"/>
    <cellStyle name="Millares 2 3 2 6 2 3" xfId="6895"/>
    <cellStyle name="Millares 2 3 2 7" xfId="4949"/>
    <cellStyle name="Millares 2 3 2 7 2" xfId="5906"/>
    <cellStyle name="Millares 2 3 2 7 2 2" xfId="7821"/>
    <cellStyle name="Millares 2 3 2 7 3" xfId="6864"/>
    <cellStyle name="Millares 2 3 3" xfId="290"/>
    <cellStyle name="Millares 2 3 3 2" xfId="291"/>
    <cellStyle name="Millares 2 3 3 2 2" xfId="292"/>
    <cellStyle name="Millares 2 3 3 2 2 2" xfId="293"/>
    <cellStyle name="Millares 2 3 3 2 2 2 2" xfId="294"/>
    <cellStyle name="Millares 2 3 3 2 2 2 2 2" xfId="4985"/>
    <cellStyle name="Millares 2 3 3 2 2 2 2 2 2" xfId="5942"/>
    <cellStyle name="Millares 2 3 3 2 2 2 2 2 2 2" xfId="7857"/>
    <cellStyle name="Millares 2 3 3 2 2 2 2 2 3" xfId="6900"/>
    <cellStyle name="Millares 2 3 3 2 2 2 3" xfId="4984"/>
    <cellStyle name="Millares 2 3 3 2 2 2 3 2" xfId="5941"/>
    <cellStyle name="Millares 2 3 3 2 2 2 3 2 2" xfId="7856"/>
    <cellStyle name="Millares 2 3 3 2 2 2 3 3" xfId="6899"/>
    <cellStyle name="Millares 2 3 3 2 2 3" xfId="295"/>
    <cellStyle name="Millares 2 3 3 2 2 3 2" xfId="4986"/>
    <cellStyle name="Millares 2 3 3 2 2 3 2 2" xfId="5943"/>
    <cellStyle name="Millares 2 3 3 2 2 3 2 2 2" xfId="7858"/>
    <cellStyle name="Millares 2 3 3 2 2 3 2 3" xfId="6901"/>
    <cellStyle name="Millares 2 3 3 2 2 4" xfId="4983"/>
    <cellStyle name="Millares 2 3 3 2 2 4 2" xfId="5940"/>
    <cellStyle name="Millares 2 3 3 2 2 4 2 2" xfId="7855"/>
    <cellStyle name="Millares 2 3 3 2 2 4 3" xfId="6898"/>
    <cellStyle name="Millares 2 3 3 2 3" xfId="296"/>
    <cellStyle name="Millares 2 3 3 2 3 2" xfId="297"/>
    <cellStyle name="Millares 2 3 3 2 3 2 2" xfId="4988"/>
    <cellStyle name="Millares 2 3 3 2 3 2 2 2" xfId="5945"/>
    <cellStyle name="Millares 2 3 3 2 3 2 2 2 2" xfId="7860"/>
    <cellStyle name="Millares 2 3 3 2 3 2 2 3" xfId="6903"/>
    <cellStyle name="Millares 2 3 3 2 3 3" xfId="4987"/>
    <cellStyle name="Millares 2 3 3 2 3 3 2" xfId="5944"/>
    <cellStyle name="Millares 2 3 3 2 3 3 2 2" xfId="7859"/>
    <cellStyle name="Millares 2 3 3 2 3 3 3" xfId="6902"/>
    <cellStyle name="Millares 2 3 3 2 4" xfId="298"/>
    <cellStyle name="Millares 2 3 3 2 4 2" xfId="4989"/>
    <cellStyle name="Millares 2 3 3 2 4 2 2" xfId="5946"/>
    <cellStyle name="Millares 2 3 3 2 4 2 2 2" xfId="7861"/>
    <cellStyle name="Millares 2 3 3 2 4 2 3" xfId="6904"/>
    <cellStyle name="Millares 2 3 3 2 5" xfId="4982"/>
    <cellStyle name="Millares 2 3 3 2 5 2" xfId="5939"/>
    <cellStyle name="Millares 2 3 3 2 5 2 2" xfId="7854"/>
    <cellStyle name="Millares 2 3 3 2 5 3" xfId="6897"/>
    <cellStyle name="Millares 2 3 3 3" xfId="299"/>
    <cellStyle name="Millares 2 3 3 3 2" xfId="300"/>
    <cellStyle name="Millares 2 3 3 3 2 2" xfId="301"/>
    <cellStyle name="Millares 2 3 3 3 2 2 2" xfId="4992"/>
    <cellStyle name="Millares 2 3 3 3 2 2 2 2" xfId="5949"/>
    <cellStyle name="Millares 2 3 3 3 2 2 2 2 2" xfId="7864"/>
    <cellStyle name="Millares 2 3 3 3 2 2 2 3" xfId="6907"/>
    <cellStyle name="Millares 2 3 3 3 2 3" xfId="4991"/>
    <cellStyle name="Millares 2 3 3 3 2 3 2" xfId="5948"/>
    <cellStyle name="Millares 2 3 3 3 2 3 2 2" xfId="7863"/>
    <cellStyle name="Millares 2 3 3 3 2 3 3" xfId="6906"/>
    <cellStyle name="Millares 2 3 3 3 3" xfId="302"/>
    <cellStyle name="Millares 2 3 3 3 3 2" xfId="4993"/>
    <cellStyle name="Millares 2 3 3 3 3 2 2" xfId="5950"/>
    <cellStyle name="Millares 2 3 3 3 3 2 2 2" xfId="7865"/>
    <cellStyle name="Millares 2 3 3 3 3 2 3" xfId="6908"/>
    <cellStyle name="Millares 2 3 3 3 4" xfId="4990"/>
    <cellStyle name="Millares 2 3 3 3 4 2" xfId="5947"/>
    <cellStyle name="Millares 2 3 3 3 4 2 2" xfId="7862"/>
    <cellStyle name="Millares 2 3 3 3 4 3" xfId="6905"/>
    <cellStyle name="Millares 2 3 3 4" xfId="303"/>
    <cellStyle name="Millares 2 3 3 4 2" xfId="304"/>
    <cellStyle name="Millares 2 3 3 4 2 2" xfId="4995"/>
    <cellStyle name="Millares 2 3 3 4 2 2 2" xfId="5952"/>
    <cellStyle name="Millares 2 3 3 4 2 2 2 2" xfId="7867"/>
    <cellStyle name="Millares 2 3 3 4 2 2 3" xfId="6910"/>
    <cellStyle name="Millares 2 3 3 4 3" xfId="4994"/>
    <cellStyle name="Millares 2 3 3 4 3 2" xfId="5951"/>
    <cellStyle name="Millares 2 3 3 4 3 2 2" xfId="7866"/>
    <cellStyle name="Millares 2 3 3 4 3 3" xfId="6909"/>
    <cellStyle name="Millares 2 3 3 5" xfId="305"/>
    <cellStyle name="Millares 2 3 3 5 2" xfId="4996"/>
    <cellStyle name="Millares 2 3 3 5 2 2" xfId="5953"/>
    <cellStyle name="Millares 2 3 3 5 2 2 2" xfId="7868"/>
    <cellStyle name="Millares 2 3 3 5 2 3" xfId="6911"/>
    <cellStyle name="Millares 2 3 3 6" xfId="4981"/>
    <cellStyle name="Millares 2 3 3 6 2" xfId="5938"/>
    <cellStyle name="Millares 2 3 3 6 2 2" xfId="7853"/>
    <cellStyle name="Millares 2 3 3 6 3" xfId="6896"/>
    <cellStyle name="Millares 2 3 4" xfId="306"/>
    <cellStyle name="Millares 2 3 4 2" xfId="307"/>
    <cellStyle name="Millares 2 3 4 2 2" xfId="308"/>
    <cellStyle name="Millares 2 3 4 2 2 2" xfId="309"/>
    <cellStyle name="Millares 2 3 4 2 2 2 2" xfId="5000"/>
    <cellStyle name="Millares 2 3 4 2 2 2 2 2" xfId="5957"/>
    <cellStyle name="Millares 2 3 4 2 2 2 2 2 2" xfId="7872"/>
    <cellStyle name="Millares 2 3 4 2 2 2 2 3" xfId="6915"/>
    <cellStyle name="Millares 2 3 4 2 2 3" xfId="4999"/>
    <cellStyle name="Millares 2 3 4 2 2 3 2" xfId="5956"/>
    <cellStyle name="Millares 2 3 4 2 2 3 2 2" xfId="7871"/>
    <cellStyle name="Millares 2 3 4 2 2 3 3" xfId="6914"/>
    <cellStyle name="Millares 2 3 4 2 3" xfId="310"/>
    <cellStyle name="Millares 2 3 4 2 3 2" xfId="5001"/>
    <cellStyle name="Millares 2 3 4 2 3 2 2" xfId="5958"/>
    <cellStyle name="Millares 2 3 4 2 3 2 2 2" xfId="7873"/>
    <cellStyle name="Millares 2 3 4 2 3 2 3" xfId="6916"/>
    <cellStyle name="Millares 2 3 4 2 4" xfId="4998"/>
    <cellStyle name="Millares 2 3 4 2 4 2" xfId="5955"/>
    <cellStyle name="Millares 2 3 4 2 4 2 2" xfId="7870"/>
    <cellStyle name="Millares 2 3 4 2 4 3" xfId="6913"/>
    <cellStyle name="Millares 2 3 4 3" xfId="311"/>
    <cellStyle name="Millares 2 3 4 3 2" xfId="312"/>
    <cellStyle name="Millares 2 3 4 3 2 2" xfId="5003"/>
    <cellStyle name="Millares 2 3 4 3 2 2 2" xfId="5960"/>
    <cellStyle name="Millares 2 3 4 3 2 2 2 2" xfId="7875"/>
    <cellStyle name="Millares 2 3 4 3 2 2 3" xfId="6918"/>
    <cellStyle name="Millares 2 3 4 3 3" xfId="5002"/>
    <cellStyle name="Millares 2 3 4 3 3 2" xfId="5959"/>
    <cellStyle name="Millares 2 3 4 3 3 2 2" xfId="7874"/>
    <cellStyle name="Millares 2 3 4 3 3 3" xfId="6917"/>
    <cellStyle name="Millares 2 3 4 4" xfId="313"/>
    <cellStyle name="Millares 2 3 4 4 2" xfId="5004"/>
    <cellStyle name="Millares 2 3 4 4 2 2" xfId="5961"/>
    <cellStyle name="Millares 2 3 4 4 2 2 2" xfId="7876"/>
    <cellStyle name="Millares 2 3 4 4 2 3" xfId="6919"/>
    <cellStyle name="Millares 2 3 4 5" xfId="4997"/>
    <cellStyle name="Millares 2 3 4 5 2" xfId="5954"/>
    <cellStyle name="Millares 2 3 4 5 2 2" xfId="7869"/>
    <cellStyle name="Millares 2 3 4 5 3" xfId="6912"/>
    <cellStyle name="Millares 2 3 5" xfId="314"/>
    <cellStyle name="Millares 2 3 5 2" xfId="315"/>
    <cellStyle name="Millares 2 3 5 2 2" xfId="316"/>
    <cellStyle name="Millares 2 3 5 2 2 2" xfId="5007"/>
    <cellStyle name="Millares 2 3 5 2 2 2 2" xfId="5964"/>
    <cellStyle name="Millares 2 3 5 2 2 2 2 2" xfId="7879"/>
    <cellStyle name="Millares 2 3 5 2 2 2 3" xfId="6922"/>
    <cellStyle name="Millares 2 3 5 2 3" xfId="5006"/>
    <cellStyle name="Millares 2 3 5 2 3 2" xfId="5963"/>
    <cellStyle name="Millares 2 3 5 2 3 2 2" xfId="7878"/>
    <cellStyle name="Millares 2 3 5 2 3 3" xfId="6921"/>
    <cellStyle name="Millares 2 3 5 3" xfId="317"/>
    <cellStyle name="Millares 2 3 5 3 2" xfId="5008"/>
    <cellStyle name="Millares 2 3 5 3 2 2" xfId="5965"/>
    <cellStyle name="Millares 2 3 5 3 2 2 2" xfId="7880"/>
    <cellStyle name="Millares 2 3 5 3 2 3" xfId="6923"/>
    <cellStyle name="Millares 2 3 5 4" xfId="5005"/>
    <cellStyle name="Millares 2 3 5 4 2" xfId="5962"/>
    <cellStyle name="Millares 2 3 5 4 2 2" xfId="7877"/>
    <cellStyle name="Millares 2 3 5 4 3" xfId="6920"/>
    <cellStyle name="Millares 2 3 6" xfId="318"/>
    <cellStyle name="Millares 2 3 6 2" xfId="319"/>
    <cellStyle name="Millares 2 3 6 2 2" xfId="5010"/>
    <cellStyle name="Millares 2 3 6 2 2 2" xfId="5967"/>
    <cellStyle name="Millares 2 3 6 2 2 2 2" xfId="7882"/>
    <cellStyle name="Millares 2 3 6 2 2 3" xfId="6925"/>
    <cellStyle name="Millares 2 3 6 3" xfId="5009"/>
    <cellStyle name="Millares 2 3 6 3 2" xfId="5966"/>
    <cellStyle name="Millares 2 3 6 3 2 2" xfId="7881"/>
    <cellStyle name="Millares 2 3 6 3 3" xfId="6924"/>
    <cellStyle name="Millares 2 3 7" xfId="320"/>
    <cellStyle name="Millares 2 3 7 2" xfId="5011"/>
    <cellStyle name="Millares 2 3 7 2 2" xfId="5968"/>
    <cellStyle name="Millares 2 3 7 2 2 2" xfId="7883"/>
    <cellStyle name="Millares 2 3 7 2 3" xfId="6926"/>
    <cellStyle name="Millares 2 3 8" xfId="4948"/>
    <cellStyle name="Millares 2 3 8 2" xfId="5905"/>
    <cellStyle name="Millares 2 3 8 2 2" xfId="7820"/>
    <cellStyle name="Millares 2 3 8 3" xfId="6863"/>
    <cellStyle name="Millares 2 4" xfId="321"/>
    <cellStyle name="Millares 2 4 2" xfId="322"/>
    <cellStyle name="Millares 2 4 2 2" xfId="323"/>
    <cellStyle name="Millares 2 4 2 2 2" xfId="324"/>
    <cellStyle name="Millares 2 4 2 2 2 2" xfId="325"/>
    <cellStyle name="Millares 2 4 2 2 2 2 2" xfId="326"/>
    <cellStyle name="Millares 2 4 2 2 2 2 2 2" xfId="5017"/>
    <cellStyle name="Millares 2 4 2 2 2 2 2 2 2" xfId="5974"/>
    <cellStyle name="Millares 2 4 2 2 2 2 2 2 2 2" xfId="7889"/>
    <cellStyle name="Millares 2 4 2 2 2 2 2 2 3" xfId="6932"/>
    <cellStyle name="Millares 2 4 2 2 2 2 3" xfId="5016"/>
    <cellStyle name="Millares 2 4 2 2 2 2 3 2" xfId="5973"/>
    <cellStyle name="Millares 2 4 2 2 2 2 3 2 2" xfId="7888"/>
    <cellStyle name="Millares 2 4 2 2 2 2 3 3" xfId="6931"/>
    <cellStyle name="Millares 2 4 2 2 2 3" xfId="327"/>
    <cellStyle name="Millares 2 4 2 2 2 3 2" xfId="5018"/>
    <cellStyle name="Millares 2 4 2 2 2 3 2 2" xfId="5975"/>
    <cellStyle name="Millares 2 4 2 2 2 3 2 2 2" xfId="7890"/>
    <cellStyle name="Millares 2 4 2 2 2 3 2 3" xfId="6933"/>
    <cellStyle name="Millares 2 4 2 2 2 4" xfId="5015"/>
    <cellStyle name="Millares 2 4 2 2 2 4 2" xfId="5972"/>
    <cellStyle name="Millares 2 4 2 2 2 4 2 2" xfId="7887"/>
    <cellStyle name="Millares 2 4 2 2 2 4 3" xfId="6930"/>
    <cellStyle name="Millares 2 4 2 2 3" xfId="328"/>
    <cellStyle name="Millares 2 4 2 2 3 2" xfId="329"/>
    <cellStyle name="Millares 2 4 2 2 3 2 2" xfId="5020"/>
    <cellStyle name="Millares 2 4 2 2 3 2 2 2" xfId="5977"/>
    <cellStyle name="Millares 2 4 2 2 3 2 2 2 2" xfId="7892"/>
    <cellStyle name="Millares 2 4 2 2 3 2 2 3" xfId="6935"/>
    <cellStyle name="Millares 2 4 2 2 3 3" xfId="5019"/>
    <cellStyle name="Millares 2 4 2 2 3 3 2" xfId="5976"/>
    <cellStyle name="Millares 2 4 2 2 3 3 2 2" xfId="7891"/>
    <cellStyle name="Millares 2 4 2 2 3 3 3" xfId="6934"/>
    <cellStyle name="Millares 2 4 2 2 4" xfId="330"/>
    <cellStyle name="Millares 2 4 2 2 4 2" xfId="5021"/>
    <cellStyle name="Millares 2 4 2 2 4 2 2" xfId="5978"/>
    <cellStyle name="Millares 2 4 2 2 4 2 2 2" xfId="7893"/>
    <cellStyle name="Millares 2 4 2 2 4 2 3" xfId="6936"/>
    <cellStyle name="Millares 2 4 2 2 5" xfId="5014"/>
    <cellStyle name="Millares 2 4 2 2 5 2" xfId="5971"/>
    <cellStyle name="Millares 2 4 2 2 5 2 2" xfId="7886"/>
    <cellStyle name="Millares 2 4 2 2 5 3" xfId="6929"/>
    <cellStyle name="Millares 2 4 2 3" xfId="331"/>
    <cellStyle name="Millares 2 4 2 3 2" xfId="332"/>
    <cellStyle name="Millares 2 4 2 3 2 2" xfId="333"/>
    <cellStyle name="Millares 2 4 2 3 2 2 2" xfId="5024"/>
    <cellStyle name="Millares 2 4 2 3 2 2 2 2" xfId="5981"/>
    <cellStyle name="Millares 2 4 2 3 2 2 2 2 2" xfId="7896"/>
    <cellStyle name="Millares 2 4 2 3 2 2 2 3" xfId="6939"/>
    <cellStyle name="Millares 2 4 2 3 2 3" xfId="5023"/>
    <cellStyle name="Millares 2 4 2 3 2 3 2" xfId="5980"/>
    <cellStyle name="Millares 2 4 2 3 2 3 2 2" xfId="7895"/>
    <cellStyle name="Millares 2 4 2 3 2 3 3" xfId="6938"/>
    <cellStyle name="Millares 2 4 2 3 3" xfId="334"/>
    <cellStyle name="Millares 2 4 2 3 3 2" xfId="5025"/>
    <cellStyle name="Millares 2 4 2 3 3 2 2" xfId="5982"/>
    <cellStyle name="Millares 2 4 2 3 3 2 2 2" xfId="7897"/>
    <cellStyle name="Millares 2 4 2 3 3 2 3" xfId="6940"/>
    <cellStyle name="Millares 2 4 2 3 4" xfId="5022"/>
    <cellStyle name="Millares 2 4 2 3 4 2" xfId="5979"/>
    <cellStyle name="Millares 2 4 2 3 4 2 2" xfId="7894"/>
    <cellStyle name="Millares 2 4 2 3 4 3" xfId="6937"/>
    <cellStyle name="Millares 2 4 2 4" xfId="335"/>
    <cellStyle name="Millares 2 4 2 4 2" xfId="336"/>
    <cellStyle name="Millares 2 4 2 4 2 2" xfId="5027"/>
    <cellStyle name="Millares 2 4 2 4 2 2 2" xfId="5984"/>
    <cellStyle name="Millares 2 4 2 4 2 2 2 2" xfId="7899"/>
    <cellStyle name="Millares 2 4 2 4 2 2 3" xfId="6942"/>
    <cellStyle name="Millares 2 4 2 4 3" xfId="5026"/>
    <cellStyle name="Millares 2 4 2 4 3 2" xfId="5983"/>
    <cellStyle name="Millares 2 4 2 4 3 2 2" xfId="7898"/>
    <cellStyle name="Millares 2 4 2 4 3 3" xfId="6941"/>
    <cellStyle name="Millares 2 4 2 5" xfId="337"/>
    <cellStyle name="Millares 2 4 2 5 2" xfId="5028"/>
    <cellStyle name="Millares 2 4 2 5 2 2" xfId="5985"/>
    <cellStyle name="Millares 2 4 2 5 2 2 2" xfId="7900"/>
    <cellStyle name="Millares 2 4 2 5 2 3" xfId="6943"/>
    <cellStyle name="Millares 2 4 2 6" xfId="5013"/>
    <cellStyle name="Millares 2 4 2 6 2" xfId="5970"/>
    <cellStyle name="Millares 2 4 2 6 2 2" xfId="7885"/>
    <cellStyle name="Millares 2 4 2 6 3" xfId="6928"/>
    <cellStyle name="Millares 2 4 3" xfId="338"/>
    <cellStyle name="Millares 2 4 3 2" xfId="339"/>
    <cellStyle name="Millares 2 4 3 2 2" xfId="340"/>
    <cellStyle name="Millares 2 4 3 2 2 2" xfId="341"/>
    <cellStyle name="Millares 2 4 3 2 2 2 2" xfId="5032"/>
    <cellStyle name="Millares 2 4 3 2 2 2 2 2" xfId="5989"/>
    <cellStyle name="Millares 2 4 3 2 2 2 2 2 2" xfId="7904"/>
    <cellStyle name="Millares 2 4 3 2 2 2 2 3" xfId="6947"/>
    <cellStyle name="Millares 2 4 3 2 2 3" xfId="5031"/>
    <cellStyle name="Millares 2 4 3 2 2 3 2" xfId="5988"/>
    <cellStyle name="Millares 2 4 3 2 2 3 2 2" xfId="7903"/>
    <cellStyle name="Millares 2 4 3 2 2 3 3" xfId="6946"/>
    <cellStyle name="Millares 2 4 3 2 3" xfId="342"/>
    <cellStyle name="Millares 2 4 3 2 3 2" xfId="5033"/>
    <cellStyle name="Millares 2 4 3 2 3 2 2" xfId="5990"/>
    <cellStyle name="Millares 2 4 3 2 3 2 2 2" xfId="7905"/>
    <cellStyle name="Millares 2 4 3 2 3 2 3" xfId="6948"/>
    <cellStyle name="Millares 2 4 3 2 4" xfId="5030"/>
    <cellStyle name="Millares 2 4 3 2 4 2" xfId="5987"/>
    <cellStyle name="Millares 2 4 3 2 4 2 2" xfId="7902"/>
    <cellStyle name="Millares 2 4 3 2 4 3" xfId="6945"/>
    <cellStyle name="Millares 2 4 3 3" xfId="343"/>
    <cellStyle name="Millares 2 4 3 3 2" xfId="344"/>
    <cellStyle name="Millares 2 4 3 3 2 2" xfId="5035"/>
    <cellStyle name="Millares 2 4 3 3 2 2 2" xfId="5992"/>
    <cellStyle name="Millares 2 4 3 3 2 2 2 2" xfId="7907"/>
    <cellStyle name="Millares 2 4 3 3 2 2 3" xfId="6950"/>
    <cellStyle name="Millares 2 4 3 3 3" xfId="5034"/>
    <cellStyle name="Millares 2 4 3 3 3 2" xfId="5991"/>
    <cellStyle name="Millares 2 4 3 3 3 2 2" xfId="7906"/>
    <cellStyle name="Millares 2 4 3 3 3 3" xfId="6949"/>
    <cellStyle name="Millares 2 4 3 4" xfId="345"/>
    <cellStyle name="Millares 2 4 3 4 2" xfId="5036"/>
    <cellStyle name="Millares 2 4 3 4 2 2" xfId="5993"/>
    <cellStyle name="Millares 2 4 3 4 2 2 2" xfId="7908"/>
    <cellStyle name="Millares 2 4 3 4 2 3" xfId="6951"/>
    <cellStyle name="Millares 2 4 3 5" xfId="5029"/>
    <cellStyle name="Millares 2 4 3 5 2" xfId="5986"/>
    <cellStyle name="Millares 2 4 3 5 2 2" xfId="7901"/>
    <cellStyle name="Millares 2 4 3 5 3" xfId="6944"/>
    <cellStyle name="Millares 2 4 4" xfId="346"/>
    <cellStyle name="Millares 2 4 4 2" xfId="347"/>
    <cellStyle name="Millares 2 4 4 2 2" xfId="348"/>
    <cellStyle name="Millares 2 4 4 2 2 2" xfId="5039"/>
    <cellStyle name="Millares 2 4 4 2 2 2 2" xfId="5996"/>
    <cellStyle name="Millares 2 4 4 2 2 2 2 2" xfId="7911"/>
    <cellStyle name="Millares 2 4 4 2 2 2 3" xfId="6954"/>
    <cellStyle name="Millares 2 4 4 2 3" xfId="5038"/>
    <cellStyle name="Millares 2 4 4 2 3 2" xfId="5995"/>
    <cellStyle name="Millares 2 4 4 2 3 2 2" xfId="7910"/>
    <cellStyle name="Millares 2 4 4 2 3 3" xfId="6953"/>
    <cellStyle name="Millares 2 4 4 3" xfId="349"/>
    <cellStyle name="Millares 2 4 4 3 2" xfId="5040"/>
    <cellStyle name="Millares 2 4 4 3 2 2" xfId="5997"/>
    <cellStyle name="Millares 2 4 4 3 2 2 2" xfId="7912"/>
    <cellStyle name="Millares 2 4 4 3 2 3" xfId="6955"/>
    <cellStyle name="Millares 2 4 4 4" xfId="5037"/>
    <cellStyle name="Millares 2 4 4 4 2" xfId="5994"/>
    <cellStyle name="Millares 2 4 4 4 2 2" xfId="7909"/>
    <cellStyle name="Millares 2 4 4 4 3" xfId="6952"/>
    <cellStyle name="Millares 2 4 5" xfId="350"/>
    <cellStyle name="Millares 2 4 5 2" xfId="351"/>
    <cellStyle name="Millares 2 4 5 2 2" xfId="5042"/>
    <cellStyle name="Millares 2 4 5 2 2 2" xfId="5999"/>
    <cellStyle name="Millares 2 4 5 2 2 2 2" xfId="7914"/>
    <cellStyle name="Millares 2 4 5 2 2 3" xfId="6957"/>
    <cellStyle name="Millares 2 4 5 3" xfId="5041"/>
    <cellStyle name="Millares 2 4 5 3 2" xfId="5998"/>
    <cellStyle name="Millares 2 4 5 3 2 2" xfId="7913"/>
    <cellStyle name="Millares 2 4 5 3 3" xfId="6956"/>
    <cellStyle name="Millares 2 4 6" xfId="352"/>
    <cellStyle name="Millares 2 4 6 2" xfId="5043"/>
    <cellStyle name="Millares 2 4 6 2 2" xfId="6000"/>
    <cellStyle name="Millares 2 4 6 2 2 2" xfId="7915"/>
    <cellStyle name="Millares 2 4 6 2 3" xfId="6958"/>
    <cellStyle name="Millares 2 4 7" xfId="5012"/>
    <cellStyle name="Millares 2 4 7 2" xfId="5969"/>
    <cellStyle name="Millares 2 4 7 2 2" xfId="7884"/>
    <cellStyle name="Millares 2 4 7 3" xfId="6927"/>
    <cellStyle name="Millares 2 5" xfId="353"/>
    <cellStyle name="Millares 2 5 2" xfId="354"/>
    <cellStyle name="Millares 2 5 2 2" xfId="355"/>
    <cellStyle name="Millares 2 5 2 2 2" xfId="356"/>
    <cellStyle name="Millares 2 5 2 2 2 2" xfId="357"/>
    <cellStyle name="Millares 2 5 2 2 2 2 2" xfId="5048"/>
    <cellStyle name="Millares 2 5 2 2 2 2 2 2" xfId="6005"/>
    <cellStyle name="Millares 2 5 2 2 2 2 2 2 2" xfId="7920"/>
    <cellStyle name="Millares 2 5 2 2 2 2 2 3" xfId="6963"/>
    <cellStyle name="Millares 2 5 2 2 2 3" xfId="5047"/>
    <cellStyle name="Millares 2 5 2 2 2 3 2" xfId="6004"/>
    <cellStyle name="Millares 2 5 2 2 2 3 2 2" xfId="7919"/>
    <cellStyle name="Millares 2 5 2 2 2 3 3" xfId="6962"/>
    <cellStyle name="Millares 2 5 2 2 3" xfId="358"/>
    <cellStyle name="Millares 2 5 2 2 3 2" xfId="5049"/>
    <cellStyle name="Millares 2 5 2 2 3 2 2" xfId="6006"/>
    <cellStyle name="Millares 2 5 2 2 3 2 2 2" xfId="7921"/>
    <cellStyle name="Millares 2 5 2 2 3 2 3" xfId="6964"/>
    <cellStyle name="Millares 2 5 2 2 4" xfId="5046"/>
    <cellStyle name="Millares 2 5 2 2 4 2" xfId="6003"/>
    <cellStyle name="Millares 2 5 2 2 4 2 2" xfId="7918"/>
    <cellStyle name="Millares 2 5 2 2 4 3" xfId="6961"/>
    <cellStyle name="Millares 2 5 2 3" xfId="359"/>
    <cellStyle name="Millares 2 5 2 3 2" xfId="360"/>
    <cellStyle name="Millares 2 5 2 3 2 2" xfId="5051"/>
    <cellStyle name="Millares 2 5 2 3 2 2 2" xfId="6008"/>
    <cellStyle name="Millares 2 5 2 3 2 2 2 2" xfId="7923"/>
    <cellStyle name="Millares 2 5 2 3 2 2 3" xfId="6966"/>
    <cellStyle name="Millares 2 5 2 3 3" xfId="5050"/>
    <cellStyle name="Millares 2 5 2 3 3 2" xfId="6007"/>
    <cellStyle name="Millares 2 5 2 3 3 2 2" xfId="7922"/>
    <cellStyle name="Millares 2 5 2 3 3 3" xfId="6965"/>
    <cellStyle name="Millares 2 5 2 4" xfId="361"/>
    <cellStyle name="Millares 2 5 2 4 2" xfId="5052"/>
    <cellStyle name="Millares 2 5 2 4 2 2" xfId="6009"/>
    <cellStyle name="Millares 2 5 2 4 2 2 2" xfId="7924"/>
    <cellStyle name="Millares 2 5 2 4 2 3" xfId="6967"/>
    <cellStyle name="Millares 2 5 2 5" xfId="5045"/>
    <cellStyle name="Millares 2 5 2 5 2" xfId="6002"/>
    <cellStyle name="Millares 2 5 2 5 2 2" xfId="7917"/>
    <cellStyle name="Millares 2 5 2 5 3" xfId="6960"/>
    <cellStyle name="Millares 2 5 3" xfId="362"/>
    <cellStyle name="Millares 2 5 3 2" xfId="363"/>
    <cellStyle name="Millares 2 5 3 2 2" xfId="364"/>
    <cellStyle name="Millares 2 5 3 2 2 2" xfId="5055"/>
    <cellStyle name="Millares 2 5 3 2 2 2 2" xfId="6012"/>
    <cellStyle name="Millares 2 5 3 2 2 2 2 2" xfId="7927"/>
    <cellStyle name="Millares 2 5 3 2 2 2 3" xfId="6970"/>
    <cellStyle name="Millares 2 5 3 2 3" xfId="5054"/>
    <cellStyle name="Millares 2 5 3 2 3 2" xfId="6011"/>
    <cellStyle name="Millares 2 5 3 2 3 2 2" xfId="7926"/>
    <cellStyle name="Millares 2 5 3 2 3 3" xfId="6969"/>
    <cellStyle name="Millares 2 5 3 3" xfId="365"/>
    <cellStyle name="Millares 2 5 3 3 2" xfId="5056"/>
    <cellStyle name="Millares 2 5 3 3 2 2" xfId="6013"/>
    <cellStyle name="Millares 2 5 3 3 2 2 2" xfId="7928"/>
    <cellStyle name="Millares 2 5 3 3 2 3" xfId="6971"/>
    <cellStyle name="Millares 2 5 3 4" xfId="5053"/>
    <cellStyle name="Millares 2 5 3 4 2" xfId="6010"/>
    <cellStyle name="Millares 2 5 3 4 2 2" xfId="7925"/>
    <cellStyle name="Millares 2 5 3 4 3" xfId="6968"/>
    <cellStyle name="Millares 2 5 4" xfId="366"/>
    <cellStyle name="Millares 2 5 4 2" xfId="367"/>
    <cellStyle name="Millares 2 5 4 2 2" xfId="5058"/>
    <cellStyle name="Millares 2 5 4 2 2 2" xfId="6015"/>
    <cellStyle name="Millares 2 5 4 2 2 2 2" xfId="7930"/>
    <cellStyle name="Millares 2 5 4 2 2 3" xfId="6973"/>
    <cellStyle name="Millares 2 5 4 3" xfId="5057"/>
    <cellStyle name="Millares 2 5 4 3 2" xfId="6014"/>
    <cellStyle name="Millares 2 5 4 3 2 2" xfId="7929"/>
    <cellStyle name="Millares 2 5 4 3 3" xfId="6972"/>
    <cellStyle name="Millares 2 5 5" xfId="368"/>
    <cellStyle name="Millares 2 5 5 2" xfId="5059"/>
    <cellStyle name="Millares 2 5 5 2 2" xfId="6016"/>
    <cellStyle name="Millares 2 5 5 2 2 2" xfId="7931"/>
    <cellStyle name="Millares 2 5 5 2 3" xfId="6974"/>
    <cellStyle name="Millares 2 5 6" xfId="5044"/>
    <cellStyle name="Millares 2 5 6 2" xfId="6001"/>
    <cellStyle name="Millares 2 5 6 2 2" xfId="7916"/>
    <cellStyle name="Millares 2 5 6 3" xfId="6959"/>
    <cellStyle name="Millares 2 6" xfId="369"/>
    <cellStyle name="Millares 2 6 2" xfId="370"/>
    <cellStyle name="Millares 2 6 2 2" xfId="371"/>
    <cellStyle name="Millares 2 6 2 2 2" xfId="372"/>
    <cellStyle name="Millares 2 6 2 2 2 2" xfId="5063"/>
    <cellStyle name="Millares 2 6 2 2 2 2 2" xfId="6020"/>
    <cellStyle name="Millares 2 6 2 2 2 2 2 2" xfId="7935"/>
    <cellStyle name="Millares 2 6 2 2 2 2 3" xfId="6978"/>
    <cellStyle name="Millares 2 6 2 2 3" xfId="5062"/>
    <cellStyle name="Millares 2 6 2 2 3 2" xfId="6019"/>
    <cellStyle name="Millares 2 6 2 2 3 2 2" xfId="7934"/>
    <cellStyle name="Millares 2 6 2 2 3 3" xfId="6977"/>
    <cellStyle name="Millares 2 6 2 3" xfId="373"/>
    <cellStyle name="Millares 2 6 2 3 2" xfId="5064"/>
    <cellStyle name="Millares 2 6 2 3 2 2" xfId="6021"/>
    <cellStyle name="Millares 2 6 2 3 2 2 2" xfId="7936"/>
    <cellStyle name="Millares 2 6 2 3 2 3" xfId="6979"/>
    <cellStyle name="Millares 2 6 2 4" xfId="5061"/>
    <cellStyle name="Millares 2 6 2 4 2" xfId="6018"/>
    <cellStyle name="Millares 2 6 2 4 2 2" xfId="7933"/>
    <cellStyle name="Millares 2 6 2 4 3" xfId="6976"/>
    <cellStyle name="Millares 2 6 3" xfId="374"/>
    <cellStyle name="Millares 2 6 3 2" xfId="375"/>
    <cellStyle name="Millares 2 6 3 2 2" xfId="5066"/>
    <cellStyle name="Millares 2 6 3 2 2 2" xfId="6023"/>
    <cellStyle name="Millares 2 6 3 2 2 2 2" xfId="7938"/>
    <cellStyle name="Millares 2 6 3 2 2 3" xfId="6981"/>
    <cellStyle name="Millares 2 6 3 3" xfId="5065"/>
    <cellStyle name="Millares 2 6 3 3 2" xfId="6022"/>
    <cellStyle name="Millares 2 6 3 3 2 2" xfId="7937"/>
    <cellStyle name="Millares 2 6 3 3 3" xfId="6980"/>
    <cellStyle name="Millares 2 6 4" xfId="376"/>
    <cellStyle name="Millares 2 6 4 2" xfId="5067"/>
    <cellStyle name="Millares 2 6 4 2 2" xfId="6024"/>
    <cellStyle name="Millares 2 6 4 2 2 2" xfId="7939"/>
    <cellStyle name="Millares 2 6 4 2 3" xfId="6982"/>
    <cellStyle name="Millares 2 6 5" xfId="5060"/>
    <cellStyle name="Millares 2 6 5 2" xfId="6017"/>
    <cellStyle name="Millares 2 6 5 2 2" xfId="7932"/>
    <cellStyle name="Millares 2 6 5 3" xfId="6975"/>
    <cellStyle name="Millares 2 7" xfId="377"/>
    <cellStyle name="Millares 2 7 2" xfId="378"/>
    <cellStyle name="Millares 2 7 2 2" xfId="379"/>
    <cellStyle name="Millares 2 7 2 2 2" xfId="5070"/>
    <cellStyle name="Millares 2 7 2 2 2 2" xfId="6027"/>
    <cellStyle name="Millares 2 7 2 2 2 2 2" xfId="7942"/>
    <cellStyle name="Millares 2 7 2 2 2 3" xfId="6985"/>
    <cellStyle name="Millares 2 7 2 3" xfId="5069"/>
    <cellStyle name="Millares 2 7 2 3 2" xfId="6026"/>
    <cellStyle name="Millares 2 7 2 3 2 2" xfId="7941"/>
    <cellStyle name="Millares 2 7 2 3 3" xfId="6984"/>
    <cellStyle name="Millares 2 7 3" xfId="380"/>
    <cellStyle name="Millares 2 7 3 2" xfId="5071"/>
    <cellStyle name="Millares 2 7 3 2 2" xfId="6028"/>
    <cellStyle name="Millares 2 7 3 2 2 2" xfId="7943"/>
    <cellStyle name="Millares 2 7 3 2 3" xfId="6986"/>
    <cellStyle name="Millares 2 7 4" xfId="5068"/>
    <cellStyle name="Millares 2 7 4 2" xfId="6025"/>
    <cellStyle name="Millares 2 7 4 2 2" xfId="7940"/>
    <cellStyle name="Millares 2 7 4 3" xfId="6983"/>
    <cellStyle name="Millares 2 8" xfId="381"/>
    <cellStyle name="Millares 2 8 2" xfId="382"/>
    <cellStyle name="Millares 2 8 2 2" xfId="5073"/>
    <cellStyle name="Millares 2 8 2 2 2" xfId="6030"/>
    <cellStyle name="Millares 2 8 2 2 2 2" xfId="7945"/>
    <cellStyle name="Millares 2 8 2 2 3" xfId="6988"/>
    <cellStyle name="Millares 2 8 3" xfId="5072"/>
    <cellStyle name="Millares 2 8 3 2" xfId="6029"/>
    <cellStyle name="Millares 2 8 3 2 2" xfId="7944"/>
    <cellStyle name="Millares 2 8 3 3" xfId="6987"/>
    <cellStyle name="Millares 2 9" xfId="383"/>
    <cellStyle name="Millares 2 9 2" xfId="5074"/>
    <cellStyle name="Millares 2 9 2 2" xfId="6031"/>
    <cellStyle name="Millares 2 9 2 2 2" xfId="7946"/>
    <cellStyle name="Millares 2 9 2 3" xfId="6989"/>
    <cellStyle name="Millares 3" xfId="384"/>
    <cellStyle name="Millares 3 10" xfId="6568"/>
    <cellStyle name="Millares 3 2" xfId="385"/>
    <cellStyle name="Millares 3 2 2" xfId="386"/>
    <cellStyle name="Millares 3 2 2 2" xfId="387"/>
    <cellStyle name="Millares 3 2 2 2 2" xfId="388"/>
    <cellStyle name="Millares 3 2 2 2 2 2" xfId="389"/>
    <cellStyle name="Millares 3 2 2 2 2 2 2" xfId="390"/>
    <cellStyle name="Millares 3 2 2 2 2 2 2 2" xfId="5081"/>
    <cellStyle name="Millares 3 2 2 2 2 2 2 2 2" xfId="6038"/>
    <cellStyle name="Millares 3 2 2 2 2 2 2 2 2 2" xfId="7953"/>
    <cellStyle name="Millares 3 2 2 2 2 2 2 2 3" xfId="6996"/>
    <cellStyle name="Millares 3 2 2 2 2 2 2 3" xfId="5616"/>
    <cellStyle name="Millares 3 2 2 2 2 2 2 3 2" xfId="7531"/>
    <cellStyle name="Millares 3 2 2 2 2 2 2 4" xfId="6574"/>
    <cellStyle name="Millares 3 2 2 2 2 2 3" xfId="5080"/>
    <cellStyle name="Millares 3 2 2 2 2 2 3 2" xfId="6037"/>
    <cellStyle name="Millares 3 2 2 2 2 2 3 2 2" xfId="7952"/>
    <cellStyle name="Millares 3 2 2 2 2 2 3 3" xfId="6995"/>
    <cellStyle name="Millares 3 2 2 2 2 2 4" xfId="5615"/>
    <cellStyle name="Millares 3 2 2 2 2 2 4 2" xfId="7530"/>
    <cellStyle name="Millares 3 2 2 2 2 2 5" xfId="6573"/>
    <cellStyle name="Millares 3 2 2 2 2 3" xfId="391"/>
    <cellStyle name="Millares 3 2 2 2 2 3 2" xfId="5082"/>
    <cellStyle name="Millares 3 2 2 2 2 3 2 2" xfId="6039"/>
    <cellStyle name="Millares 3 2 2 2 2 3 2 2 2" xfId="7954"/>
    <cellStyle name="Millares 3 2 2 2 2 3 2 3" xfId="6997"/>
    <cellStyle name="Millares 3 2 2 2 2 3 3" xfId="5617"/>
    <cellStyle name="Millares 3 2 2 2 2 3 3 2" xfId="7532"/>
    <cellStyle name="Millares 3 2 2 2 2 3 4" xfId="6575"/>
    <cellStyle name="Millares 3 2 2 2 2 4" xfId="5079"/>
    <cellStyle name="Millares 3 2 2 2 2 4 2" xfId="6036"/>
    <cellStyle name="Millares 3 2 2 2 2 4 2 2" xfId="7951"/>
    <cellStyle name="Millares 3 2 2 2 2 4 3" xfId="6994"/>
    <cellStyle name="Millares 3 2 2 2 2 5" xfId="5614"/>
    <cellStyle name="Millares 3 2 2 2 2 5 2" xfId="7529"/>
    <cellStyle name="Millares 3 2 2 2 2 6" xfId="6572"/>
    <cellStyle name="Millares 3 2 2 2 3" xfId="392"/>
    <cellStyle name="Millares 3 2 2 2 3 2" xfId="393"/>
    <cellStyle name="Millares 3 2 2 2 3 2 2" xfId="5084"/>
    <cellStyle name="Millares 3 2 2 2 3 2 2 2" xfId="6041"/>
    <cellStyle name="Millares 3 2 2 2 3 2 2 2 2" xfId="7956"/>
    <cellStyle name="Millares 3 2 2 2 3 2 2 3" xfId="6999"/>
    <cellStyle name="Millares 3 2 2 2 3 2 3" xfId="5619"/>
    <cellStyle name="Millares 3 2 2 2 3 2 3 2" xfId="7534"/>
    <cellStyle name="Millares 3 2 2 2 3 2 4" xfId="6577"/>
    <cellStyle name="Millares 3 2 2 2 3 3" xfId="5083"/>
    <cellStyle name="Millares 3 2 2 2 3 3 2" xfId="6040"/>
    <cellStyle name="Millares 3 2 2 2 3 3 2 2" xfId="7955"/>
    <cellStyle name="Millares 3 2 2 2 3 3 3" xfId="6998"/>
    <cellStyle name="Millares 3 2 2 2 3 4" xfId="5618"/>
    <cellStyle name="Millares 3 2 2 2 3 4 2" xfId="7533"/>
    <cellStyle name="Millares 3 2 2 2 3 5" xfId="6576"/>
    <cellStyle name="Millares 3 2 2 2 4" xfId="394"/>
    <cellStyle name="Millares 3 2 2 2 4 2" xfId="5085"/>
    <cellStyle name="Millares 3 2 2 2 4 2 2" xfId="6042"/>
    <cellStyle name="Millares 3 2 2 2 4 2 2 2" xfId="7957"/>
    <cellStyle name="Millares 3 2 2 2 4 2 3" xfId="7000"/>
    <cellStyle name="Millares 3 2 2 2 4 3" xfId="5620"/>
    <cellStyle name="Millares 3 2 2 2 4 3 2" xfId="7535"/>
    <cellStyle name="Millares 3 2 2 2 4 4" xfId="6578"/>
    <cellStyle name="Millares 3 2 2 2 5" xfId="5078"/>
    <cellStyle name="Millares 3 2 2 2 5 2" xfId="6035"/>
    <cellStyle name="Millares 3 2 2 2 5 2 2" xfId="7950"/>
    <cellStyle name="Millares 3 2 2 2 5 3" xfId="6993"/>
    <cellStyle name="Millares 3 2 2 2 6" xfId="5613"/>
    <cellStyle name="Millares 3 2 2 2 6 2" xfId="7528"/>
    <cellStyle name="Millares 3 2 2 2 7" xfId="6571"/>
    <cellStyle name="Millares 3 2 2 3" xfId="395"/>
    <cellStyle name="Millares 3 2 2 3 2" xfId="396"/>
    <cellStyle name="Millares 3 2 2 3 2 2" xfId="397"/>
    <cellStyle name="Millares 3 2 2 3 2 2 2" xfId="5088"/>
    <cellStyle name="Millares 3 2 2 3 2 2 2 2" xfId="6045"/>
    <cellStyle name="Millares 3 2 2 3 2 2 2 2 2" xfId="7960"/>
    <cellStyle name="Millares 3 2 2 3 2 2 2 3" xfId="7003"/>
    <cellStyle name="Millares 3 2 2 3 2 2 3" xfId="5623"/>
    <cellStyle name="Millares 3 2 2 3 2 2 3 2" xfId="7538"/>
    <cellStyle name="Millares 3 2 2 3 2 2 4" xfId="6581"/>
    <cellStyle name="Millares 3 2 2 3 2 3" xfId="5087"/>
    <cellStyle name="Millares 3 2 2 3 2 3 2" xfId="6044"/>
    <cellStyle name="Millares 3 2 2 3 2 3 2 2" xfId="7959"/>
    <cellStyle name="Millares 3 2 2 3 2 3 3" xfId="7002"/>
    <cellStyle name="Millares 3 2 2 3 2 4" xfId="5622"/>
    <cellStyle name="Millares 3 2 2 3 2 4 2" xfId="7537"/>
    <cellStyle name="Millares 3 2 2 3 2 5" xfId="6580"/>
    <cellStyle name="Millares 3 2 2 3 3" xfId="398"/>
    <cellStyle name="Millares 3 2 2 3 3 2" xfId="5089"/>
    <cellStyle name="Millares 3 2 2 3 3 2 2" xfId="6046"/>
    <cellStyle name="Millares 3 2 2 3 3 2 2 2" xfId="7961"/>
    <cellStyle name="Millares 3 2 2 3 3 2 3" xfId="7004"/>
    <cellStyle name="Millares 3 2 2 3 3 3" xfId="5624"/>
    <cellStyle name="Millares 3 2 2 3 3 3 2" xfId="7539"/>
    <cellStyle name="Millares 3 2 2 3 3 4" xfId="6582"/>
    <cellStyle name="Millares 3 2 2 3 4" xfId="5086"/>
    <cellStyle name="Millares 3 2 2 3 4 2" xfId="6043"/>
    <cellStyle name="Millares 3 2 2 3 4 2 2" xfId="7958"/>
    <cellStyle name="Millares 3 2 2 3 4 3" xfId="7001"/>
    <cellStyle name="Millares 3 2 2 3 5" xfId="5621"/>
    <cellStyle name="Millares 3 2 2 3 5 2" xfId="7536"/>
    <cellStyle name="Millares 3 2 2 3 6" xfId="6579"/>
    <cellStyle name="Millares 3 2 2 4" xfId="399"/>
    <cellStyle name="Millares 3 2 2 4 2" xfId="400"/>
    <cellStyle name="Millares 3 2 2 4 2 2" xfId="5091"/>
    <cellStyle name="Millares 3 2 2 4 2 2 2" xfId="6048"/>
    <cellStyle name="Millares 3 2 2 4 2 2 2 2" xfId="7963"/>
    <cellStyle name="Millares 3 2 2 4 2 2 3" xfId="7006"/>
    <cellStyle name="Millares 3 2 2 4 2 3" xfId="5626"/>
    <cellStyle name="Millares 3 2 2 4 2 3 2" xfId="7541"/>
    <cellStyle name="Millares 3 2 2 4 2 4" xfId="6584"/>
    <cellStyle name="Millares 3 2 2 4 3" xfId="5090"/>
    <cellStyle name="Millares 3 2 2 4 3 2" xfId="6047"/>
    <cellStyle name="Millares 3 2 2 4 3 2 2" xfId="7962"/>
    <cellStyle name="Millares 3 2 2 4 3 3" xfId="7005"/>
    <cellStyle name="Millares 3 2 2 4 4" xfId="5625"/>
    <cellStyle name="Millares 3 2 2 4 4 2" xfId="7540"/>
    <cellStyle name="Millares 3 2 2 4 5" xfId="6583"/>
    <cellStyle name="Millares 3 2 2 5" xfId="401"/>
    <cellStyle name="Millares 3 2 2 5 2" xfId="5092"/>
    <cellStyle name="Millares 3 2 2 5 2 2" xfId="6049"/>
    <cellStyle name="Millares 3 2 2 5 2 2 2" xfId="7964"/>
    <cellStyle name="Millares 3 2 2 5 2 3" xfId="7007"/>
    <cellStyle name="Millares 3 2 2 5 3" xfId="5627"/>
    <cellStyle name="Millares 3 2 2 5 3 2" xfId="7542"/>
    <cellStyle name="Millares 3 2 2 5 4" xfId="6585"/>
    <cellStyle name="Millares 3 2 2 6" xfId="5077"/>
    <cellStyle name="Millares 3 2 2 6 2" xfId="6034"/>
    <cellStyle name="Millares 3 2 2 6 2 2" xfId="7949"/>
    <cellStyle name="Millares 3 2 2 6 3" xfId="6992"/>
    <cellStyle name="Millares 3 2 2 7" xfId="5612"/>
    <cellStyle name="Millares 3 2 2 7 2" xfId="7527"/>
    <cellStyle name="Millares 3 2 2 8" xfId="6570"/>
    <cellStyle name="Millares 3 2 3" xfId="402"/>
    <cellStyle name="Millares 3 2 3 2" xfId="403"/>
    <cellStyle name="Millares 3 2 3 2 2" xfId="404"/>
    <cellStyle name="Millares 3 2 3 2 2 2" xfId="405"/>
    <cellStyle name="Millares 3 2 3 2 2 2 2" xfId="5096"/>
    <cellStyle name="Millares 3 2 3 2 2 2 2 2" xfId="6053"/>
    <cellStyle name="Millares 3 2 3 2 2 2 2 2 2" xfId="7968"/>
    <cellStyle name="Millares 3 2 3 2 2 2 2 3" xfId="7011"/>
    <cellStyle name="Millares 3 2 3 2 2 2 3" xfId="5631"/>
    <cellStyle name="Millares 3 2 3 2 2 2 3 2" xfId="7546"/>
    <cellStyle name="Millares 3 2 3 2 2 2 4" xfId="6589"/>
    <cellStyle name="Millares 3 2 3 2 2 3" xfId="5095"/>
    <cellStyle name="Millares 3 2 3 2 2 3 2" xfId="6052"/>
    <cellStyle name="Millares 3 2 3 2 2 3 2 2" xfId="7967"/>
    <cellStyle name="Millares 3 2 3 2 2 3 3" xfId="7010"/>
    <cellStyle name="Millares 3 2 3 2 2 4" xfId="5630"/>
    <cellStyle name="Millares 3 2 3 2 2 4 2" xfId="7545"/>
    <cellStyle name="Millares 3 2 3 2 2 5" xfId="6588"/>
    <cellStyle name="Millares 3 2 3 2 3" xfId="406"/>
    <cellStyle name="Millares 3 2 3 2 3 2" xfId="5097"/>
    <cellStyle name="Millares 3 2 3 2 3 2 2" xfId="6054"/>
    <cellStyle name="Millares 3 2 3 2 3 2 2 2" xfId="7969"/>
    <cellStyle name="Millares 3 2 3 2 3 2 3" xfId="7012"/>
    <cellStyle name="Millares 3 2 3 2 3 3" xfId="5632"/>
    <cellStyle name="Millares 3 2 3 2 3 3 2" xfId="7547"/>
    <cellStyle name="Millares 3 2 3 2 3 4" xfId="6590"/>
    <cellStyle name="Millares 3 2 3 2 4" xfId="5094"/>
    <cellStyle name="Millares 3 2 3 2 4 2" xfId="6051"/>
    <cellStyle name="Millares 3 2 3 2 4 2 2" xfId="7966"/>
    <cellStyle name="Millares 3 2 3 2 4 3" xfId="7009"/>
    <cellStyle name="Millares 3 2 3 2 5" xfId="5629"/>
    <cellStyle name="Millares 3 2 3 2 5 2" xfId="7544"/>
    <cellStyle name="Millares 3 2 3 2 6" xfId="6587"/>
    <cellStyle name="Millares 3 2 3 3" xfId="407"/>
    <cellStyle name="Millares 3 2 3 3 2" xfId="408"/>
    <cellStyle name="Millares 3 2 3 3 2 2" xfId="5099"/>
    <cellStyle name="Millares 3 2 3 3 2 2 2" xfId="6056"/>
    <cellStyle name="Millares 3 2 3 3 2 2 2 2" xfId="7971"/>
    <cellStyle name="Millares 3 2 3 3 2 2 3" xfId="7014"/>
    <cellStyle name="Millares 3 2 3 3 2 3" xfId="5634"/>
    <cellStyle name="Millares 3 2 3 3 2 3 2" xfId="7549"/>
    <cellStyle name="Millares 3 2 3 3 2 4" xfId="6592"/>
    <cellStyle name="Millares 3 2 3 3 3" xfId="5098"/>
    <cellStyle name="Millares 3 2 3 3 3 2" xfId="6055"/>
    <cellStyle name="Millares 3 2 3 3 3 2 2" xfId="7970"/>
    <cellStyle name="Millares 3 2 3 3 3 3" xfId="7013"/>
    <cellStyle name="Millares 3 2 3 3 4" xfId="5633"/>
    <cellStyle name="Millares 3 2 3 3 4 2" xfId="7548"/>
    <cellStyle name="Millares 3 2 3 3 5" xfId="6591"/>
    <cellStyle name="Millares 3 2 3 4" xfId="409"/>
    <cellStyle name="Millares 3 2 3 4 2" xfId="5100"/>
    <cellStyle name="Millares 3 2 3 4 2 2" xfId="6057"/>
    <cellStyle name="Millares 3 2 3 4 2 2 2" xfId="7972"/>
    <cellStyle name="Millares 3 2 3 4 2 3" xfId="7015"/>
    <cellStyle name="Millares 3 2 3 4 3" xfId="5635"/>
    <cellStyle name="Millares 3 2 3 4 3 2" xfId="7550"/>
    <cellStyle name="Millares 3 2 3 4 4" xfId="6593"/>
    <cellStyle name="Millares 3 2 3 5" xfId="5093"/>
    <cellStyle name="Millares 3 2 3 5 2" xfId="6050"/>
    <cellStyle name="Millares 3 2 3 5 2 2" xfId="7965"/>
    <cellStyle name="Millares 3 2 3 5 3" xfId="7008"/>
    <cellStyle name="Millares 3 2 3 6" xfId="5628"/>
    <cellStyle name="Millares 3 2 3 6 2" xfId="7543"/>
    <cellStyle name="Millares 3 2 3 7" xfId="6586"/>
    <cellStyle name="Millares 3 2 4" xfId="410"/>
    <cellStyle name="Millares 3 2 4 2" xfId="411"/>
    <cellStyle name="Millares 3 2 4 2 2" xfId="412"/>
    <cellStyle name="Millares 3 2 4 2 2 2" xfId="5103"/>
    <cellStyle name="Millares 3 2 4 2 2 2 2" xfId="6060"/>
    <cellStyle name="Millares 3 2 4 2 2 2 2 2" xfId="7975"/>
    <cellStyle name="Millares 3 2 4 2 2 2 3" xfId="7018"/>
    <cellStyle name="Millares 3 2 4 2 2 3" xfId="5638"/>
    <cellStyle name="Millares 3 2 4 2 2 3 2" xfId="7553"/>
    <cellStyle name="Millares 3 2 4 2 2 4" xfId="6596"/>
    <cellStyle name="Millares 3 2 4 2 3" xfId="5102"/>
    <cellStyle name="Millares 3 2 4 2 3 2" xfId="6059"/>
    <cellStyle name="Millares 3 2 4 2 3 2 2" xfId="7974"/>
    <cellStyle name="Millares 3 2 4 2 3 3" xfId="7017"/>
    <cellStyle name="Millares 3 2 4 2 4" xfId="5637"/>
    <cellStyle name="Millares 3 2 4 2 4 2" xfId="7552"/>
    <cellStyle name="Millares 3 2 4 2 5" xfId="6595"/>
    <cellStyle name="Millares 3 2 4 3" xfId="413"/>
    <cellStyle name="Millares 3 2 4 3 2" xfId="5104"/>
    <cellStyle name="Millares 3 2 4 3 2 2" xfId="6061"/>
    <cellStyle name="Millares 3 2 4 3 2 2 2" xfId="7976"/>
    <cellStyle name="Millares 3 2 4 3 2 3" xfId="7019"/>
    <cellStyle name="Millares 3 2 4 3 3" xfId="5639"/>
    <cellStyle name="Millares 3 2 4 3 3 2" xfId="7554"/>
    <cellStyle name="Millares 3 2 4 3 4" xfId="6597"/>
    <cellStyle name="Millares 3 2 4 4" xfId="5101"/>
    <cellStyle name="Millares 3 2 4 4 2" xfId="6058"/>
    <cellStyle name="Millares 3 2 4 4 2 2" xfId="7973"/>
    <cellStyle name="Millares 3 2 4 4 3" xfId="7016"/>
    <cellStyle name="Millares 3 2 4 5" xfId="5636"/>
    <cellStyle name="Millares 3 2 4 5 2" xfId="7551"/>
    <cellStyle name="Millares 3 2 4 6" xfId="6594"/>
    <cellStyle name="Millares 3 2 5" xfId="414"/>
    <cellStyle name="Millares 3 2 5 2" xfId="415"/>
    <cellStyle name="Millares 3 2 5 2 2" xfId="5106"/>
    <cellStyle name="Millares 3 2 5 2 2 2" xfId="6063"/>
    <cellStyle name="Millares 3 2 5 2 2 2 2" xfId="7978"/>
    <cellStyle name="Millares 3 2 5 2 2 3" xfId="7021"/>
    <cellStyle name="Millares 3 2 5 2 3" xfId="5641"/>
    <cellStyle name="Millares 3 2 5 2 3 2" xfId="7556"/>
    <cellStyle name="Millares 3 2 5 2 4" xfId="6599"/>
    <cellStyle name="Millares 3 2 5 3" xfId="5105"/>
    <cellStyle name="Millares 3 2 5 3 2" xfId="6062"/>
    <cellStyle name="Millares 3 2 5 3 2 2" xfId="7977"/>
    <cellStyle name="Millares 3 2 5 3 3" xfId="7020"/>
    <cellStyle name="Millares 3 2 5 4" xfId="5640"/>
    <cellStyle name="Millares 3 2 5 4 2" xfId="7555"/>
    <cellStyle name="Millares 3 2 5 5" xfId="6598"/>
    <cellStyle name="Millares 3 2 6" xfId="416"/>
    <cellStyle name="Millares 3 2 6 2" xfId="5107"/>
    <cellStyle name="Millares 3 2 6 2 2" xfId="6064"/>
    <cellStyle name="Millares 3 2 6 2 2 2" xfId="7979"/>
    <cellStyle name="Millares 3 2 6 2 3" xfId="7022"/>
    <cellStyle name="Millares 3 2 6 3" xfId="5642"/>
    <cellStyle name="Millares 3 2 6 3 2" xfId="7557"/>
    <cellStyle name="Millares 3 2 6 4" xfId="6600"/>
    <cellStyle name="Millares 3 2 7" xfId="5076"/>
    <cellStyle name="Millares 3 2 7 2" xfId="6033"/>
    <cellStyle name="Millares 3 2 7 2 2" xfId="7948"/>
    <cellStyle name="Millares 3 2 7 3" xfId="6991"/>
    <cellStyle name="Millares 3 2 8" xfId="5611"/>
    <cellStyle name="Millares 3 2 8 2" xfId="7526"/>
    <cellStyle name="Millares 3 2 9" xfId="6569"/>
    <cellStyle name="Millares 3 3" xfId="417"/>
    <cellStyle name="Millares 3 3 2" xfId="418"/>
    <cellStyle name="Millares 3 3 2 2" xfId="419"/>
    <cellStyle name="Millares 3 3 2 2 2" xfId="420"/>
    <cellStyle name="Millares 3 3 2 2 2 2" xfId="421"/>
    <cellStyle name="Millares 3 3 2 2 2 2 2" xfId="5112"/>
    <cellStyle name="Millares 3 3 2 2 2 2 2 2" xfId="6069"/>
    <cellStyle name="Millares 3 3 2 2 2 2 2 2 2" xfId="7984"/>
    <cellStyle name="Millares 3 3 2 2 2 2 2 3" xfId="7027"/>
    <cellStyle name="Millares 3 3 2 2 2 2 3" xfId="5647"/>
    <cellStyle name="Millares 3 3 2 2 2 2 3 2" xfId="7562"/>
    <cellStyle name="Millares 3 3 2 2 2 2 4" xfId="6605"/>
    <cellStyle name="Millares 3 3 2 2 2 3" xfId="5111"/>
    <cellStyle name="Millares 3 3 2 2 2 3 2" xfId="6068"/>
    <cellStyle name="Millares 3 3 2 2 2 3 2 2" xfId="7983"/>
    <cellStyle name="Millares 3 3 2 2 2 3 3" xfId="7026"/>
    <cellStyle name="Millares 3 3 2 2 2 4" xfId="5646"/>
    <cellStyle name="Millares 3 3 2 2 2 4 2" xfId="7561"/>
    <cellStyle name="Millares 3 3 2 2 2 5" xfId="6604"/>
    <cellStyle name="Millares 3 3 2 2 3" xfId="422"/>
    <cellStyle name="Millares 3 3 2 2 3 2" xfId="5113"/>
    <cellStyle name="Millares 3 3 2 2 3 2 2" xfId="6070"/>
    <cellStyle name="Millares 3 3 2 2 3 2 2 2" xfId="7985"/>
    <cellStyle name="Millares 3 3 2 2 3 2 3" xfId="7028"/>
    <cellStyle name="Millares 3 3 2 2 3 3" xfId="5648"/>
    <cellStyle name="Millares 3 3 2 2 3 3 2" xfId="7563"/>
    <cellStyle name="Millares 3 3 2 2 3 4" xfId="6606"/>
    <cellStyle name="Millares 3 3 2 2 4" xfId="5110"/>
    <cellStyle name="Millares 3 3 2 2 4 2" xfId="6067"/>
    <cellStyle name="Millares 3 3 2 2 4 2 2" xfId="7982"/>
    <cellStyle name="Millares 3 3 2 2 4 3" xfId="7025"/>
    <cellStyle name="Millares 3 3 2 2 5" xfId="5645"/>
    <cellStyle name="Millares 3 3 2 2 5 2" xfId="7560"/>
    <cellStyle name="Millares 3 3 2 2 6" xfId="6603"/>
    <cellStyle name="Millares 3 3 2 3" xfId="423"/>
    <cellStyle name="Millares 3 3 2 3 2" xfId="424"/>
    <cellStyle name="Millares 3 3 2 3 2 2" xfId="5115"/>
    <cellStyle name="Millares 3 3 2 3 2 2 2" xfId="6072"/>
    <cellStyle name="Millares 3 3 2 3 2 2 2 2" xfId="7987"/>
    <cellStyle name="Millares 3 3 2 3 2 2 3" xfId="7030"/>
    <cellStyle name="Millares 3 3 2 3 2 3" xfId="5650"/>
    <cellStyle name="Millares 3 3 2 3 2 3 2" xfId="7565"/>
    <cellStyle name="Millares 3 3 2 3 2 4" xfId="6608"/>
    <cellStyle name="Millares 3 3 2 3 3" xfId="5114"/>
    <cellStyle name="Millares 3 3 2 3 3 2" xfId="6071"/>
    <cellStyle name="Millares 3 3 2 3 3 2 2" xfId="7986"/>
    <cellStyle name="Millares 3 3 2 3 3 3" xfId="7029"/>
    <cellStyle name="Millares 3 3 2 3 4" xfId="5649"/>
    <cellStyle name="Millares 3 3 2 3 4 2" xfId="7564"/>
    <cellStyle name="Millares 3 3 2 3 5" xfId="6607"/>
    <cellStyle name="Millares 3 3 2 4" xfId="425"/>
    <cellStyle name="Millares 3 3 2 4 2" xfId="5116"/>
    <cellStyle name="Millares 3 3 2 4 2 2" xfId="6073"/>
    <cellStyle name="Millares 3 3 2 4 2 2 2" xfId="7988"/>
    <cellStyle name="Millares 3 3 2 4 2 3" xfId="7031"/>
    <cellStyle name="Millares 3 3 2 4 3" xfId="5651"/>
    <cellStyle name="Millares 3 3 2 4 3 2" xfId="7566"/>
    <cellStyle name="Millares 3 3 2 4 4" xfId="6609"/>
    <cellStyle name="Millares 3 3 2 5" xfId="5109"/>
    <cellStyle name="Millares 3 3 2 5 2" xfId="6066"/>
    <cellStyle name="Millares 3 3 2 5 2 2" xfId="7981"/>
    <cellStyle name="Millares 3 3 2 5 3" xfId="7024"/>
    <cellStyle name="Millares 3 3 2 6" xfId="5644"/>
    <cellStyle name="Millares 3 3 2 6 2" xfId="7559"/>
    <cellStyle name="Millares 3 3 2 7" xfId="6602"/>
    <cellStyle name="Millares 3 3 3" xfId="426"/>
    <cellStyle name="Millares 3 3 3 2" xfId="427"/>
    <cellStyle name="Millares 3 3 3 2 2" xfId="428"/>
    <cellStyle name="Millares 3 3 3 2 2 2" xfId="5119"/>
    <cellStyle name="Millares 3 3 3 2 2 2 2" xfId="6076"/>
    <cellStyle name="Millares 3 3 3 2 2 2 2 2" xfId="7991"/>
    <cellStyle name="Millares 3 3 3 2 2 2 3" xfId="7034"/>
    <cellStyle name="Millares 3 3 3 2 2 3" xfId="5654"/>
    <cellStyle name="Millares 3 3 3 2 2 3 2" xfId="7569"/>
    <cellStyle name="Millares 3 3 3 2 2 4" xfId="6612"/>
    <cellStyle name="Millares 3 3 3 2 3" xfId="5118"/>
    <cellStyle name="Millares 3 3 3 2 3 2" xfId="6075"/>
    <cellStyle name="Millares 3 3 3 2 3 2 2" xfId="7990"/>
    <cellStyle name="Millares 3 3 3 2 3 3" xfId="7033"/>
    <cellStyle name="Millares 3 3 3 2 4" xfId="5653"/>
    <cellStyle name="Millares 3 3 3 2 4 2" xfId="7568"/>
    <cellStyle name="Millares 3 3 3 2 5" xfId="6611"/>
    <cellStyle name="Millares 3 3 3 3" xfId="429"/>
    <cellStyle name="Millares 3 3 3 3 2" xfId="5120"/>
    <cellStyle name="Millares 3 3 3 3 2 2" xfId="6077"/>
    <cellStyle name="Millares 3 3 3 3 2 2 2" xfId="7992"/>
    <cellStyle name="Millares 3 3 3 3 2 3" xfId="7035"/>
    <cellStyle name="Millares 3 3 3 3 3" xfId="5655"/>
    <cellStyle name="Millares 3 3 3 3 3 2" xfId="7570"/>
    <cellStyle name="Millares 3 3 3 3 4" xfId="6613"/>
    <cellStyle name="Millares 3 3 3 4" xfId="5117"/>
    <cellStyle name="Millares 3 3 3 4 2" xfId="6074"/>
    <cellStyle name="Millares 3 3 3 4 2 2" xfId="7989"/>
    <cellStyle name="Millares 3 3 3 4 3" xfId="7032"/>
    <cellStyle name="Millares 3 3 3 5" xfId="5652"/>
    <cellStyle name="Millares 3 3 3 5 2" xfId="7567"/>
    <cellStyle name="Millares 3 3 3 6" xfId="6610"/>
    <cellStyle name="Millares 3 3 4" xfId="430"/>
    <cellStyle name="Millares 3 3 4 2" xfId="431"/>
    <cellStyle name="Millares 3 3 4 2 2" xfId="5122"/>
    <cellStyle name="Millares 3 3 4 2 2 2" xfId="6079"/>
    <cellStyle name="Millares 3 3 4 2 2 2 2" xfId="7994"/>
    <cellStyle name="Millares 3 3 4 2 2 3" xfId="7037"/>
    <cellStyle name="Millares 3 3 4 2 3" xfId="5657"/>
    <cellStyle name="Millares 3 3 4 2 3 2" xfId="7572"/>
    <cellStyle name="Millares 3 3 4 2 4" xfId="6615"/>
    <cellStyle name="Millares 3 3 4 3" xfId="5121"/>
    <cellStyle name="Millares 3 3 4 3 2" xfId="6078"/>
    <cellStyle name="Millares 3 3 4 3 2 2" xfId="7993"/>
    <cellStyle name="Millares 3 3 4 3 3" xfId="7036"/>
    <cellStyle name="Millares 3 3 4 4" xfId="5656"/>
    <cellStyle name="Millares 3 3 4 4 2" xfId="7571"/>
    <cellStyle name="Millares 3 3 4 5" xfId="6614"/>
    <cellStyle name="Millares 3 3 5" xfId="432"/>
    <cellStyle name="Millares 3 3 5 2" xfId="5123"/>
    <cellStyle name="Millares 3 3 5 2 2" xfId="6080"/>
    <cellStyle name="Millares 3 3 5 2 2 2" xfId="7995"/>
    <cellStyle name="Millares 3 3 5 2 3" xfId="7038"/>
    <cellStyle name="Millares 3 3 5 3" xfId="5658"/>
    <cellStyle name="Millares 3 3 5 3 2" xfId="7573"/>
    <cellStyle name="Millares 3 3 5 4" xfId="6616"/>
    <cellStyle name="Millares 3 3 6" xfId="5108"/>
    <cellStyle name="Millares 3 3 6 2" xfId="6065"/>
    <cellStyle name="Millares 3 3 6 2 2" xfId="7980"/>
    <cellStyle name="Millares 3 3 6 3" xfId="7023"/>
    <cellStyle name="Millares 3 3 7" xfId="5643"/>
    <cellStyle name="Millares 3 3 7 2" xfId="7558"/>
    <cellStyle name="Millares 3 3 8" xfId="6601"/>
    <cellStyle name="Millares 3 4" xfId="433"/>
    <cellStyle name="Millares 3 4 2" xfId="434"/>
    <cellStyle name="Millares 3 4 2 2" xfId="435"/>
    <cellStyle name="Millares 3 4 2 2 2" xfId="436"/>
    <cellStyle name="Millares 3 4 2 2 2 2" xfId="5127"/>
    <cellStyle name="Millares 3 4 2 2 2 2 2" xfId="6084"/>
    <cellStyle name="Millares 3 4 2 2 2 2 2 2" xfId="7999"/>
    <cellStyle name="Millares 3 4 2 2 2 2 3" xfId="7042"/>
    <cellStyle name="Millares 3 4 2 2 2 3" xfId="5662"/>
    <cellStyle name="Millares 3 4 2 2 2 3 2" xfId="7577"/>
    <cellStyle name="Millares 3 4 2 2 2 4" xfId="6620"/>
    <cellStyle name="Millares 3 4 2 2 3" xfId="5126"/>
    <cellStyle name="Millares 3 4 2 2 3 2" xfId="6083"/>
    <cellStyle name="Millares 3 4 2 2 3 2 2" xfId="7998"/>
    <cellStyle name="Millares 3 4 2 2 3 3" xfId="7041"/>
    <cellStyle name="Millares 3 4 2 2 4" xfId="5661"/>
    <cellStyle name="Millares 3 4 2 2 4 2" xfId="7576"/>
    <cellStyle name="Millares 3 4 2 2 5" xfId="6619"/>
    <cellStyle name="Millares 3 4 2 3" xfId="437"/>
    <cellStyle name="Millares 3 4 2 3 2" xfId="5128"/>
    <cellStyle name="Millares 3 4 2 3 2 2" xfId="6085"/>
    <cellStyle name="Millares 3 4 2 3 2 2 2" xfId="8000"/>
    <cellStyle name="Millares 3 4 2 3 2 3" xfId="7043"/>
    <cellStyle name="Millares 3 4 2 3 3" xfId="5663"/>
    <cellStyle name="Millares 3 4 2 3 3 2" xfId="7578"/>
    <cellStyle name="Millares 3 4 2 3 4" xfId="6621"/>
    <cellStyle name="Millares 3 4 2 4" xfId="5125"/>
    <cellStyle name="Millares 3 4 2 4 2" xfId="6082"/>
    <cellStyle name="Millares 3 4 2 4 2 2" xfId="7997"/>
    <cellStyle name="Millares 3 4 2 4 3" xfId="7040"/>
    <cellStyle name="Millares 3 4 2 5" xfId="5660"/>
    <cellStyle name="Millares 3 4 2 5 2" xfId="7575"/>
    <cellStyle name="Millares 3 4 2 6" xfId="6618"/>
    <cellStyle name="Millares 3 4 3" xfId="438"/>
    <cellStyle name="Millares 3 4 3 2" xfId="439"/>
    <cellStyle name="Millares 3 4 3 2 2" xfId="5130"/>
    <cellStyle name="Millares 3 4 3 2 2 2" xfId="6087"/>
    <cellStyle name="Millares 3 4 3 2 2 2 2" xfId="8002"/>
    <cellStyle name="Millares 3 4 3 2 2 3" xfId="7045"/>
    <cellStyle name="Millares 3 4 3 2 3" xfId="5665"/>
    <cellStyle name="Millares 3 4 3 2 3 2" xfId="7580"/>
    <cellStyle name="Millares 3 4 3 2 4" xfId="6623"/>
    <cellStyle name="Millares 3 4 3 3" xfId="5129"/>
    <cellStyle name="Millares 3 4 3 3 2" xfId="6086"/>
    <cellStyle name="Millares 3 4 3 3 2 2" xfId="8001"/>
    <cellStyle name="Millares 3 4 3 3 3" xfId="7044"/>
    <cellStyle name="Millares 3 4 3 4" xfId="5664"/>
    <cellStyle name="Millares 3 4 3 4 2" xfId="7579"/>
    <cellStyle name="Millares 3 4 3 5" xfId="6622"/>
    <cellStyle name="Millares 3 4 4" xfId="440"/>
    <cellStyle name="Millares 3 4 4 2" xfId="5131"/>
    <cellStyle name="Millares 3 4 4 2 2" xfId="6088"/>
    <cellStyle name="Millares 3 4 4 2 2 2" xfId="8003"/>
    <cellStyle name="Millares 3 4 4 2 3" xfId="7046"/>
    <cellStyle name="Millares 3 4 4 3" xfId="5666"/>
    <cellStyle name="Millares 3 4 4 3 2" xfId="7581"/>
    <cellStyle name="Millares 3 4 4 4" xfId="6624"/>
    <cellStyle name="Millares 3 4 5" xfId="5124"/>
    <cellStyle name="Millares 3 4 5 2" xfId="6081"/>
    <cellStyle name="Millares 3 4 5 2 2" xfId="7996"/>
    <cellStyle name="Millares 3 4 5 3" xfId="7039"/>
    <cellStyle name="Millares 3 4 6" xfId="5659"/>
    <cellStyle name="Millares 3 4 6 2" xfId="7574"/>
    <cellStyle name="Millares 3 4 7" xfId="6617"/>
    <cellStyle name="Millares 3 5" xfId="441"/>
    <cellStyle name="Millares 3 5 2" xfId="442"/>
    <cellStyle name="Millares 3 5 2 2" xfId="443"/>
    <cellStyle name="Millares 3 5 2 2 2" xfId="5134"/>
    <cellStyle name="Millares 3 5 2 2 2 2" xfId="6091"/>
    <cellStyle name="Millares 3 5 2 2 2 2 2" xfId="8006"/>
    <cellStyle name="Millares 3 5 2 2 2 3" xfId="7049"/>
    <cellStyle name="Millares 3 5 2 2 3" xfId="5669"/>
    <cellStyle name="Millares 3 5 2 2 3 2" xfId="7584"/>
    <cellStyle name="Millares 3 5 2 2 4" xfId="6627"/>
    <cellStyle name="Millares 3 5 2 3" xfId="5133"/>
    <cellStyle name="Millares 3 5 2 3 2" xfId="6090"/>
    <cellStyle name="Millares 3 5 2 3 2 2" xfId="8005"/>
    <cellStyle name="Millares 3 5 2 3 3" xfId="7048"/>
    <cellStyle name="Millares 3 5 2 4" xfId="5668"/>
    <cellStyle name="Millares 3 5 2 4 2" xfId="7583"/>
    <cellStyle name="Millares 3 5 2 5" xfId="6626"/>
    <cellStyle name="Millares 3 5 3" xfId="444"/>
    <cellStyle name="Millares 3 5 3 2" xfId="5135"/>
    <cellStyle name="Millares 3 5 3 2 2" xfId="6092"/>
    <cellStyle name="Millares 3 5 3 2 2 2" xfId="8007"/>
    <cellStyle name="Millares 3 5 3 2 3" xfId="7050"/>
    <cellStyle name="Millares 3 5 3 3" xfId="5670"/>
    <cellStyle name="Millares 3 5 3 3 2" xfId="7585"/>
    <cellStyle name="Millares 3 5 3 4" xfId="6628"/>
    <cellStyle name="Millares 3 5 4" xfId="5132"/>
    <cellStyle name="Millares 3 5 4 2" xfId="6089"/>
    <cellStyle name="Millares 3 5 4 2 2" xfId="8004"/>
    <cellStyle name="Millares 3 5 4 3" xfId="7047"/>
    <cellStyle name="Millares 3 5 5" xfId="5667"/>
    <cellStyle name="Millares 3 5 5 2" xfId="7582"/>
    <cellStyle name="Millares 3 5 6" xfId="6625"/>
    <cellStyle name="Millares 3 6" xfId="445"/>
    <cellStyle name="Millares 3 6 2" xfId="446"/>
    <cellStyle name="Millares 3 6 2 2" xfId="5137"/>
    <cellStyle name="Millares 3 6 2 2 2" xfId="6094"/>
    <cellStyle name="Millares 3 6 2 2 2 2" xfId="8009"/>
    <cellStyle name="Millares 3 6 2 2 3" xfId="7052"/>
    <cellStyle name="Millares 3 6 2 3" xfId="5672"/>
    <cellStyle name="Millares 3 6 2 3 2" xfId="7587"/>
    <cellStyle name="Millares 3 6 2 4" xfId="6630"/>
    <cellStyle name="Millares 3 6 3" xfId="5136"/>
    <cellStyle name="Millares 3 6 3 2" xfId="6093"/>
    <cellStyle name="Millares 3 6 3 2 2" xfId="8008"/>
    <cellStyle name="Millares 3 6 3 3" xfId="7051"/>
    <cellStyle name="Millares 3 6 4" xfId="5671"/>
    <cellStyle name="Millares 3 6 4 2" xfId="7586"/>
    <cellStyle name="Millares 3 6 5" xfId="6629"/>
    <cellStyle name="Millares 3 7" xfId="447"/>
    <cellStyle name="Millares 3 7 2" xfId="5138"/>
    <cellStyle name="Millares 3 7 2 2" xfId="6095"/>
    <cellStyle name="Millares 3 7 2 2 2" xfId="8010"/>
    <cellStyle name="Millares 3 7 2 3" xfId="7053"/>
    <cellStyle name="Millares 3 7 3" xfId="5673"/>
    <cellStyle name="Millares 3 7 3 2" xfId="7588"/>
    <cellStyle name="Millares 3 7 4" xfId="6631"/>
    <cellStyle name="Millares 3 8" xfId="5075"/>
    <cellStyle name="Millares 3 8 2" xfId="6032"/>
    <cellStyle name="Millares 3 8 2 2" xfId="7947"/>
    <cellStyle name="Millares 3 8 3" xfId="6990"/>
    <cellStyle name="Millares 3 9" xfId="5610"/>
    <cellStyle name="Millares 3 9 2" xfId="7525"/>
    <cellStyle name="Millares 4" xfId="448"/>
    <cellStyle name="Millares 4 10" xfId="5674"/>
    <cellStyle name="Millares 4 10 2" xfId="7589"/>
    <cellStyle name="Millares 4 11" xfId="6632"/>
    <cellStyle name="Millares 4 2" xfId="449"/>
    <cellStyle name="Millares 4 2 2" xfId="450"/>
    <cellStyle name="Millares 4 2 2 2" xfId="451"/>
    <cellStyle name="Millares 4 2 2 2 2" xfId="452"/>
    <cellStyle name="Millares 4 2 2 2 2 2" xfId="453"/>
    <cellStyle name="Millares 4 2 2 2 2 2 2" xfId="454"/>
    <cellStyle name="Millares 4 2 2 2 2 2 2 2" xfId="5145"/>
    <cellStyle name="Millares 4 2 2 2 2 2 2 2 2" xfId="6102"/>
    <cellStyle name="Millares 4 2 2 2 2 2 2 2 2 2" xfId="8017"/>
    <cellStyle name="Millares 4 2 2 2 2 2 2 2 3" xfId="7060"/>
    <cellStyle name="Millares 4 2 2 2 2 2 2 3" xfId="5680"/>
    <cellStyle name="Millares 4 2 2 2 2 2 2 3 2" xfId="7595"/>
    <cellStyle name="Millares 4 2 2 2 2 2 2 4" xfId="6638"/>
    <cellStyle name="Millares 4 2 2 2 2 2 3" xfId="5144"/>
    <cellStyle name="Millares 4 2 2 2 2 2 3 2" xfId="6101"/>
    <cellStyle name="Millares 4 2 2 2 2 2 3 2 2" xfId="8016"/>
    <cellStyle name="Millares 4 2 2 2 2 2 3 3" xfId="7059"/>
    <cellStyle name="Millares 4 2 2 2 2 2 4" xfId="5679"/>
    <cellStyle name="Millares 4 2 2 2 2 2 4 2" xfId="7594"/>
    <cellStyle name="Millares 4 2 2 2 2 2 5" xfId="6637"/>
    <cellStyle name="Millares 4 2 2 2 2 3" xfId="455"/>
    <cellStyle name="Millares 4 2 2 2 2 3 2" xfId="5146"/>
    <cellStyle name="Millares 4 2 2 2 2 3 2 2" xfId="6103"/>
    <cellStyle name="Millares 4 2 2 2 2 3 2 2 2" xfId="8018"/>
    <cellStyle name="Millares 4 2 2 2 2 3 2 3" xfId="7061"/>
    <cellStyle name="Millares 4 2 2 2 2 3 3" xfId="5681"/>
    <cellStyle name="Millares 4 2 2 2 2 3 3 2" xfId="7596"/>
    <cellStyle name="Millares 4 2 2 2 2 3 4" xfId="6639"/>
    <cellStyle name="Millares 4 2 2 2 2 4" xfId="5143"/>
    <cellStyle name="Millares 4 2 2 2 2 4 2" xfId="6100"/>
    <cellStyle name="Millares 4 2 2 2 2 4 2 2" xfId="8015"/>
    <cellStyle name="Millares 4 2 2 2 2 4 3" xfId="7058"/>
    <cellStyle name="Millares 4 2 2 2 2 5" xfId="5678"/>
    <cellStyle name="Millares 4 2 2 2 2 5 2" xfId="7593"/>
    <cellStyle name="Millares 4 2 2 2 2 6" xfId="6636"/>
    <cellStyle name="Millares 4 2 2 2 3" xfId="456"/>
    <cellStyle name="Millares 4 2 2 2 3 2" xfId="457"/>
    <cellStyle name="Millares 4 2 2 2 3 2 2" xfId="5148"/>
    <cellStyle name="Millares 4 2 2 2 3 2 2 2" xfId="6105"/>
    <cellStyle name="Millares 4 2 2 2 3 2 2 2 2" xfId="8020"/>
    <cellStyle name="Millares 4 2 2 2 3 2 2 3" xfId="7063"/>
    <cellStyle name="Millares 4 2 2 2 3 2 3" xfId="5683"/>
    <cellStyle name="Millares 4 2 2 2 3 2 3 2" xfId="7598"/>
    <cellStyle name="Millares 4 2 2 2 3 2 4" xfId="6641"/>
    <cellStyle name="Millares 4 2 2 2 3 3" xfId="5147"/>
    <cellStyle name="Millares 4 2 2 2 3 3 2" xfId="6104"/>
    <cellStyle name="Millares 4 2 2 2 3 3 2 2" xfId="8019"/>
    <cellStyle name="Millares 4 2 2 2 3 3 3" xfId="7062"/>
    <cellStyle name="Millares 4 2 2 2 3 4" xfId="5682"/>
    <cellStyle name="Millares 4 2 2 2 3 4 2" xfId="7597"/>
    <cellStyle name="Millares 4 2 2 2 3 5" xfId="6640"/>
    <cellStyle name="Millares 4 2 2 2 4" xfId="458"/>
    <cellStyle name="Millares 4 2 2 2 4 2" xfId="5149"/>
    <cellStyle name="Millares 4 2 2 2 4 2 2" xfId="6106"/>
    <cellStyle name="Millares 4 2 2 2 4 2 2 2" xfId="8021"/>
    <cellStyle name="Millares 4 2 2 2 4 2 3" xfId="7064"/>
    <cellStyle name="Millares 4 2 2 2 4 3" xfId="5684"/>
    <cellStyle name="Millares 4 2 2 2 4 3 2" xfId="7599"/>
    <cellStyle name="Millares 4 2 2 2 4 4" xfId="6642"/>
    <cellStyle name="Millares 4 2 2 2 5" xfId="5142"/>
    <cellStyle name="Millares 4 2 2 2 5 2" xfId="6099"/>
    <cellStyle name="Millares 4 2 2 2 5 2 2" xfId="8014"/>
    <cellStyle name="Millares 4 2 2 2 5 3" xfId="7057"/>
    <cellStyle name="Millares 4 2 2 2 6" xfId="5677"/>
    <cellStyle name="Millares 4 2 2 2 6 2" xfId="7592"/>
    <cellStyle name="Millares 4 2 2 2 7" xfId="6635"/>
    <cellStyle name="Millares 4 2 2 3" xfId="459"/>
    <cellStyle name="Millares 4 2 2 3 2" xfId="460"/>
    <cellStyle name="Millares 4 2 2 3 2 2" xfId="461"/>
    <cellStyle name="Millares 4 2 2 3 2 2 2" xfId="5152"/>
    <cellStyle name="Millares 4 2 2 3 2 2 2 2" xfId="6109"/>
    <cellStyle name="Millares 4 2 2 3 2 2 2 2 2" xfId="8024"/>
    <cellStyle name="Millares 4 2 2 3 2 2 2 3" xfId="7067"/>
    <cellStyle name="Millares 4 2 2 3 2 2 3" xfId="5687"/>
    <cellStyle name="Millares 4 2 2 3 2 2 3 2" xfId="7602"/>
    <cellStyle name="Millares 4 2 2 3 2 2 4" xfId="6645"/>
    <cellStyle name="Millares 4 2 2 3 2 3" xfId="5151"/>
    <cellStyle name="Millares 4 2 2 3 2 3 2" xfId="6108"/>
    <cellStyle name="Millares 4 2 2 3 2 3 2 2" xfId="8023"/>
    <cellStyle name="Millares 4 2 2 3 2 3 3" xfId="7066"/>
    <cellStyle name="Millares 4 2 2 3 2 4" xfId="5686"/>
    <cellStyle name="Millares 4 2 2 3 2 4 2" xfId="7601"/>
    <cellStyle name="Millares 4 2 2 3 2 5" xfId="6644"/>
    <cellStyle name="Millares 4 2 2 3 3" xfId="462"/>
    <cellStyle name="Millares 4 2 2 3 3 2" xfId="5153"/>
    <cellStyle name="Millares 4 2 2 3 3 2 2" xfId="6110"/>
    <cellStyle name="Millares 4 2 2 3 3 2 2 2" xfId="8025"/>
    <cellStyle name="Millares 4 2 2 3 3 2 3" xfId="7068"/>
    <cellStyle name="Millares 4 2 2 3 3 3" xfId="5688"/>
    <cellStyle name="Millares 4 2 2 3 3 3 2" xfId="7603"/>
    <cellStyle name="Millares 4 2 2 3 3 4" xfId="6646"/>
    <cellStyle name="Millares 4 2 2 3 4" xfId="5150"/>
    <cellStyle name="Millares 4 2 2 3 4 2" xfId="6107"/>
    <cellStyle name="Millares 4 2 2 3 4 2 2" xfId="8022"/>
    <cellStyle name="Millares 4 2 2 3 4 3" xfId="7065"/>
    <cellStyle name="Millares 4 2 2 3 5" xfId="5685"/>
    <cellStyle name="Millares 4 2 2 3 5 2" xfId="7600"/>
    <cellStyle name="Millares 4 2 2 3 6" xfId="6643"/>
    <cellStyle name="Millares 4 2 2 4" xfId="463"/>
    <cellStyle name="Millares 4 2 2 4 2" xfId="464"/>
    <cellStyle name="Millares 4 2 2 4 2 2" xfId="5155"/>
    <cellStyle name="Millares 4 2 2 4 2 2 2" xfId="6112"/>
    <cellStyle name="Millares 4 2 2 4 2 2 2 2" xfId="8027"/>
    <cellStyle name="Millares 4 2 2 4 2 2 3" xfId="7070"/>
    <cellStyle name="Millares 4 2 2 4 2 3" xfId="5690"/>
    <cellStyle name="Millares 4 2 2 4 2 3 2" xfId="7605"/>
    <cellStyle name="Millares 4 2 2 4 2 4" xfId="6648"/>
    <cellStyle name="Millares 4 2 2 4 3" xfId="5154"/>
    <cellStyle name="Millares 4 2 2 4 3 2" xfId="6111"/>
    <cellStyle name="Millares 4 2 2 4 3 2 2" xfId="8026"/>
    <cellStyle name="Millares 4 2 2 4 3 3" xfId="7069"/>
    <cellStyle name="Millares 4 2 2 4 4" xfId="5689"/>
    <cellStyle name="Millares 4 2 2 4 4 2" xfId="7604"/>
    <cellStyle name="Millares 4 2 2 4 5" xfId="6647"/>
    <cellStyle name="Millares 4 2 2 5" xfId="465"/>
    <cellStyle name="Millares 4 2 2 5 2" xfId="5156"/>
    <cellStyle name="Millares 4 2 2 5 2 2" xfId="6113"/>
    <cellStyle name="Millares 4 2 2 5 2 2 2" xfId="8028"/>
    <cellStyle name="Millares 4 2 2 5 2 3" xfId="7071"/>
    <cellStyle name="Millares 4 2 2 5 3" xfId="5691"/>
    <cellStyle name="Millares 4 2 2 5 3 2" xfId="7606"/>
    <cellStyle name="Millares 4 2 2 5 4" xfId="6649"/>
    <cellStyle name="Millares 4 2 2 6" xfId="5141"/>
    <cellStyle name="Millares 4 2 2 6 2" xfId="6098"/>
    <cellStyle name="Millares 4 2 2 6 2 2" xfId="8013"/>
    <cellStyle name="Millares 4 2 2 6 3" xfId="7056"/>
    <cellStyle name="Millares 4 2 2 7" xfId="5676"/>
    <cellStyle name="Millares 4 2 2 7 2" xfId="7591"/>
    <cellStyle name="Millares 4 2 2 8" xfId="6634"/>
    <cellStyle name="Millares 4 2 3" xfId="466"/>
    <cellStyle name="Millares 4 2 3 2" xfId="467"/>
    <cellStyle name="Millares 4 2 3 2 2" xfId="468"/>
    <cellStyle name="Millares 4 2 3 2 2 2" xfId="469"/>
    <cellStyle name="Millares 4 2 3 2 2 2 2" xfId="5160"/>
    <cellStyle name="Millares 4 2 3 2 2 2 2 2" xfId="6117"/>
    <cellStyle name="Millares 4 2 3 2 2 2 2 2 2" xfId="8032"/>
    <cellStyle name="Millares 4 2 3 2 2 2 2 3" xfId="7075"/>
    <cellStyle name="Millares 4 2 3 2 2 2 3" xfId="5695"/>
    <cellStyle name="Millares 4 2 3 2 2 2 3 2" xfId="7610"/>
    <cellStyle name="Millares 4 2 3 2 2 2 4" xfId="6653"/>
    <cellStyle name="Millares 4 2 3 2 2 3" xfId="5159"/>
    <cellStyle name="Millares 4 2 3 2 2 3 2" xfId="6116"/>
    <cellStyle name="Millares 4 2 3 2 2 3 2 2" xfId="8031"/>
    <cellStyle name="Millares 4 2 3 2 2 3 3" xfId="7074"/>
    <cellStyle name="Millares 4 2 3 2 2 4" xfId="5694"/>
    <cellStyle name="Millares 4 2 3 2 2 4 2" xfId="7609"/>
    <cellStyle name="Millares 4 2 3 2 2 5" xfId="6652"/>
    <cellStyle name="Millares 4 2 3 2 3" xfId="470"/>
    <cellStyle name="Millares 4 2 3 2 3 2" xfId="5161"/>
    <cellStyle name="Millares 4 2 3 2 3 2 2" xfId="6118"/>
    <cellStyle name="Millares 4 2 3 2 3 2 2 2" xfId="8033"/>
    <cellStyle name="Millares 4 2 3 2 3 2 3" xfId="7076"/>
    <cellStyle name="Millares 4 2 3 2 3 3" xfId="5696"/>
    <cellStyle name="Millares 4 2 3 2 3 3 2" xfId="7611"/>
    <cellStyle name="Millares 4 2 3 2 3 4" xfId="6654"/>
    <cellStyle name="Millares 4 2 3 2 4" xfId="5158"/>
    <cellStyle name="Millares 4 2 3 2 4 2" xfId="6115"/>
    <cellStyle name="Millares 4 2 3 2 4 2 2" xfId="8030"/>
    <cellStyle name="Millares 4 2 3 2 4 3" xfId="7073"/>
    <cellStyle name="Millares 4 2 3 2 5" xfId="5693"/>
    <cellStyle name="Millares 4 2 3 2 5 2" xfId="7608"/>
    <cellStyle name="Millares 4 2 3 2 6" xfId="6651"/>
    <cellStyle name="Millares 4 2 3 3" xfId="471"/>
    <cellStyle name="Millares 4 2 3 3 2" xfId="472"/>
    <cellStyle name="Millares 4 2 3 3 2 2" xfId="5163"/>
    <cellStyle name="Millares 4 2 3 3 2 2 2" xfId="6120"/>
    <cellStyle name="Millares 4 2 3 3 2 2 2 2" xfId="8035"/>
    <cellStyle name="Millares 4 2 3 3 2 2 3" xfId="7078"/>
    <cellStyle name="Millares 4 2 3 3 2 3" xfId="5698"/>
    <cellStyle name="Millares 4 2 3 3 2 3 2" xfId="7613"/>
    <cellStyle name="Millares 4 2 3 3 2 4" xfId="6656"/>
    <cellStyle name="Millares 4 2 3 3 3" xfId="5162"/>
    <cellStyle name="Millares 4 2 3 3 3 2" xfId="6119"/>
    <cellStyle name="Millares 4 2 3 3 3 2 2" xfId="8034"/>
    <cellStyle name="Millares 4 2 3 3 3 3" xfId="7077"/>
    <cellStyle name="Millares 4 2 3 3 4" xfId="5697"/>
    <cellStyle name="Millares 4 2 3 3 4 2" xfId="7612"/>
    <cellStyle name="Millares 4 2 3 3 5" xfId="6655"/>
    <cellStyle name="Millares 4 2 3 4" xfId="473"/>
    <cellStyle name="Millares 4 2 3 4 2" xfId="5164"/>
    <cellStyle name="Millares 4 2 3 4 2 2" xfId="6121"/>
    <cellStyle name="Millares 4 2 3 4 2 2 2" xfId="8036"/>
    <cellStyle name="Millares 4 2 3 4 2 3" xfId="7079"/>
    <cellStyle name="Millares 4 2 3 4 3" xfId="5699"/>
    <cellStyle name="Millares 4 2 3 4 3 2" xfId="7614"/>
    <cellStyle name="Millares 4 2 3 4 4" xfId="6657"/>
    <cellStyle name="Millares 4 2 3 5" xfId="5157"/>
    <cellStyle name="Millares 4 2 3 5 2" xfId="6114"/>
    <cellStyle name="Millares 4 2 3 5 2 2" xfId="8029"/>
    <cellStyle name="Millares 4 2 3 5 3" xfId="7072"/>
    <cellStyle name="Millares 4 2 3 6" xfId="5692"/>
    <cellStyle name="Millares 4 2 3 6 2" xfId="7607"/>
    <cellStyle name="Millares 4 2 3 7" xfId="6650"/>
    <cellStyle name="Millares 4 2 4" xfId="474"/>
    <cellStyle name="Millares 4 2 4 2" xfId="475"/>
    <cellStyle name="Millares 4 2 4 2 2" xfId="476"/>
    <cellStyle name="Millares 4 2 4 2 2 2" xfId="5167"/>
    <cellStyle name="Millares 4 2 4 2 2 2 2" xfId="6124"/>
    <cellStyle name="Millares 4 2 4 2 2 2 2 2" xfId="8039"/>
    <cellStyle name="Millares 4 2 4 2 2 2 3" xfId="7082"/>
    <cellStyle name="Millares 4 2 4 2 2 3" xfId="5702"/>
    <cellStyle name="Millares 4 2 4 2 2 3 2" xfId="7617"/>
    <cellStyle name="Millares 4 2 4 2 2 4" xfId="6660"/>
    <cellStyle name="Millares 4 2 4 2 3" xfId="5166"/>
    <cellStyle name="Millares 4 2 4 2 3 2" xfId="6123"/>
    <cellStyle name="Millares 4 2 4 2 3 2 2" xfId="8038"/>
    <cellStyle name="Millares 4 2 4 2 3 3" xfId="7081"/>
    <cellStyle name="Millares 4 2 4 2 4" xfId="5701"/>
    <cellStyle name="Millares 4 2 4 2 4 2" xfId="7616"/>
    <cellStyle name="Millares 4 2 4 2 5" xfId="6659"/>
    <cellStyle name="Millares 4 2 4 3" xfId="477"/>
    <cellStyle name="Millares 4 2 4 3 2" xfId="5168"/>
    <cellStyle name="Millares 4 2 4 3 2 2" xfId="6125"/>
    <cellStyle name="Millares 4 2 4 3 2 2 2" xfId="8040"/>
    <cellStyle name="Millares 4 2 4 3 2 3" xfId="7083"/>
    <cellStyle name="Millares 4 2 4 3 3" xfId="5703"/>
    <cellStyle name="Millares 4 2 4 3 3 2" xfId="7618"/>
    <cellStyle name="Millares 4 2 4 3 4" xfId="6661"/>
    <cellStyle name="Millares 4 2 4 4" xfId="5165"/>
    <cellStyle name="Millares 4 2 4 4 2" xfId="6122"/>
    <cellStyle name="Millares 4 2 4 4 2 2" xfId="8037"/>
    <cellStyle name="Millares 4 2 4 4 3" xfId="7080"/>
    <cellStyle name="Millares 4 2 4 5" xfId="5700"/>
    <cellStyle name="Millares 4 2 4 5 2" xfId="7615"/>
    <cellStyle name="Millares 4 2 4 6" xfId="6658"/>
    <cellStyle name="Millares 4 2 5" xfId="478"/>
    <cellStyle name="Millares 4 2 5 2" xfId="479"/>
    <cellStyle name="Millares 4 2 5 2 2" xfId="5170"/>
    <cellStyle name="Millares 4 2 5 2 2 2" xfId="6127"/>
    <cellStyle name="Millares 4 2 5 2 2 2 2" xfId="8042"/>
    <cellStyle name="Millares 4 2 5 2 2 3" xfId="7085"/>
    <cellStyle name="Millares 4 2 5 2 3" xfId="5705"/>
    <cellStyle name="Millares 4 2 5 2 3 2" xfId="7620"/>
    <cellStyle name="Millares 4 2 5 2 4" xfId="6663"/>
    <cellStyle name="Millares 4 2 5 3" xfId="5169"/>
    <cellStyle name="Millares 4 2 5 3 2" xfId="6126"/>
    <cellStyle name="Millares 4 2 5 3 2 2" xfId="8041"/>
    <cellStyle name="Millares 4 2 5 3 3" xfId="7084"/>
    <cellStyle name="Millares 4 2 5 4" xfId="5704"/>
    <cellStyle name="Millares 4 2 5 4 2" xfId="7619"/>
    <cellStyle name="Millares 4 2 5 5" xfId="6662"/>
    <cellStyle name="Millares 4 2 6" xfId="480"/>
    <cellStyle name="Millares 4 2 6 2" xfId="5171"/>
    <cellStyle name="Millares 4 2 6 2 2" xfId="6128"/>
    <cellStyle name="Millares 4 2 6 2 2 2" xfId="8043"/>
    <cellStyle name="Millares 4 2 6 2 3" xfId="7086"/>
    <cellStyle name="Millares 4 2 6 3" xfId="5706"/>
    <cellStyle name="Millares 4 2 6 3 2" xfId="7621"/>
    <cellStyle name="Millares 4 2 6 4" xfId="6664"/>
    <cellStyle name="Millares 4 2 7" xfId="5140"/>
    <cellStyle name="Millares 4 2 7 2" xfId="6097"/>
    <cellStyle name="Millares 4 2 7 2 2" xfId="8012"/>
    <cellStyle name="Millares 4 2 7 3" xfId="7055"/>
    <cellStyle name="Millares 4 2 8" xfId="5675"/>
    <cellStyle name="Millares 4 2 8 2" xfId="7590"/>
    <cellStyle name="Millares 4 2 9" xfId="6633"/>
    <cellStyle name="Millares 4 3" xfId="481"/>
    <cellStyle name="Millares 4 3 2" xfId="482"/>
    <cellStyle name="Millares 4 3 2 2" xfId="483"/>
    <cellStyle name="Millares 4 3 2 2 2" xfId="484"/>
    <cellStyle name="Millares 4 3 2 2 2 2" xfId="485"/>
    <cellStyle name="Millares 4 3 2 2 2 2 2" xfId="5176"/>
    <cellStyle name="Millares 4 3 2 2 2 2 2 2" xfId="6133"/>
    <cellStyle name="Millares 4 3 2 2 2 2 2 2 2" xfId="8048"/>
    <cellStyle name="Millares 4 3 2 2 2 2 2 3" xfId="7091"/>
    <cellStyle name="Millares 4 3 2 2 2 2 3" xfId="5711"/>
    <cellStyle name="Millares 4 3 2 2 2 2 3 2" xfId="7626"/>
    <cellStyle name="Millares 4 3 2 2 2 2 4" xfId="6669"/>
    <cellStyle name="Millares 4 3 2 2 2 3" xfId="5175"/>
    <cellStyle name="Millares 4 3 2 2 2 3 2" xfId="6132"/>
    <cellStyle name="Millares 4 3 2 2 2 3 2 2" xfId="8047"/>
    <cellStyle name="Millares 4 3 2 2 2 3 3" xfId="7090"/>
    <cellStyle name="Millares 4 3 2 2 2 4" xfId="5710"/>
    <cellStyle name="Millares 4 3 2 2 2 4 2" xfId="7625"/>
    <cellStyle name="Millares 4 3 2 2 2 5" xfId="6668"/>
    <cellStyle name="Millares 4 3 2 2 3" xfId="486"/>
    <cellStyle name="Millares 4 3 2 2 3 2" xfId="5177"/>
    <cellStyle name="Millares 4 3 2 2 3 2 2" xfId="6134"/>
    <cellStyle name="Millares 4 3 2 2 3 2 2 2" xfId="8049"/>
    <cellStyle name="Millares 4 3 2 2 3 2 3" xfId="7092"/>
    <cellStyle name="Millares 4 3 2 2 3 3" xfId="5712"/>
    <cellStyle name="Millares 4 3 2 2 3 3 2" xfId="7627"/>
    <cellStyle name="Millares 4 3 2 2 3 4" xfId="6670"/>
    <cellStyle name="Millares 4 3 2 2 4" xfId="5174"/>
    <cellStyle name="Millares 4 3 2 2 4 2" xfId="6131"/>
    <cellStyle name="Millares 4 3 2 2 4 2 2" xfId="8046"/>
    <cellStyle name="Millares 4 3 2 2 4 3" xfId="7089"/>
    <cellStyle name="Millares 4 3 2 2 5" xfId="5709"/>
    <cellStyle name="Millares 4 3 2 2 5 2" xfId="7624"/>
    <cellStyle name="Millares 4 3 2 2 6" xfId="6667"/>
    <cellStyle name="Millares 4 3 2 3" xfId="487"/>
    <cellStyle name="Millares 4 3 2 3 2" xfId="488"/>
    <cellStyle name="Millares 4 3 2 3 2 2" xfId="5179"/>
    <cellStyle name="Millares 4 3 2 3 2 2 2" xfId="6136"/>
    <cellStyle name="Millares 4 3 2 3 2 2 2 2" xfId="8051"/>
    <cellStyle name="Millares 4 3 2 3 2 2 3" xfId="7094"/>
    <cellStyle name="Millares 4 3 2 3 2 3" xfId="5714"/>
    <cellStyle name="Millares 4 3 2 3 2 3 2" xfId="7629"/>
    <cellStyle name="Millares 4 3 2 3 2 4" xfId="6672"/>
    <cellStyle name="Millares 4 3 2 3 3" xfId="5178"/>
    <cellStyle name="Millares 4 3 2 3 3 2" xfId="6135"/>
    <cellStyle name="Millares 4 3 2 3 3 2 2" xfId="8050"/>
    <cellStyle name="Millares 4 3 2 3 3 3" xfId="7093"/>
    <cellStyle name="Millares 4 3 2 3 4" xfId="5713"/>
    <cellStyle name="Millares 4 3 2 3 4 2" xfId="7628"/>
    <cellStyle name="Millares 4 3 2 3 5" xfId="6671"/>
    <cellStyle name="Millares 4 3 2 4" xfId="489"/>
    <cellStyle name="Millares 4 3 2 4 2" xfId="5180"/>
    <cellStyle name="Millares 4 3 2 4 2 2" xfId="6137"/>
    <cellStyle name="Millares 4 3 2 4 2 2 2" xfId="8052"/>
    <cellStyle name="Millares 4 3 2 4 2 3" xfId="7095"/>
    <cellStyle name="Millares 4 3 2 4 3" xfId="5715"/>
    <cellStyle name="Millares 4 3 2 4 3 2" xfId="7630"/>
    <cellStyle name="Millares 4 3 2 4 4" xfId="6673"/>
    <cellStyle name="Millares 4 3 2 5" xfId="5173"/>
    <cellStyle name="Millares 4 3 2 5 2" xfId="6130"/>
    <cellStyle name="Millares 4 3 2 5 2 2" xfId="8045"/>
    <cellStyle name="Millares 4 3 2 5 3" xfId="7088"/>
    <cellStyle name="Millares 4 3 2 6" xfId="5708"/>
    <cellStyle name="Millares 4 3 2 6 2" xfId="7623"/>
    <cellStyle name="Millares 4 3 2 7" xfId="6666"/>
    <cellStyle name="Millares 4 3 3" xfId="490"/>
    <cellStyle name="Millares 4 3 3 2" xfId="491"/>
    <cellStyle name="Millares 4 3 3 2 2" xfId="492"/>
    <cellStyle name="Millares 4 3 3 2 2 2" xfId="5183"/>
    <cellStyle name="Millares 4 3 3 2 2 2 2" xfId="6140"/>
    <cellStyle name="Millares 4 3 3 2 2 2 2 2" xfId="8055"/>
    <cellStyle name="Millares 4 3 3 2 2 2 3" xfId="7098"/>
    <cellStyle name="Millares 4 3 3 2 2 3" xfId="5718"/>
    <cellStyle name="Millares 4 3 3 2 2 3 2" xfId="7633"/>
    <cellStyle name="Millares 4 3 3 2 2 4" xfId="6676"/>
    <cellStyle name="Millares 4 3 3 2 3" xfId="5182"/>
    <cellStyle name="Millares 4 3 3 2 3 2" xfId="6139"/>
    <cellStyle name="Millares 4 3 3 2 3 2 2" xfId="8054"/>
    <cellStyle name="Millares 4 3 3 2 3 3" xfId="7097"/>
    <cellStyle name="Millares 4 3 3 2 4" xfId="5717"/>
    <cellStyle name="Millares 4 3 3 2 4 2" xfId="7632"/>
    <cellStyle name="Millares 4 3 3 2 5" xfId="6675"/>
    <cellStyle name="Millares 4 3 3 3" xfId="493"/>
    <cellStyle name="Millares 4 3 3 3 2" xfId="5184"/>
    <cellStyle name="Millares 4 3 3 3 2 2" xfId="6141"/>
    <cellStyle name="Millares 4 3 3 3 2 2 2" xfId="8056"/>
    <cellStyle name="Millares 4 3 3 3 2 3" xfId="7099"/>
    <cellStyle name="Millares 4 3 3 3 3" xfId="5719"/>
    <cellStyle name="Millares 4 3 3 3 3 2" xfId="7634"/>
    <cellStyle name="Millares 4 3 3 3 4" xfId="6677"/>
    <cellStyle name="Millares 4 3 3 4" xfId="5181"/>
    <cellStyle name="Millares 4 3 3 4 2" xfId="6138"/>
    <cellStyle name="Millares 4 3 3 4 2 2" xfId="8053"/>
    <cellStyle name="Millares 4 3 3 4 3" xfId="7096"/>
    <cellStyle name="Millares 4 3 3 5" xfId="5716"/>
    <cellStyle name="Millares 4 3 3 5 2" xfId="7631"/>
    <cellStyle name="Millares 4 3 3 6" xfId="6674"/>
    <cellStyle name="Millares 4 3 4" xfId="494"/>
    <cellStyle name="Millares 4 3 4 2" xfId="495"/>
    <cellStyle name="Millares 4 3 4 2 2" xfId="5186"/>
    <cellStyle name="Millares 4 3 4 2 2 2" xfId="6143"/>
    <cellStyle name="Millares 4 3 4 2 2 2 2" xfId="8058"/>
    <cellStyle name="Millares 4 3 4 2 2 3" xfId="7101"/>
    <cellStyle name="Millares 4 3 4 2 3" xfId="5721"/>
    <cellStyle name="Millares 4 3 4 2 3 2" xfId="7636"/>
    <cellStyle name="Millares 4 3 4 2 4" xfId="6679"/>
    <cellStyle name="Millares 4 3 4 3" xfId="5185"/>
    <cellStyle name="Millares 4 3 4 3 2" xfId="6142"/>
    <cellStyle name="Millares 4 3 4 3 2 2" xfId="8057"/>
    <cellStyle name="Millares 4 3 4 3 3" xfId="7100"/>
    <cellStyle name="Millares 4 3 4 4" xfId="5720"/>
    <cellStyle name="Millares 4 3 4 4 2" xfId="7635"/>
    <cellStyle name="Millares 4 3 4 5" xfId="6678"/>
    <cellStyle name="Millares 4 3 5" xfId="496"/>
    <cellStyle name="Millares 4 3 5 2" xfId="5187"/>
    <cellStyle name="Millares 4 3 5 2 2" xfId="6144"/>
    <cellStyle name="Millares 4 3 5 2 2 2" xfId="8059"/>
    <cellStyle name="Millares 4 3 5 2 3" xfId="7102"/>
    <cellStyle name="Millares 4 3 5 3" xfId="5722"/>
    <cellStyle name="Millares 4 3 5 3 2" xfId="7637"/>
    <cellStyle name="Millares 4 3 5 4" xfId="6680"/>
    <cellStyle name="Millares 4 3 6" xfId="5172"/>
    <cellStyle name="Millares 4 3 6 2" xfId="6129"/>
    <cellStyle name="Millares 4 3 6 2 2" xfId="8044"/>
    <cellStyle name="Millares 4 3 6 3" xfId="7087"/>
    <cellStyle name="Millares 4 3 7" xfId="5707"/>
    <cellStyle name="Millares 4 3 7 2" xfId="7622"/>
    <cellStyle name="Millares 4 3 8" xfId="6665"/>
    <cellStyle name="Millares 4 4" xfId="497"/>
    <cellStyle name="Millares 4 4 2" xfId="498"/>
    <cellStyle name="Millares 4 4 2 2" xfId="499"/>
    <cellStyle name="Millares 4 4 2 2 2" xfId="500"/>
    <cellStyle name="Millares 4 4 2 2 2 2" xfId="5191"/>
    <cellStyle name="Millares 4 4 2 2 2 2 2" xfId="6148"/>
    <cellStyle name="Millares 4 4 2 2 2 2 2 2" xfId="8063"/>
    <cellStyle name="Millares 4 4 2 2 2 2 3" xfId="7106"/>
    <cellStyle name="Millares 4 4 2 2 2 3" xfId="5726"/>
    <cellStyle name="Millares 4 4 2 2 2 3 2" xfId="7641"/>
    <cellStyle name="Millares 4 4 2 2 2 4" xfId="6684"/>
    <cellStyle name="Millares 4 4 2 2 3" xfId="5190"/>
    <cellStyle name="Millares 4 4 2 2 3 2" xfId="6147"/>
    <cellStyle name="Millares 4 4 2 2 3 2 2" xfId="8062"/>
    <cellStyle name="Millares 4 4 2 2 3 3" xfId="7105"/>
    <cellStyle name="Millares 4 4 2 2 4" xfId="5725"/>
    <cellStyle name="Millares 4 4 2 2 4 2" xfId="7640"/>
    <cellStyle name="Millares 4 4 2 2 5" xfId="6683"/>
    <cellStyle name="Millares 4 4 2 3" xfId="501"/>
    <cellStyle name="Millares 4 4 2 3 2" xfId="5192"/>
    <cellStyle name="Millares 4 4 2 3 2 2" xfId="6149"/>
    <cellStyle name="Millares 4 4 2 3 2 2 2" xfId="8064"/>
    <cellStyle name="Millares 4 4 2 3 2 3" xfId="7107"/>
    <cellStyle name="Millares 4 4 2 3 3" xfId="5727"/>
    <cellStyle name="Millares 4 4 2 3 3 2" xfId="7642"/>
    <cellStyle name="Millares 4 4 2 3 4" xfId="6685"/>
    <cellStyle name="Millares 4 4 2 4" xfId="5189"/>
    <cellStyle name="Millares 4 4 2 4 2" xfId="6146"/>
    <cellStyle name="Millares 4 4 2 4 2 2" xfId="8061"/>
    <cellStyle name="Millares 4 4 2 4 3" xfId="7104"/>
    <cellStyle name="Millares 4 4 2 5" xfId="5724"/>
    <cellStyle name="Millares 4 4 2 5 2" xfId="7639"/>
    <cellStyle name="Millares 4 4 2 6" xfId="6682"/>
    <cellStyle name="Millares 4 4 3" xfId="502"/>
    <cellStyle name="Millares 4 4 3 2" xfId="503"/>
    <cellStyle name="Millares 4 4 3 2 2" xfId="5194"/>
    <cellStyle name="Millares 4 4 3 2 2 2" xfId="6151"/>
    <cellStyle name="Millares 4 4 3 2 2 2 2" xfId="8066"/>
    <cellStyle name="Millares 4 4 3 2 2 3" xfId="7109"/>
    <cellStyle name="Millares 4 4 3 2 3" xfId="5729"/>
    <cellStyle name="Millares 4 4 3 2 3 2" xfId="7644"/>
    <cellStyle name="Millares 4 4 3 2 4" xfId="6687"/>
    <cellStyle name="Millares 4 4 3 3" xfId="5193"/>
    <cellStyle name="Millares 4 4 3 3 2" xfId="6150"/>
    <cellStyle name="Millares 4 4 3 3 2 2" xfId="8065"/>
    <cellStyle name="Millares 4 4 3 3 3" xfId="7108"/>
    <cellStyle name="Millares 4 4 3 4" xfId="5728"/>
    <cellStyle name="Millares 4 4 3 4 2" xfId="7643"/>
    <cellStyle name="Millares 4 4 3 5" xfId="6686"/>
    <cellStyle name="Millares 4 4 4" xfId="504"/>
    <cellStyle name="Millares 4 4 4 2" xfId="5195"/>
    <cellStyle name="Millares 4 4 4 2 2" xfId="6152"/>
    <cellStyle name="Millares 4 4 4 2 2 2" xfId="8067"/>
    <cellStyle name="Millares 4 4 4 2 3" xfId="7110"/>
    <cellStyle name="Millares 4 4 4 3" xfId="5730"/>
    <cellStyle name="Millares 4 4 4 3 2" xfId="7645"/>
    <cellStyle name="Millares 4 4 4 4" xfId="6688"/>
    <cellStyle name="Millares 4 4 5" xfId="5188"/>
    <cellStyle name="Millares 4 4 5 2" xfId="6145"/>
    <cellStyle name="Millares 4 4 5 2 2" xfId="8060"/>
    <cellStyle name="Millares 4 4 5 3" xfId="7103"/>
    <cellStyle name="Millares 4 4 6" xfId="5723"/>
    <cellStyle name="Millares 4 4 6 2" xfId="7638"/>
    <cellStyle name="Millares 4 4 7" xfId="6681"/>
    <cellStyle name="Millares 4 5" xfId="505"/>
    <cellStyle name="Millares 4 5 2" xfId="506"/>
    <cellStyle name="Millares 4 5 2 2" xfId="507"/>
    <cellStyle name="Millares 4 5 2 2 2" xfId="5198"/>
    <cellStyle name="Millares 4 5 2 2 2 2" xfId="6155"/>
    <cellStyle name="Millares 4 5 2 2 2 2 2" xfId="8070"/>
    <cellStyle name="Millares 4 5 2 2 2 3" xfId="7113"/>
    <cellStyle name="Millares 4 5 2 2 3" xfId="5733"/>
    <cellStyle name="Millares 4 5 2 2 3 2" xfId="7648"/>
    <cellStyle name="Millares 4 5 2 2 4" xfId="6691"/>
    <cellStyle name="Millares 4 5 2 3" xfId="5197"/>
    <cellStyle name="Millares 4 5 2 3 2" xfId="6154"/>
    <cellStyle name="Millares 4 5 2 3 2 2" xfId="8069"/>
    <cellStyle name="Millares 4 5 2 3 3" xfId="7112"/>
    <cellStyle name="Millares 4 5 2 4" xfId="5732"/>
    <cellStyle name="Millares 4 5 2 4 2" xfId="7647"/>
    <cellStyle name="Millares 4 5 2 5" xfId="6690"/>
    <cellStyle name="Millares 4 5 3" xfId="508"/>
    <cellStyle name="Millares 4 5 3 2" xfId="5199"/>
    <cellStyle name="Millares 4 5 3 2 2" xfId="6156"/>
    <cellStyle name="Millares 4 5 3 2 2 2" xfId="8071"/>
    <cellStyle name="Millares 4 5 3 2 3" xfId="7114"/>
    <cellStyle name="Millares 4 5 3 3" xfId="5734"/>
    <cellStyle name="Millares 4 5 3 3 2" xfId="7649"/>
    <cellStyle name="Millares 4 5 3 4" xfId="6692"/>
    <cellStyle name="Millares 4 5 4" xfId="5196"/>
    <cellStyle name="Millares 4 5 4 2" xfId="6153"/>
    <cellStyle name="Millares 4 5 4 2 2" xfId="8068"/>
    <cellStyle name="Millares 4 5 4 3" xfId="7111"/>
    <cellStyle name="Millares 4 5 5" xfId="5731"/>
    <cellStyle name="Millares 4 5 5 2" xfId="7646"/>
    <cellStyle name="Millares 4 5 6" xfId="6689"/>
    <cellStyle name="Millares 4 6" xfId="509"/>
    <cellStyle name="Millares 4 6 2" xfId="510"/>
    <cellStyle name="Millares 4 6 2 2" xfId="5201"/>
    <cellStyle name="Millares 4 6 2 2 2" xfId="6158"/>
    <cellStyle name="Millares 4 6 2 2 2 2" xfId="8073"/>
    <cellStyle name="Millares 4 6 2 2 3" xfId="7116"/>
    <cellStyle name="Millares 4 6 2 3" xfId="5736"/>
    <cellStyle name="Millares 4 6 2 3 2" xfId="7651"/>
    <cellStyle name="Millares 4 6 2 4" xfId="6694"/>
    <cellStyle name="Millares 4 6 3" xfId="5200"/>
    <cellStyle name="Millares 4 6 3 2" xfId="6157"/>
    <cellStyle name="Millares 4 6 3 2 2" xfId="8072"/>
    <cellStyle name="Millares 4 6 3 3" xfId="7115"/>
    <cellStyle name="Millares 4 6 4" xfId="5735"/>
    <cellStyle name="Millares 4 6 4 2" xfId="7650"/>
    <cellStyle name="Millares 4 6 5" xfId="6693"/>
    <cellStyle name="Millares 4 7" xfId="511"/>
    <cellStyle name="Millares 4 7 2" xfId="5202"/>
    <cellStyle name="Millares 4 7 2 2" xfId="6159"/>
    <cellStyle name="Millares 4 7 2 2 2" xfId="8074"/>
    <cellStyle name="Millares 4 7 2 3" xfId="7117"/>
    <cellStyle name="Millares 4 7 3" xfId="5737"/>
    <cellStyle name="Millares 4 7 3 2" xfId="7652"/>
    <cellStyle name="Millares 4 7 4" xfId="6695"/>
    <cellStyle name="Millares 4 8" xfId="512"/>
    <cellStyle name="Millares 4 9" xfId="5139"/>
    <cellStyle name="Millares 4 9 2" xfId="6096"/>
    <cellStyle name="Millares 4 9 2 2" xfId="8011"/>
    <cellStyle name="Millares 4 9 3" xfId="7054"/>
    <cellStyle name="Millares 5" xfId="513"/>
    <cellStyle name="Millares 5 2" xfId="514"/>
    <cellStyle name="Millares 5 2 2" xfId="515"/>
    <cellStyle name="Millares 5 2 2 2" xfId="516"/>
    <cellStyle name="Millares 5 2 2 2 2" xfId="517"/>
    <cellStyle name="Millares 5 2 2 2 2 2" xfId="518"/>
    <cellStyle name="Millares 5 2 2 2 2 2 2" xfId="5208"/>
    <cellStyle name="Millares 5 2 2 2 2 2 2 2" xfId="6165"/>
    <cellStyle name="Millares 5 2 2 2 2 2 2 2 2" xfId="8080"/>
    <cellStyle name="Millares 5 2 2 2 2 2 2 3" xfId="7123"/>
    <cellStyle name="Millares 5 2 2 2 2 3" xfId="5207"/>
    <cellStyle name="Millares 5 2 2 2 2 3 2" xfId="6164"/>
    <cellStyle name="Millares 5 2 2 2 2 3 2 2" xfId="8079"/>
    <cellStyle name="Millares 5 2 2 2 2 3 3" xfId="7122"/>
    <cellStyle name="Millares 5 2 2 2 3" xfId="519"/>
    <cellStyle name="Millares 5 2 2 2 3 2" xfId="5209"/>
    <cellStyle name="Millares 5 2 2 2 3 2 2" xfId="6166"/>
    <cellStyle name="Millares 5 2 2 2 3 2 2 2" xfId="8081"/>
    <cellStyle name="Millares 5 2 2 2 3 2 3" xfId="7124"/>
    <cellStyle name="Millares 5 2 2 2 4" xfId="5206"/>
    <cellStyle name="Millares 5 2 2 2 4 2" xfId="6163"/>
    <cellStyle name="Millares 5 2 2 2 4 2 2" xfId="8078"/>
    <cellStyle name="Millares 5 2 2 2 4 3" xfId="7121"/>
    <cellStyle name="Millares 5 2 2 3" xfId="520"/>
    <cellStyle name="Millares 5 2 2 3 2" xfId="521"/>
    <cellStyle name="Millares 5 2 2 3 2 2" xfId="5211"/>
    <cellStyle name="Millares 5 2 2 3 2 2 2" xfId="6168"/>
    <cellStyle name="Millares 5 2 2 3 2 2 2 2" xfId="8083"/>
    <cellStyle name="Millares 5 2 2 3 2 2 3" xfId="7126"/>
    <cellStyle name="Millares 5 2 2 3 3" xfId="5210"/>
    <cellStyle name="Millares 5 2 2 3 3 2" xfId="6167"/>
    <cellStyle name="Millares 5 2 2 3 3 2 2" xfId="8082"/>
    <cellStyle name="Millares 5 2 2 3 3 3" xfId="7125"/>
    <cellStyle name="Millares 5 2 2 4" xfId="522"/>
    <cellStyle name="Millares 5 2 2 4 2" xfId="5212"/>
    <cellStyle name="Millares 5 2 2 4 2 2" xfId="6169"/>
    <cellStyle name="Millares 5 2 2 4 2 2 2" xfId="8084"/>
    <cellStyle name="Millares 5 2 2 4 2 3" xfId="7127"/>
    <cellStyle name="Millares 5 2 2 5" xfId="5205"/>
    <cellStyle name="Millares 5 2 2 5 2" xfId="6162"/>
    <cellStyle name="Millares 5 2 2 5 2 2" xfId="8077"/>
    <cellStyle name="Millares 5 2 2 5 3" xfId="7120"/>
    <cellStyle name="Millares 5 2 3" xfId="523"/>
    <cellStyle name="Millares 5 2 3 2" xfId="524"/>
    <cellStyle name="Millares 5 2 3 2 2" xfId="525"/>
    <cellStyle name="Millares 5 2 3 2 2 2" xfId="5215"/>
    <cellStyle name="Millares 5 2 3 2 2 2 2" xfId="6172"/>
    <cellStyle name="Millares 5 2 3 2 2 2 2 2" xfId="8087"/>
    <cellStyle name="Millares 5 2 3 2 2 2 3" xfId="7130"/>
    <cellStyle name="Millares 5 2 3 2 3" xfId="5214"/>
    <cellStyle name="Millares 5 2 3 2 3 2" xfId="6171"/>
    <cellStyle name="Millares 5 2 3 2 3 2 2" xfId="8086"/>
    <cellStyle name="Millares 5 2 3 2 3 3" xfId="7129"/>
    <cellStyle name="Millares 5 2 3 3" xfId="526"/>
    <cellStyle name="Millares 5 2 3 3 2" xfId="5216"/>
    <cellStyle name="Millares 5 2 3 3 2 2" xfId="6173"/>
    <cellStyle name="Millares 5 2 3 3 2 2 2" xfId="8088"/>
    <cellStyle name="Millares 5 2 3 3 2 3" xfId="7131"/>
    <cellStyle name="Millares 5 2 3 4" xfId="5213"/>
    <cellStyle name="Millares 5 2 3 4 2" xfId="6170"/>
    <cellStyle name="Millares 5 2 3 4 2 2" xfId="8085"/>
    <cellStyle name="Millares 5 2 3 4 3" xfId="7128"/>
    <cellStyle name="Millares 5 2 4" xfId="527"/>
    <cellStyle name="Millares 5 2 4 2" xfId="528"/>
    <cellStyle name="Millares 5 2 4 2 2" xfId="5218"/>
    <cellStyle name="Millares 5 2 4 2 2 2" xfId="6175"/>
    <cellStyle name="Millares 5 2 4 2 2 2 2" xfId="8090"/>
    <cellStyle name="Millares 5 2 4 2 2 3" xfId="7133"/>
    <cellStyle name="Millares 5 2 4 3" xfId="5217"/>
    <cellStyle name="Millares 5 2 4 3 2" xfId="6174"/>
    <cellStyle name="Millares 5 2 4 3 2 2" xfId="8089"/>
    <cellStyle name="Millares 5 2 4 3 3" xfId="7132"/>
    <cellStyle name="Millares 5 2 5" xfId="529"/>
    <cellStyle name="Millares 5 2 5 2" xfId="5219"/>
    <cellStyle name="Millares 5 2 5 2 2" xfId="6176"/>
    <cellStyle name="Millares 5 2 5 2 2 2" xfId="8091"/>
    <cellStyle name="Millares 5 2 5 2 3" xfId="7134"/>
    <cellStyle name="Millares 5 2 6" xfId="5204"/>
    <cellStyle name="Millares 5 2 6 2" xfId="6161"/>
    <cellStyle name="Millares 5 2 6 2 2" xfId="8076"/>
    <cellStyle name="Millares 5 2 6 3" xfId="7119"/>
    <cellStyle name="Millares 5 3" xfId="530"/>
    <cellStyle name="Millares 5 3 2" xfId="531"/>
    <cellStyle name="Millares 5 3 2 2" xfId="532"/>
    <cellStyle name="Millares 5 3 2 2 2" xfId="533"/>
    <cellStyle name="Millares 5 3 2 2 2 2" xfId="5223"/>
    <cellStyle name="Millares 5 3 2 2 2 2 2" xfId="6180"/>
    <cellStyle name="Millares 5 3 2 2 2 2 2 2" xfId="8095"/>
    <cellStyle name="Millares 5 3 2 2 2 2 3" xfId="7138"/>
    <cellStyle name="Millares 5 3 2 2 3" xfId="5222"/>
    <cellStyle name="Millares 5 3 2 2 3 2" xfId="6179"/>
    <cellStyle name="Millares 5 3 2 2 3 2 2" xfId="8094"/>
    <cellStyle name="Millares 5 3 2 2 3 3" xfId="7137"/>
    <cellStyle name="Millares 5 3 2 3" xfId="534"/>
    <cellStyle name="Millares 5 3 2 3 2" xfId="5224"/>
    <cellStyle name="Millares 5 3 2 3 2 2" xfId="6181"/>
    <cellStyle name="Millares 5 3 2 3 2 2 2" xfId="8096"/>
    <cellStyle name="Millares 5 3 2 3 2 3" xfId="7139"/>
    <cellStyle name="Millares 5 3 2 4" xfId="5221"/>
    <cellStyle name="Millares 5 3 2 4 2" xfId="6178"/>
    <cellStyle name="Millares 5 3 2 4 2 2" xfId="8093"/>
    <cellStyle name="Millares 5 3 2 4 3" xfId="7136"/>
    <cellStyle name="Millares 5 3 3" xfId="535"/>
    <cellStyle name="Millares 5 3 3 2" xfId="536"/>
    <cellStyle name="Millares 5 3 3 2 2" xfId="5226"/>
    <cellStyle name="Millares 5 3 3 2 2 2" xfId="6183"/>
    <cellStyle name="Millares 5 3 3 2 2 2 2" xfId="8098"/>
    <cellStyle name="Millares 5 3 3 2 2 3" xfId="7141"/>
    <cellStyle name="Millares 5 3 3 3" xfId="5225"/>
    <cellStyle name="Millares 5 3 3 3 2" xfId="6182"/>
    <cellStyle name="Millares 5 3 3 3 2 2" xfId="8097"/>
    <cellStyle name="Millares 5 3 3 3 3" xfId="7140"/>
    <cellStyle name="Millares 5 3 4" xfId="537"/>
    <cellStyle name="Millares 5 3 4 2" xfId="5227"/>
    <cellStyle name="Millares 5 3 4 2 2" xfId="6184"/>
    <cellStyle name="Millares 5 3 4 2 2 2" xfId="8099"/>
    <cellStyle name="Millares 5 3 4 2 3" xfId="7142"/>
    <cellStyle name="Millares 5 3 5" xfId="5220"/>
    <cellStyle name="Millares 5 3 5 2" xfId="6177"/>
    <cellStyle name="Millares 5 3 5 2 2" xfId="8092"/>
    <cellStyle name="Millares 5 3 5 3" xfId="7135"/>
    <cellStyle name="Millares 5 4" xfId="538"/>
    <cellStyle name="Millares 5 4 2" xfId="539"/>
    <cellStyle name="Millares 5 4 2 2" xfId="540"/>
    <cellStyle name="Millares 5 4 2 2 2" xfId="5230"/>
    <cellStyle name="Millares 5 4 2 2 2 2" xfId="6187"/>
    <cellStyle name="Millares 5 4 2 2 2 2 2" xfId="8102"/>
    <cellStyle name="Millares 5 4 2 2 2 3" xfId="7145"/>
    <cellStyle name="Millares 5 4 2 3" xfId="5229"/>
    <cellStyle name="Millares 5 4 2 3 2" xfId="6186"/>
    <cellStyle name="Millares 5 4 2 3 2 2" xfId="8101"/>
    <cellStyle name="Millares 5 4 2 3 3" xfId="7144"/>
    <cellStyle name="Millares 5 4 3" xfId="541"/>
    <cellStyle name="Millares 5 4 3 2" xfId="5231"/>
    <cellStyle name="Millares 5 4 3 2 2" xfId="6188"/>
    <cellStyle name="Millares 5 4 3 2 2 2" xfId="8103"/>
    <cellStyle name="Millares 5 4 3 2 3" xfId="7146"/>
    <cellStyle name="Millares 5 4 4" xfId="5228"/>
    <cellStyle name="Millares 5 4 4 2" xfId="6185"/>
    <cellStyle name="Millares 5 4 4 2 2" xfId="8100"/>
    <cellStyle name="Millares 5 4 4 3" xfId="7143"/>
    <cellStyle name="Millares 5 5" xfId="542"/>
    <cellStyle name="Millares 5 5 2" xfId="543"/>
    <cellStyle name="Millares 5 5 2 2" xfId="5233"/>
    <cellStyle name="Millares 5 5 2 2 2" xfId="6190"/>
    <cellStyle name="Millares 5 5 2 2 2 2" xfId="8105"/>
    <cellStyle name="Millares 5 5 2 2 3" xfId="7148"/>
    <cellStyle name="Millares 5 5 3" xfId="5232"/>
    <cellStyle name="Millares 5 5 3 2" xfId="6189"/>
    <cellStyle name="Millares 5 5 3 2 2" xfId="8104"/>
    <cellStyle name="Millares 5 5 3 3" xfId="7147"/>
    <cellStyle name="Millares 5 6" xfId="544"/>
    <cellStyle name="Millares 5 6 2" xfId="5234"/>
    <cellStyle name="Millares 5 6 2 2" xfId="6191"/>
    <cellStyle name="Millares 5 6 2 2 2" xfId="8106"/>
    <cellStyle name="Millares 5 6 2 3" xfId="7149"/>
    <cellStyle name="Millares 5 7" xfId="5203"/>
    <cellStyle name="Millares 5 7 2" xfId="6160"/>
    <cellStyle name="Millares 5 7 2 2" xfId="8075"/>
    <cellStyle name="Millares 5 7 3" xfId="7118"/>
    <cellStyle name="Millares 6" xfId="545"/>
    <cellStyle name="Millares 6 2" xfId="546"/>
    <cellStyle name="Millares 6 2 2" xfId="547"/>
    <cellStyle name="Millares 6 2 2 2" xfId="548"/>
    <cellStyle name="Millares 6 2 2 2 2" xfId="549"/>
    <cellStyle name="Millares 6 2 2 2 2 2" xfId="550"/>
    <cellStyle name="Millares 6 2 2 2 2 2 2" xfId="5240"/>
    <cellStyle name="Millares 6 2 2 2 2 2 2 2" xfId="6197"/>
    <cellStyle name="Millares 6 2 2 2 2 2 2 2 2" xfId="8112"/>
    <cellStyle name="Millares 6 2 2 2 2 2 2 3" xfId="7155"/>
    <cellStyle name="Millares 6 2 2 2 2 2 3" xfId="5743"/>
    <cellStyle name="Millares 6 2 2 2 2 2 3 2" xfId="7658"/>
    <cellStyle name="Millares 6 2 2 2 2 2 4" xfId="6701"/>
    <cellStyle name="Millares 6 2 2 2 2 3" xfId="5239"/>
    <cellStyle name="Millares 6 2 2 2 2 3 2" xfId="6196"/>
    <cellStyle name="Millares 6 2 2 2 2 3 2 2" xfId="8111"/>
    <cellStyle name="Millares 6 2 2 2 2 3 3" xfId="7154"/>
    <cellStyle name="Millares 6 2 2 2 2 4" xfId="5742"/>
    <cellStyle name="Millares 6 2 2 2 2 4 2" xfId="7657"/>
    <cellStyle name="Millares 6 2 2 2 2 5" xfId="6700"/>
    <cellStyle name="Millares 6 2 2 2 3" xfId="551"/>
    <cellStyle name="Millares 6 2 2 2 3 2" xfId="5241"/>
    <cellStyle name="Millares 6 2 2 2 3 2 2" xfId="6198"/>
    <cellStyle name="Millares 6 2 2 2 3 2 2 2" xfId="8113"/>
    <cellStyle name="Millares 6 2 2 2 3 2 3" xfId="7156"/>
    <cellStyle name="Millares 6 2 2 2 3 3" xfId="5744"/>
    <cellStyle name="Millares 6 2 2 2 3 3 2" xfId="7659"/>
    <cellStyle name="Millares 6 2 2 2 3 4" xfId="6702"/>
    <cellStyle name="Millares 6 2 2 2 4" xfId="5238"/>
    <cellStyle name="Millares 6 2 2 2 4 2" xfId="6195"/>
    <cellStyle name="Millares 6 2 2 2 4 2 2" xfId="8110"/>
    <cellStyle name="Millares 6 2 2 2 4 3" xfId="7153"/>
    <cellStyle name="Millares 6 2 2 2 5" xfId="5741"/>
    <cellStyle name="Millares 6 2 2 2 5 2" xfId="7656"/>
    <cellStyle name="Millares 6 2 2 2 6" xfId="6699"/>
    <cellStyle name="Millares 6 2 2 3" xfId="552"/>
    <cellStyle name="Millares 6 2 2 3 2" xfId="553"/>
    <cellStyle name="Millares 6 2 2 3 2 2" xfId="5243"/>
    <cellStyle name="Millares 6 2 2 3 2 2 2" xfId="6200"/>
    <cellStyle name="Millares 6 2 2 3 2 2 2 2" xfId="8115"/>
    <cellStyle name="Millares 6 2 2 3 2 2 3" xfId="7158"/>
    <cellStyle name="Millares 6 2 2 3 2 3" xfId="5746"/>
    <cellStyle name="Millares 6 2 2 3 2 3 2" xfId="7661"/>
    <cellStyle name="Millares 6 2 2 3 2 4" xfId="6704"/>
    <cellStyle name="Millares 6 2 2 3 3" xfId="5242"/>
    <cellStyle name="Millares 6 2 2 3 3 2" xfId="6199"/>
    <cellStyle name="Millares 6 2 2 3 3 2 2" xfId="8114"/>
    <cellStyle name="Millares 6 2 2 3 3 3" xfId="7157"/>
    <cellStyle name="Millares 6 2 2 3 4" xfId="5745"/>
    <cellStyle name="Millares 6 2 2 3 4 2" xfId="7660"/>
    <cellStyle name="Millares 6 2 2 3 5" xfId="6703"/>
    <cellStyle name="Millares 6 2 2 4" xfId="554"/>
    <cellStyle name="Millares 6 2 2 4 2" xfId="5244"/>
    <cellStyle name="Millares 6 2 2 4 2 2" xfId="6201"/>
    <cellStyle name="Millares 6 2 2 4 2 2 2" xfId="8116"/>
    <cellStyle name="Millares 6 2 2 4 2 3" xfId="7159"/>
    <cellStyle name="Millares 6 2 2 4 3" xfId="5747"/>
    <cellStyle name="Millares 6 2 2 4 3 2" xfId="7662"/>
    <cellStyle name="Millares 6 2 2 4 4" xfId="6705"/>
    <cellStyle name="Millares 6 2 2 5" xfId="5237"/>
    <cellStyle name="Millares 6 2 2 5 2" xfId="6194"/>
    <cellStyle name="Millares 6 2 2 5 2 2" xfId="8109"/>
    <cellStyle name="Millares 6 2 2 5 3" xfId="7152"/>
    <cellStyle name="Millares 6 2 2 6" xfId="5740"/>
    <cellStyle name="Millares 6 2 2 6 2" xfId="7655"/>
    <cellStyle name="Millares 6 2 2 7" xfId="6698"/>
    <cellStyle name="Millares 6 2 3" xfId="555"/>
    <cellStyle name="Millares 6 2 3 2" xfId="556"/>
    <cellStyle name="Millares 6 2 3 2 2" xfId="557"/>
    <cellStyle name="Millares 6 2 3 2 2 2" xfId="5247"/>
    <cellStyle name="Millares 6 2 3 2 2 2 2" xfId="6204"/>
    <cellStyle name="Millares 6 2 3 2 2 2 2 2" xfId="8119"/>
    <cellStyle name="Millares 6 2 3 2 2 2 3" xfId="7162"/>
    <cellStyle name="Millares 6 2 3 2 2 3" xfId="5750"/>
    <cellStyle name="Millares 6 2 3 2 2 3 2" xfId="7665"/>
    <cellStyle name="Millares 6 2 3 2 2 4" xfId="6708"/>
    <cellStyle name="Millares 6 2 3 2 3" xfId="5246"/>
    <cellStyle name="Millares 6 2 3 2 3 2" xfId="6203"/>
    <cellStyle name="Millares 6 2 3 2 3 2 2" xfId="8118"/>
    <cellStyle name="Millares 6 2 3 2 3 3" xfId="7161"/>
    <cellStyle name="Millares 6 2 3 2 4" xfId="5749"/>
    <cellStyle name="Millares 6 2 3 2 4 2" xfId="7664"/>
    <cellStyle name="Millares 6 2 3 2 5" xfId="6707"/>
    <cellStyle name="Millares 6 2 3 3" xfId="558"/>
    <cellStyle name="Millares 6 2 3 3 2" xfId="5248"/>
    <cellStyle name="Millares 6 2 3 3 2 2" xfId="6205"/>
    <cellStyle name="Millares 6 2 3 3 2 2 2" xfId="8120"/>
    <cellStyle name="Millares 6 2 3 3 2 3" xfId="7163"/>
    <cellStyle name="Millares 6 2 3 3 3" xfId="5751"/>
    <cellStyle name="Millares 6 2 3 3 3 2" xfId="7666"/>
    <cellStyle name="Millares 6 2 3 3 4" xfId="6709"/>
    <cellStyle name="Millares 6 2 3 4" xfId="5245"/>
    <cellStyle name="Millares 6 2 3 4 2" xfId="6202"/>
    <cellStyle name="Millares 6 2 3 4 2 2" xfId="8117"/>
    <cellStyle name="Millares 6 2 3 4 3" xfId="7160"/>
    <cellStyle name="Millares 6 2 3 5" xfId="5748"/>
    <cellStyle name="Millares 6 2 3 5 2" xfId="7663"/>
    <cellStyle name="Millares 6 2 3 6" xfId="6706"/>
    <cellStyle name="Millares 6 2 4" xfId="559"/>
    <cellStyle name="Millares 6 2 4 2" xfId="560"/>
    <cellStyle name="Millares 6 2 4 2 2" xfId="5250"/>
    <cellStyle name="Millares 6 2 4 2 2 2" xfId="6207"/>
    <cellStyle name="Millares 6 2 4 2 2 2 2" xfId="8122"/>
    <cellStyle name="Millares 6 2 4 2 2 3" xfId="7165"/>
    <cellStyle name="Millares 6 2 4 2 3" xfId="5753"/>
    <cellStyle name="Millares 6 2 4 2 3 2" xfId="7668"/>
    <cellStyle name="Millares 6 2 4 2 4" xfId="6711"/>
    <cellStyle name="Millares 6 2 4 3" xfId="5249"/>
    <cellStyle name="Millares 6 2 4 3 2" xfId="6206"/>
    <cellStyle name="Millares 6 2 4 3 2 2" xfId="8121"/>
    <cellStyle name="Millares 6 2 4 3 3" xfId="7164"/>
    <cellStyle name="Millares 6 2 4 4" xfId="5752"/>
    <cellStyle name="Millares 6 2 4 4 2" xfId="7667"/>
    <cellStyle name="Millares 6 2 4 5" xfId="6710"/>
    <cellStyle name="Millares 6 2 5" xfId="561"/>
    <cellStyle name="Millares 6 2 5 2" xfId="5251"/>
    <cellStyle name="Millares 6 2 5 2 2" xfId="6208"/>
    <cellStyle name="Millares 6 2 5 2 2 2" xfId="8123"/>
    <cellStyle name="Millares 6 2 5 2 3" xfId="7166"/>
    <cellStyle name="Millares 6 2 5 3" xfId="5754"/>
    <cellStyle name="Millares 6 2 5 3 2" xfId="7669"/>
    <cellStyle name="Millares 6 2 5 4" xfId="6712"/>
    <cellStyle name="Millares 6 2 6" xfId="5236"/>
    <cellStyle name="Millares 6 2 6 2" xfId="6193"/>
    <cellStyle name="Millares 6 2 6 2 2" xfId="8108"/>
    <cellStyle name="Millares 6 2 6 3" xfId="7151"/>
    <cellStyle name="Millares 6 2 7" xfId="5739"/>
    <cellStyle name="Millares 6 2 7 2" xfId="7654"/>
    <cellStyle name="Millares 6 2 8" xfId="6697"/>
    <cellStyle name="Millares 6 3" xfId="562"/>
    <cellStyle name="Millares 6 3 2" xfId="563"/>
    <cellStyle name="Millares 6 3 2 2" xfId="564"/>
    <cellStyle name="Millares 6 3 2 2 2" xfId="565"/>
    <cellStyle name="Millares 6 3 2 2 2 2" xfId="5255"/>
    <cellStyle name="Millares 6 3 2 2 2 2 2" xfId="6212"/>
    <cellStyle name="Millares 6 3 2 2 2 2 2 2" xfId="8127"/>
    <cellStyle name="Millares 6 3 2 2 2 2 3" xfId="7170"/>
    <cellStyle name="Millares 6 3 2 2 2 3" xfId="5758"/>
    <cellStyle name="Millares 6 3 2 2 2 3 2" xfId="7673"/>
    <cellStyle name="Millares 6 3 2 2 2 4" xfId="6716"/>
    <cellStyle name="Millares 6 3 2 2 3" xfId="5254"/>
    <cellStyle name="Millares 6 3 2 2 3 2" xfId="6211"/>
    <cellStyle name="Millares 6 3 2 2 3 2 2" xfId="8126"/>
    <cellStyle name="Millares 6 3 2 2 3 3" xfId="7169"/>
    <cellStyle name="Millares 6 3 2 2 4" xfId="5757"/>
    <cellStyle name="Millares 6 3 2 2 4 2" xfId="7672"/>
    <cellStyle name="Millares 6 3 2 2 5" xfId="6715"/>
    <cellStyle name="Millares 6 3 2 3" xfId="566"/>
    <cellStyle name="Millares 6 3 2 3 2" xfId="5256"/>
    <cellStyle name="Millares 6 3 2 3 2 2" xfId="6213"/>
    <cellStyle name="Millares 6 3 2 3 2 2 2" xfId="8128"/>
    <cellStyle name="Millares 6 3 2 3 2 3" xfId="7171"/>
    <cellStyle name="Millares 6 3 2 3 3" xfId="5759"/>
    <cellStyle name="Millares 6 3 2 3 3 2" xfId="7674"/>
    <cellStyle name="Millares 6 3 2 3 4" xfId="6717"/>
    <cellStyle name="Millares 6 3 2 4" xfId="5253"/>
    <cellStyle name="Millares 6 3 2 4 2" xfId="6210"/>
    <cellStyle name="Millares 6 3 2 4 2 2" xfId="8125"/>
    <cellStyle name="Millares 6 3 2 4 3" xfId="7168"/>
    <cellStyle name="Millares 6 3 2 5" xfId="5756"/>
    <cellStyle name="Millares 6 3 2 5 2" xfId="7671"/>
    <cellStyle name="Millares 6 3 2 6" xfId="6714"/>
    <cellStyle name="Millares 6 3 3" xfId="567"/>
    <cellStyle name="Millares 6 3 3 2" xfId="568"/>
    <cellStyle name="Millares 6 3 3 2 2" xfId="5258"/>
    <cellStyle name="Millares 6 3 3 2 2 2" xfId="6215"/>
    <cellStyle name="Millares 6 3 3 2 2 2 2" xfId="8130"/>
    <cellStyle name="Millares 6 3 3 2 2 3" xfId="7173"/>
    <cellStyle name="Millares 6 3 3 2 3" xfId="5761"/>
    <cellStyle name="Millares 6 3 3 2 3 2" xfId="7676"/>
    <cellStyle name="Millares 6 3 3 2 4" xfId="6719"/>
    <cellStyle name="Millares 6 3 3 3" xfId="5257"/>
    <cellStyle name="Millares 6 3 3 3 2" xfId="6214"/>
    <cellStyle name="Millares 6 3 3 3 2 2" xfId="8129"/>
    <cellStyle name="Millares 6 3 3 3 3" xfId="7172"/>
    <cellStyle name="Millares 6 3 3 4" xfId="5760"/>
    <cellStyle name="Millares 6 3 3 4 2" xfId="7675"/>
    <cellStyle name="Millares 6 3 3 5" xfId="6718"/>
    <cellStyle name="Millares 6 3 4" xfId="569"/>
    <cellStyle name="Millares 6 3 4 2" xfId="5259"/>
    <cellStyle name="Millares 6 3 4 2 2" xfId="6216"/>
    <cellStyle name="Millares 6 3 4 2 2 2" xfId="8131"/>
    <cellStyle name="Millares 6 3 4 2 3" xfId="7174"/>
    <cellStyle name="Millares 6 3 4 3" xfId="5762"/>
    <cellStyle name="Millares 6 3 4 3 2" xfId="7677"/>
    <cellStyle name="Millares 6 3 4 4" xfId="6720"/>
    <cellStyle name="Millares 6 3 5" xfId="5252"/>
    <cellStyle name="Millares 6 3 5 2" xfId="6209"/>
    <cellStyle name="Millares 6 3 5 2 2" xfId="8124"/>
    <cellStyle name="Millares 6 3 5 3" xfId="7167"/>
    <cellStyle name="Millares 6 3 6" xfId="5755"/>
    <cellStyle name="Millares 6 3 6 2" xfId="7670"/>
    <cellStyle name="Millares 6 3 7" xfId="6713"/>
    <cellStyle name="Millares 6 4" xfId="570"/>
    <cellStyle name="Millares 6 4 2" xfId="571"/>
    <cellStyle name="Millares 6 4 2 2" xfId="572"/>
    <cellStyle name="Millares 6 4 2 2 2" xfId="5262"/>
    <cellStyle name="Millares 6 4 2 2 2 2" xfId="6219"/>
    <cellStyle name="Millares 6 4 2 2 2 2 2" xfId="8134"/>
    <cellStyle name="Millares 6 4 2 2 2 3" xfId="7177"/>
    <cellStyle name="Millares 6 4 2 2 3" xfId="5765"/>
    <cellStyle name="Millares 6 4 2 2 3 2" xfId="7680"/>
    <cellStyle name="Millares 6 4 2 2 4" xfId="6723"/>
    <cellStyle name="Millares 6 4 2 3" xfId="5261"/>
    <cellStyle name="Millares 6 4 2 3 2" xfId="6218"/>
    <cellStyle name="Millares 6 4 2 3 2 2" xfId="8133"/>
    <cellStyle name="Millares 6 4 2 3 3" xfId="7176"/>
    <cellStyle name="Millares 6 4 2 4" xfId="5764"/>
    <cellStyle name="Millares 6 4 2 4 2" xfId="7679"/>
    <cellStyle name="Millares 6 4 2 5" xfId="6722"/>
    <cellStyle name="Millares 6 4 3" xfId="573"/>
    <cellStyle name="Millares 6 4 3 2" xfId="5263"/>
    <cellStyle name="Millares 6 4 3 2 2" xfId="6220"/>
    <cellStyle name="Millares 6 4 3 2 2 2" xfId="8135"/>
    <cellStyle name="Millares 6 4 3 2 3" xfId="7178"/>
    <cellStyle name="Millares 6 4 3 3" xfId="5766"/>
    <cellStyle name="Millares 6 4 3 3 2" xfId="7681"/>
    <cellStyle name="Millares 6 4 3 4" xfId="6724"/>
    <cellStyle name="Millares 6 4 4" xfId="5260"/>
    <cellStyle name="Millares 6 4 4 2" xfId="6217"/>
    <cellStyle name="Millares 6 4 4 2 2" xfId="8132"/>
    <cellStyle name="Millares 6 4 4 3" xfId="7175"/>
    <cellStyle name="Millares 6 4 5" xfId="5763"/>
    <cellStyle name="Millares 6 4 5 2" xfId="7678"/>
    <cellStyle name="Millares 6 4 6" xfId="6721"/>
    <cellStyle name="Millares 6 5" xfId="574"/>
    <cellStyle name="Millares 6 5 2" xfId="575"/>
    <cellStyle name="Millares 6 5 2 2" xfId="5265"/>
    <cellStyle name="Millares 6 5 2 2 2" xfId="6222"/>
    <cellStyle name="Millares 6 5 2 2 2 2" xfId="8137"/>
    <cellStyle name="Millares 6 5 2 2 3" xfId="7180"/>
    <cellStyle name="Millares 6 5 2 3" xfId="5768"/>
    <cellStyle name="Millares 6 5 2 3 2" xfId="7683"/>
    <cellStyle name="Millares 6 5 2 4" xfId="6726"/>
    <cellStyle name="Millares 6 5 3" xfId="5264"/>
    <cellStyle name="Millares 6 5 3 2" xfId="6221"/>
    <cellStyle name="Millares 6 5 3 2 2" xfId="8136"/>
    <cellStyle name="Millares 6 5 3 3" xfId="7179"/>
    <cellStyle name="Millares 6 5 4" xfId="5767"/>
    <cellStyle name="Millares 6 5 4 2" xfId="7682"/>
    <cellStyle name="Millares 6 5 5" xfId="6725"/>
    <cellStyle name="Millares 6 6" xfId="576"/>
    <cellStyle name="Millares 6 6 2" xfId="5266"/>
    <cellStyle name="Millares 6 6 2 2" xfId="6223"/>
    <cellStyle name="Millares 6 6 2 2 2" xfId="8138"/>
    <cellStyle name="Millares 6 6 2 3" xfId="7181"/>
    <cellStyle name="Millares 6 6 3" xfId="5769"/>
    <cellStyle name="Millares 6 6 3 2" xfId="7684"/>
    <cellStyle name="Millares 6 6 4" xfId="6727"/>
    <cellStyle name="Millares 6 7" xfId="5235"/>
    <cellStyle name="Millares 6 7 2" xfId="6192"/>
    <cellStyle name="Millares 6 7 2 2" xfId="8107"/>
    <cellStyle name="Millares 6 7 3" xfId="7150"/>
    <cellStyle name="Millares 6 8" xfId="5738"/>
    <cellStyle name="Millares 6 8 2" xfId="7653"/>
    <cellStyle name="Millares 6 9" xfId="6696"/>
    <cellStyle name="Millares 7" xfId="577"/>
    <cellStyle name="Millares 7 2" xfId="5267"/>
    <cellStyle name="Millares 7 2 2" xfId="6224"/>
    <cellStyle name="Millares 7 2 2 2" xfId="8139"/>
    <cellStyle name="Millares 7 2 3" xfId="7182"/>
    <cellStyle name="Millares 8" xfId="578"/>
    <cellStyle name="Millares 8 2" xfId="5268"/>
    <cellStyle name="Millares 8 2 2" xfId="6225"/>
    <cellStyle name="Millares 8 2 2 2" xfId="8140"/>
    <cellStyle name="Millares 8 2 3" xfId="7183"/>
    <cellStyle name="Millares 8 3" xfId="5770"/>
    <cellStyle name="Millares 8 3 2" xfId="7685"/>
    <cellStyle name="Millares 8 4" xfId="6728"/>
    <cellStyle name="Millares 9" xfId="579"/>
    <cellStyle name="Millares 9 2" xfId="580"/>
    <cellStyle name="Millares 9 2 2" xfId="5270"/>
    <cellStyle name="Millares 9 2 2 2" xfId="6227"/>
    <cellStyle name="Millares 9 2 2 2 2" xfId="8142"/>
    <cellStyle name="Millares 9 2 2 3" xfId="7185"/>
    <cellStyle name="Millares 9 3" xfId="5269"/>
    <cellStyle name="Millares 9 3 2" xfId="6226"/>
    <cellStyle name="Millares 9 3 2 2" xfId="8141"/>
    <cellStyle name="Millares 9 3 3" xfId="7184"/>
    <cellStyle name="Moneda 10" xfId="581"/>
    <cellStyle name="Moneda 11" xfId="6566"/>
    <cellStyle name="Moneda 2" xfId="582"/>
    <cellStyle name="Moneda 2 10" xfId="583"/>
    <cellStyle name="Moneda 2 10 2" xfId="5272"/>
    <cellStyle name="Moneda 2 10 2 2" xfId="6229"/>
    <cellStyle name="Moneda 2 10 2 2 2" xfId="8144"/>
    <cellStyle name="Moneda 2 10 2 3" xfId="7187"/>
    <cellStyle name="Moneda 2 11" xfId="5271"/>
    <cellStyle name="Moneda 2 11 2" xfId="6228"/>
    <cellStyle name="Moneda 2 11 2 2" xfId="8143"/>
    <cellStyle name="Moneda 2 11 3" xfId="7186"/>
    <cellStyle name="Moneda 2 2" xfId="584"/>
    <cellStyle name="Moneda 2 2 10" xfId="5273"/>
    <cellStyle name="Moneda 2 2 10 2" xfId="6230"/>
    <cellStyle name="Moneda 2 2 10 2 2" xfId="8145"/>
    <cellStyle name="Moneda 2 2 10 3" xfId="7188"/>
    <cellStyle name="Moneda 2 2 2" xfId="585"/>
    <cellStyle name="Moneda 2 2 2 2" xfId="586"/>
    <cellStyle name="Moneda 2 2 2 2 2" xfId="587"/>
    <cellStyle name="Moneda 2 2 2 2 2 2" xfId="588"/>
    <cellStyle name="Moneda 2 2 2 2 2 2 2" xfId="589"/>
    <cellStyle name="Moneda 2 2 2 2 2 2 2 2" xfId="590"/>
    <cellStyle name="Moneda 2 2 2 2 2 2 2 2 2" xfId="591"/>
    <cellStyle name="Moneda 2 2 2 2 2 2 2 2 2 2" xfId="592"/>
    <cellStyle name="Moneda 2 2 2 2 2 2 2 2 3" xfId="593"/>
    <cellStyle name="Moneda 2 2 2 2 2 2 2 3" xfId="594"/>
    <cellStyle name="Moneda 2 2 2 2 2 2 2 3 2" xfId="595"/>
    <cellStyle name="Moneda 2 2 2 2 2 2 2 4" xfId="596"/>
    <cellStyle name="Moneda 2 2 2 2 2 2 3" xfId="597"/>
    <cellStyle name="Moneda 2 2 2 2 2 2 3 2" xfId="598"/>
    <cellStyle name="Moneda 2 2 2 2 2 2 3 2 2" xfId="599"/>
    <cellStyle name="Moneda 2 2 2 2 2 2 3 3" xfId="600"/>
    <cellStyle name="Moneda 2 2 2 2 2 2 4" xfId="601"/>
    <cellStyle name="Moneda 2 2 2 2 2 2 4 2" xfId="602"/>
    <cellStyle name="Moneda 2 2 2 2 2 2 5" xfId="603"/>
    <cellStyle name="Moneda 2 2 2 2 2 3" xfId="604"/>
    <cellStyle name="Moneda 2 2 2 2 2 3 2" xfId="605"/>
    <cellStyle name="Moneda 2 2 2 2 2 3 2 2" xfId="606"/>
    <cellStyle name="Moneda 2 2 2 2 2 3 2 2 2" xfId="607"/>
    <cellStyle name="Moneda 2 2 2 2 2 3 2 2 2 2" xfId="5280"/>
    <cellStyle name="Moneda 2 2 2 2 2 3 2 2 2 2 2" xfId="6237"/>
    <cellStyle name="Moneda 2 2 2 2 2 3 2 2 2 2 2 2" xfId="8152"/>
    <cellStyle name="Moneda 2 2 2 2 2 3 2 2 2 2 3" xfId="7195"/>
    <cellStyle name="Moneda 2 2 2 2 2 3 2 2 3" xfId="5279"/>
    <cellStyle name="Moneda 2 2 2 2 2 3 2 2 3 2" xfId="6236"/>
    <cellStyle name="Moneda 2 2 2 2 2 3 2 2 3 2 2" xfId="8151"/>
    <cellStyle name="Moneda 2 2 2 2 2 3 2 2 3 3" xfId="7194"/>
    <cellStyle name="Moneda 2 2 2 2 2 3 2 3" xfId="608"/>
    <cellStyle name="Moneda 2 2 2 2 2 3 2 3 2" xfId="5281"/>
    <cellStyle name="Moneda 2 2 2 2 2 3 2 3 2 2" xfId="6238"/>
    <cellStyle name="Moneda 2 2 2 2 2 3 2 3 2 2 2" xfId="8153"/>
    <cellStyle name="Moneda 2 2 2 2 2 3 2 3 2 3" xfId="7196"/>
    <cellStyle name="Moneda 2 2 2 2 2 3 2 4" xfId="5278"/>
    <cellStyle name="Moneda 2 2 2 2 2 3 2 4 2" xfId="6235"/>
    <cellStyle name="Moneda 2 2 2 2 2 3 2 4 2 2" xfId="8150"/>
    <cellStyle name="Moneda 2 2 2 2 2 3 2 4 3" xfId="7193"/>
    <cellStyle name="Moneda 2 2 2 2 2 3 3" xfId="609"/>
    <cellStyle name="Moneda 2 2 2 2 2 3 3 2" xfId="610"/>
    <cellStyle name="Moneda 2 2 2 2 2 3 3 2 2" xfId="5283"/>
    <cellStyle name="Moneda 2 2 2 2 2 3 3 2 2 2" xfId="6240"/>
    <cellStyle name="Moneda 2 2 2 2 2 3 3 2 2 2 2" xfId="8155"/>
    <cellStyle name="Moneda 2 2 2 2 2 3 3 2 2 3" xfId="7198"/>
    <cellStyle name="Moneda 2 2 2 2 2 3 3 3" xfId="5282"/>
    <cellStyle name="Moneda 2 2 2 2 2 3 3 3 2" xfId="6239"/>
    <cellStyle name="Moneda 2 2 2 2 2 3 3 3 2 2" xfId="8154"/>
    <cellStyle name="Moneda 2 2 2 2 2 3 3 3 3" xfId="7197"/>
    <cellStyle name="Moneda 2 2 2 2 2 3 4" xfId="611"/>
    <cellStyle name="Moneda 2 2 2 2 2 3 4 2" xfId="5284"/>
    <cellStyle name="Moneda 2 2 2 2 2 3 4 2 2" xfId="6241"/>
    <cellStyle name="Moneda 2 2 2 2 2 3 4 2 2 2" xfId="8156"/>
    <cellStyle name="Moneda 2 2 2 2 2 3 4 2 3" xfId="7199"/>
    <cellStyle name="Moneda 2 2 2 2 2 3 5" xfId="5277"/>
    <cellStyle name="Moneda 2 2 2 2 2 3 5 2" xfId="6234"/>
    <cellStyle name="Moneda 2 2 2 2 2 3 5 2 2" xfId="8149"/>
    <cellStyle name="Moneda 2 2 2 2 2 3 5 3" xfId="7192"/>
    <cellStyle name="Moneda 2 2 2 2 2 4" xfId="612"/>
    <cellStyle name="Moneda 2 2 2 2 2 4 2" xfId="613"/>
    <cellStyle name="Moneda 2 2 2 2 2 4 2 2" xfId="614"/>
    <cellStyle name="Moneda 2 2 2 2 2 4 2 2 2" xfId="5287"/>
    <cellStyle name="Moneda 2 2 2 2 2 4 2 2 2 2" xfId="6244"/>
    <cellStyle name="Moneda 2 2 2 2 2 4 2 2 2 2 2" xfId="8159"/>
    <cellStyle name="Moneda 2 2 2 2 2 4 2 2 2 3" xfId="7202"/>
    <cellStyle name="Moneda 2 2 2 2 2 4 2 3" xfId="5286"/>
    <cellStyle name="Moneda 2 2 2 2 2 4 2 3 2" xfId="6243"/>
    <cellStyle name="Moneda 2 2 2 2 2 4 2 3 2 2" xfId="8158"/>
    <cellStyle name="Moneda 2 2 2 2 2 4 2 3 3" xfId="7201"/>
    <cellStyle name="Moneda 2 2 2 2 2 4 3" xfId="615"/>
    <cellStyle name="Moneda 2 2 2 2 2 4 3 2" xfId="5288"/>
    <cellStyle name="Moneda 2 2 2 2 2 4 3 2 2" xfId="6245"/>
    <cellStyle name="Moneda 2 2 2 2 2 4 3 2 2 2" xfId="8160"/>
    <cellStyle name="Moneda 2 2 2 2 2 4 3 2 3" xfId="7203"/>
    <cellStyle name="Moneda 2 2 2 2 2 4 4" xfId="5285"/>
    <cellStyle name="Moneda 2 2 2 2 2 4 4 2" xfId="6242"/>
    <cellStyle name="Moneda 2 2 2 2 2 4 4 2 2" xfId="8157"/>
    <cellStyle name="Moneda 2 2 2 2 2 4 4 3" xfId="7200"/>
    <cellStyle name="Moneda 2 2 2 2 2 5" xfId="616"/>
    <cellStyle name="Moneda 2 2 2 2 2 5 2" xfId="617"/>
    <cellStyle name="Moneda 2 2 2 2 2 5 2 2" xfId="5290"/>
    <cellStyle name="Moneda 2 2 2 2 2 5 2 2 2" xfId="6247"/>
    <cellStyle name="Moneda 2 2 2 2 2 5 2 2 2 2" xfId="8162"/>
    <cellStyle name="Moneda 2 2 2 2 2 5 2 2 3" xfId="7205"/>
    <cellStyle name="Moneda 2 2 2 2 2 5 3" xfId="5289"/>
    <cellStyle name="Moneda 2 2 2 2 2 5 3 2" xfId="6246"/>
    <cellStyle name="Moneda 2 2 2 2 2 5 3 2 2" xfId="8161"/>
    <cellStyle name="Moneda 2 2 2 2 2 5 3 3" xfId="7204"/>
    <cellStyle name="Moneda 2 2 2 2 2 6" xfId="618"/>
    <cellStyle name="Moneda 2 2 2 2 2 6 2" xfId="5291"/>
    <cellStyle name="Moneda 2 2 2 2 2 6 2 2" xfId="6248"/>
    <cellStyle name="Moneda 2 2 2 2 2 6 2 2 2" xfId="8163"/>
    <cellStyle name="Moneda 2 2 2 2 2 6 2 3" xfId="7206"/>
    <cellStyle name="Moneda 2 2 2 2 2 7" xfId="5276"/>
    <cellStyle name="Moneda 2 2 2 2 2 7 2" xfId="6233"/>
    <cellStyle name="Moneda 2 2 2 2 2 7 2 2" xfId="8148"/>
    <cellStyle name="Moneda 2 2 2 2 2 7 3" xfId="7191"/>
    <cellStyle name="Moneda 2 2 2 2 3" xfId="619"/>
    <cellStyle name="Moneda 2 2 2 2 3 2" xfId="620"/>
    <cellStyle name="Moneda 2 2 2 2 3 2 2" xfId="621"/>
    <cellStyle name="Moneda 2 2 2 2 3 2 2 2" xfId="622"/>
    <cellStyle name="Moneda 2 2 2 2 3 2 2 2 2" xfId="623"/>
    <cellStyle name="Moneda 2 2 2 2 3 2 2 3" xfId="624"/>
    <cellStyle name="Moneda 2 2 2 2 3 2 3" xfId="625"/>
    <cellStyle name="Moneda 2 2 2 2 3 2 3 2" xfId="626"/>
    <cellStyle name="Moneda 2 2 2 2 3 2 4" xfId="627"/>
    <cellStyle name="Moneda 2 2 2 2 3 3" xfId="628"/>
    <cellStyle name="Moneda 2 2 2 2 3 3 2" xfId="629"/>
    <cellStyle name="Moneda 2 2 2 2 3 3 2 2" xfId="630"/>
    <cellStyle name="Moneda 2 2 2 2 3 3 3" xfId="631"/>
    <cellStyle name="Moneda 2 2 2 2 3 4" xfId="632"/>
    <cellStyle name="Moneda 2 2 2 2 3 4 2" xfId="633"/>
    <cellStyle name="Moneda 2 2 2 2 3 5" xfId="634"/>
    <cellStyle name="Moneda 2 2 2 2 4" xfId="635"/>
    <cellStyle name="Moneda 2 2 2 2 4 2" xfId="636"/>
    <cellStyle name="Moneda 2 2 2 2 4 2 2" xfId="637"/>
    <cellStyle name="Moneda 2 2 2 2 4 2 2 2" xfId="638"/>
    <cellStyle name="Moneda 2 2 2 2 4 2 2 2 2" xfId="5295"/>
    <cellStyle name="Moneda 2 2 2 2 4 2 2 2 2 2" xfId="6252"/>
    <cellStyle name="Moneda 2 2 2 2 4 2 2 2 2 2 2" xfId="8167"/>
    <cellStyle name="Moneda 2 2 2 2 4 2 2 2 2 3" xfId="7210"/>
    <cellStyle name="Moneda 2 2 2 2 4 2 2 3" xfId="5294"/>
    <cellStyle name="Moneda 2 2 2 2 4 2 2 3 2" xfId="6251"/>
    <cellStyle name="Moneda 2 2 2 2 4 2 2 3 2 2" xfId="8166"/>
    <cellStyle name="Moneda 2 2 2 2 4 2 2 3 3" xfId="7209"/>
    <cellStyle name="Moneda 2 2 2 2 4 2 3" xfId="639"/>
    <cellStyle name="Moneda 2 2 2 2 4 2 3 2" xfId="5296"/>
    <cellStyle name="Moneda 2 2 2 2 4 2 3 2 2" xfId="6253"/>
    <cellStyle name="Moneda 2 2 2 2 4 2 3 2 2 2" xfId="8168"/>
    <cellStyle name="Moneda 2 2 2 2 4 2 3 2 3" xfId="7211"/>
    <cellStyle name="Moneda 2 2 2 2 4 2 4" xfId="5293"/>
    <cellStyle name="Moneda 2 2 2 2 4 2 4 2" xfId="6250"/>
    <cellStyle name="Moneda 2 2 2 2 4 2 4 2 2" xfId="8165"/>
    <cellStyle name="Moneda 2 2 2 2 4 2 4 3" xfId="7208"/>
    <cellStyle name="Moneda 2 2 2 2 4 3" xfId="640"/>
    <cellStyle name="Moneda 2 2 2 2 4 3 2" xfId="641"/>
    <cellStyle name="Moneda 2 2 2 2 4 3 2 2" xfId="5298"/>
    <cellStyle name="Moneda 2 2 2 2 4 3 2 2 2" xfId="6255"/>
    <cellStyle name="Moneda 2 2 2 2 4 3 2 2 2 2" xfId="8170"/>
    <cellStyle name="Moneda 2 2 2 2 4 3 2 2 3" xfId="7213"/>
    <cellStyle name="Moneda 2 2 2 2 4 3 3" xfId="5297"/>
    <cellStyle name="Moneda 2 2 2 2 4 3 3 2" xfId="6254"/>
    <cellStyle name="Moneda 2 2 2 2 4 3 3 2 2" xfId="8169"/>
    <cellStyle name="Moneda 2 2 2 2 4 3 3 3" xfId="7212"/>
    <cellStyle name="Moneda 2 2 2 2 4 4" xfId="642"/>
    <cellStyle name="Moneda 2 2 2 2 4 4 2" xfId="5299"/>
    <cellStyle name="Moneda 2 2 2 2 4 4 2 2" xfId="6256"/>
    <cellStyle name="Moneda 2 2 2 2 4 4 2 2 2" xfId="8171"/>
    <cellStyle name="Moneda 2 2 2 2 4 4 2 3" xfId="7214"/>
    <cellStyle name="Moneda 2 2 2 2 4 5" xfId="5292"/>
    <cellStyle name="Moneda 2 2 2 2 4 5 2" xfId="6249"/>
    <cellStyle name="Moneda 2 2 2 2 4 5 2 2" xfId="8164"/>
    <cellStyle name="Moneda 2 2 2 2 4 5 3" xfId="7207"/>
    <cellStyle name="Moneda 2 2 2 2 5" xfId="643"/>
    <cellStyle name="Moneda 2 2 2 2 5 2" xfId="644"/>
    <cellStyle name="Moneda 2 2 2 2 5 2 2" xfId="645"/>
    <cellStyle name="Moneda 2 2 2 2 5 2 2 2" xfId="5302"/>
    <cellStyle name="Moneda 2 2 2 2 5 2 2 2 2" xfId="6259"/>
    <cellStyle name="Moneda 2 2 2 2 5 2 2 2 2 2" xfId="8174"/>
    <cellStyle name="Moneda 2 2 2 2 5 2 2 2 3" xfId="7217"/>
    <cellStyle name="Moneda 2 2 2 2 5 2 3" xfId="5301"/>
    <cellStyle name="Moneda 2 2 2 2 5 2 3 2" xfId="6258"/>
    <cellStyle name="Moneda 2 2 2 2 5 2 3 2 2" xfId="8173"/>
    <cellStyle name="Moneda 2 2 2 2 5 2 3 3" xfId="7216"/>
    <cellStyle name="Moneda 2 2 2 2 5 3" xfId="646"/>
    <cellStyle name="Moneda 2 2 2 2 5 3 2" xfId="5303"/>
    <cellStyle name="Moneda 2 2 2 2 5 3 2 2" xfId="6260"/>
    <cellStyle name="Moneda 2 2 2 2 5 3 2 2 2" xfId="8175"/>
    <cellStyle name="Moneda 2 2 2 2 5 3 2 3" xfId="7218"/>
    <cellStyle name="Moneda 2 2 2 2 5 4" xfId="5300"/>
    <cellStyle name="Moneda 2 2 2 2 5 4 2" xfId="6257"/>
    <cellStyle name="Moneda 2 2 2 2 5 4 2 2" xfId="8172"/>
    <cellStyle name="Moneda 2 2 2 2 5 4 3" xfId="7215"/>
    <cellStyle name="Moneda 2 2 2 2 6" xfId="647"/>
    <cellStyle name="Moneda 2 2 2 2 6 2" xfId="648"/>
    <cellStyle name="Moneda 2 2 2 2 6 2 2" xfId="5305"/>
    <cellStyle name="Moneda 2 2 2 2 6 2 2 2" xfId="6262"/>
    <cellStyle name="Moneda 2 2 2 2 6 2 2 2 2" xfId="8177"/>
    <cellStyle name="Moneda 2 2 2 2 6 2 2 3" xfId="7220"/>
    <cellStyle name="Moneda 2 2 2 2 6 3" xfId="5304"/>
    <cellStyle name="Moneda 2 2 2 2 6 3 2" xfId="6261"/>
    <cellStyle name="Moneda 2 2 2 2 6 3 2 2" xfId="8176"/>
    <cellStyle name="Moneda 2 2 2 2 6 3 3" xfId="7219"/>
    <cellStyle name="Moneda 2 2 2 2 7" xfId="649"/>
    <cellStyle name="Moneda 2 2 2 2 7 2" xfId="5306"/>
    <cellStyle name="Moneda 2 2 2 2 7 2 2" xfId="6263"/>
    <cellStyle name="Moneda 2 2 2 2 7 2 2 2" xfId="8178"/>
    <cellStyle name="Moneda 2 2 2 2 7 2 3" xfId="7221"/>
    <cellStyle name="Moneda 2 2 2 2 8" xfId="5275"/>
    <cellStyle name="Moneda 2 2 2 2 8 2" xfId="6232"/>
    <cellStyle name="Moneda 2 2 2 2 8 2 2" xfId="8147"/>
    <cellStyle name="Moneda 2 2 2 2 8 3" xfId="7190"/>
    <cellStyle name="Moneda 2 2 2 3" xfId="650"/>
    <cellStyle name="Moneda 2 2 2 3 2" xfId="651"/>
    <cellStyle name="Moneda 2 2 2 3 2 2" xfId="652"/>
    <cellStyle name="Moneda 2 2 2 3 2 2 2" xfId="653"/>
    <cellStyle name="Moneda 2 2 2 3 2 2 2 2" xfId="654"/>
    <cellStyle name="Moneda 2 2 2 3 2 2 2 2 2" xfId="655"/>
    <cellStyle name="Moneda 2 2 2 3 2 2 2 3" xfId="656"/>
    <cellStyle name="Moneda 2 2 2 3 2 2 3" xfId="657"/>
    <cellStyle name="Moneda 2 2 2 3 2 2 3 2" xfId="658"/>
    <cellStyle name="Moneda 2 2 2 3 2 2 4" xfId="659"/>
    <cellStyle name="Moneda 2 2 2 3 2 3" xfId="660"/>
    <cellStyle name="Moneda 2 2 2 3 2 3 2" xfId="661"/>
    <cellStyle name="Moneda 2 2 2 3 2 3 2 2" xfId="662"/>
    <cellStyle name="Moneda 2 2 2 3 2 3 3" xfId="663"/>
    <cellStyle name="Moneda 2 2 2 3 2 4" xfId="664"/>
    <cellStyle name="Moneda 2 2 2 3 2 4 2" xfId="665"/>
    <cellStyle name="Moneda 2 2 2 3 2 5" xfId="666"/>
    <cellStyle name="Moneda 2 2 2 3 3" xfId="667"/>
    <cellStyle name="Moneda 2 2 2 3 3 2" xfId="668"/>
    <cellStyle name="Moneda 2 2 2 3 3 2 2" xfId="669"/>
    <cellStyle name="Moneda 2 2 2 3 3 2 2 2" xfId="670"/>
    <cellStyle name="Moneda 2 2 2 3 3 2 2 2 2" xfId="5311"/>
    <cellStyle name="Moneda 2 2 2 3 3 2 2 2 2 2" xfId="6268"/>
    <cellStyle name="Moneda 2 2 2 3 3 2 2 2 2 2 2" xfId="8183"/>
    <cellStyle name="Moneda 2 2 2 3 3 2 2 2 2 3" xfId="7226"/>
    <cellStyle name="Moneda 2 2 2 3 3 2 2 3" xfId="5310"/>
    <cellStyle name="Moneda 2 2 2 3 3 2 2 3 2" xfId="6267"/>
    <cellStyle name="Moneda 2 2 2 3 3 2 2 3 2 2" xfId="8182"/>
    <cellStyle name="Moneda 2 2 2 3 3 2 2 3 3" xfId="7225"/>
    <cellStyle name="Moneda 2 2 2 3 3 2 3" xfId="671"/>
    <cellStyle name="Moneda 2 2 2 3 3 2 3 2" xfId="5312"/>
    <cellStyle name="Moneda 2 2 2 3 3 2 3 2 2" xfId="6269"/>
    <cellStyle name="Moneda 2 2 2 3 3 2 3 2 2 2" xfId="8184"/>
    <cellStyle name="Moneda 2 2 2 3 3 2 3 2 3" xfId="7227"/>
    <cellStyle name="Moneda 2 2 2 3 3 2 4" xfId="5309"/>
    <cellStyle name="Moneda 2 2 2 3 3 2 4 2" xfId="6266"/>
    <cellStyle name="Moneda 2 2 2 3 3 2 4 2 2" xfId="8181"/>
    <cellStyle name="Moneda 2 2 2 3 3 2 4 3" xfId="7224"/>
    <cellStyle name="Moneda 2 2 2 3 3 3" xfId="672"/>
    <cellStyle name="Moneda 2 2 2 3 3 3 2" xfId="673"/>
    <cellStyle name="Moneda 2 2 2 3 3 3 2 2" xfId="5314"/>
    <cellStyle name="Moneda 2 2 2 3 3 3 2 2 2" xfId="6271"/>
    <cellStyle name="Moneda 2 2 2 3 3 3 2 2 2 2" xfId="8186"/>
    <cellStyle name="Moneda 2 2 2 3 3 3 2 2 3" xfId="7229"/>
    <cellStyle name="Moneda 2 2 2 3 3 3 3" xfId="5313"/>
    <cellStyle name="Moneda 2 2 2 3 3 3 3 2" xfId="6270"/>
    <cellStyle name="Moneda 2 2 2 3 3 3 3 2 2" xfId="8185"/>
    <cellStyle name="Moneda 2 2 2 3 3 3 3 3" xfId="7228"/>
    <cellStyle name="Moneda 2 2 2 3 3 4" xfId="674"/>
    <cellStyle name="Moneda 2 2 2 3 3 4 2" xfId="5315"/>
    <cellStyle name="Moneda 2 2 2 3 3 4 2 2" xfId="6272"/>
    <cellStyle name="Moneda 2 2 2 3 3 4 2 2 2" xfId="8187"/>
    <cellStyle name="Moneda 2 2 2 3 3 4 2 3" xfId="7230"/>
    <cellStyle name="Moneda 2 2 2 3 3 5" xfId="5308"/>
    <cellStyle name="Moneda 2 2 2 3 3 5 2" xfId="6265"/>
    <cellStyle name="Moneda 2 2 2 3 3 5 2 2" xfId="8180"/>
    <cellStyle name="Moneda 2 2 2 3 3 5 3" xfId="7223"/>
    <cellStyle name="Moneda 2 2 2 3 4" xfId="675"/>
    <cellStyle name="Moneda 2 2 2 3 4 2" xfId="676"/>
    <cellStyle name="Moneda 2 2 2 3 4 2 2" xfId="677"/>
    <cellStyle name="Moneda 2 2 2 3 4 2 2 2" xfId="5318"/>
    <cellStyle name="Moneda 2 2 2 3 4 2 2 2 2" xfId="6275"/>
    <cellStyle name="Moneda 2 2 2 3 4 2 2 2 2 2" xfId="8190"/>
    <cellStyle name="Moneda 2 2 2 3 4 2 2 2 3" xfId="7233"/>
    <cellStyle name="Moneda 2 2 2 3 4 2 3" xfId="5317"/>
    <cellStyle name="Moneda 2 2 2 3 4 2 3 2" xfId="6274"/>
    <cellStyle name="Moneda 2 2 2 3 4 2 3 2 2" xfId="8189"/>
    <cellStyle name="Moneda 2 2 2 3 4 2 3 3" xfId="7232"/>
    <cellStyle name="Moneda 2 2 2 3 4 3" xfId="678"/>
    <cellStyle name="Moneda 2 2 2 3 4 3 2" xfId="5319"/>
    <cellStyle name="Moneda 2 2 2 3 4 3 2 2" xfId="6276"/>
    <cellStyle name="Moneda 2 2 2 3 4 3 2 2 2" xfId="8191"/>
    <cellStyle name="Moneda 2 2 2 3 4 3 2 3" xfId="7234"/>
    <cellStyle name="Moneda 2 2 2 3 4 4" xfId="5316"/>
    <cellStyle name="Moneda 2 2 2 3 4 4 2" xfId="6273"/>
    <cellStyle name="Moneda 2 2 2 3 4 4 2 2" xfId="8188"/>
    <cellStyle name="Moneda 2 2 2 3 4 4 3" xfId="7231"/>
    <cellStyle name="Moneda 2 2 2 3 5" xfId="679"/>
    <cellStyle name="Moneda 2 2 2 3 5 2" xfId="680"/>
    <cellStyle name="Moneda 2 2 2 3 5 2 2" xfId="5321"/>
    <cellStyle name="Moneda 2 2 2 3 5 2 2 2" xfId="6278"/>
    <cellStyle name="Moneda 2 2 2 3 5 2 2 2 2" xfId="8193"/>
    <cellStyle name="Moneda 2 2 2 3 5 2 2 3" xfId="7236"/>
    <cellStyle name="Moneda 2 2 2 3 5 3" xfId="5320"/>
    <cellStyle name="Moneda 2 2 2 3 5 3 2" xfId="6277"/>
    <cellStyle name="Moneda 2 2 2 3 5 3 2 2" xfId="8192"/>
    <cellStyle name="Moneda 2 2 2 3 5 3 3" xfId="7235"/>
    <cellStyle name="Moneda 2 2 2 3 6" xfId="681"/>
    <cellStyle name="Moneda 2 2 2 3 6 2" xfId="5322"/>
    <cellStyle name="Moneda 2 2 2 3 6 2 2" xfId="6279"/>
    <cellStyle name="Moneda 2 2 2 3 6 2 2 2" xfId="8194"/>
    <cellStyle name="Moneda 2 2 2 3 6 2 3" xfId="7237"/>
    <cellStyle name="Moneda 2 2 2 3 7" xfId="5307"/>
    <cellStyle name="Moneda 2 2 2 3 7 2" xfId="6264"/>
    <cellStyle name="Moneda 2 2 2 3 7 2 2" xfId="8179"/>
    <cellStyle name="Moneda 2 2 2 3 7 3" xfId="7222"/>
    <cellStyle name="Moneda 2 2 2 4" xfId="682"/>
    <cellStyle name="Moneda 2 2 2 4 2" xfId="683"/>
    <cellStyle name="Moneda 2 2 2 4 2 2" xfId="684"/>
    <cellStyle name="Moneda 2 2 2 4 2 2 2" xfId="685"/>
    <cellStyle name="Moneda 2 2 2 4 2 2 2 2" xfId="686"/>
    <cellStyle name="Moneda 2 2 2 4 2 2 3" xfId="687"/>
    <cellStyle name="Moneda 2 2 2 4 2 3" xfId="688"/>
    <cellStyle name="Moneda 2 2 2 4 2 3 2" xfId="689"/>
    <cellStyle name="Moneda 2 2 2 4 2 4" xfId="690"/>
    <cellStyle name="Moneda 2 2 2 4 3" xfId="691"/>
    <cellStyle name="Moneda 2 2 2 4 3 2" xfId="692"/>
    <cellStyle name="Moneda 2 2 2 4 3 2 2" xfId="693"/>
    <cellStyle name="Moneda 2 2 2 4 3 3" xfId="694"/>
    <cellStyle name="Moneda 2 2 2 4 4" xfId="695"/>
    <cellStyle name="Moneda 2 2 2 4 4 2" xfId="696"/>
    <cellStyle name="Moneda 2 2 2 4 5" xfId="697"/>
    <cellStyle name="Moneda 2 2 2 5" xfId="698"/>
    <cellStyle name="Moneda 2 2 2 5 2" xfId="699"/>
    <cellStyle name="Moneda 2 2 2 5 2 2" xfId="700"/>
    <cellStyle name="Moneda 2 2 2 5 2 2 2" xfId="701"/>
    <cellStyle name="Moneda 2 2 2 5 2 2 2 2" xfId="5326"/>
    <cellStyle name="Moneda 2 2 2 5 2 2 2 2 2" xfId="6283"/>
    <cellStyle name="Moneda 2 2 2 5 2 2 2 2 2 2" xfId="8198"/>
    <cellStyle name="Moneda 2 2 2 5 2 2 2 2 3" xfId="7241"/>
    <cellStyle name="Moneda 2 2 2 5 2 2 3" xfId="5325"/>
    <cellStyle name="Moneda 2 2 2 5 2 2 3 2" xfId="6282"/>
    <cellStyle name="Moneda 2 2 2 5 2 2 3 2 2" xfId="8197"/>
    <cellStyle name="Moneda 2 2 2 5 2 2 3 3" xfId="7240"/>
    <cellStyle name="Moneda 2 2 2 5 2 3" xfId="702"/>
    <cellStyle name="Moneda 2 2 2 5 2 3 2" xfId="5327"/>
    <cellStyle name="Moneda 2 2 2 5 2 3 2 2" xfId="6284"/>
    <cellStyle name="Moneda 2 2 2 5 2 3 2 2 2" xfId="8199"/>
    <cellStyle name="Moneda 2 2 2 5 2 3 2 3" xfId="7242"/>
    <cellStyle name="Moneda 2 2 2 5 2 4" xfId="5324"/>
    <cellStyle name="Moneda 2 2 2 5 2 4 2" xfId="6281"/>
    <cellStyle name="Moneda 2 2 2 5 2 4 2 2" xfId="8196"/>
    <cellStyle name="Moneda 2 2 2 5 2 4 3" xfId="7239"/>
    <cellStyle name="Moneda 2 2 2 5 3" xfId="703"/>
    <cellStyle name="Moneda 2 2 2 5 3 2" xfId="704"/>
    <cellStyle name="Moneda 2 2 2 5 3 2 2" xfId="5329"/>
    <cellStyle name="Moneda 2 2 2 5 3 2 2 2" xfId="6286"/>
    <cellStyle name="Moneda 2 2 2 5 3 2 2 2 2" xfId="8201"/>
    <cellStyle name="Moneda 2 2 2 5 3 2 2 3" xfId="7244"/>
    <cellStyle name="Moneda 2 2 2 5 3 3" xfId="5328"/>
    <cellStyle name="Moneda 2 2 2 5 3 3 2" xfId="6285"/>
    <cellStyle name="Moneda 2 2 2 5 3 3 2 2" xfId="8200"/>
    <cellStyle name="Moneda 2 2 2 5 3 3 3" xfId="7243"/>
    <cellStyle name="Moneda 2 2 2 5 4" xfId="705"/>
    <cellStyle name="Moneda 2 2 2 5 4 2" xfId="5330"/>
    <cellStyle name="Moneda 2 2 2 5 4 2 2" xfId="6287"/>
    <cellStyle name="Moneda 2 2 2 5 4 2 2 2" xfId="8202"/>
    <cellStyle name="Moneda 2 2 2 5 4 2 3" xfId="7245"/>
    <cellStyle name="Moneda 2 2 2 5 5" xfId="5323"/>
    <cellStyle name="Moneda 2 2 2 5 5 2" xfId="6280"/>
    <cellStyle name="Moneda 2 2 2 5 5 2 2" xfId="8195"/>
    <cellStyle name="Moneda 2 2 2 5 5 3" xfId="7238"/>
    <cellStyle name="Moneda 2 2 2 6" xfId="706"/>
    <cellStyle name="Moneda 2 2 2 6 2" xfId="707"/>
    <cellStyle name="Moneda 2 2 2 6 2 2" xfId="708"/>
    <cellStyle name="Moneda 2 2 2 6 2 2 2" xfId="5333"/>
    <cellStyle name="Moneda 2 2 2 6 2 2 2 2" xfId="6290"/>
    <cellStyle name="Moneda 2 2 2 6 2 2 2 2 2" xfId="8205"/>
    <cellStyle name="Moneda 2 2 2 6 2 2 2 3" xfId="7248"/>
    <cellStyle name="Moneda 2 2 2 6 2 3" xfId="5332"/>
    <cellStyle name="Moneda 2 2 2 6 2 3 2" xfId="6289"/>
    <cellStyle name="Moneda 2 2 2 6 2 3 2 2" xfId="8204"/>
    <cellStyle name="Moneda 2 2 2 6 2 3 3" xfId="7247"/>
    <cellStyle name="Moneda 2 2 2 6 3" xfId="709"/>
    <cellStyle name="Moneda 2 2 2 6 3 2" xfId="5334"/>
    <cellStyle name="Moneda 2 2 2 6 3 2 2" xfId="6291"/>
    <cellStyle name="Moneda 2 2 2 6 3 2 2 2" xfId="8206"/>
    <cellStyle name="Moneda 2 2 2 6 3 2 3" xfId="7249"/>
    <cellStyle name="Moneda 2 2 2 6 4" xfId="5331"/>
    <cellStyle name="Moneda 2 2 2 6 4 2" xfId="6288"/>
    <cellStyle name="Moneda 2 2 2 6 4 2 2" xfId="8203"/>
    <cellStyle name="Moneda 2 2 2 6 4 3" xfId="7246"/>
    <cellStyle name="Moneda 2 2 2 7" xfId="710"/>
    <cellStyle name="Moneda 2 2 2 7 2" xfId="711"/>
    <cellStyle name="Moneda 2 2 2 7 2 2" xfId="5336"/>
    <cellStyle name="Moneda 2 2 2 7 2 2 2" xfId="6293"/>
    <cellStyle name="Moneda 2 2 2 7 2 2 2 2" xfId="8208"/>
    <cellStyle name="Moneda 2 2 2 7 2 2 3" xfId="7251"/>
    <cellStyle name="Moneda 2 2 2 7 3" xfId="5335"/>
    <cellStyle name="Moneda 2 2 2 7 3 2" xfId="6292"/>
    <cellStyle name="Moneda 2 2 2 7 3 2 2" xfId="8207"/>
    <cellStyle name="Moneda 2 2 2 7 3 3" xfId="7250"/>
    <cellStyle name="Moneda 2 2 2 8" xfId="712"/>
    <cellStyle name="Moneda 2 2 2 8 2" xfId="5337"/>
    <cellStyle name="Moneda 2 2 2 8 2 2" xfId="6294"/>
    <cellStyle name="Moneda 2 2 2 8 2 2 2" xfId="8209"/>
    <cellStyle name="Moneda 2 2 2 8 2 3" xfId="7252"/>
    <cellStyle name="Moneda 2 2 2 9" xfId="5274"/>
    <cellStyle name="Moneda 2 2 2 9 2" xfId="6231"/>
    <cellStyle name="Moneda 2 2 2 9 2 2" xfId="8146"/>
    <cellStyle name="Moneda 2 2 2 9 3" xfId="7189"/>
    <cellStyle name="Moneda 2 2 3" xfId="713"/>
    <cellStyle name="Moneda 2 2 3 2" xfId="714"/>
    <cellStyle name="Moneda 2 2 3 2 2" xfId="715"/>
    <cellStyle name="Moneda 2 2 3 2 2 2" xfId="716"/>
    <cellStyle name="Moneda 2 2 3 2 2 2 2" xfId="717"/>
    <cellStyle name="Moneda 2 2 3 2 2 2 2 2" xfId="718"/>
    <cellStyle name="Moneda 2 2 3 2 2 2 2 2 2" xfId="719"/>
    <cellStyle name="Moneda 2 2 3 2 2 2 2 3" xfId="720"/>
    <cellStyle name="Moneda 2 2 3 2 2 2 3" xfId="721"/>
    <cellStyle name="Moneda 2 2 3 2 2 2 3 2" xfId="722"/>
    <cellStyle name="Moneda 2 2 3 2 2 2 4" xfId="723"/>
    <cellStyle name="Moneda 2 2 3 2 2 3" xfId="724"/>
    <cellStyle name="Moneda 2 2 3 2 2 3 2" xfId="725"/>
    <cellStyle name="Moneda 2 2 3 2 2 3 2 2" xfId="726"/>
    <cellStyle name="Moneda 2 2 3 2 2 3 3" xfId="727"/>
    <cellStyle name="Moneda 2 2 3 2 2 4" xfId="728"/>
    <cellStyle name="Moneda 2 2 3 2 2 4 2" xfId="729"/>
    <cellStyle name="Moneda 2 2 3 2 2 5" xfId="730"/>
    <cellStyle name="Moneda 2 2 3 2 3" xfId="731"/>
    <cellStyle name="Moneda 2 2 3 2 3 2" xfId="732"/>
    <cellStyle name="Moneda 2 2 3 2 3 2 2" xfId="733"/>
    <cellStyle name="Moneda 2 2 3 2 3 2 2 2" xfId="734"/>
    <cellStyle name="Moneda 2 2 3 2 3 2 2 2 2" xfId="5343"/>
    <cellStyle name="Moneda 2 2 3 2 3 2 2 2 2 2" xfId="6300"/>
    <cellStyle name="Moneda 2 2 3 2 3 2 2 2 2 2 2" xfId="8215"/>
    <cellStyle name="Moneda 2 2 3 2 3 2 2 2 2 3" xfId="7258"/>
    <cellStyle name="Moneda 2 2 3 2 3 2 2 3" xfId="5342"/>
    <cellStyle name="Moneda 2 2 3 2 3 2 2 3 2" xfId="6299"/>
    <cellStyle name="Moneda 2 2 3 2 3 2 2 3 2 2" xfId="8214"/>
    <cellStyle name="Moneda 2 2 3 2 3 2 2 3 3" xfId="7257"/>
    <cellStyle name="Moneda 2 2 3 2 3 2 3" xfId="735"/>
    <cellStyle name="Moneda 2 2 3 2 3 2 3 2" xfId="5344"/>
    <cellStyle name="Moneda 2 2 3 2 3 2 3 2 2" xfId="6301"/>
    <cellStyle name="Moneda 2 2 3 2 3 2 3 2 2 2" xfId="8216"/>
    <cellStyle name="Moneda 2 2 3 2 3 2 3 2 3" xfId="7259"/>
    <cellStyle name="Moneda 2 2 3 2 3 2 4" xfId="5341"/>
    <cellStyle name="Moneda 2 2 3 2 3 2 4 2" xfId="6298"/>
    <cellStyle name="Moneda 2 2 3 2 3 2 4 2 2" xfId="8213"/>
    <cellStyle name="Moneda 2 2 3 2 3 2 4 3" xfId="7256"/>
    <cellStyle name="Moneda 2 2 3 2 3 3" xfId="736"/>
    <cellStyle name="Moneda 2 2 3 2 3 3 2" xfId="737"/>
    <cellStyle name="Moneda 2 2 3 2 3 3 2 2" xfId="5346"/>
    <cellStyle name="Moneda 2 2 3 2 3 3 2 2 2" xfId="6303"/>
    <cellStyle name="Moneda 2 2 3 2 3 3 2 2 2 2" xfId="8218"/>
    <cellStyle name="Moneda 2 2 3 2 3 3 2 2 3" xfId="7261"/>
    <cellStyle name="Moneda 2 2 3 2 3 3 3" xfId="5345"/>
    <cellStyle name="Moneda 2 2 3 2 3 3 3 2" xfId="6302"/>
    <cellStyle name="Moneda 2 2 3 2 3 3 3 2 2" xfId="8217"/>
    <cellStyle name="Moneda 2 2 3 2 3 3 3 3" xfId="7260"/>
    <cellStyle name="Moneda 2 2 3 2 3 4" xfId="738"/>
    <cellStyle name="Moneda 2 2 3 2 3 4 2" xfId="5347"/>
    <cellStyle name="Moneda 2 2 3 2 3 4 2 2" xfId="6304"/>
    <cellStyle name="Moneda 2 2 3 2 3 4 2 2 2" xfId="8219"/>
    <cellStyle name="Moneda 2 2 3 2 3 4 2 3" xfId="7262"/>
    <cellStyle name="Moneda 2 2 3 2 3 5" xfId="5340"/>
    <cellStyle name="Moneda 2 2 3 2 3 5 2" xfId="6297"/>
    <cellStyle name="Moneda 2 2 3 2 3 5 2 2" xfId="8212"/>
    <cellStyle name="Moneda 2 2 3 2 3 5 3" xfId="7255"/>
    <cellStyle name="Moneda 2 2 3 2 4" xfId="739"/>
    <cellStyle name="Moneda 2 2 3 2 4 2" xfId="740"/>
    <cellStyle name="Moneda 2 2 3 2 4 2 2" xfId="741"/>
    <cellStyle name="Moneda 2 2 3 2 4 2 2 2" xfId="5350"/>
    <cellStyle name="Moneda 2 2 3 2 4 2 2 2 2" xfId="6307"/>
    <cellStyle name="Moneda 2 2 3 2 4 2 2 2 2 2" xfId="8222"/>
    <cellStyle name="Moneda 2 2 3 2 4 2 2 2 3" xfId="7265"/>
    <cellStyle name="Moneda 2 2 3 2 4 2 3" xfId="5349"/>
    <cellStyle name="Moneda 2 2 3 2 4 2 3 2" xfId="6306"/>
    <cellStyle name="Moneda 2 2 3 2 4 2 3 2 2" xfId="8221"/>
    <cellStyle name="Moneda 2 2 3 2 4 2 3 3" xfId="7264"/>
    <cellStyle name="Moneda 2 2 3 2 4 3" xfId="742"/>
    <cellStyle name="Moneda 2 2 3 2 4 3 2" xfId="5351"/>
    <cellStyle name="Moneda 2 2 3 2 4 3 2 2" xfId="6308"/>
    <cellStyle name="Moneda 2 2 3 2 4 3 2 2 2" xfId="8223"/>
    <cellStyle name="Moneda 2 2 3 2 4 3 2 3" xfId="7266"/>
    <cellStyle name="Moneda 2 2 3 2 4 4" xfId="5348"/>
    <cellStyle name="Moneda 2 2 3 2 4 4 2" xfId="6305"/>
    <cellStyle name="Moneda 2 2 3 2 4 4 2 2" xfId="8220"/>
    <cellStyle name="Moneda 2 2 3 2 4 4 3" xfId="7263"/>
    <cellStyle name="Moneda 2 2 3 2 5" xfId="743"/>
    <cellStyle name="Moneda 2 2 3 2 5 2" xfId="744"/>
    <cellStyle name="Moneda 2 2 3 2 5 2 2" xfId="5353"/>
    <cellStyle name="Moneda 2 2 3 2 5 2 2 2" xfId="6310"/>
    <cellStyle name="Moneda 2 2 3 2 5 2 2 2 2" xfId="8225"/>
    <cellStyle name="Moneda 2 2 3 2 5 2 2 3" xfId="7268"/>
    <cellStyle name="Moneda 2 2 3 2 5 3" xfId="5352"/>
    <cellStyle name="Moneda 2 2 3 2 5 3 2" xfId="6309"/>
    <cellStyle name="Moneda 2 2 3 2 5 3 2 2" xfId="8224"/>
    <cellStyle name="Moneda 2 2 3 2 5 3 3" xfId="7267"/>
    <cellStyle name="Moneda 2 2 3 2 6" xfId="745"/>
    <cellStyle name="Moneda 2 2 3 2 6 2" xfId="5354"/>
    <cellStyle name="Moneda 2 2 3 2 6 2 2" xfId="6311"/>
    <cellStyle name="Moneda 2 2 3 2 6 2 2 2" xfId="8226"/>
    <cellStyle name="Moneda 2 2 3 2 6 2 3" xfId="7269"/>
    <cellStyle name="Moneda 2 2 3 2 7" xfId="5339"/>
    <cellStyle name="Moneda 2 2 3 2 7 2" xfId="6296"/>
    <cellStyle name="Moneda 2 2 3 2 7 2 2" xfId="8211"/>
    <cellStyle name="Moneda 2 2 3 2 7 3" xfId="7254"/>
    <cellStyle name="Moneda 2 2 3 3" xfId="746"/>
    <cellStyle name="Moneda 2 2 3 3 2" xfId="747"/>
    <cellStyle name="Moneda 2 2 3 3 2 2" xfId="748"/>
    <cellStyle name="Moneda 2 2 3 3 2 2 2" xfId="749"/>
    <cellStyle name="Moneda 2 2 3 3 2 2 2 2" xfId="750"/>
    <cellStyle name="Moneda 2 2 3 3 2 2 3" xfId="751"/>
    <cellStyle name="Moneda 2 2 3 3 2 3" xfId="752"/>
    <cellStyle name="Moneda 2 2 3 3 2 3 2" xfId="753"/>
    <cellStyle name="Moneda 2 2 3 3 2 4" xfId="754"/>
    <cellStyle name="Moneda 2 2 3 3 3" xfId="755"/>
    <cellStyle name="Moneda 2 2 3 3 3 2" xfId="756"/>
    <cellStyle name="Moneda 2 2 3 3 3 2 2" xfId="757"/>
    <cellStyle name="Moneda 2 2 3 3 3 3" xfId="758"/>
    <cellStyle name="Moneda 2 2 3 3 4" xfId="759"/>
    <cellStyle name="Moneda 2 2 3 3 4 2" xfId="760"/>
    <cellStyle name="Moneda 2 2 3 3 5" xfId="761"/>
    <cellStyle name="Moneda 2 2 3 4" xfId="762"/>
    <cellStyle name="Moneda 2 2 3 4 2" xfId="763"/>
    <cellStyle name="Moneda 2 2 3 4 2 2" xfId="764"/>
    <cellStyle name="Moneda 2 2 3 4 2 2 2" xfId="765"/>
    <cellStyle name="Moneda 2 2 3 4 2 2 2 2" xfId="5358"/>
    <cellStyle name="Moneda 2 2 3 4 2 2 2 2 2" xfId="6315"/>
    <cellStyle name="Moneda 2 2 3 4 2 2 2 2 2 2" xfId="8230"/>
    <cellStyle name="Moneda 2 2 3 4 2 2 2 2 3" xfId="7273"/>
    <cellStyle name="Moneda 2 2 3 4 2 2 3" xfId="5357"/>
    <cellStyle name="Moneda 2 2 3 4 2 2 3 2" xfId="6314"/>
    <cellStyle name="Moneda 2 2 3 4 2 2 3 2 2" xfId="8229"/>
    <cellStyle name="Moneda 2 2 3 4 2 2 3 3" xfId="7272"/>
    <cellStyle name="Moneda 2 2 3 4 2 3" xfId="766"/>
    <cellStyle name="Moneda 2 2 3 4 2 3 2" xfId="5359"/>
    <cellStyle name="Moneda 2 2 3 4 2 3 2 2" xfId="6316"/>
    <cellStyle name="Moneda 2 2 3 4 2 3 2 2 2" xfId="8231"/>
    <cellStyle name="Moneda 2 2 3 4 2 3 2 3" xfId="7274"/>
    <cellStyle name="Moneda 2 2 3 4 2 4" xfId="5356"/>
    <cellStyle name="Moneda 2 2 3 4 2 4 2" xfId="6313"/>
    <cellStyle name="Moneda 2 2 3 4 2 4 2 2" xfId="8228"/>
    <cellStyle name="Moneda 2 2 3 4 2 4 3" xfId="7271"/>
    <cellStyle name="Moneda 2 2 3 4 3" xfId="767"/>
    <cellStyle name="Moneda 2 2 3 4 3 2" xfId="768"/>
    <cellStyle name="Moneda 2 2 3 4 3 2 2" xfId="5361"/>
    <cellStyle name="Moneda 2 2 3 4 3 2 2 2" xfId="6318"/>
    <cellStyle name="Moneda 2 2 3 4 3 2 2 2 2" xfId="8233"/>
    <cellStyle name="Moneda 2 2 3 4 3 2 2 3" xfId="7276"/>
    <cellStyle name="Moneda 2 2 3 4 3 3" xfId="5360"/>
    <cellStyle name="Moneda 2 2 3 4 3 3 2" xfId="6317"/>
    <cellStyle name="Moneda 2 2 3 4 3 3 2 2" xfId="8232"/>
    <cellStyle name="Moneda 2 2 3 4 3 3 3" xfId="7275"/>
    <cellStyle name="Moneda 2 2 3 4 4" xfId="769"/>
    <cellStyle name="Moneda 2 2 3 4 4 2" xfId="5362"/>
    <cellStyle name="Moneda 2 2 3 4 4 2 2" xfId="6319"/>
    <cellStyle name="Moneda 2 2 3 4 4 2 2 2" xfId="8234"/>
    <cellStyle name="Moneda 2 2 3 4 4 2 3" xfId="7277"/>
    <cellStyle name="Moneda 2 2 3 4 5" xfId="5355"/>
    <cellStyle name="Moneda 2 2 3 4 5 2" xfId="6312"/>
    <cellStyle name="Moneda 2 2 3 4 5 2 2" xfId="8227"/>
    <cellStyle name="Moneda 2 2 3 4 5 3" xfId="7270"/>
    <cellStyle name="Moneda 2 2 3 5" xfId="770"/>
    <cellStyle name="Moneda 2 2 3 5 2" xfId="771"/>
    <cellStyle name="Moneda 2 2 3 5 2 2" xfId="772"/>
    <cellStyle name="Moneda 2 2 3 5 2 2 2" xfId="5365"/>
    <cellStyle name="Moneda 2 2 3 5 2 2 2 2" xfId="6322"/>
    <cellStyle name="Moneda 2 2 3 5 2 2 2 2 2" xfId="8237"/>
    <cellStyle name="Moneda 2 2 3 5 2 2 2 3" xfId="7280"/>
    <cellStyle name="Moneda 2 2 3 5 2 3" xfId="5364"/>
    <cellStyle name="Moneda 2 2 3 5 2 3 2" xfId="6321"/>
    <cellStyle name="Moneda 2 2 3 5 2 3 2 2" xfId="8236"/>
    <cellStyle name="Moneda 2 2 3 5 2 3 3" xfId="7279"/>
    <cellStyle name="Moneda 2 2 3 5 3" xfId="773"/>
    <cellStyle name="Moneda 2 2 3 5 3 2" xfId="5366"/>
    <cellStyle name="Moneda 2 2 3 5 3 2 2" xfId="6323"/>
    <cellStyle name="Moneda 2 2 3 5 3 2 2 2" xfId="8238"/>
    <cellStyle name="Moneda 2 2 3 5 3 2 3" xfId="7281"/>
    <cellStyle name="Moneda 2 2 3 5 4" xfId="5363"/>
    <cellStyle name="Moneda 2 2 3 5 4 2" xfId="6320"/>
    <cellStyle name="Moneda 2 2 3 5 4 2 2" xfId="8235"/>
    <cellStyle name="Moneda 2 2 3 5 4 3" xfId="7278"/>
    <cellStyle name="Moneda 2 2 3 6" xfId="774"/>
    <cellStyle name="Moneda 2 2 3 6 2" xfId="775"/>
    <cellStyle name="Moneda 2 2 3 6 2 2" xfId="5368"/>
    <cellStyle name="Moneda 2 2 3 6 2 2 2" xfId="6325"/>
    <cellStyle name="Moneda 2 2 3 6 2 2 2 2" xfId="8240"/>
    <cellStyle name="Moneda 2 2 3 6 2 2 3" xfId="7283"/>
    <cellStyle name="Moneda 2 2 3 6 3" xfId="5367"/>
    <cellStyle name="Moneda 2 2 3 6 3 2" xfId="6324"/>
    <cellStyle name="Moneda 2 2 3 6 3 2 2" xfId="8239"/>
    <cellStyle name="Moneda 2 2 3 6 3 3" xfId="7282"/>
    <cellStyle name="Moneda 2 2 3 7" xfId="776"/>
    <cellStyle name="Moneda 2 2 3 7 2" xfId="5369"/>
    <cellStyle name="Moneda 2 2 3 7 2 2" xfId="6326"/>
    <cellStyle name="Moneda 2 2 3 7 2 2 2" xfId="8241"/>
    <cellStyle name="Moneda 2 2 3 7 2 3" xfId="7284"/>
    <cellStyle name="Moneda 2 2 3 8" xfId="5338"/>
    <cellStyle name="Moneda 2 2 3 8 2" xfId="6295"/>
    <cellStyle name="Moneda 2 2 3 8 2 2" xfId="8210"/>
    <cellStyle name="Moneda 2 2 3 8 3" xfId="7253"/>
    <cellStyle name="Moneda 2 2 4" xfId="777"/>
    <cellStyle name="Moneda 2 2 4 2" xfId="778"/>
    <cellStyle name="Moneda 2 2 4 2 2" xfId="779"/>
    <cellStyle name="Moneda 2 2 4 2 2 2" xfId="780"/>
    <cellStyle name="Moneda 2 2 4 2 2 2 2" xfId="781"/>
    <cellStyle name="Moneda 2 2 4 2 2 2 2 2" xfId="782"/>
    <cellStyle name="Moneda 2 2 4 2 2 2 3" xfId="783"/>
    <cellStyle name="Moneda 2 2 4 2 2 3" xfId="784"/>
    <cellStyle name="Moneda 2 2 4 2 2 3 2" xfId="785"/>
    <cellStyle name="Moneda 2 2 4 2 2 4" xfId="786"/>
    <cellStyle name="Moneda 2 2 4 2 3" xfId="787"/>
    <cellStyle name="Moneda 2 2 4 2 3 2" xfId="788"/>
    <cellStyle name="Moneda 2 2 4 2 3 2 2" xfId="789"/>
    <cellStyle name="Moneda 2 2 4 2 3 3" xfId="790"/>
    <cellStyle name="Moneda 2 2 4 2 4" xfId="791"/>
    <cellStyle name="Moneda 2 2 4 2 4 2" xfId="792"/>
    <cellStyle name="Moneda 2 2 4 2 5" xfId="793"/>
    <cellStyle name="Moneda 2 2 4 3" xfId="794"/>
    <cellStyle name="Moneda 2 2 4 3 2" xfId="795"/>
    <cellStyle name="Moneda 2 2 4 3 2 2" xfId="796"/>
    <cellStyle name="Moneda 2 2 4 3 2 2 2" xfId="797"/>
    <cellStyle name="Moneda 2 2 4 3 2 2 2 2" xfId="5374"/>
    <cellStyle name="Moneda 2 2 4 3 2 2 2 2 2" xfId="6331"/>
    <cellStyle name="Moneda 2 2 4 3 2 2 2 2 2 2" xfId="8246"/>
    <cellStyle name="Moneda 2 2 4 3 2 2 2 2 3" xfId="7289"/>
    <cellStyle name="Moneda 2 2 4 3 2 2 3" xfId="5373"/>
    <cellStyle name="Moneda 2 2 4 3 2 2 3 2" xfId="6330"/>
    <cellStyle name="Moneda 2 2 4 3 2 2 3 2 2" xfId="8245"/>
    <cellStyle name="Moneda 2 2 4 3 2 2 3 3" xfId="7288"/>
    <cellStyle name="Moneda 2 2 4 3 2 3" xfId="798"/>
    <cellStyle name="Moneda 2 2 4 3 2 3 2" xfId="5375"/>
    <cellStyle name="Moneda 2 2 4 3 2 3 2 2" xfId="6332"/>
    <cellStyle name="Moneda 2 2 4 3 2 3 2 2 2" xfId="8247"/>
    <cellStyle name="Moneda 2 2 4 3 2 3 2 3" xfId="7290"/>
    <cellStyle name="Moneda 2 2 4 3 2 4" xfId="5372"/>
    <cellStyle name="Moneda 2 2 4 3 2 4 2" xfId="6329"/>
    <cellStyle name="Moneda 2 2 4 3 2 4 2 2" xfId="8244"/>
    <cellStyle name="Moneda 2 2 4 3 2 4 3" xfId="7287"/>
    <cellStyle name="Moneda 2 2 4 3 3" xfId="799"/>
    <cellStyle name="Moneda 2 2 4 3 3 2" xfId="800"/>
    <cellStyle name="Moneda 2 2 4 3 3 2 2" xfId="5377"/>
    <cellStyle name="Moneda 2 2 4 3 3 2 2 2" xfId="6334"/>
    <cellStyle name="Moneda 2 2 4 3 3 2 2 2 2" xfId="8249"/>
    <cellStyle name="Moneda 2 2 4 3 3 2 2 3" xfId="7292"/>
    <cellStyle name="Moneda 2 2 4 3 3 3" xfId="5376"/>
    <cellStyle name="Moneda 2 2 4 3 3 3 2" xfId="6333"/>
    <cellStyle name="Moneda 2 2 4 3 3 3 2 2" xfId="8248"/>
    <cellStyle name="Moneda 2 2 4 3 3 3 3" xfId="7291"/>
    <cellStyle name="Moneda 2 2 4 3 4" xfId="801"/>
    <cellStyle name="Moneda 2 2 4 3 4 2" xfId="5378"/>
    <cellStyle name="Moneda 2 2 4 3 4 2 2" xfId="6335"/>
    <cellStyle name="Moneda 2 2 4 3 4 2 2 2" xfId="8250"/>
    <cellStyle name="Moneda 2 2 4 3 4 2 3" xfId="7293"/>
    <cellStyle name="Moneda 2 2 4 3 5" xfId="5371"/>
    <cellStyle name="Moneda 2 2 4 3 5 2" xfId="6328"/>
    <cellStyle name="Moneda 2 2 4 3 5 2 2" xfId="8243"/>
    <cellStyle name="Moneda 2 2 4 3 5 3" xfId="7286"/>
    <cellStyle name="Moneda 2 2 4 4" xfId="802"/>
    <cellStyle name="Moneda 2 2 4 4 2" xfId="803"/>
    <cellStyle name="Moneda 2 2 4 4 2 2" xfId="804"/>
    <cellStyle name="Moneda 2 2 4 4 2 2 2" xfId="5381"/>
    <cellStyle name="Moneda 2 2 4 4 2 2 2 2" xfId="6338"/>
    <cellStyle name="Moneda 2 2 4 4 2 2 2 2 2" xfId="8253"/>
    <cellStyle name="Moneda 2 2 4 4 2 2 2 3" xfId="7296"/>
    <cellStyle name="Moneda 2 2 4 4 2 3" xfId="5380"/>
    <cellStyle name="Moneda 2 2 4 4 2 3 2" xfId="6337"/>
    <cellStyle name="Moneda 2 2 4 4 2 3 2 2" xfId="8252"/>
    <cellStyle name="Moneda 2 2 4 4 2 3 3" xfId="7295"/>
    <cellStyle name="Moneda 2 2 4 4 3" xfId="805"/>
    <cellStyle name="Moneda 2 2 4 4 3 2" xfId="5382"/>
    <cellStyle name="Moneda 2 2 4 4 3 2 2" xfId="6339"/>
    <cellStyle name="Moneda 2 2 4 4 3 2 2 2" xfId="8254"/>
    <cellStyle name="Moneda 2 2 4 4 3 2 3" xfId="7297"/>
    <cellStyle name="Moneda 2 2 4 4 4" xfId="5379"/>
    <cellStyle name="Moneda 2 2 4 4 4 2" xfId="6336"/>
    <cellStyle name="Moneda 2 2 4 4 4 2 2" xfId="8251"/>
    <cellStyle name="Moneda 2 2 4 4 4 3" xfId="7294"/>
    <cellStyle name="Moneda 2 2 4 5" xfId="806"/>
    <cellStyle name="Moneda 2 2 4 5 2" xfId="807"/>
    <cellStyle name="Moneda 2 2 4 5 2 2" xfId="5384"/>
    <cellStyle name="Moneda 2 2 4 5 2 2 2" xfId="6341"/>
    <cellStyle name="Moneda 2 2 4 5 2 2 2 2" xfId="8256"/>
    <cellStyle name="Moneda 2 2 4 5 2 2 3" xfId="7299"/>
    <cellStyle name="Moneda 2 2 4 5 3" xfId="5383"/>
    <cellStyle name="Moneda 2 2 4 5 3 2" xfId="6340"/>
    <cellStyle name="Moneda 2 2 4 5 3 2 2" xfId="8255"/>
    <cellStyle name="Moneda 2 2 4 5 3 3" xfId="7298"/>
    <cellStyle name="Moneda 2 2 4 6" xfId="808"/>
    <cellStyle name="Moneda 2 2 4 6 2" xfId="5385"/>
    <cellStyle name="Moneda 2 2 4 6 2 2" xfId="6342"/>
    <cellStyle name="Moneda 2 2 4 6 2 2 2" xfId="8257"/>
    <cellStyle name="Moneda 2 2 4 6 2 3" xfId="7300"/>
    <cellStyle name="Moneda 2 2 4 7" xfId="5370"/>
    <cellStyle name="Moneda 2 2 4 7 2" xfId="6327"/>
    <cellStyle name="Moneda 2 2 4 7 2 2" xfId="8242"/>
    <cellStyle name="Moneda 2 2 4 7 3" xfId="7285"/>
    <cellStyle name="Moneda 2 2 5" xfId="809"/>
    <cellStyle name="Moneda 2 2 5 2" xfId="810"/>
    <cellStyle name="Moneda 2 2 5 2 2" xfId="811"/>
    <cellStyle name="Moneda 2 2 5 2 2 2" xfId="812"/>
    <cellStyle name="Moneda 2 2 5 2 2 2 2" xfId="813"/>
    <cellStyle name="Moneda 2 2 5 2 2 3" xfId="814"/>
    <cellStyle name="Moneda 2 2 5 2 3" xfId="815"/>
    <cellStyle name="Moneda 2 2 5 2 3 2" xfId="816"/>
    <cellStyle name="Moneda 2 2 5 2 4" xfId="817"/>
    <cellStyle name="Moneda 2 2 5 3" xfId="818"/>
    <cellStyle name="Moneda 2 2 5 3 2" xfId="819"/>
    <cellStyle name="Moneda 2 2 5 3 2 2" xfId="820"/>
    <cellStyle name="Moneda 2 2 5 3 3" xfId="821"/>
    <cellStyle name="Moneda 2 2 5 4" xfId="822"/>
    <cellStyle name="Moneda 2 2 5 4 2" xfId="823"/>
    <cellStyle name="Moneda 2 2 5 5" xfId="824"/>
    <cellStyle name="Moneda 2 2 6" xfId="825"/>
    <cellStyle name="Moneda 2 2 6 2" xfId="826"/>
    <cellStyle name="Moneda 2 2 6 2 2" xfId="827"/>
    <cellStyle name="Moneda 2 2 6 2 2 2" xfId="828"/>
    <cellStyle name="Moneda 2 2 6 2 2 2 2" xfId="5389"/>
    <cellStyle name="Moneda 2 2 6 2 2 2 2 2" xfId="6346"/>
    <cellStyle name="Moneda 2 2 6 2 2 2 2 2 2" xfId="8261"/>
    <cellStyle name="Moneda 2 2 6 2 2 2 2 3" xfId="7304"/>
    <cellStyle name="Moneda 2 2 6 2 2 3" xfId="5388"/>
    <cellStyle name="Moneda 2 2 6 2 2 3 2" xfId="6345"/>
    <cellStyle name="Moneda 2 2 6 2 2 3 2 2" xfId="8260"/>
    <cellStyle name="Moneda 2 2 6 2 2 3 3" xfId="7303"/>
    <cellStyle name="Moneda 2 2 6 2 3" xfId="829"/>
    <cellStyle name="Moneda 2 2 6 2 3 2" xfId="5390"/>
    <cellStyle name="Moneda 2 2 6 2 3 2 2" xfId="6347"/>
    <cellStyle name="Moneda 2 2 6 2 3 2 2 2" xfId="8262"/>
    <cellStyle name="Moneda 2 2 6 2 3 2 3" xfId="7305"/>
    <cellStyle name="Moneda 2 2 6 2 4" xfId="5387"/>
    <cellStyle name="Moneda 2 2 6 2 4 2" xfId="6344"/>
    <cellStyle name="Moneda 2 2 6 2 4 2 2" xfId="8259"/>
    <cellStyle name="Moneda 2 2 6 2 4 3" xfId="7302"/>
    <cellStyle name="Moneda 2 2 6 3" xfId="830"/>
    <cellStyle name="Moneda 2 2 6 3 2" xfId="831"/>
    <cellStyle name="Moneda 2 2 6 3 2 2" xfId="5392"/>
    <cellStyle name="Moneda 2 2 6 3 2 2 2" xfId="6349"/>
    <cellStyle name="Moneda 2 2 6 3 2 2 2 2" xfId="8264"/>
    <cellStyle name="Moneda 2 2 6 3 2 2 3" xfId="7307"/>
    <cellStyle name="Moneda 2 2 6 3 3" xfId="5391"/>
    <cellStyle name="Moneda 2 2 6 3 3 2" xfId="6348"/>
    <cellStyle name="Moneda 2 2 6 3 3 2 2" xfId="8263"/>
    <cellStyle name="Moneda 2 2 6 3 3 3" xfId="7306"/>
    <cellStyle name="Moneda 2 2 6 4" xfId="832"/>
    <cellStyle name="Moneda 2 2 6 4 2" xfId="5393"/>
    <cellStyle name="Moneda 2 2 6 4 2 2" xfId="6350"/>
    <cellStyle name="Moneda 2 2 6 4 2 2 2" xfId="8265"/>
    <cellStyle name="Moneda 2 2 6 4 2 3" xfId="7308"/>
    <cellStyle name="Moneda 2 2 6 5" xfId="5386"/>
    <cellStyle name="Moneda 2 2 6 5 2" xfId="6343"/>
    <cellStyle name="Moneda 2 2 6 5 2 2" xfId="8258"/>
    <cellStyle name="Moneda 2 2 6 5 3" xfId="7301"/>
    <cellStyle name="Moneda 2 2 7" xfId="833"/>
    <cellStyle name="Moneda 2 2 7 2" xfId="834"/>
    <cellStyle name="Moneda 2 2 7 2 2" xfId="835"/>
    <cellStyle name="Moneda 2 2 7 2 2 2" xfId="5396"/>
    <cellStyle name="Moneda 2 2 7 2 2 2 2" xfId="6353"/>
    <cellStyle name="Moneda 2 2 7 2 2 2 2 2" xfId="8268"/>
    <cellStyle name="Moneda 2 2 7 2 2 2 3" xfId="7311"/>
    <cellStyle name="Moneda 2 2 7 2 3" xfId="5395"/>
    <cellStyle name="Moneda 2 2 7 2 3 2" xfId="6352"/>
    <cellStyle name="Moneda 2 2 7 2 3 2 2" xfId="8267"/>
    <cellStyle name="Moneda 2 2 7 2 3 3" xfId="7310"/>
    <cellStyle name="Moneda 2 2 7 3" xfId="836"/>
    <cellStyle name="Moneda 2 2 7 3 2" xfId="5397"/>
    <cellStyle name="Moneda 2 2 7 3 2 2" xfId="6354"/>
    <cellStyle name="Moneda 2 2 7 3 2 2 2" xfId="8269"/>
    <cellStyle name="Moneda 2 2 7 3 2 3" xfId="7312"/>
    <cellStyle name="Moneda 2 2 7 4" xfId="5394"/>
    <cellStyle name="Moneda 2 2 7 4 2" xfId="6351"/>
    <cellStyle name="Moneda 2 2 7 4 2 2" xfId="8266"/>
    <cellStyle name="Moneda 2 2 7 4 3" xfId="7309"/>
    <cellStyle name="Moneda 2 2 8" xfId="837"/>
    <cellStyle name="Moneda 2 2 8 2" xfId="838"/>
    <cellStyle name="Moneda 2 2 8 2 2" xfId="5399"/>
    <cellStyle name="Moneda 2 2 8 2 2 2" xfId="6356"/>
    <cellStyle name="Moneda 2 2 8 2 2 2 2" xfId="8271"/>
    <cellStyle name="Moneda 2 2 8 2 2 3" xfId="7314"/>
    <cellStyle name="Moneda 2 2 8 3" xfId="5398"/>
    <cellStyle name="Moneda 2 2 8 3 2" xfId="6355"/>
    <cellStyle name="Moneda 2 2 8 3 2 2" xfId="8270"/>
    <cellStyle name="Moneda 2 2 8 3 3" xfId="7313"/>
    <cellStyle name="Moneda 2 2 9" xfId="839"/>
    <cellStyle name="Moneda 2 2 9 2" xfId="5400"/>
    <cellStyle name="Moneda 2 2 9 2 2" xfId="6357"/>
    <cellStyle name="Moneda 2 2 9 2 2 2" xfId="8272"/>
    <cellStyle name="Moneda 2 2 9 2 3" xfId="7315"/>
    <cellStyle name="Moneda 2 3" xfId="840"/>
    <cellStyle name="Moneda 2 3 2" xfId="841"/>
    <cellStyle name="Moneda 2 3 2 2" xfId="842"/>
    <cellStyle name="Moneda 2 3 2 2 2" xfId="843"/>
    <cellStyle name="Moneda 2 3 2 2 2 2" xfId="844"/>
    <cellStyle name="Moneda 2 3 2 2 2 2 2" xfId="845"/>
    <cellStyle name="Moneda 2 3 2 2 2 2 2 2" xfId="846"/>
    <cellStyle name="Moneda 2 3 2 2 2 2 2 2 2" xfId="847"/>
    <cellStyle name="Moneda 2 3 2 2 2 2 2 3" xfId="848"/>
    <cellStyle name="Moneda 2 3 2 2 2 2 3" xfId="849"/>
    <cellStyle name="Moneda 2 3 2 2 2 2 3 2" xfId="850"/>
    <cellStyle name="Moneda 2 3 2 2 2 2 4" xfId="851"/>
    <cellStyle name="Moneda 2 3 2 2 2 3" xfId="852"/>
    <cellStyle name="Moneda 2 3 2 2 2 3 2" xfId="853"/>
    <cellStyle name="Moneda 2 3 2 2 2 3 2 2" xfId="854"/>
    <cellStyle name="Moneda 2 3 2 2 2 3 3" xfId="855"/>
    <cellStyle name="Moneda 2 3 2 2 2 4" xfId="856"/>
    <cellStyle name="Moneda 2 3 2 2 2 4 2" xfId="857"/>
    <cellStyle name="Moneda 2 3 2 2 2 5" xfId="858"/>
    <cellStyle name="Moneda 2 3 2 2 3" xfId="859"/>
    <cellStyle name="Moneda 2 3 2 2 3 2" xfId="860"/>
    <cellStyle name="Moneda 2 3 2 2 3 2 2" xfId="861"/>
    <cellStyle name="Moneda 2 3 2 2 3 2 2 2" xfId="862"/>
    <cellStyle name="Moneda 2 3 2 2 3 2 2 2 2" xfId="5407"/>
    <cellStyle name="Moneda 2 3 2 2 3 2 2 2 2 2" xfId="6364"/>
    <cellStyle name="Moneda 2 3 2 2 3 2 2 2 2 2 2" xfId="8279"/>
    <cellStyle name="Moneda 2 3 2 2 3 2 2 2 2 3" xfId="7322"/>
    <cellStyle name="Moneda 2 3 2 2 3 2 2 3" xfId="5406"/>
    <cellStyle name="Moneda 2 3 2 2 3 2 2 3 2" xfId="6363"/>
    <cellStyle name="Moneda 2 3 2 2 3 2 2 3 2 2" xfId="8278"/>
    <cellStyle name="Moneda 2 3 2 2 3 2 2 3 3" xfId="7321"/>
    <cellStyle name="Moneda 2 3 2 2 3 2 3" xfId="863"/>
    <cellStyle name="Moneda 2 3 2 2 3 2 3 2" xfId="5408"/>
    <cellStyle name="Moneda 2 3 2 2 3 2 3 2 2" xfId="6365"/>
    <cellStyle name="Moneda 2 3 2 2 3 2 3 2 2 2" xfId="8280"/>
    <cellStyle name="Moneda 2 3 2 2 3 2 3 2 3" xfId="7323"/>
    <cellStyle name="Moneda 2 3 2 2 3 2 4" xfId="5405"/>
    <cellStyle name="Moneda 2 3 2 2 3 2 4 2" xfId="6362"/>
    <cellStyle name="Moneda 2 3 2 2 3 2 4 2 2" xfId="8277"/>
    <cellStyle name="Moneda 2 3 2 2 3 2 4 3" xfId="7320"/>
    <cellStyle name="Moneda 2 3 2 2 3 3" xfId="864"/>
    <cellStyle name="Moneda 2 3 2 2 3 3 2" xfId="865"/>
    <cellStyle name="Moneda 2 3 2 2 3 3 2 2" xfId="5410"/>
    <cellStyle name="Moneda 2 3 2 2 3 3 2 2 2" xfId="6367"/>
    <cellStyle name="Moneda 2 3 2 2 3 3 2 2 2 2" xfId="8282"/>
    <cellStyle name="Moneda 2 3 2 2 3 3 2 2 3" xfId="7325"/>
    <cellStyle name="Moneda 2 3 2 2 3 3 3" xfId="5409"/>
    <cellStyle name="Moneda 2 3 2 2 3 3 3 2" xfId="6366"/>
    <cellStyle name="Moneda 2 3 2 2 3 3 3 2 2" xfId="8281"/>
    <cellStyle name="Moneda 2 3 2 2 3 3 3 3" xfId="7324"/>
    <cellStyle name="Moneda 2 3 2 2 3 4" xfId="866"/>
    <cellStyle name="Moneda 2 3 2 2 3 4 2" xfId="5411"/>
    <cellStyle name="Moneda 2 3 2 2 3 4 2 2" xfId="6368"/>
    <cellStyle name="Moneda 2 3 2 2 3 4 2 2 2" xfId="8283"/>
    <cellStyle name="Moneda 2 3 2 2 3 4 2 3" xfId="7326"/>
    <cellStyle name="Moneda 2 3 2 2 3 5" xfId="5404"/>
    <cellStyle name="Moneda 2 3 2 2 3 5 2" xfId="6361"/>
    <cellStyle name="Moneda 2 3 2 2 3 5 2 2" xfId="8276"/>
    <cellStyle name="Moneda 2 3 2 2 3 5 3" xfId="7319"/>
    <cellStyle name="Moneda 2 3 2 2 4" xfId="867"/>
    <cellStyle name="Moneda 2 3 2 2 4 2" xfId="868"/>
    <cellStyle name="Moneda 2 3 2 2 4 2 2" xfId="869"/>
    <cellStyle name="Moneda 2 3 2 2 4 2 2 2" xfId="5414"/>
    <cellStyle name="Moneda 2 3 2 2 4 2 2 2 2" xfId="6371"/>
    <cellStyle name="Moneda 2 3 2 2 4 2 2 2 2 2" xfId="8286"/>
    <cellStyle name="Moneda 2 3 2 2 4 2 2 2 3" xfId="7329"/>
    <cellStyle name="Moneda 2 3 2 2 4 2 3" xfId="5413"/>
    <cellStyle name="Moneda 2 3 2 2 4 2 3 2" xfId="6370"/>
    <cellStyle name="Moneda 2 3 2 2 4 2 3 2 2" xfId="8285"/>
    <cellStyle name="Moneda 2 3 2 2 4 2 3 3" xfId="7328"/>
    <cellStyle name="Moneda 2 3 2 2 4 3" xfId="870"/>
    <cellStyle name="Moneda 2 3 2 2 4 3 2" xfId="5415"/>
    <cellStyle name="Moneda 2 3 2 2 4 3 2 2" xfId="6372"/>
    <cellStyle name="Moneda 2 3 2 2 4 3 2 2 2" xfId="8287"/>
    <cellStyle name="Moneda 2 3 2 2 4 3 2 3" xfId="7330"/>
    <cellStyle name="Moneda 2 3 2 2 4 4" xfId="5412"/>
    <cellStyle name="Moneda 2 3 2 2 4 4 2" xfId="6369"/>
    <cellStyle name="Moneda 2 3 2 2 4 4 2 2" xfId="8284"/>
    <cellStyle name="Moneda 2 3 2 2 4 4 3" xfId="7327"/>
    <cellStyle name="Moneda 2 3 2 2 5" xfId="871"/>
    <cellStyle name="Moneda 2 3 2 2 5 2" xfId="872"/>
    <cellStyle name="Moneda 2 3 2 2 5 2 2" xfId="5417"/>
    <cellStyle name="Moneda 2 3 2 2 5 2 2 2" xfId="6374"/>
    <cellStyle name="Moneda 2 3 2 2 5 2 2 2 2" xfId="8289"/>
    <cellStyle name="Moneda 2 3 2 2 5 2 2 3" xfId="7332"/>
    <cellStyle name="Moneda 2 3 2 2 5 3" xfId="5416"/>
    <cellStyle name="Moneda 2 3 2 2 5 3 2" xfId="6373"/>
    <cellStyle name="Moneda 2 3 2 2 5 3 2 2" xfId="8288"/>
    <cellStyle name="Moneda 2 3 2 2 5 3 3" xfId="7331"/>
    <cellStyle name="Moneda 2 3 2 2 6" xfId="873"/>
    <cellStyle name="Moneda 2 3 2 2 6 2" xfId="5418"/>
    <cellStyle name="Moneda 2 3 2 2 6 2 2" xfId="6375"/>
    <cellStyle name="Moneda 2 3 2 2 6 2 2 2" xfId="8290"/>
    <cellStyle name="Moneda 2 3 2 2 6 2 3" xfId="7333"/>
    <cellStyle name="Moneda 2 3 2 2 7" xfId="5403"/>
    <cellStyle name="Moneda 2 3 2 2 7 2" xfId="6360"/>
    <cellStyle name="Moneda 2 3 2 2 7 2 2" xfId="8275"/>
    <cellStyle name="Moneda 2 3 2 2 7 3" xfId="7318"/>
    <cellStyle name="Moneda 2 3 2 3" xfId="874"/>
    <cellStyle name="Moneda 2 3 2 3 2" xfId="875"/>
    <cellStyle name="Moneda 2 3 2 3 2 2" xfId="876"/>
    <cellStyle name="Moneda 2 3 2 3 2 2 2" xfId="877"/>
    <cellStyle name="Moneda 2 3 2 3 2 2 2 2" xfId="878"/>
    <cellStyle name="Moneda 2 3 2 3 2 2 3" xfId="879"/>
    <cellStyle name="Moneda 2 3 2 3 2 3" xfId="880"/>
    <cellStyle name="Moneda 2 3 2 3 2 3 2" xfId="881"/>
    <cellStyle name="Moneda 2 3 2 3 2 4" xfId="882"/>
    <cellStyle name="Moneda 2 3 2 3 3" xfId="883"/>
    <cellStyle name="Moneda 2 3 2 3 3 2" xfId="884"/>
    <cellStyle name="Moneda 2 3 2 3 3 2 2" xfId="885"/>
    <cellStyle name="Moneda 2 3 2 3 3 3" xfId="886"/>
    <cellStyle name="Moneda 2 3 2 3 4" xfId="887"/>
    <cellStyle name="Moneda 2 3 2 3 4 2" xfId="888"/>
    <cellStyle name="Moneda 2 3 2 3 5" xfId="889"/>
    <cellStyle name="Moneda 2 3 2 4" xfId="890"/>
    <cellStyle name="Moneda 2 3 2 4 2" xfId="891"/>
    <cellStyle name="Moneda 2 3 2 4 2 2" xfId="892"/>
    <cellStyle name="Moneda 2 3 2 4 2 2 2" xfId="893"/>
    <cellStyle name="Moneda 2 3 2 4 2 2 2 2" xfId="5422"/>
    <cellStyle name="Moneda 2 3 2 4 2 2 2 2 2" xfId="6379"/>
    <cellStyle name="Moneda 2 3 2 4 2 2 2 2 2 2" xfId="8294"/>
    <cellStyle name="Moneda 2 3 2 4 2 2 2 2 3" xfId="7337"/>
    <cellStyle name="Moneda 2 3 2 4 2 2 3" xfId="5421"/>
    <cellStyle name="Moneda 2 3 2 4 2 2 3 2" xfId="6378"/>
    <cellStyle name="Moneda 2 3 2 4 2 2 3 2 2" xfId="8293"/>
    <cellStyle name="Moneda 2 3 2 4 2 2 3 3" xfId="7336"/>
    <cellStyle name="Moneda 2 3 2 4 2 3" xfId="894"/>
    <cellStyle name="Moneda 2 3 2 4 2 3 2" xfId="5423"/>
    <cellStyle name="Moneda 2 3 2 4 2 3 2 2" xfId="6380"/>
    <cellStyle name="Moneda 2 3 2 4 2 3 2 2 2" xfId="8295"/>
    <cellStyle name="Moneda 2 3 2 4 2 3 2 3" xfId="7338"/>
    <cellStyle name="Moneda 2 3 2 4 2 4" xfId="5420"/>
    <cellStyle name="Moneda 2 3 2 4 2 4 2" xfId="6377"/>
    <cellStyle name="Moneda 2 3 2 4 2 4 2 2" xfId="8292"/>
    <cellStyle name="Moneda 2 3 2 4 2 4 3" xfId="7335"/>
    <cellStyle name="Moneda 2 3 2 4 3" xfId="895"/>
    <cellStyle name="Moneda 2 3 2 4 3 2" xfId="896"/>
    <cellStyle name="Moneda 2 3 2 4 3 2 2" xfId="5425"/>
    <cellStyle name="Moneda 2 3 2 4 3 2 2 2" xfId="6382"/>
    <cellStyle name="Moneda 2 3 2 4 3 2 2 2 2" xfId="8297"/>
    <cellStyle name="Moneda 2 3 2 4 3 2 2 3" xfId="7340"/>
    <cellStyle name="Moneda 2 3 2 4 3 3" xfId="5424"/>
    <cellStyle name="Moneda 2 3 2 4 3 3 2" xfId="6381"/>
    <cellStyle name="Moneda 2 3 2 4 3 3 2 2" xfId="8296"/>
    <cellStyle name="Moneda 2 3 2 4 3 3 3" xfId="7339"/>
    <cellStyle name="Moneda 2 3 2 4 4" xfId="897"/>
    <cellStyle name="Moneda 2 3 2 4 4 2" xfId="5426"/>
    <cellStyle name="Moneda 2 3 2 4 4 2 2" xfId="6383"/>
    <cellStyle name="Moneda 2 3 2 4 4 2 2 2" xfId="8298"/>
    <cellStyle name="Moneda 2 3 2 4 4 2 3" xfId="7341"/>
    <cellStyle name="Moneda 2 3 2 4 5" xfId="5419"/>
    <cellStyle name="Moneda 2 3 2 4 5 2" xfId="6376"/>
    <cellStyle name="Moneda 2 3 2 4 5 2 2" xfId="8291"/>
    <cellStyle name="Moneda 2 3 2 4 5 3" xfId="7334"/>
    <cellStyle name="Moneda 2 3 2 5" xfId="898"/>
    <cellStyle name="Moneda 2 3 2 5 2" xfId="899"/>
    <cellStyle name="Moneda 2 3 2 5 2 2" xfId="900"/>
    <cellStyle name="Moneda 2 3 2 5 2 2 2" xfId="5429"/>
    <cellStyle name="Moneda 2 3 2 5 2 2 2 2" xfId="6386"/>
    <cellStyle name="Moneda 2 3 2 5 2 2 2 2 2" xfId="8301"/>
    <cellStyle name="Moneda 2 3 2 5 2 2 2 3" xfId="7344"/>
    <cellStyle name="Moneda 2 3 2 5 2 3" xfId="5428"/>
    <cellStyle name="Moneda 2 3 2 5 2 3 2" xfId="6385"/>
    <cellStyle name="Moneda 2 3 2 5 2 3 2 2" xfId="8300"/>
    <cellStyle name="Moneda 2 3 2 5 2 3 3" xfId="7343"/>
    <cellStyle name="Moneda 2 3 2 5 3" xfId="901"/>
    <cellStyle name="Moneda 2 3 2 5 3 2" xfId="5430"/>
    <cellStyle name="Moneda 2 3 2 5 3 2 2" xfId="6387"/>
    <cellStyle name="Moneda 2 3 2 5 3 2 2 2" xfId="8302"/>
    <cellStyle name="Moneda 2 3 2 5 3 2 3" xfId="7345"/>
    <cellStyle name="Moneda 2 3 2 5 4" xfId="5427"/>
    <cellStyle name="Moneda 2 3 2 5 4 2" xfId="6384"/>
    <cellStyle name="Moneda 2 3 2 5 4 2 2" xfId="8299"/>
    <cellStyle name="Moneda 2 3 2 5 4 3" xfId="7342"/>
    <cellStyle name="Moneda 2 3 2 6" xfId="902"/>
    <cellStyle name="Moneda 2 3 2 6 2" xfId="903"/>
    <cellStyle name="Moneda 2 3 2 6 2 2" xfId="5432"/>
    <cellStyle name="Moneda 2 3 2 6 2 2 2" xfId="6389"/>
    <cellStyle name="Moneda 2 3 2 6 2 2 2 2" xfId="8304"/>
    <cellStyle name="Moneda 2 3 2 6 2 2 3" xfId="7347"/>
    <cellStyle name="Moneda 2 3 2 6 3" xfId="5431"/>
    <cellStyle name="Moneda 2 3 2 6 3 2" xfId="6388"/>
    <cellStyle name="Moneda 2 3 2 6 3 2 2" xfId="8303"/>
    <cellStyle name="Moneda 2 3 2 6 3 3" xfId="7346"/>
    <cellStyle name="Moneda 2 3 2 7" xfId="904"/>
    <cellStyle name="Moneda 2 3 2 7 2" xfId="5433"/>
    <cellStyle name="Moneda 2 3 2 7 2 2" xfId="6390"/>
    <cellStyle name="Moneda 2 3 2 7 2 2 2" xfId="8305"/>
    <cellStyle name="Moneda 2 3 2 7 2 3" xfId="7348"/>
    <cellStyle name="Moneda 2 3 2 8" xfId="5402"/>
    <cellStyle name="Moneda 2 3 2 8 2" xfId="6359"/>
    <cellStyle name="Moneda 2 3 2 8 2 2" xfId="8274"/>
    <cellStyle name="Moneda 2 3 2 8 3" xfId="7317"/>
    <cellStyle name="Moneda 2 3 3" xfId="905"/>
    <cellStyle name="Moneda 2 3 3 2" xfId="906"/>
    <cellStyle name="Moneda 2 3 3 2 2" xfId="907"/>
    <cellStyle name="Moneda 2 3 3 2 2 2" xfId="908"/>
    <cellStyle name="Moneda 2 3 3 2 2 2 2" xfId="909"/>
    <cellStyle name="Moneda 2 3 3 2 2 2 2 2" xfId="910"/>
    <cellStyle name="Moneda 2 3 3 2 2 2 3" xfId="911"/>
    <cellStyle name="Moneda 2 3 3 2 2 3" xfId="912"/>
    <cellStyle name="Moneda 2 3 3 2 2 3 2" xfId="913"/>
    <cellStyle name="Moneda 2 3 3 2 2 4" xfId="914"/>
    <cellStyle name="Moneda 2 3 3 2 3" xfId="915"/>
    <cellStyle name="Moneda 2 3 3 2 3 2" xfId="916"/>
    <cellStyle name="Moneda 2 3 3 2 3 2 2" xfId="917"/>
    <cellStyle name="Moneda 2 3 3 2 3 3" xfId="918"/>
    <cellStyle name="Moneda 2 3 3 2 4" xfId="919"/>
    <cellStyle name="Moneda 2 3 3 2 4 2" xfId="920"/>
    <cellStyle name="Moneda 2 3 3 2 5" xfId="921"/>
    <cellStyle name="Moneda 2 3 3 3" xfId="922"/>
    <cellStyle name="Moneda 2 3 3 3 2" xfId="923"/>
    <cellStyle name="Moneda 2 3 3 3 2 2" xfId="924"/>
    <cellStyle name="Moneda 2 3 3 3 2 2 2" xfId="925"/>
    <cellStyle name="Moneda 2 3 3 3 2 2 2 2" xfId="5438"/>
    <cellStyle name="Moneda 2 3 3 3 2 2 2 2 2" xfId="6395"/>
    <cellStyle name="Moneda 2 3 3 3 2 2 2 2 2 2" xfId="8310"/>
    <cellStyle name="Moneda 2 3 3 3 2 2 2 2 3" xfId="7353"/>
    <cellStyle name="Moneda 2 3 3 3 2 2 3" xfId="5437"/>
    <cellStyle name="Moneda 2 3 3 3 2 2 3 2" xfId="6394"/>
    <cellStyle name="Moneda 2 3 3 3 2 2 3 2 2" xfId="8309"/>
    <cellStyle name="Moneda 2 3 3 3 2 2 3 3" xfId="7352"/>
    <cellStyle name="Moneda 2 3 3 3 2 3" xfId="926"/>
    <cellStyle name="Moneda 2 3 3 3 2 3 2" xfId="5439"/>
    <cellStyle name="Moneda 2 3 3 3 2 3 2 2" xfId="6396"/>
    <cellStyle name="Moneda 2 3 3 3 2 3 2 2 2" xfId="8311"/>
    <cellStyle name="Moneda 2 3 3 3 2 3 2 3" xfId="7354"/>
    <cellStyle name="Moneda 2 3 3 3 2 4" xfId="5436"/>
    <cellStyle name="Moneda 2 3 3 3 2 4 2" xfId="6393"/>
    <cellStyle name="Moneda 2 3 3 3 2 4 2 2" xfId="8308"/>
    <cellStyle name="Moneda 2 3 3 3 2 4 3" xfId="7351"/>
    <cellStyle name="Moneda 2 3 3 3 3" xfId="927"/>
    <cellStyle name="Moneda 2 3 3 3 3 2" xfId="928"/>
    <cellStyle name="Moneda 2 3 3 3 3 2 2" xfId="5441"/>
    <cellStyle name="Moneda 2 3 3 3 3 2 2 2" xfId="6398"/>
    <cellStyle name="Moneda 2 3 3 3 3 2 2 2 2" xfId="8313"/>
    <cellStyle name="Moneda 2 3 3 3 3 2 2 3" xfId="7356"/>
    <cellStyle name="Moneda 2 3 3 3 3 3" xfId="5440"/>
    <cellStyle name="Moneda 2 3 3 3 3 3 2" xfId="6397"/>
    <cellStyle name="Moneda 2 3 3 3 3 3 2 2" xfId="8312"/>
    <cellStyle name="Moneda 2 3 3 3 3 3 3" xfId="7355"/>
    <cellStyle name="Moneda 2 3 3 3 4" xfId="929"/>
    <cellStyle name="Moneda 2 3 3 3 4 2" xfId="5442"/>
    <cellStyle name="Moneda 2 3 3 3 4 2 2" xfId="6399"/>
    <cellStyle name="Moneda 2 3 3 3 4 2 2 2" xfId="8314"/>
    <cellStyle name="Moneda 2 3 3 3 4 2 3" xfId="7357"/>
    <cellStyle name="Moneda 2 3 3 3 5" xfId="5435"/>
    <cellStyle name="Moneda 2 3 3 3 5 2" xfId="6392"/>
    <cellStyle name="Moneda 2 3 3 3 5 2 2" xfId="8307"/>
    <cellStyle name="Moneda 2 3 3 3 5 3" xfId="7350"/>
    <cellStyle name="Moneda 2 3 3 4" xfId="930"/>
    <cellStyle name="Moneda 2 3 3 4 2" xfId="931"/>
    <cellStyle name="Moneda 2 3 3 4 2 2" xfId="932"/>
    <cellStyle name="Moneda 2 3 3 4 2 2 2" xfId="5445"/>
    <cellStyle name="Moneda 2 3 3 4 2 2 2 2" xfId="6402"/>
    <cellStyle name="Moneda 2 3 3 4 2 2 2 2 2" xfId="8317"/>
    <cellStyle name="Moneda 2 3 3 4 2 2 2 3" xfId="7360"/>
    <cellStyle name="Moneda 2 3 3 4 2 3" xfId="5444"/>
    <cellStyle name="Moneda 2 3 3 4 2 3 2" xfId="6401"/>
    <cellStyle name="Moneda 2 3 3 4 2 3 2 2" xfId="8316"/>
    <cellStyle name="Moneda 2 3 3 4 2 3 3" xfId="7359"/>
    <cellStyle name="Moneda 2 3 3 4 3" xfId="933"/>
    <cellStyle name="Moneda 2 3 3 4 3 2" xfId="5446"/>
    <cellStyle name="Moneda 2 3 3 4 3 2 2" xfId="6403"/>
    <cellStyle name="Moneda 2 3 3 4 3 2 2 2" xfId="8318"/>
    <cellStyle name="Moneda 2 3 3 4 3 2 3" xfId="7361"/>
    <cellStyle name="Moneda 2 3 3 4 4" xfId="5443"/>
    <cellStyle name="Moneda 2 3 3 4 4 2" xfId="6400"/>
    <cellStyle name="Moneda 2 3 3 4 4 2 2" xfId="8315"/>
    <cellStyle name="Moneda 2 3 3 4 4 3" xfId="7358"/>
    <cellStyle name="Moneda 2 3 3 5" xfId="934"/>
    <cellStyle name="Moneda 2 3 3 5 2" xfId="935"/>
    <cellStyle name="Moneda 2 3 3 5 2 2" xfId="5448"/>
    <cellStyle name="Moneda 2 3 3 5 2 2 2" xfId="6405"/>
    <cellStyle name="Moneda 2 3 3 5 2 2 2 2" xfId="8320"/>
    <cellStyle name="Moneda 2 3 3 5 2 2 3" xfId="7363"/>
    <cellStyle name="Moneda 2 3 3 5 3" xfId="5447"/>
    <cellStyle name="Moneda 2 3 3 5 3 2" xfId="6404"/>
    <cellStyle name="Moneda 2 3 3 5 3 2 2" xfId="8319"/>
    <cellStyle name="Moneda 2 3 3 5 3 3" xfId="7362"/>
    <cellStyle name="Moneda 2 3 3 6" xfId="936"/>
    <cellStyle name="Moneda 2 3 3 6 2" xfId="5449"/>
    <cellStyle name="Moneda 2 3 3 6 2 2" xfId="6406"/>
    <cellStyle name="Moneda 2 3 3 6 2 2 2" xfId="8321"/>
    <cellStyle name="Moneda 2 3 3 6 2 3" xfId="7364"/>
    <cellStyle name="Moneda 2 3 3 7" xfId="5434"/>
    <cellStyle name="Moneda 2 3 3 7 2" xfId="6391"/>
    <cellStyle name="Moneda 2 3 3 7 2 2" xfId="8306"/>
    <cellStyle name="Moneda 2 3 3 7 3" xfId="7349"/>
    <cellStyle name="Moneda 2 3 4" xfId="937"/>
    <cellStyle name="Moneda 2 3 4 2" xfId="938"/>
    <cellStyle name="Moneda 2 3 4 2 2" xfId="939"/>
    <cellStyle name="Moneda 2 3 4 2 2 2" xfId="940"/>
    <cellStyle name="Moneda 2 3 4 2 2 2 2" xfId="941"/>
    <cellStyle name="Moneda 2 3 4 2 2 3" xfId="942"/>
    <cellStyle name="Moneda 2 3 4 2 3" xfId="943"/>
    <cellStyle name="Moneda 2 3 4 2 3 2" xfId="944"/>
    <cellStyle name="Moneda 2 3 4 2 4" xfId="945"/>
    <cellStyle name="Moneda 2 3 4 3" xfId="946"/>
    <cellStyle name="Moneda 2 3 4 3 2" xfId="947"/>
    <cellStyle name="Moneda 2 3 4 3 2 2" xfId="948"/>
    <cellStyle name="Moneda 2 3 4 3 3" xfId="949"/>
    <cellStyle name="Moneda 2 3 4 4" xfId="950"/>
    <cellStyle name="Moneda 2 3 4 4 2" xfId="951"/>
    <cellStyle name="Moneda 2 3 4 5" xfId="952"/>
    <cellStyle name="Moneda 2 3 5" xfId="953"/>
    <cellStyle name="Moneda 2 3 5 2" xfId="954"/>
    <cellStyle name="Moneda 2 3 5 2 2" xfId="955"/>
    <cellStyle name="Moneda 2 3 5 2 2 2" xfId="956"/>
    <cellStyle name="Moneda 2 3 5 2 2 2 2" xfId="5453"/>
    <cellStyle name="Moneda 2 3 5 2 2 2 2 2" xfId="6410"/>
    <cellStyle name="Moneda 2 3 5 2 2 2 2 2 2" xfId="8325"/>
    <cellStyle name="Moneda 2 3 5 2 2 2 2 3" xfId="7368"/>
    <cellStyle name="Moneda 2 3 5 2 2 3" xfId="5452"/>
    <cellStyle name="Moneda 2 3 5 2 2 3 2" xfId="6409"/>
    <cellStyle name="Moneda 2 3 5 2 2 3 2 2" xfId="8324"/>
    <cellStyle name="Moneda 2 3 5 2 2 3 3" xfId="7367"/>
    <cellStyle name="Moneda 2 3 5 2 3" xfId="957"/>
    <cellStyle name="Moneda 2 3 5 2 3 2" xfId="5454"/>
    <cellStyle name="Moneda 2 3 5 2 3 2 2" xfId="6411"/>
    <cellStyle name="Moneda 2 3 5 2 3 2 2 2" xfId="8326"/>
    <cellStyle name="Moneda 2 3 5 2 3 2 3" xfId="7369"/>
    <cellStyle name="Moneda 2 3 5 2 4" xfId="5451"/>
    <cellStyle name="Moneda 2 3 5 2 4 2" xfId="6408"/>
    <cellStyle name="Moneda 2 3 5 2 4 2 2" xfId="8323"/>
    <cellStyle name="Moneda 2 3 5 2 4 3" xfId="7366"/>
    <cellStyle name="Moneda 2 3 5 3" xfId="958"/>
    <cellStyle name="Moneda 2 3 5 3 2" xfId="959"/>
    <cellStyle name="Moneda 2 3 5 3 2 2" xfId="5456"/>
    <cellStyle name="Moneda 2 3 5 3 2 2 2" xfId="6413"/>
    <cellStyle name="Moneda 2 3 5 3 2 2 2 2" xfId="8328"/>
    <cellStyle name="Moneda 2 3 5 3 2 2 3" xfId="7371"/>
    <cellStyle name="Moneda 2 3 5 3 3" xfId="5455"/>
    <cellStyle name="Moneda 2 3 5 3 3 2" xfId="6412"/>
    <cellStyle name="Moneda 2 3 5 3 3 2 2" xfId="8327"/>
    <cellStyle name="Moneda 2 3 5 3 3 3" xfId="7370"/>
    <cellStyle name="Moneda 2 3 5 4" xfId="960"/>
    <cellStyle name="Moneda 2 3 5 4 2" xfId="5457"/>
    <cellStyle name="Moneda 2 3 5 4 2 2" xfId="6414"/>
    <cellStyle name="Moneda 2 3 5 4 2 2 2" xfId="8329"/>
    <cellStyle name="Moneda 2 3 5 4 2 3" xfId="7372"/>
    <cellStyle name="Moneda 2 3 5 5" xfId="5450"/>
    <cellStyle name="Moneda 2 3 5 5 2" xfId="6407"/>
    <cellStyle name="Moneda 2 3 5 5 2 2" xfId="8322"/>
    <cellStyle name="Moneda 2 3 5 5 3" xfId="7365"/>
    <cellStyle name="Moneda 2 3 6" xfId="961"/>
    <cellStyle name="Moneda 2 3 6 2" xfId="962"/>
    <cellStyle name="Moneda 2 3 6 2 2" xfId="963"/>
    <cellStyle name="Moneda 2 3 6 2 2 2" xfId="5460"/>
    <cellStyle name="Moneda 2 3 6 2 2 2 2" xfId="6417"/>
    <cellStyle name="Moneda 2 3 6 2 2 2 2 2" xfId="8332"/>
    <cellStyle name="Moneda 2 3 6 2 2 2 3" xfId="7375"/>
    <cellStyle name="Moneda 2 3 6 2 3" xfId="5459"/>
    <cellStyle name="Moneda 2 3 6 2 3 2" xfId="6416"/>
    <cellStyle name="Moneda 2 3 6 2 3 2 2" xfId="8331"/>
    <cellStyle name="Moneda 2 3 6 2 3 3" xfId="7374"/>
    <cellStyle name="Moneda 2 3 6 3" xfId="964"/>
    <cellStyle name="Moneda 2 3 6 3 2" xfId="5461"/>
    <cellStyle name="Moneda 2 3 6 3 2 2" xfId="6418"/>
    <cellStyle name="Moneda 2 3 6 3 2 2 2" xfId="8333"/>
    <cellStyle name="Moneda 2 3 6 3 2 3" xfId="7376"/>
    <cellStyle name="Moneda 2 3 6 4" xfId="5458"/>
    <cellStyle name="Moneda 2 3 6 4 2" xfId="6415"/>
    <cellStyle name="Moneda 2 3 6 4 2 2" xfId="8330"/>
    <cellStyle name="Moneda 2 3 6 4 3" xfId="7373"/>
    <cellStyle name="Moneda 2 3 7" xfId="965"/>
    <cellStyle name="Moneda 2 3 7 2" xfId="966"/>
    <cellStyle name="Moneda 2 3 7 2 2" xfId="5463"/>
    <cellStyle name="Moneda 2 3 7 2 2 2" xfId="6420"/>
    <cellStyle name="Moneda 2 3 7 2 2 2 2" xfId="8335"/>
    <cellStyle name="Moneda 2 3 7 2 2 3" xfId="7378"/>
    <cellStyle name="Moneda 2 3 7 3" xfId="5462"/>
    <cellStyle name="Moneda 2 3 7 3 2" xfId="6419"/>
    <cellStyle name="Moneda 2 3 7 3 2 2" xfId="8334"/>
    <cellStyle name="Moneda 2 3 7 3 3" xfId="7377"/>
    <cellStyle name="Moneda 2 3 8" xfId="967"/>
    <cellStyle name="Moneda 2 3 8 2" xfId="5464"/>
    <cellStyle name="Moneda 2 3 8 2 2" xfId="6421"/>
    <cellStyle name="Moneda 2 3 8 2 2 2" xfId="8336"/>
    <cellStyle name="Moneda 2 3 8 2 3" xfId="7379"/>
    <cellStyle name="Moneda 2 3 9" xfId="5401"/>
    <cellStyle name="Moneda 2 3 9 2" xfId="6358"/>
    <cellStyle name="Moneda 2 3 9 2 2" xfId="8273"/>
    <cellStyle name="Moneda 2 3 9 3" xfId="7316"/>
    <cellStyle name="Moneda 2 4" xfId="968"/>
    <cellStyle name="Moneda 2 4 2" xfId="969"/>
    <cellStyle name="Moneda 2 4 2 2" xfId="970"/>
    <cellStyle name="Moneda 2 4 2 2 2" xfId="971"/>
    <cellStyle name="Moneda 2 4 2 2 2 2" xfId="972"/>
    <cellStyle name="Moneda 2 4 2 2 2 2 2" xfId="973"/>
    <cellStyle name="Moneda 2 4 2 2 2 2 2 2" xfId="974"/>
    <cellStyle name="Moneda 2 4 2 2 2 2 3" xfId="975"/>
    <cellStyle name="Moneda 2 4 2 2 2 3" xfId="976"/>
    <cellStyle name="Moneda 2 4 2 2 2 3 2" xfId="977"/>
    <cellStyle name="Moneda 2 4 2 2 2 4" xfId="978"/>
    <cellStyle name="Moneda 2 4 2 2 3" xfId="979"/>
    <cellStyle name="Moneda 2 4 2 2 3 2" xfId="980"/>
    <cellStyle name="Moneda 2 4 2 2 3 2 2" xfId="981"/>
    <cellStyle name="Moneda 2 4 2 2 3 3" xfId="982"/>
    <cellStyle name="Moneda 2 4 2 2 4" xfId="983"/>
    <cellStyle name="Moneda 2 4 2 2 4 2" xfId="984"/>
    <cellStyle name="Moneda 2 4 2 2 5" xfId="985"/>
    <cellStyle name="Moneda 2 4 2 3" xfId="986"/>
    <cellStyle name="Moneda 2 4 2 3 2" xfId="987"/>
    <cellStyle name="Moneda 2 4 2 3 2 2" xfId="988"/>
    <cellStyle name="Moneda 2 4 2 3 2 2 2" xfId="989"/>
    <cellStyle name="Moneda 2 4 2 3 2 2 2 2" xfId="5470"/>
    <cellStyle name="Moneda 2 4 2 3 2 2 2 2 2" xfId="6427"/>
    <cellStyle name="Moneda 2 4 2 3 2 2 2 2 2 2" xfId="8342"/>
    <cellStyle name="Moneda 2 4 2 3 2 2 2 2 3" xfId="7385"/>
    <cellStyle name="Moneda 2 4 2 3 2 2 3" xfId="5469"/>
    <cellStyle name="Moneda 2 4 2 3 2 2 3 2" xfId="6426"/>
    <cellStyle name="Moneda 2 4 2 3 2 2 3 2 2" xfId="8341"/>
    <cellStyle name="Moneda 2 4 2 3 2 2 3 3" xfId="7384"/>
    <cellStyle name="Moneda 2 4 2 3 2 3" xfId="990"/>
    <cellStyle name="Moneda 2 4 2 3 2 3 2" xfId="5471"/>
    <cellStyle name="Moneda 2 4 2 3 2 3 2 2" xfId="6428"/>
    <cellStyle name="Moneda 2 4 2 3 2 3 2 2 2" xfId="8343"/>
    <cellStyle name="Moneda 2 4 2 3 2 3 2 3" xfId="7386"/>
    <cellStyle name="Moneda 2 4 2 3 2 4" xfId="5468"/>
    <cellStyle name="Moneda 2 4 2 3 2 4 2" xfId="6425"/>
    <cellStyle name="Moneda 2 4 2 3 2 4 2 2" xfId="8340"/>
    <cellStyle name="Moneda 2 4 2 3 2 4 3" xfId="7383"/>
    <cellStyle name="Moneda 2 4 2 3 3" xfId="991"/>
    <cellStyle name="Moneda 2 4 2 3 3 2" xfId="992"/>
    <cellStyle name="Moneda 2 4 2 3 3 2 2" xfId="5473"/>
    <cellStyle name="Moneda 2 4 2 3 3 2 2 2" xfId="6430"/>
    <cellStyle name="Moneda 2 4 2 3 3 2 2 2 2" xfId="8345"/>
    <cellStyle name="Moneda 2 4 2 3 3 2 2 3" xfId="7388"/>
    <cellStyle name="Moneda 2 4 2 3 3 3" xfId="5472"/>
    <cellStyle name="Moneda 2 4 2 3 3 3 2" xfId="6429"/>
    <cellStyle name="Moneda 2 4 2 3 3 3 2 2" xfId="8344"/>
    <cellStyle name="Moneda 2 4 2 3 3 3 3" xfId="7387"/>
    <cellStyle name="Moneda 2 4 2 3 4" xfId="993"/>
    <cellStyle name="Moneda 2 4 2 3 4 2" xfId="5474"/>
    <cellStyle name="Moneda 2 4 2 3 4 2 2" xfId="6431"/>
    <cellStyle name="Moneda 2 4 2 3 4 2 2 2" xfId="8346"/>
    <cellStyle name="Moneda 2 4 2 3 4 2 3" xfId="7389"/>
    <cellStyle name="Moneda 2 4 2 3 5" xfId="5467"/>
    <cellStyle name="Moneda 2 4 2 3 5 2" xfId="6424"/>
    <cellStyle name="Moneda 2 4 2 3 5 2 2" xfId="8339"/>
    <cellStyle name="Moneda 2 4 2 3 5 3" xfId="7382"/>
    <cellStyle name="Moneda 2 4 2 4" xfId="994"/>
    <cellStyle name="Moneda 2 4 2 4 2" xfId="995"/>
    <cellStyle name="Moneda 2 4 2 4 2 2" xfId="996"/>
    <cellStyle name="Moneda 2 4 2 4 2 2 2" xfId="5477"/>
    <cellStyle name="Moneda 2 4 2 4 2 2 2 2" xfId="6434"/>
    <cellStyle name="Moneda 2 4 2 4 2 2 2 2 2" xfId="8349"/>
    <cellStyle name="Moneda 2 4 2 4 2 2 2 3" xfId="7392"/>
    <cellStyle name="Moneda 2 4 2 4 2 3" xfId="5476"/>
    <cellStyle name="Moneda 2 4 2 4 2 3 2" xfId="6433"/>
    <cellStyle name="Moneda 2 4 2 4 2 3 2 2" xfId="8348"/>
    <cellStyle name="Moneda 2 4 2 4 2 3 3" xfId="7391"/>
    <cellStyle name="Moneda 2 4 2 4 3" xfId="997"/>
    <cellStyle name="Moneda 2 4 2 4 3 2" xfId="5478"/>
    <cellStyle name="Moneda 2 4 2 4 3 2 2" xfId="6435"/>
    <cellStyle name="Moneda 2 4 2 4 3 2 2 2" xfId="8350"/>
    <cellStyle name="Moneda 2 4 2 4 3 2 3" xfId="7393"/>
    <cellStyle name="Moneda 2 4 2 4 4" xfId="5475"/>
    <cellStyle name="Moneda 2 4 2 4 4 2" xfId="6432"/>
    <cellStyle name="Moneda 2 4 2 4 4 2 2" xfId="8347"/>
    <cellStyle name="Moneda 2 4 2 4 4 3" xfId="7390"/>
    <cellStyle name="Moneda 2 4 2 5" xfId="998"/>
    <cellStyle name="Moneda 2 4 2 5 2" xfId="999"/>
    <cellStyle name="Moneda 2 4 2 5 2 2" xfId="5480"/>
    <cellStyle name="Moneda 2 4 2 5 2 2 2" xfId="6437"/>
    <cellStyle name="Moneda 2 4 2 5 2 2 2 2" xfId="8352"/>
    <cellStyle name="Moneda 2 4 2 5 2 2 3" xfId="7395"/>
    <cellStyle name="Moneda 2 4 2 5 3" xfId="5479"/>
    <cellStyle name="Moneda 2 4 2 5 3 2" xfId="6436"/>
    <cellStyle name="Moneda 2 4 2 5 3 2 2" xfId="8351"/>
    <cellStyle name="Moneda 2 4 2 5 3 3" xfId="7394"/>
    <cellStyle name="Moneda 2 4 2 6" xfId="1000"/>
    <cellStyle name="Moneda 2 4 2 6 2" xfId="5481"/>
    <cellStyle name="Moneda 2 4 2 6 2 2" xfId="6438"/>
    <cellStyle name="Moneda 2 4 2 6 2 2 2" xfId="8353"/>
    <cellStyle name="Moneda 2 4 2 6 2 3" xfId="7396"/>
    <cellStyle name="Moneda 2 4 2 7" xfId="5466"/>
    <cellStyle name="Moneda 2 4 2 7 2" xfId="6423"/>
    <cellStyle name="Moneda 2 4 2 7 2 2" xfId="8338"/>
    <cellStyle name="Moneda 2 4 2 7 3" xfId="7381"/>
    <cellStyle name="Moneda 2 4 3" xfId="1001"/>
    <cellStyle name="Moneda 2 4 3 2" xfId="1002"/>
    <cellStyle name="Moneda 2 4 3 2 2" xfId="1003"/>
    <cellStyle name="Moneda 2 4 3 2 2 2" xfId="1004"/>
    <cellStyle name="Moneda 2 4 3 2 2 2 2" xfId="1005"/>
    <cellStyle name="Moneda 2 4 3 2 2 3" xfId="1006"/>
    <cellStyle name="Moneda 2 4 3 2 3" xfId="1007"/>
    <cellStyle name="Moneda 2 4 3 2 3 2" xfId="1008"/>
    <cellStyle name="Moneda 2 4 3 2 4" xfId="1009"/>
    <cellStyle name="Moneda 2 4 3 3" xfId="1010"/>
    <cellStyle name="Moneda 2 4 3 3 2" xfId="1011"/>
    <cellStyle name="Moneda 2 4 3 3 2 2" xfId="1012"/>
    <cellStyle name="Moneda 2 4 3 3 3" xfId="1013"/>
    <cellStyle name="Moneda 2 4 3 4" xfId="1014"/>
    <cellStyle name="Moneda 2 4 3 4 2" xfId="1015"/>
    <cellStyle name="Moneda 2 4 3 5" xfId="1016"/>
    <cellStyle name="Moneda 2 4 4" xfId="1017"/>
    <cellStyle name="Moneda 2 4 4 2" xfId="1018"/>
    <cellStyle name="Moneda 2 4 4 2 2" xfId="1019"/>
    <cellStyle name="Moneda 2 4 4 2 2 2" xfId="1020"/>
    <cellStyle name="Moneda 2 4 4 2 2 2 2" xfId="5485"/>
    <cellStyle name="Moneda 2 4 4 2 2 2 2 2" xfId="6442"/>
    <cellStyle name="Moneda 2 4 4 2 2 2 2 2 2" xfId="8357"/>
    <cellStyle name="Moneda 2 4 4 2 2 2 2 3" xfId="7400"/>
    <cellStyle name="Moneda 2 4 4 2 2 3" xfId="5484"/>
    <cellStyle name="Moneda 2 4 4 2 2 3 2" xfId="6441"/>
    <cellStyle name="Moneda 2 4 4 2 2 3 2 2" xfId="8356"/>
    <cellStyle name="Moneda 2 4 4 2 2 3 3" xfId="7399"/>
    <cellStyle name="Moneda 2 4 4 2 3" xfId="1021"/>
    <cellStyle name="Moneda 2 4 4 2 3 2" xfId="5486"/>
    <cellStyle name="Moneda 2 4 4 2 3 2 2" xfId="6443"/>
    <cellStyle name="Moneda 2 4 4 2 3 2 2 2" xfId="8358"/>
    <cellStyle name="Moneda 2 4 4 2 3 2 3" xfId="7401"/>
    <cellStyle name="Moneda 2 4 4 2 4" xfId="5483"/>
    <cellStyle name="Moneda 2 4 4 2 4 2" xfId="6440"/>
    <cellStyle name="Moneda 2 4 4 2 4 2 2" xfId="8355"/>
    <cellStyle name="Moneda 2 4 4 2 4 3" xfId="7398"/>
    <cellStyle name="Moneda 2 4 4 3" xfId="1022"/>
    <cellStyle name="Moneda 2 4 4 3 2" xfId="1023"/>
    <cellStyle name="Moneda 2 4 4 3 2 2" xfId="5488"/>
    <cellStyle name="Moneda 2 4 4 3 2 2 2" xfId="6445"/>
    <cellStyle name="Moneda 2 4 4 3 2 2 2 2" xfId="8360"/>
    <cellStyle name="Moneda 2 4 4 3 2 2 3" xfId="7403"/>
    <cellStyle name="Moneda 2 4 4 3 3" xfId="5487"/>
    <cellStyle name="Moneda 2 4 4 3 3 2" xfId="6444"/>
    <cellStyle name="Moneda 2 4 4 3 3 2 2" xfId="8359"/>
    <cellStyle name="Moneda 2 4 4 3 3 3" xfId="7402"/>
    <cellStyle name="Moneda 2 4 4 4" xfId="1024"/>
    <cellStyle name="Moneda 2 4 4 4 2" xfId="5489"/>
    <cellStyle name="Moneda 2 4 4 4 2 2" xfId="6446"/>
    <cellStyle name="Moneda 2 4 4 4 2 2 2" xfId="8361"/>
    <cellStyle name="Moneda 2 4 4 4 2 3" xfId="7404"/>
    <cellStyle name="Moneda 2 4 4 5" xfId="5482"/>
    <cellStyle name="Moneda 2 4 4 5 2" xfId="6439"/>
    <cellStyle name="Moneda 2 4 4 5 2 2" xfId="8354"/>
    <cellStyle name="Moneda 2 4 4 5 3" xfId="7397"/>
    <cellStyle name="Moneda 2 4 5" xfId="1025"/>
    <cellStyle name="Moneda 2 4 5 2" xfId="1026"/>
    <cellStyle name="Moneda 2 4 5 2 2" xfId="1027"/>
    <cellStyle name="Moneda 2 4 5 2 2 2" xfId="5492"/>
    <cellStyle name="Moneda 2 4 5 2 2 2 2" xfId="6449"/>
    <cellStyle name="Moneda 2 4 5 2 2 2 2 2" xfId="8364"/>
    <cellStyle name="Moneda 2 4 5 2 2 2 3" xfId="7407"/>
    <cellStyle name="Moneda 2 4 5 2 3" xfId="5491"/>
    <cellStyle name="Moneda 2 4 5 2 3 2" xfId="6448"/>
    <cellStyle name="Moneda 2 4 5 2 3 2 2" xfId="8363"/>
    <cellStyle name="Moneda 2 4 5 2 3 3" xfId="7406"/>
    <cellStyle name="Moneda 2 4 5 3" xfId="1028"/>
    <cellStyle name="Moneda 2 4 5 3 2" xfId="5493"/>
    <cellStyle name="Moneda 2 4 5 3 2 2" xfId="6450"/>
    <cellStyle name="Moneda 2 4 5 3 2 2 2" xfId="8365"/>
    <cellStyle name="Moneda 2 4 5 3 2 3" xfId="7408"/>
    <cellStyle name="Moneda 2 4 5 4" xfId="5490"/>
    <cellStyle name="Moneda 2 4 5 4 2" xfId="6447"/>
    <cellStyle name="Moneda 2 4 5 4 2 2" xfId="8362"/>
    <cellStyle name="Moneda 2 4 5 4 3" xfId="7405"/>
    <cellStyle name="Moneda 2 4 6" xfId="1029"/>
    <cellStyle name="Moneda 2 4 6 2" xfId="1030"/>
    <cellStyle name="Moneda 2 4 6 2 2" xfId="5495"/>
    <cellStyle name="Moneda 2 4 6 2 2 2" xfId="6452"/>
    <cellStyle name="Moneda 2 4 6 2 2 2 2" xfId="8367"/>
    <cellStyle name="Moneda 2 4 6 2 2 3" xfId="7410"/>
    <cellStyle name="Moneda 2 4 6 3" xfId="5494"/>
    <cellStyle name="Moneda 2 4 6 3 2" xfId="6451"/>
    <cellStyle name="Moneda 2 4 6 3 2 2" xfId="8366"/>
    <cellStyle name="Moneda 2 4 6 3 3" xfId="7409"/>
    <cellStyle name="Moneda 2 4 7" xfId="1031"/>
    <cellStyle name="Moneda 2 4 7 2" xfId="5496"/>
    <cellStyle name="Moneda 2 4 7 2 2" xfId="6453"/>
    <cellStyle name="Moneda 2 4 7 2 2 2" xfId="8368"/>
    <cellStyle name="Moneda 2 4 7 2 3" xfId="7411"/>
    <cellStyle name="Moneda 2 4 8" xfId="5465"/>
    <cellStyle name="Moneda 2 4 8 2" xfId="6422"/>
    <cellStyle name="Moneda 2 4 8 2 2" xfId="8337"/>
    <cellStyle name="Moneda 2 4 8 3" xfId="7380"/>
    <cellStyle name="Moneda 2 5" xfId="1032"/>
    <cellStyle name="Moneda 2 5 2" xfId="1033"/>
    <cellStyle name="Moneda 2 5 2 2" xfId="1034"/>
    <cellStyle name="Moneda 2 5 2 2 2" xfId="1035"/>
    <cellStyle name="Moneda 2 5 2 2 2 2" xfId="1036"/>
    <cellStyle name="Moneda 2 5 2 2 2 2 2" xfId="1037"/>
    <cellStyle name="Moneda 2 5 2 2 2 3" xfId="1038"/>
    <cellStyle name="Moneda 2 5 2 2 3" xfId="1039"/>
    <cellStyle name="Moneda 2 5 2 2 3 2" xfId="1040"/>
    <cellStyle name="Moneda 2 5 2 2 4" xfId="1041"/>
    <cellStyle name="Moneda 2 5 2 3" xfId="1042"/>
    <cellStyle name="Moneda 2 5 2 3 2" xfId="1043"/>
    <cellStyle name="Moneda 2 5 2 3 2 2" xfId="1044"/>
    <cellStyle name="Moneda 2 5 2 3 3" xfId="1045"/>
    <cellStyle name="Moneda 2 5 2 4" xfId="1046"/>
    <cellStyle name="Moneda 2 5 2 4 2" xfId="1047"/>
    <cellStyle name="Moneda 2 5 2 5" xfId="1048"/>
    <cellStyle name="Moneda 2 5 3" xfId="1049"/>
    <cellStyle name="Moneda 2 5 3 2" xfId="1050"/>
    <cellStyle name="Moneda 2 5 3 2 2" xfId="1051"/>
    <cellStyle name="Moneda 2 5 3 2 2 2" xfId="1052"/>
    <cellStyle name="Moneda 2 5 3 2 2 2 2" xfId="5501"/>
    <cellStyle name="Moneda 2 5 3 2 2 2 2 2" xfId="6458"/>
    <cellStyle name="Moneda 2 5 3 2 2 2 2 2 2" xfId="8373"/>
    <cellStyle name="Moneda 2 5 3 2 2 2 2 3" xfId="7416"/>
    <cellStyle name="Moneda 2 5 3 2 2 3" xfId="5500"/>
    <cellStyle name="Moneda 2 5 3 2 2 3 2" xfId="6457"/>
    <cellStyle name="Moneda 2 5 3 2 2 3 2 2" xfId="8372"/>
    <cellStyle name="Moneda 2 5 3 2 2 3 3" xfId="7415"/>
    <cellStyle name="Moneda 2 5 3 2 3" xfId="1053"/>
    <cellStyle name="Moneda 2 5 3 2 3 2" xfId="5502"/>
    <cellStyle name="Moneda 2 5 3 2 3 2 2" xfId="6459"/>
    <cellStyle name="Moneda 2 5 3 2 3 2 2 2" xfId="8374"/>
    <cellStyle name="Moneda 2 5 3 2 3 2 3" xfId="7417"/>
    <cellStyle name="Moneda 2 5 3 2 4" xfId="5499"/>
    <cellStyle name="Moneda 2 5 3 2 4 2" xfId="6456"/>
    <cellStyle name="Moneda 2 5 3 2 4 2 2" xfId="8371"/>
    <cellStyle name="Moneda 2 5 3 2 4 3" xfId="7414"/>
    <cellStyle name="Moneda 2 5 3 3" xfId="1054"/>
    <cellStyle name="Moneda 2 5 3 3 2" xfId="1055"/>
    <cellStyle name="Moneda 2 5 3 3 2 2" xfId="5504"/>
    <cellStyle name="Moneda 2 5 3 3 2 2 2" xfId="6461"/>
    <cellStyle name="Moneda 2 5 3 3 2 2 2 2" xfId="8376"/>
    <cellStyle name="Moneda 2 5 3 3 2 2 3" xfId="7419"/>
    <cellStyle name="Moneda 2 5 3 3 3" xfId="5503"/>
    <cellStyle name="Moneda 2 5 3 3 3 2" xfId="6460"/>
    <cellStyle name="Moneda 2 5 3 3 3 2 2" xfId="8375"/>
    <cellStyle name="Moneda 2 5 3 3 3 3" xfId="7418"/>
    <cellStyle name="Moneda 2 5 3 4" xfId="1056"/>
    <cellStyle name="Moneda 2 5 3 4 2" xfId="5505"/>
    <cellStyle name="Moneda 2 5 3 4 2 2" xfId="6462"/>
    <cellStyle name="Moneda 2 5 3 4 2 2 2" xfId="8377"/>
    <cellStyle name="Moneda 2 5 3 4 2 3" xfId="7420"/>
    <cellStyle name="Moneda 2 5 3 5" xfId="5498"/>
    <cellStyle name="Moneda 2 5 3 5 2" xfId="6455"/>
    <cellStyle name="Moneda 2 5 3 5 2 2" xfId="8370"/>
    <cellStyle name="Moneda 2 5 3 5 3" xfId="7413"/>
    <cellStyle name="Moneda 2 5 4" xfId="1057"/>
    <cellStyle name="Moneda 2 5 4 2" xfId="1058"/>
    <cellStyle name="Moneda 2 5 4 2 2" xfId="1059"/>
    <cellStyle name="Moneda 2 5 4 2 2 2" xfId="5508"/>
    <cellStyle name="Moneda 2 5 4 2 2 2 2" xfId="6465"/>
    <cellStyle name="Moneda 2 5 4 2 2 2 2 2" xfId="8380"/>
    <cellStyle name="Moneda 2 5 4 2 2 2 3" xfId="7423"/>
    <cellStyle name="Moneda 2 5 4 2 3" xfId="5507"/>
    <cellStyle name="Moneda 2 5 4 2 3 2" xfId="6464"/>
    <cellStyle name="Moneda 2 5 4 2 3 2 2" xfId="8379"/>
    <cellStyle name="Moneda 2 5 4 2 3 3" xfId="7422"/>
    <cellStyle name="Moneda 2 5 4 3" xfId="1060"/>
    <cellStyle name="Moneda 2 5 4 3 2" xfId="5509"/>
    <cellStyle name="Moneda 2 5 4 3 2 2" xfId="6466"/>
    <cellStyle name="Moneda 2 5 4 3 2 2 2" xfId="8381"/>
    <cellStyle name="Moneda 2 5 4 3 2 3" xfId="7424"/>
    <cellStyle name="Moneda 2 5 4 4" xfId="5506"/>
    <cellStyle name="Moneda 2 5 4 4 2" xfId="6463"/>
    <cellStyle name="Moneda 2 5 4 4 2 2" xfId="8378"/>
    <cellStyle name="Moneda 2 5 4 4 3" xfId="7421"/>
    <cellStyle name="Moneda 2 5 5" xfId="1061"/>
    <cellStyle name="Moneda 2 5 5 2" xfId="1062"/>
    <cellStyle name="Moneda 2 5 5 2 2" xfId="5511"/>
    <cellStyle name="Moneda 2 5 5 2 2 2" xfId="6468"/>
    <cellStyle name="Moneda 2 5 5 2 2 2 2" xfId="8383"/>
    <cellStyle name="Moneda 2 5 5 2 2 3" xfId="7426"/>
    <cellStyle name="Moneda 2 5 5 3" xfId="5510"/>
    <cellStyle name="Moneda 2 5 5 3 2" xfId="6467"/>
    <cellStyle name="Moneda 2 5 5 3 2 2" xfId="8382"/>
    <cellStyle name="Moneda 2 5 5 3 3" xfId="7425"/>
    <cellStyle name="Moneda 2 5 6" xfId="1063"/>
    <cellStyle name="Moneda 2 5 6 2" xfId="5512"/>
    <cellStyle name="Moneda 2 5 6 2 2" xfId="6469"/>
    <cellStyle name="Moneda 2 5 6 2 2 2" xfId="8384"/>
    <cellStyle name="Moneda 2 5 6 2 3" xfId="7427"/>
    <cellStyle name="Moneda 2 5 7" xfId="5497"/>
    <cellStyle name="Moneda 2 5 7 2" xfId="6454"/>
    <cellStyle name="Moneda 2 5 7 2 2" xfId="8369"/>
    <cellStyle name="Moneda 2 5 7 3" xfId="7412"/>
    <cellStyle name="Moneda 2 6" xfId="1064"/>
    <cellStyle name="Moneda 2 6 2" xfId="1065"/>
    <cellStyle name="Moneda 2 6 2 2" xfId="1066"/>
    <cellStyle name="Moneda 2 6 2 2 2" xfId="1067"/>
    <cellStyle name="Moneda 2 6 2 2 2 2" xfId="1068"/>
    <cellStyle name="Moneda 2 6 2 2 3" xfId="1069"/>
    <cellStyle name="Moneda 2 6 2 3" xfId="1070"/>
    <cellStyle name="Moneda 2 6 2 3 2" xfId="1071"/>
    <cellStyle name="Moneda 2 6 2 4" xfId="1072"/>
    <cellStyle name="Moneda 2 6 3" xfId="1073"/>
    <cellStyle name="Moneda 2 6 3 2" xfId="1074"/>
    <cellStyle name="Moneda 2 6 3 2 2" xfId="1075"/>
    <cellStyle name="Moneda 2 6 3 3" xfId="1076"/>
    <cellStyle name="Moneda 2 6 4" xfId="1077"/>
    <cellStyle name="Moneda 2 6 4 2" xfId="1078"/>
    <cellStyle name="Moneda 2 6 5" xfId="1079"/>
    <cellStyle name="Moneda 2 7" xfId="1080"/>
    <cellStyle name="Moneda 2 7 2" xfId="1081"/>
    <cellStyle name="Moneda 2 7 2 2" xfId="1082"/>
    <cellStyle name="Moneda 2 7 2 2 2" xfId="1083"/>
    <cellStyle name="Moneda 2 7 2 2 2 2" xfId="5516"/>
    <cellStyle name="Moneda 2 7 2 2 2 2 2" xfId="6473"/>
    <cellStyle name="Moneda 2 7 2 2 2 2 2 2" xfId="8388"/>
    <cellStyle name="Moneda 2 7 2 2 2 2 3" xfId="7431"/>
    <cellStyle name="Moneda 2 7 2 2 3" xfId="5515"/>
    <cellStyle name="Moneda 2 7 2 2 3 2" xfId="6472"/>
    <cellStyle name="Moneda 2 7 2 2 3 2 2" xfId="8387"/>
    <cellStyle name="Moneda 2 7 2 2 3 3" xfId="7430"/>
    <cellStyle name="Moneda 2 7 2 3" xfId="1084"/>
    <cellStyle name="Moneda 2 7 2 3 2" xfId="5517"/>
    <cellStyle name="Moneda 2 7 2 3 2 2" xfId="6474"/>
    <cellStyle name="Moneda 2 7 2 3 2 2 2" xfId="8389"/>
    <cellStyle name="Moneda 2 7 2 3 2 3" xfId="7432"/>
    <cellStyle name="Moneda 2 7 2 4" xfId="5514"/>
    <cellStyle name="Moneda 2 7 2 4 2" xfId="6471"/>
    <cellStyle name="Moneda 2 7 2 4 2 2" xfId="8386"/>
    <cellStyle name="Moneda 2 7 2 4 3" xfId="7429"/>
    <cellStyle name="Moneda 2 7 3" xfId="1085"/>
    <cellStyle name="Moneda 2 7 3 2" xfId="1086"/>
    <cellStyle name="Moneda 2 7 3 2 2" xfId="5519"/>
    <cellStyle name="Moneda 2 7 3 2 2 2" xfId="6476"/>
    <cellStyle name="Moneda 2 7 3 2 2 2 2" xfId="8391"/>
    <cellStyle name="Moneda 2 7 3 2 2 3" xfId="7434"/>
    <cellStyle name="Moneda 2 7 3 3" xfId="5518"/>
    <cellStyle name="Moneda 2 7 3 3 2" xfId="6475"/>
    <cellStyle name="Moneda 2 7 3 3 2 2" xfId="8390"/>
    <cellStyle name="Moneda 2 7 3 3 3" xfId="7433"/>
    <cellStyle name="Moneda 2 7 4" xfId="1087"/>
    <cellStyle name="Moneda 2 7 4 2" xfId="5520"/>
    <cellStyle name="Moneda 2 7 4 2 2" xfId="6477"/>
    <cellStyle name="Moneda 2 7 4 2 2 2" xfId="8392"/>
    <cellStyle name="Moneda 2 7 4 2 3" xfId="7435"/>
    <cellStyle name="Moneda 2 7 5" xfId="5513"/>
    <cellStyle name="Moneda 2 7 5 2" xfId="6470"/>
    <cellStyle name="Moneda 2 7 5 2 2" xfId="8385"/>
    <cellStyle name="Moneda 2 7 5 3" xfId="7428"/>
    <cellStyle name="Moneda 2 8" xfId="1088"/>
    <cellStyle name="Moneda 2 8 2" xfId="1089"/>
    <cellStyle name="Moneda 2 8 2 2" xfId="1090"/>
    <cellStyle name="Moneda 2 8 2 2 2" xfId="5523"/>
    <cellStyle name="Moneda 2 8 2 2 2 2" xfId="6480"/>
    <cellStyle name="Moneda 2 8 2 2 2 2 2" xfId="8395"/>
    <cellStyle name="Moneda 2 8 2 2 2 3" xfId="7438"/>
    <cellStyle name="Moneda 2 8 2 3" xfId="5522"/>
    <cellStyle name="Moneda 2 8 2 3 2" xfId="6479"/>
    <cellStyle name="Moneda 2 8 2 3 2 2" xfId="8394"/>
    <cellStyle name="Moneda 2 8 2 3 3" xfId="7437"/>
    <cellStyle name="Moneda 2 8 3" xfId="1091"/>
    <cellStyle name="Moneda 2 8 3 2" xfId="5524"/>
    <cellStyle name="Moneda 2 8 3 2 2" xfId="6481"/>
    <cellStyle name="Moneda 2 8 3 2 2 2" xfId="8396"/>
    <cellStyle name="Moneda 2 8 3 2 3" xfId="7439"/>
    <cellStyle name="Moneda 2 8 4" xfId="5521"/>
    <cellStyle name="Moneda 2 8 4 2" xfId="6478"/>
    <cellStyle name="Moneda 2 8 4 2 2" xfId="8393"/>
    <cellStyle name="Moneda 2 8 4 3" xfId="7436"/>
    <cellStyle name="Moneda 2 9" xfId="1092"/>
    <cellStyle name="Moneda 2 9 2" xfId="1093"/>
    <cellStyle name="Moneda 2 9 2 2" xfId="5526"/>
    <cellStyle name="Moneda 2 9 2 2 2" xfId="6483"/>
    <cellStyle name="Moneda 2 9 2 2 2 2" xfId="8398"/>
    <cellStyle name="Moneda 2 9 2 2 3" xfId="7441"/>
    <cellStyle name="Moneda 2 9 3" xfId="5525"/>
    <cellStyle name="Moneda 2 9 3 2" xfId="6482"/>
    <cellStyle name="Moneda 2 9 3 2 2" xfId="8397"/>
    <cellStyle name="Moneda 2 9 3 3" xfId="7440"/>
    <cellStyle name="Moneda 3" xfId="1094"/>
    <cellStyle name="Moneda 3 2" xfId="1095"/>
    <cellStyle name="Moneda 3 3" xfId="5527"/>
    <cellStyle name="Moneda 3 3 2" xfId="6484"/>
    <cellStyle name="Moneda 3 3 2 2" xfId="8399"/>
    <cellStyle name="Moneda 3 3 3" xfId="7442"/>
    <cellStyle name="Moneda 4" xfId="1096"/>
    <cellStyle name="Moneda 4 2" xfId="1097"/>
    <cellStyle name="Moneda 4 2 2" xfId="1098"/>
    <cellStyle name="Moneda 4 2 2 2" xfId="1099"/>
    <cellStyle name="Moneda 4 2 2 2 2" xfId="1100"/>
    <cellStyle name="Moneda 4 2 2 2 2 2" xfId="1101"/>
    <cellStyle name="Moneda 4 2 2 2 2 2 2" xfId="1102"/>
    <cellStyle name="Moneda 4 2 2 2 2 3" xfId="1103"/>
    <cellStyle name="Moneda 4 2 2 2 3" xfId="1104"/>
    <cellStyle name="Moneda 4 2 2 2 3 2" xfId="1105"/>
    <cellStyle name="Moneda 4 2 2 2 4" xfId="1106"/>
    <cellStyle name="Moneda 4 2 2 3" xfId="1107"/>
    <cellStyle name="Moneda 4 2 2 3 2" xfId="1108"/>
    <cellStyle name="Moneda 4 2 2 3 2 2" xfId="1109"/>
    <cellStyle name="Moneda 4 2 2 3 3" xfId="1110"/>
    <cellStyle name="Moneda 4 2 2 4" xfId="1111"/>
    <cellStyle name="Moneda 4 2 2 4 2" xfId="1112"/>
    <cellStyle name="Moneda 4 2 2 5" xfId="1113"/>
    <cellStyle name="Moneda 4 2 3" xfId="1114"/>
    <cellStyle name="Moneda 4 2 3 2" xfId="1115"/>
    <cellStyle name="Moneda 4 2 3 2 2" xfId="1116"/>
    <cellStyle name="Moneda 4 2 3 2 2 2" xfId="1117"/>
    <cellStyle name="Moneda 4 2 3 2 2 2 2" xfId="5533"/>
    <cellStyle name="Moneda 4 2 3 2 2 2 2 2" xfId="6490"/>
    <cellStyle name="Moneda 4 2 3 2 2 2 2 2 2" xfId="8405"/>
    <cellStyle name="Moneda 4 2 3 2 2 2 2 3" xfId="7448"/>
    <cellStyle name="Moneda 4 2 3 2 2 3" xfId="5532"/>
    <cellStyle name="Moneda 4 2 3 2 2 3 2" xfId="6489"/>
    <cellStyle name="Moneda 4 2 3 2 2 3 2 2" xfId="8404"/>
    <cellStyle name="Moneda 4 2 3 2 2 3 3" xfId="7447"/>
    <cellStyle name="Moneda 4 2 3 2 3" xfId="1118"/>
    <cellStyle name="Moneda 4 2 3 2 3 2" xfId="5534"/>
    <cellStyle name="Moneda 4 2 3 2 3 2 2" xfId="6491"/>
    <cellStyle name="Moneda 4 2 3 2 3 2 2 2" xfId="8406"/>
    <cellStyle name="Moneda 4 2 3 2 3 2 3" xfId="7449"/>
    <cellStyle name="Moneda 4 2 3 2 4" xfId="5531"/>
    <cellStyle name="Moneda 4 2 3 2 4 2" xfId="6488"/>
    <cellStyle name="Moneda 4 2 3 2 4 2 2" xfId="8403"/>
    <cellStyle name="Moneda 4 2 3 2 4 3" xfId="7446"/>
    <cellStyle name="Moneda 4 2 3 3" xfId="1119"/>
    <cellStyle name="Moneda 4 2 3 3 2" xfId="1120"/>
    <cellStyle name="Moneda 4 2 3 3 2 2" xfId="5536"/>
    <cellStyle name="Moneda 4 2 3 3 2 2 2" xfId="6493"/>
    <cellStyle name="Moneda 4 2 3 3 2 2 2 2" xfId="8408"/>
    <cellStyle name="Moneda 4 2 3 3 2 2 3" xfId="7451"/>
    <cellStyle name="Moneda 4 2 3 3 3" xfId="5535"/>
    <cellStyle name="Moneda 4 2 3 3 3 2" xfId="6492"/>
    <cellStyle name="Moneda 4 2 3 3 3 2 2" xfId="8407"/>
    <cellStyle name="Moneda 4 2 3 3 3 3" xfId="7450"/>
    <cellStyle name="Moneda 4 2 3 4" xfId="1121"/>
    <cellStyle name="Moneda 4 2 3 4 2" xfId="5537"/>
    <cellStyle name="Moneda 4 2 3 4 2 2" xfId="6494"/>
    <cellStyle name="Moneda 4 2 3 4 2 2 2" xfId="8409"/>
    <cellStyle name="Moneda 4 2 3 4 2 3" xfId="7452"/>
    <cellStyle name="Moneda 4 2 3 5" xfId="5530"/>
    <cellStyle name="Moneda 4 2 3 5 2" xfId="6487"/>
    <cellStyle name="Moneda 4 2 3 5 2 2" xfId="8402"/>
    <cellStyle name="Moneda 4 2 3 5 3" xfId="7445"/>
    <cellStyle name="Moneda 4 2 4" xfId="1122"/>
    <cellStyle name="Moneda 4 2 4 2" xfId="1123"/>
    <cellStyle name="Moneda 4 2 4 2 2" xfId="1124"/>
    <cellStyle name="Moneda 4 2 4 2 2 2" xfId="5540"/>
    <cellStyle name="Moneda 4 2 4 2 2 2 2" xfId="6497"/>
    <cellStyle name="Moneda 4 2 4 2 2 2 2 2" xfId="8412"/>
    <cellStyle name="Moneda 4 2 4 2 2 2 3" xfId="7455"/>
    <cellStyle name="Moneda 4 2 4 2 3" xfId="5539"/>
    <cellStyle name="Moneda 4 2 4 2 3 2" xfId="6496"/>
    <cellStyle name="Moneda 4 2 4 2 3 2 2" xfId="8411"/>
    <cellStyle name="Moneda 4 2 4 2 3 3" xfId="7454"/>
    <cellStyle name="Moneda 4 2 4 3" xfId="1125"/>
    <cellStyle name="Moneda 4 2 4 3 2" xfId="5541"/>
    <cellStyle name="Moneda 4 2 4 3 2 2" xfId="6498"/>
    <cellStyle name="Moneda 4 2 4 3 2 2 2" xfId="8413"/>
    <cellStyle name="Moneda 4 2 4 3 2 3" xfId="7456"/>
    <cellStyle name="Moneda 4 2 4 4" xfId="5538"/>
    <cellStyle name="Moneda 4 2 4 4 2" xfId="6495"/>
    <cellStyle name="Moneda 4 2 4 4 2 2" xfId="8410"/>
    <cellStyle name="Moneda 4 2 4 4 3" xfId="7453"/>
    <cellStyle name="Moneda 4 2 5" xfId="1126"/>
    <cellStyle name="Moneda 4 2 5 2" xfId="1127"/>
    <cellStyle name="Moneda 4 2 5 2 2" xfId="5543"/>
    <cellStyle name="Moneda 4 2 5 2 2 2" xfId="6500"/>
    <cellStyle name="Moneda 4 2 5 2 2 2 2" xfId="8415"/>
    <cellStyle name="Moneda 4 2 5 2 2 3" xfId="7458"/>
    <cellStyle name="Moneda 4 2 5 3" xfId="5542"/>
    <cellStyle name="Moneda 4 2 5 3 2" xfId="6499"/>
    <cellStyle name="Moneda 4 2 5 3 2 2" xfId="8414"/>
    <cellStyle name="Moneda 4 2 5 3 3" xfId="7457"/>
    <cellStyle name="Moneda 4 2 6" xfId="1128"/>
    <cellStyle name="Moneda 4 2 6 2" xfId="5544"/>
    <cellStyle name="Moneda 4 2 6 2 2" xfId="6501"/>
    <cellStyle name="Moneda 4 2 6 2 2 2" xfId="8416"/>
    <cellStyle name="Moneda 4 2 6 2 3" xfId="7459"/>
    <cellStyle name="Moneda 4 2 7" xfId="5529"/>
    <cellStyle name="Moneda 4 2 7 2" xfId="6486"/>
    <cellStyle name="Moneda 4 2 7 2 2" xfId="8401"/>
    <cellStyle name="Moneda 4 2 7 3" xfId="7444"/>
    <cellStyle name="Moneda 4 3" xfId="1129"/>
    <cellStyle name="Moneda 4 3 2" xfId="1130"/>
    <cellStyle name="Moneda 4 3 2 2" xfId="1131"/>
    <cellStyle name="Moneda 4 3 2 2 2" xfId="1132"/>
    <cellStyle name="Moneda 4 3 2 2 2 2" xfId="1133"/>
    <cellStyle name="Moneda 4 3 2 2 3" xfId="1134"/>
    <cellStyle name="Moneda 4 3 2 3" xfId="1135"/>
    <cellStyle name="Moneda 4 3 2 3 2" xfId="1136"/>
    <cellStyle name="Moneda 4 3 2 4" xfId="1137"/>
    <cellStyle name="Moneda 4 3 3" xfId="1138"/>
    <cellStyle name="Moneda 4 3 3 2" xfId="1139"/>
    <cellStyle name="Moneda 4 3 3 2 2" xfId="1140"/>
    <cellStyle name="Moneda 4 3 3 3" xfId="1141"/>
    <cellStyle name="Moneda 4 3 4" xfId="1142"/>
    <cellStyle name="Moneda 4 3 4 2" xfId="1143"/>
    <cellStyle name="Moneda 4 3 5" xfId="1144"/>
    <cellStyle name="Moneda 4 4" xfId="1145"/>
    <cellStyle name="Moneda 4 4 2" xfId="1146"/>
    <cellStyle name="Moneda 4 4 2 2" xfId="1147"/>
    <cellStyle name="Moneda 4 4 2 2 2" xfId="1148"/>
    <cellStyle name="Moneda 4 4 2 2 2 2" xfId="5548"/>
    <cellStyle name="Moneda 4 4 2 2 2 2 2" xfId="6505"/>
    <cellStyle name="Moneda 4 4 2 2 2 2 2 2" xfId="8420"/>
    <cellStyle name="Moneda 4 4 2 2 2 2 3" xfId="7463"/>
    <cellStyle name="Moneda 4 4 2 2 3" xfId="5547"/>
    <cellStyle name="Moneda 4 4 2 2 3 2" xfId="6504"/>
    <cellStyle name="Moneda 4 4 2 2 3 2 2" xfId="8419"/>
    <cellStyle name="Moneda 4 4 2 2 3 3" xfId="7462"/>
    <cellStyle name="Moneda 4 4 2 3" xfId="1149"/>
    <cellStyle name="Moneda 4 4 2 3 2" xfId="5549"/>
    <cellStyle name="Moneda 4 4 2 3 2 2" xfId="6506"/>
    <cellStyle name="Moneda 4 4 2 3 2 2 2" xfId="8421"/>
    <cellStyle name="Moneda 4 4 2 3 2 3" xfId="7464"/>
    <cellStyle name="Moneda 4 4 2 4" xfId="5546"/>
    <cellStyle name="Moneda 4 4 2 4 2" xfId="6503"/>
    <cellStyle name="Moneda 4 4 2 4 2 2" xfId="8418"/>
    <cellStyle name="Moneda 4 4 2 4 3" xfId="7461"/>
    <cellStyle name="Moneda 4 4 3" xfId="1150"/>
    <cellStyle name="Moneda 4 4 3 2" xfId="1151"/>
    <cellStyle name="Moneda 4 4 3 2 2" xfId="5551"/>
    <cellStyle name="Moneda 4 4 3 2 2 2" xfId="6508"/>
    <cellStyle name="Moneda 4 4 3 2 2 2 2" xfId="8423"/>
    <cellStyle name="Moneda 4 4 3 2 2 3" xfId="7466"/>
    <cellStyle name="Moneda 4 4 3 3" xfId="5550"/>
    <cellStyle name="Moneda 4 4 3 3 2" xfId="6507"/>
    <cellStyle name="Moneda 4 4 3 3 2 2" xfId="8422"/>
    <cellStyle name="Moneda 4 4 3 3 3" xfId="7465"/>
    <cellStyle name="Moneda 4 4 4" xfId="1152"/>
    <cellStyle name="Moneda 4 4 4 2" xfId="5552"/>
    <cellStyle name="Moneda 4 4 4 2 2" xfId="6509"/>
    <cellStyle name="Moneda 4 4 4 2 2 2" xfId="8424"/>
    <cellStyle name="Moneda 4 4 4 2 3" xfId="7467"/>
    <cellStyle name="Moneda 4 4 5" xfId="5545"/>
    <cellStyle name="Moneda 4 4 5 2" xfId="6502"/>
    <cellStyle name="Moneda 4 4 5 2 2" xfId="8417"/>
    <cellStyle name="Moneda 4 4 5 3" xfId="7460"/>
    <cellStyle name="Moneda 4 5" xfId="1153"/>
    <cellStyle name="Moneda 4 5 2" xfId="1154"/>
    <cellStyle name="Moneda 4 5 2 2" xfId="1155"/>
    <cellStyle name="Moneda 4 5 2 2 2" xfId="5555"/>
    <cellStyle name="Moneda 4 5 2 2 2 2" xfId="6512"/>
    <cellStyle name="Moneda 4 5 2 2 2 2 2" xfId="8427"/>
    <cellStyle name="Moneda 4 5 2 2 2 3" xfId="7470"/>
    <cellStyle name="Moneda 4 5 2 3" xfId="5554"/>
    <cellStyle name="Moneda 4 5 2 3 2" xfId="6511"/>
    <cellStyle name="Moneda 4 5 2 3 2 2" xfId="8426"/>
    <cellStyle name="Moneda 4 5 2 3 3" xfId="7469"/>
    <cellStyle name="Moneda 4 5 3" xfId="1156"/>
    <cellStyle name="Moneda 4 5 3 2" xfId="5556"/>
    <cellStyle name="Moneda 4 5 3 2 2" xfId="6513"/>
    <cellStyle name="Moneda 4 5 3 2 2 2" xfId="8428"/>
    <cellStyle name="Moneda 4 5 3 2 3" xfId="7471"/>
    <cellStyle name="Moneda 4 5 4" xfId="5553"/>
    <cellStyle name="Moneda 4 5 4 2" xfId="6510"/>
    <cellStyle name="Moneda 4 5 4 2 2" xfId="8425"/>
    <cellStyle name="Moneda 4 5 4 3" xfId="7468"/>
    <cellStyle name="Moneda 4 6" xfId="1157"/>
    <cellStyle name="Moneda 4 6 2" xfId="1158"/>
    <cellStyle name="Moneda 4 6 2 2" xfId="5558"/>
    <cellStyle name="Moneda 4 6 2 2 2" xfId="6515"/>
    <cellStyle name="Moneda 4 6 2 2 2 2" xfId="8430"/>
    <cellStyle name="Moneda 4 6 2 2 3" xfId="7473"/>
    <cellStyle name="Moneda 4 6 3" xfId="5557"/>
    <cellStyle name="Moneda 4 6 3 2" xfId="6514"/>
    <cellStyle name="Moneda 4 6 3 2 2" xfId="8429"/>
    <cellStyle name="Moneda 4 6 3 3" xfId="7472"/>
    <cellStyle name="Moneda 4 7" xfId="1159"/>
    <cellStyle name="Moneda 4 7 2" xfId="5559"/>
    <cellStyle name="Moneda 4 7 2 2" xfId="6516"/>
    <cellStyle name="Moneda 4 7 2 2 2" xfId="8431"/>
    <cellStyle name="Moneda 4 7 2 3" xfId="7474"/>
    <cellStyle name="Moneda 4 8" xfId="5528"/>
    <cellStyle name="Moneda 4 8 2" xfId="6485"/>
    <cellStyle name="Moneda 4 8 2 2" xfId="8400"/>
    <cellStyle name="Moneda 4 8 3" xfId="7443"/>
    <cellStyle name="Moneda 5" xfId="1160"/>
    <cellStyle name="Moneda 5 2" xfId="1161"/>
    <cellStyle name="Moneda 5 2 2" xfId="1162"/>
    <cellStyle name="Moneda 5 2 2 2" xfId="1163"/>
    <cellStyle name="Moneda 5 2 2 2 2" xfId="1164"/>
    <cellStyle name="Moneda 5 2 2 2 2 2" xfId="1165"/>
    <cellStyle name="Moneda 5 2 2 2 2 2 2" xfId="1166"/>
    <cellStyle name="Moneda 5 2 2 2 2 3" xfId="1167"/>
    <cellStyle name="Moneda 5 2 2 2 3" xfId="1168"/>
    <cellStyle name="Moneda 5 2 2 2 3 2" xfId="1169"/>
    <cellStyle name="Moneda 5 2 2 2 4" xfId="1170"/>
    <cellStyle name="Moneda 5 2 2 3" xfId="1171"/>
    <cellStyle name="Moneda 5 2 2 3 2" xfId="1172"/>
    <cellStyle name="Moneda 5 2 2 3 2 2" xfId="1173"/>
    <cellStyle name="Moneda 5 2 2 3 3" xfId="1174"/>
    <cellStyle name="Moneda 5 2 2 4" xfId="1175"/>
    <cellStyle name="Moneda 5 2 2 4 2" xfId="1176"/>
    <cellStyle name="Moneda 5 2 2 5" xfId="1177"/>
    <cellStyle name="Moneda 5 2 3" xfId="1178"/>
    <cellStyle name="Moneda 5 2 3 2" xfId="1179"/>
    <cellStyle name="Moneda 5 2 3 2 2" xfId="1180"/>
    <cellStyle name="Moneda 5 2 3 2 2 2" xfId="1181"/>
    <cellStyle name="Moneda 5 2 3 2 2 2 2" xfId="5565"/>
    <cellStyle name="Moneda 5 2 3 2 2 2 2 2" xfId="6522"/>
    <cellStyle name="Moneda 5 2 3 2 2 2 2 2 2" xfId="8437"/>
    <cellStyle name="Moneda 5 2 3 2 2 2 2 3" xfId="7480"/>
    <cellStyle name="Moneda 5 2 3 2 2 3" xfId="5564"/>
    <cellStyle name="Moneda 5 2 3 2 2 3 2" xfId="6521"/>
    <cellStyle name="Moneda 5 2 3 2 2 3 2 2" xfId="8436"/>
    <cellStyle name="Moneda 5 2 3 2 2 3 3" xfId="7479"/>
    <cellStyle name="Moneda 5 2 3 2 3" xfId="1182"/>
    <cellStyle name="Moneda 5 2 3 2 3 2" xfId="5566"/>
    <cellStyle name="Moneda 5 2 3 2 3 2 2" xfId="6523"/>
    <cellStyle name="Moneda 5 2 3 2 3 2 2 2" xfId="8438"/>
    <cellStyle name="Moneda 5 2 3 2 3 2 3" xfId="7481"/>
    <cellStyle name="Moneda 5 2 3 2 4" xfId="5563"/>
    <cellStyle name="Moneda 5 2 3 2 4 2" xfId="6520"/>
    <cellStyle name="Moneda 5 2 3 2 4 2 2" xfId="8435"/>
    <cellStyle name="Moneda 5 2 3 2 4 3" xfId="7478"/>
    <cellStyle name="Moneda 5 2 3 3" xfId="1183"/>
    <cellStyle name="Moneda 5 2 3 3 2" xfId="1184"/>
    <cellStyle name="Moneda 5 2 3 3 2 2" xfId="5568"/>
    <cellStyle name="Moneda 5 2 3 3 2 2 2" xfId="6525"/>
    <cellStyle name="Moneda 5 2 3 3 2 2 2 2" xfId="8440"/>
    <cellStyle name="Moneda 5 2 3 3 2 2 3" xfId="7483"/>
    <cellStyle name="Moneda 5 2 3 3 3" xfId="5567"/>
    <cellStyle name="Moneda 5 2 3 3 3 2" xfId="6524"/>
    <cellStyle name="Moneda 5 2 3 3 3 2 2" xfId="8439"/>
    <cellStyle name="Moneda 5 2 3 3 3 3" xfId="7482"/>
    <cellStyle name="Moneda 5 2 3 4" xfId="1185"/>
    <cellStyle name="Moneda 5 2 3 4 2" xfId="5569"/>
    <cellStyle name="Moneda 5 2 3 4 2 2" xfId="6526"/>
    <cellStyle name="Moneda 5 2 3 4 2 2 2" xfId="8441"/>
    <cellStyle name="Moneda 5 2 3 4 2 3" xfId="7484"/>
    <cellStyle name="Moneda 5 2 3 5" xfId="5562"/>
    <cellStyle name="Moneda 5 2 3 5 2" xfId="6519"/>
    <cellStyle name="Moneda 5 2 3 5 2 2" xfId="8434"/>
    <cellStyle name="Moneda 5 2 3 5 3" xfId="7477"/>
    <cellStyle name="Moneda 5 2 4" xfId="1186"/>
    <cellStyle name="Moneda 5 2 4 2" xfId="1187"/>
    <cellStyle name="Moneda 5 2 4 2 2" xfId="1188"/>
    <cellStyle name="Moneda 5 2 4 2 2 2" xfId="5572"/>
    <cellStyle name="Moneda 5 2 4 2 2 2 2" xfId="6529"/>
    <cellStyle name="Moneda 5 2 4 2 2 2 2 2" xfId="8444"/>
    <cellStyle name="Moneda 5 2 4 2 2 2 3" xfId="7487"/>
    <cellStyle name="Moneda 5 2 4 2 3" xfId="5571"/>
    <cellStyle name="Moneda 5 2 4 2 3 2" xfId="6528"/>
    <cellStyle name="Moneda 5 2 4 2 3 2 2" xfId="8443"/>
    <cellStyle name="Moneda 5 2 4 2 3 3" xfId="7486"/>
    <cellStyle name="Moneda 5 2 4 3" xfId="1189"/>
    <cellStyle name="Moneda 5 2 4 3 2" xfId="5573"/>
    <cellStyle name="Moneda 5 2 4 3 2 2" xfId="6530"/>
    <cellStyle name="Moneda 5 2 4 3 2 2 2" xfId="8445"/>
    <cellStyle name="Moneda 5 2 4 3 2 3" xfId="7488"/>
    <cellStyle name="Moneda 5 2 4 4" xfId="5570"/>
    <cellStyle name="Moneda 5 2 4 4 2" xfId="6527"/>
    <cellStyle name="Moneda 5 2 4 4 2 2" xfId="8442"/>
    <cellStyle name="Moneda 5 2 4 4 3" xfId="7485"/>
    <cellStyle name="Moneda 5 2 5" xfId="1190"/>
    <cellStyle name="Moneda 5 2 5 2" xfId="1191"/>
    <cellStyle name="Moneda 5 2 5 2 2" xfId="5575"/>
    <cellStyle name="Moneda 5 2 5 2 2 2" xfId="6532"/>
    <cellStyle name="Moneda 5 2 5 2 2 2 2" xfId="8447"/>
    <cellStyle name="Moneda 5 2 5 2 2 3" xfId="7490"/>
    <cellStyle name="Moneda 5 2 5 3" xfId="5574"/>
    <cellStyle name="Moneda 5 2 5 3 2" xfId="6531"/>
    <cellStyle name="Moneda 5 2 5 3 2 2" xfId="8446"/>
    <cellStyle name="Moneda 5 2 5 3 3" xfId="7489"/>
    <cellStyle name="Moneda 5 2 6" xfId="1192"/>
    <cellStyle name="Moneda 5 2 6 2" xfId="5576"/>
    <cellStyle name="Moneda 5 2 6 2 2" xfId="6533"/>
    <cellStyle name="Moneda 5 2 6 2 2 2" xfId="8448"/>
    <cellStyle name="Moneda 5 2 6 2 3" xfId="7491"/>
    <cellStyle name="Moneda 5 2 7" xfId="5561"/>
    <cellStyle name="Moneda 5 2 7 2" xfId="6518"/>
    <cellStyle name="Moneda 5 2 7 2 2" xfId="8433"/>
    <cellStyle name="Moneda 5 2 7 3" xfId="7476"/>
    <cellStyle name="Moneda 5 3" xfId="1193"/>
    <cellStyle name="Moneda 5 3 2" xfId="1194"/>
    <cellStyle name="Moneda 5 3 2 2" xfId="1195"/>
    <cellStyle name="Moneda 5 3 2 2 2" xfId="1196"/>
    <cellStyle name="Moneda 5 3 2 2 2 2" xfId="1197"/>
    <cellStyle name="Moneda 5 3 2 2 3" xfId="1198"/>
    <cellStyle name="Moneda 5 3 2 3" xfId="1199"/>
    <cellStyle name="Moneda 5 3 2 3 2" xfId="1200"/>
    <cellStyle name="Moneda 5 3 2 4" xfId="1201"/>
    <cellStyle name="Moneda 5 3 3" xfId="1202"/>
    <cellStyle name="Moneda 5 3 3 2" xfId="1203"/>
    <cellStyle name="Moneda 5 3 3 2 2" xfId="1204"/>
    <cellStyle name="Moneda 5 3 3 3" xfId="1205"/>
    <cellStyle name="Moneda 5 3 4" xfId="1206"/>
    <cellStyle name="Moneda 5 3 4 2" xfId="1207"/>
    <cellStyle name="Moneda 5 3 5" xfId="1208"/>
    <cellStyle name="Moneda 5 4" xfId="1209"/>
    <cellStyle name="Moneda 5 4 2" xfId="1210"/>
    <cellStyle name="Moneda 5 4 2 2" xfId="1211"/>
    <cellStyle name="Moneda 5 4 2 2 2" xfId="1212"/>
    <cellStyle name="Moneda 5 4 2 2 2 2" xfId="5580"/>
    <cellStyle name="Moneda 5 4 2 2 2 2 2" xfId="6537"/>
    <cellStyle name="Moneda 5 4 2 2 2 2 2 2" xfId="8452"/>
    <cellStyle name="Moneda 5 4 2 2 2 2 3" xfId="7495"/>
    <cellStyle name="Moneda 5 4 2 2 3" xfId="5579"/>
    <cellStyle name="Moneda 5 4 2 2 3 2" xfId="6536"/>
    <cellStyle name="Moneda 5 4 2 2 3 2 2" xfId="8451"/>
    <cellStyle name="Moneda 5 4 2 2 3 3" xfId="7494"/>
    <cellStyle name="Moneda 5 4 2 3" xfId="1213"/>
    <cellStyle name="Moneda 5 4 2 3 2" xfId="5581"/>
    <cellStyle name="Moneda 5 4 2 3 2 2" xfId="6538"/>
    <cellStyle name="Moneda 5 4 2 3 2 2 2" xfId="8453"/>
    <cellStyle name="Moneda 5 4 2 3 2 3" xfId="7496"/>
    <cellStyle name="Moneda 5 4 2 4" xfId="5578"/>
    <cellStyle name="Moneda 5 4 2 4 2" xfId="6535"/>
    <cellStyle name="Moneda 5 4 2 4 2 2" xfId="8450"/>
    <cellStyle name="Moneda 5 4 2 4 3" xfId="7493"/>
    <cellStyle name="Moneda 5 4 3" xfId="1214"/>
    <cellStyle name="Moneda 5 4 3 2" xfId="1215"/>
    <cellStyle name="Moneda 5 4 3 2 2" xfId="5583"/>
    <cellStyle name="Moneda 5 4 3 2 2 2" xfId="6540"/>
    <cellStyle name="Moneda 5 4 3 2 2 2 2" xfId="8455"/>
    <cellStyle name="Moneda 5 4 3 2 2 3" xfId="7498"/>
    <cellStyle name="Moneda 5 4 3 3" xfId="5582"/>
    <cellStyle name="Moneda 5 4 3 3 2" xfId="6539"/>
    <cellStyle name="Moneda 5 4 3 3 2 2" xfId="8454"/>
    <cellStyle name="Moneda 5 4 3 3 3" xfId="7497"/>
    <cellStyle name="Moneda 5 4 4" xfId="1216"/>
    <cellStyle name="Moneda 5 4 4 2" xfId="5584"/>
    <cellStyle name="Moneda 5 4 4 2 2" xfId="6541"/>
    <cellStyle name="Moneda 5 4 4 2 2 2" xfId="8456"/>
    <cellStyle name="Moneda 5 4 4 2 3" xfId="7499"/>
    <cellStyle name="Moneda 5 4 5" xfId="5577"/>
    <cellStyle name="Moneda 5 4 5 2" xfId="6534"/>
    <cellStyle name="Moneda 5 4 5 2 2" xfId="8449"/>
    <cellStyle name="Moneda 5 4 5 3" xfId="7492"/>
    <cellStyle name="Moneda 5 5" xfId="1217"/>
    <cellStyle name="Moneda 5 5 2" xfId="1218"/>
    <cellStyle name="Moneda 5 5 2 2" xfId="1219"/>
    <cellStyle name="Moneda 5 5 2 2 2" xfId="5587"/>
    <cellStyle name="Moneda 5 5 2 2 2 2" xfId="6544"/>
    <cellStyle name="Moneda 5 5 2 2 2 2 2" xfId="8459"/>
    <cellStyle name="Moneda 5 5 2 2 2 3" xfId="7502"/>
    <cellStyle name="Moneda 5 5 2 3" xfId="5586"/>
    <cellStyle name="Moneda 5 5 2 3 2" xfId="6543"/>
    <cellStyle name="Moneda 5 5 2 3 2 2" xfId="8458"/>
    <cellStyle name="Moneda 5 5 2 3 3" xfId="7501"/>
    <cellStyle name="Moneda 5 5 3" xfId="1220"/>
    <cellStyle name="Moneda 5 5 3 2" xfId="5588"/>
    <cellStyle name="Moneda 5 5 3 2 2" xfId="6545"/>
    <cellStyle name="Moneda 5 5 3 2 2 2" xfId="8460"/>
    <cellStyle name="Moneda 5 5 3 2 3" xfId="7503"/>
    <cellStyle name="Moneda 5 5 4" xfId="5585"/>
    <cellStyle name="Moneda 5 5 4 2" xfId="6542"/>
    <cellStyle name="Moneda 5 5 4 2 2" xfId="8457"/>
    <cellStyle name="Moneda 5 5 4 3" xfId="7500"/>
    <cellStyle name="Moneda 5 6" xfId="1221"/>
    <cellStyle name="Moneda 5 6 2" xfId="1222"/>
    <cellStyle name="Moneda 5 6 2 2" xfId="5590"/>
    <cellStyle name="Moneda 5 6 2 2 2" xfId="6547"/>
    <cellStyle name="Moneda 5 6 2 2 2 2" xfId="8462"/>
    <cellStyle name="Moneda 5 6 2 2 3" xfId="7505"/>
    <cellStyle name="Moneda 5 6 3" xfId="5589"/>
    <cellStyle name="Moneda 5 6 3 2" xfId="6546"/>
    <cellStyle name="Moneda 5 6 3 2 2" xfId="8461"/>
    <cellStyle name="Moneda 5 6 3 3" xfId="7504"/>
    <cellStyle name="Moneda 5 7" xfId="1223"/>
    <cellStyle name="Moneda 5 7 2" xfId="5591"/>
    <cellStyle name="Moneda 5 7 2 2" xfId="6548"/>
    <cellStyle name="Moneda 5 7 2 2 2" xfId="8463"/>
    <cellStyle name="Moneda 5 7 2 3" xfId="7506"/>
    <cellStyle name="Moneda 5 8" xfId="5560"/>
    <cellStyle name="Moneda 5 8 2" xfId="6517"/>
    <cellStyle name="Moneda 5 8 2 2" xfId="8432"/>
    <cellStyle name="Moneda 5 8 3" xfId="7475"/>
    <cellStyle name="Moneda 6" xfId="1224"/>
    <cellStyle name="Moneda 6 2" xfId="1225"/>
    <cellStyle name="Moneda 6 2 2" xfId="1226"/>
    <cellStyle name="Moneda 6 2 2 2" xfId="1227"/>
    <cellStyle name="Moneda 6 2 2 2 2" xfId="1228"/>
    <cellStyle name="Moneda 6 2 2 2 2 2" xfId="1229"/>
    <cellStyle name="Moneda 6 2 2 2 3" xfId="1230"/>
    <cellStyle name="Moneda 6 2 2 3" xfId="1231"/>
    <cellStyle name="Moneda 6 2 2 3 2" xfId="1232"/>
    <cellStyle name="Moneda 6 2 2 4" xfId="1233"/>
    <cellStyle name="Moneda 6 2 3" xfId="1234"/>
    <cellStyle name="Moneda 6 2 3 2" xfId="1235"/>
    <cellStyle name="Moneda 6 2 3 2 2" xfId="1236"/>
    <cellStyle name="Moneda 6 2 3 3" xfId="1237"/>
    <cellStyle name="Moneda 6 2 4" xfId="1238"/>
    <cellStyle name="Moneda 6 2 4 2" xfId="1239"/>
    <cellStyle name="Moneda 6 2 5" xfId="1240"/>
    <cellStyle name="Moneda 6 3" xfId="1241"/>
    <cellStyle name="Moneda 6 3 2" xfId="1242"/>
    <cellStyle name="Moneda 6 3 2 2" xfId="1243"/>
    <cellStyle name="Moneda 6 3 2 2 2" xfId="1244"/>
    <cellStyle name="Moneda 6 3 2 2 2 2" xfId="5596"/>
    <cellStyle name="Moneda 6 3 2 2 2 2 2" xfId="6553"/>
    <cellStyle name="Moneda 6 3 2 2 2 2 2 2" xfId="8468"/>
    <cellStyle name="Moneda 6 3 2 2 2 2 3" xfId="7511"/>
    <cellStyle name="Moneda 6 3 2 2 3" xfId="5595"/>
    <cellStyle name="Moneda 6 3 2 2 3 2" xfId="6552"/>
    <cellStyle name="Moneda 6 3 2 2 3 2 2" xfId="8467"/>
    <cellStyle name="Moneda 6 3 2 2 3 3" xfId="7510"/>
    <cellStyle name="Moneda 6 3 2 3" xfId="1245"/>
    <cellStyle name="Moneda 6 3 2 3 2" xfId="5597"/>
    <cellStyle name="Moneda 6 3 2 3 2 2" xfId="6554"/>
    <cellStyle name="Moneda 6 3 2 3 2 2 2" xfId="8469"/>
    <cellStyle name="Moneda 6 3 2 3 2 3" xfId="7512"/>
    <cellStyle name="Moneda 6 3 2 4" xfId="5594"/>
    <cellStyle name="Moneda 6 3 2 4 2" xfId="6551"/>
    <cellStyle name="Moneda 6 3 2 4 2 2" xfId="8466"/>
    <cellStyle name="Moneda 6 3 2 4 3" xfId="7509"/>
    <cellStyle name="Moneda 6 3 3" xfId="1246"/>
    <cellStyle name="Moneda 6 3 3 2" xfId="1247"/>
    <cellStyle name="Moneda 6 3 3 2 2" xfId="5599"/>
    <cellStyle name="Moneda 6 3 3 2 2 2" xfId="6556"/>
    <cellStyle name="Moneda 6 3 3 2 2 2 2" xfId="8471"/>
    <cellStyle name="Moneda 6 3 3 2 2 3" xfId="7514"/>
    <cellStyle name="Moneda 6 3 3 3" xfId="5598"/>
    <cellStyle name="Moneda 6 3 3 3 2" xfId="6555"/>
    <cellStyle name="Moneda 6 3 3 3 2 2" xfId="8470"/>
    <cellStyle name="Moneda 6 3 3 3 3" xfId="7513"/>
    <cellStyle name="Moneda 6 3 4" xfId="1248"/>
    <cellStyle name="Moneda 6 3 4 2" xfId="5600"/>
    <cellStyle name="Moneda 6 3 4 2 2" xfId="6557"/>
    <cellStyle name="Moneda 6 3 4 2 2 2" xfId="8472"/>
    <cellStyle name="Moneda 6 3 4 2 3" xfId="7515"/>
    <cellStyle name="Moneda 6 3 5" xfId="5593"/>
    <cellStyle name="Moneda 6 3 5 2" xfId="6550"/>
    <cellStyle name="Moneda 6 3 5 2 2" xfId="8465"/>
    <cellStyle name="Moneda 6 3 5 3" xfId="7508"/>
    <cellStyle name="Moneda 6 4" xfId="1249"/>
    <cellStyle name="Moneda 6 4 2" xfId="1250"/>
    <cellStyle name="Moneda 6 4 2 2" xfId="1251"/>
    <cellStyle name="Moneda 6 4 2 2 2" xfId="5603"/>
    <cellStyle name="Moneda 6 4 2 2 2 2" xfId="6560"/>
    <cellStyle name="Moneda 6 4 2 2 2 2 2" xfId="8475"/>
    <cellStyle name="Moneda 6 4 2 2 2 3" xfId="7518"/>
    <cellStyle name="Moneda 6 4 2 3" xfId="5602"/>
    <cellStyle name="Moneda 6 4 2 3 2" xfId="6559"/>
    <cellStyle name="Moneda 6 4 2 3 2 2" xfId="8474"/>
    <cellStyle name="Moneda 6 4 2 3 3" xfId="7517"/>
    <cellStyle name="Moneda 6 4 3" xfId="1252"/>
    <cellStyle name="Moneda 6 4 3 2" xfId="5604"/>
    <cellStyle name="Moneda 6 4 3 2 2" xfId="6561"/>
    <cellStyle name="Moneda 6 4 3 2 2 2" xfId="8476"/>
    <cellStyle name="Moneda 6 4 3 2 3" xfId="7519"/>
    <cellStyle name="Moneda 6 4 4" xfId="5601"/>
    <cellStyle name="Moneda 6 4 4 2" xfId="6558"/>
    <cellStyle name="Moneda 6 4 4 2 2" xfId="8473"/>
    <cellStyle name="Moneda 6 4 4 3" xfId="7516"/>
    <cellStyle name="Moneda 6 5" xfId="1253"/>
    <cellStyle name="Moneda 6 5 2" xfId="1254"/>
    <cellStyle name="Moneda 6 5 2 2" xfId="5606"/>
    <cellStyle name="Moneda 6 5 2 2 2" xfId="6563"/>
    <cellStyle name="Moneda 6 5 2 2 2 2" xfId="8478"/>
    <cellStyle name="Moneda 6 5 2 2 3" xfId="7521"/>
    <cellStyle name="Moneda 6 5 3" xfId="5605"/>
    <cellStyle name="Moneda 6 5 3 2" xfId="6562"/>
    <cellStyle name="Moneda 6 5 3 2 2" xfId="8477"/>
    <cellStyle name="Moneda 6 5 3 3" xfId="7520"/>
    <cellStyle name="Moneda 6 6" xfId="1255"/>
    <cellStyle name="Moneda 6 6 2" xfId="5607"/>
    <cellStyle name="Moneda 6 6 2 2" xfId="6564"/>
    <cellStyle name="Moneda 6 6 2 2 2" xfId="8479"/>
    <cellStyle name="Moneda 6 6 2 3" xfId="7522"/>
    <cellStyle name="Moneda 6 7" xfId="5592"/>
    <cellStyle name="Moneda 6 7 2" xfId="6549"/>
    <cellStyle name="Moneda 6 7 2 2" xfId="8464"/>
    <cellStyle name="Moneda 6 7 3" xfId="7507"/>
    <cellStyle name="Moneda 7" xfId="1256"/>
    <cellStyle name="Moneda 8" xfId="1257"/>
    <cellStyle name="Moneda 8 2" xfId="5608"/>
    <cellStyle name="Moneda 8 2 2" xfId="6565"/>
    <cellStyle name="Moneda 8 2 2 2" xfId="8480"/>
    <cellStyle name="Moneda 8 2 3" xfId="7523"/>
    <cellStyle name="Moneda 9" xfId="1258"/>
    <cellStyle name="Neutral 2" xfId="1259"/>
    <cellStyle name="Neutral 3" xfId="1260"/>
    <cellStyle name="Normal" xfId="0" builtinId="0"/>
    <cellStyle name="Normal 10" xfId="1261"/>
    <cellStyle name="Normal 10 2" xfId="1262"/>
    <cellStyle name="Normal 10 2 2" xfId="1263"/>
    <cellStyle name="Normal 10 2 2 2" xfId="1264"/>
    <cellStyle name="Normal 10 2 2 2 2" xfId="1265"/>
    <cellStyle name="Normal 10 2 2 2 2 2" xfId="1266"/>
    <cellStyle name="Normal 10 2 2 2 2 2 2" xfId="1267"/>
    <cellStyle name="Normal 10 2 2 2 2 3" xfId="1268"/>
    <cellStyle name="Normal 10 2 2 2 3" xfId="1269"/>
    <cellStyle name="Normal 10 2 2 2 3 2" xfId="1270"/>
    <cellStyle name="Normal 10 2 2 2 4" xfId="1271"/>
    <cellStyle name="Normal 10 2 2 3" xfId="1272"/>
    <cellStyle name="Normal 10 2 2 3 2" xfId="1273"/>
    <cellStyle name="Normal 10 2 2 3 2 2" xfId="1274"/>
    <cellStyle name="Normal 10 2 2 3 3" xfId="1275"/>
    <cellStyle name="Normal 10 2 2 4" xfId="1276"/>
    <cellStyle name="Normal 10 2 2 4 2" xfId="1277"/>
    <cellStyle name="Normal 10 2 2 5" xfId="1278"/>
    <cellStyle name="Normal 10 2 3" xfId="1279"/>
    <cellStyle name="Normal 10 2 3 2" xfId="1280"/>
    <cellStyle name="Normal 10 2 3 2 2" xfId="1281"/>
    <cellStyle name="Normal 10 2 3 2 2 2" xfId="1282"/>
    <cellStyle name="Normal 10 2 3 2 3" xfId="1283"/>
    <cellStyle name="Normal 10 2 3 3" xfId="1284"/>
    <cellStyle name="Normal 10 2 3 3 2" xfId="1285"/>
    <cellStyle name="Normal 10 2 3 4" xfId="1286"/>
    <cellStyle name="Normal 10 2 4" xfId="1287"/>
    <cellStyle name="Normal 10 2 4 2" xfId="1288"/>
    <cellStyle name="Normal 10 2 4 2 2" xfId="1289"/>
    <cellStyle name="Normal 10 2 4 3" xfId="1290"/>
    <cellStyle name="Normal 10 2 5" xfId="1291"/>
    <cellStyle name="Normal 10 2 5 2" xfId="1292"/>
    <cellStyle name="Normal 10 2 6" xfId="1293"/>
    <cellStyle name="Normal 10 3" xfId="1294"/>
    <cellStyle name="Normal 10 3 2" xfId="1295"/>
    <cellStyle name="Normal 10 3 2 2" xfId="1296"/>
    <cellStyle name="Normal 10 3 2 2 2" xfId="1297"/>
    <cellStyle name="Normal 10 3 2 2 2 2" xfId="1298"/>
    <cellStyle name="Normal 10 3 2 2 3" xfId="1299"/>
    <cellStyle name="Normal 10 3 2 3" xfId="1300"/>
    <cellStyle name="Normal 10 3 2 3 2" xfId="1301"/>
    <cellStyle name="Normal 10 3 2 4" xfId="1302"/>
    <cellStyle name="Normal 10 3 3" xfId="1303"/>
    <cellStyle name="Normal 10 3 3 2" xfId="1304"/>
    <cellStyle name="Normal 10 3 3 2 2" xfId="1305"/>
    <cellStyle name="Normal 10 3 3 3" xfId="1306"/>
    <cellStyle name="Normal 10 3 4" xfId="1307"/>
    <cellStyle name="Normal 10 3 4 2" xfId="1308"/>
    <cellStyle name="Normal 10 3 5" xfId="1309"/>
    <cellStyle name="Normal 10 4" xfId="1310"/>
    <cellStyle name="Normal 10 4 2" xfId="1311"/>
    <cellStyle name="Normal 10 4 2 2" xfId="1312"/>
    <cellStyle name="Normal 10 4 2 2 2" xfId="1313"/>
    <cellStyle name="Normal 10 4 2 3" xfId="1314"/>
    <cellStyle name="Normal 10 4 3" xfId="1315"/>
    <cellStyle name="Normal 10 4 3 2" xfId="1316"/>
    <cellStyle name="Normal 10 4 4" xfId="1317"/>
    <cellStyle name="Normal 10 5" xfId="1318"/>
    <cellStyle name="Normal 10 5 2" xfId="1319"/>
    <cellStyle name="Normal 10 5 2 2" xfId="1320"/>
    <cellStyle name="Normal 10 5 3" xfId="1321"/>
    <cellStyle name="Normal 10 6" xfId="1322"/>
    <cellStyle name="Normal 10 6 2" xfId="1323"/>
    <cellStyle name="Normal 10 7" xfId="1324"/>
    <cellStyle name="Normal 11" xfId="1325"/>
    <cellStyle name="Normal 11 2" xfId="1326"/>
    <cellStyle name="Normal 11 2 2" xfId="1327"/>
    <cellStyle name="Normal 11 2 2 2" xfId="1328"/>
    <cellStyle name="Normal 11 2 2 2 2" xfId="1329"/>
    <cellStyle name="Normal 11 2 2 2 2 2" xfId="1330"/>
    <cellStyle name="Normal 11 2 2 2 2 2 2" xfId="1331"/>
    <cellStyle name="Normal 11 2 2 2 2 3" xfId="1332"/>
    <cellStyle name="Normal 11 2 2 2 3" xfId="1333"/>
    <cellStyle name="Normal 11 2 2 2 3 2" xfId="1334"/>
    <cellStyle name="Normal 11 2 2 2 4" xfId="1335"/>
    <cellStyle name="Normal 11 2 2 3" xfId="1336"/>
    <cellStyle name="Normal 11 2 2 3 2" xfId="1337"/>
    <cellStyle name="Normal 11 2 2 3 2 2" xfId="1338"/>
    <cellStyle name="Normal 11 2 2 3 3" xfId="1339"/>
    <cellStyle name="Normal 11 2 2 4" xfId="1340"/>
    <cellStyle name="Normal 11 2 2 4 2" xfId="1341"/>
    <cellStyle name="Normal 11 2 2 5" xfId="1342"/>
    <cellStyle name="Normal 11 2 3" xfId="1343"/>
    <cellStyle name="Normal 11 2 3 2" xfId="1344"/>
    <cellStyle name="Normal 11 2 3 2 2" xfId="1345"/>
    <cellStyle name="Normal 11 2 3 2 2 2" xfId="1346"/>
    <cellStyle name="Normal 11 2 3 2 3" xfId="1347"/>
    <cellStyle name="Normal 11 2 3 3" xfId="1348"/>
    <cellStyle name="Normal 11 2 3 3 2" xfId="1349"/>
    <cellStyle name="Normal 11 2 3 4" xfId="1350"/>
    <cellStyle name="Normal 11 2 4" xfId="1351"/>
    <cellStyle name="Normal 11 2 4 2" xfId="1352"/>
    <cellStyle name="Normal 11 2 4 2 2" xfId="1353"/>
    <cellStyle name="Normal 11 2 4 3" xfId="1354"/>
    <cellStyle name="Normal 11 2 5" xfId="1355"/>
    <cellStyle name="Normal 11 2 5 2" xfId="1356"/>
    <cellStyle name="Normal 11 2 6" xfId="1357"/>
    <cellStyle name="Normal 11 3" xfId="1358"/>
    <cellStyle name="Normal 11 3 2" xfId="1359"/>
    <cellStyle name="Normal 11 3 2 2" xfId="1360"/>
    <cellStyle name="Normal 11 3 2 2 2" xfId="1361"/>
    <cellStyle name="Normal 11 3 2 2 2 2" xfId="1362"/>
    <cellStyle name="Normal 11 3 2 2 3" xfId="1363"/>
    <cellStyle name="Normal 11 3 2 3" xfId="1364"/>
    <cellStyle name="Normal 11 3 2 3 2" xfId="1365"/>
    <cellStyle name="Normal 11 3 2 4" xfId="1366"/>
    <cellStyle name="Normal 11 3 3" xfId="1367"/>
    <cellStyle name="Normal 11 3 3 2" xfId="1368"/>
    <cellStyle name="Normal 11 3 3 2 2" xfId="1369"/>
    <cellStyle name="Normal 11 3 3 3" xfId="1370"/>
    <cellStyle name="Normal 11 3 4" xfId="1371"/>
    <cellStyle name="Normal 11 3 4 2" xfId="1372"/>
    <cellStyle name="Normal 11 3 5" xfId="1373"/>
    <cellStyle name="Normal 11 4" xfId="1374"/>
    <cellStyle name="Normal 11 4 2" xfId="1375"/>
    <cellStyle name="Normal 11 4 2 2" xfId="1376"/>
    <cellStyle name="Normal 11 4 2 2 2" xfId="1377"/>
    <cellStyle name="Normal 11 4 2 3" xfId="1378"/>
    <cellStyle name="Normal 11 4 3" xfId="1379"/>
    <cellStyle name="Normal 11 4 3 2" xfId="1380"/>
    <cellStyle name="Normal 11 4 4" xfId="1381"/>
    <cellStyle name="Normal 11 5" xfId="1382"/>
    <cellStyle name="Normal 11 5 2" xfId="1383"/>
    <cellStyle name="Normal 11 5 2 2" xfId="1384"/>
    <cellStyle name="Normal 11 5 3" xfId="1385"/>
    <cellStyle name="Normal 11 6" xfId="1386"/>
    <cellStyle name="Normal 11 6 2" xfId="1387"/>
    <cellStyle name="Normal 11 7" xfId="1388"/>
    <cellStyle name="Normal 12" xfId="1389"/>
    <cellStyle name="Normal 12 2" xfId="1390"/>
    <cellStyle name="Normal 12 2 2" xfId="1391"/>
    <cellStyle name="Normal 12 2 2 2" xfId="1392"/>
    <cellStyle name="Normal 12 2 2 2 2" xfId="1393"/>
    <cellStyle name="Normal 12 2 2 2 2 2" xfId="1394"/>
    <cellStyle name="Normal 12 2 2 2 3" xfId="1395"/>
    <cellStyle name="Normal 12 2 2 3" xfId="1396"/>
    <cellStyle name="Normal 12 2 2 3 2" xfId="1397"/>
    <cellStyle name="Normal 12 2 2 4" xfId="1398"/>
    <cellStyle name="Normal 12 2 3" xfId="1399"/>
    <cellStyle name="Normal 12 2 3 2" xfId="1400"/>
    <cellStyle name="Normal 12 2 3 2 2" xfId="1401"/>
    <cellStyle name="Normal 12 2 3 3" xfId="1402"/>
    <cellStyle name="Normal 12 2 4" xfId="1403"/>
    <cellStyle name="Normal 12 2 4 2" xfId="1404"/>
    <cellStyle name="Normal 12 2 5" xfId="1405"/>
    <cellStyle name="Normal 12 3" xfId="1406"/>
    <cellStyle name="Normal 12 3 2" xfId="1407"/>
    <cellStyle name="Normal 12 3 2 2" xfId="1408"/>
    <cellStyle name="Normal 12 3 2 2 2" xfId="1409"/>
    <cellStyle name="Normal 12 3 2 3" xfId="1410"/>
    <cellStyle name="Normal 12 3 3" xfId="1411"/>
    <cellStyle name="Normal 12 3 3 2" xfId="1412"/>
    <cellStyle name="Normal 12 3 4" xfId="1413"/>
    <cellStyle name="Normal 12 4" xfId="1414"/>
    <cellStyle name="Normal 12 4 2" xfId="1415"/>
    <cellStyle name="Normal 12 4 2 2" xfId="1416"/>
    <cellStyle name="Normal 12 4 3" xfId="1417"/>
    <cellStyle name="Normal 12 5" xfId="1418"/>
    <cellStyle name="Normal 12 5 2" xfId="1419"/>
    <cellStyle name="Normal 12 6" xfId="1420"/>
    <cellStyle name="Normal 13" xfId="1421"/>
    <cellStyle name="Normal 13 2" xfId="1422"/>
    <cellStyle name="Normal 13 2 2" xfId="1423"/>
    <cellStyle name="Normal 13 2 2 2" xfId="1424"/>
    <cellStyle name="Normal 13 2 2 2 2" xfId="1425"/>
    <cellStyle name="Normal 13 2 2 2 2 2" xfId="1426"/>
    <cellStyle name="Normal 13 2 2 2 3" xfId="1427"/>
    <cellStyle name="Normal 13 2 2 3" xfId="1428"/>
    <cellStyle name="Normal 13 2 2 3 2" xfId="1429"/>
    <cellStyle name="Normal 13 2 2 4" xfId="1430"/>
    <cellStyle name="Normal 13 2 3" xfId="1431"/>
    <cellStyle name="Normal 13 2 3 2" xfId="1432"/>
    <cellStyle name="Normal 13 2 3 2 2" xfId="1433"/>
    <cellStyle name="Normal 13 2 3 3" xfId="1434"/>
    <cellStyle name="Normal 13 2 4" xfId="1435"/>
    <cellStyle name="Normal 13 2 4 2" xfId="1436"/>
    <cellStyle name="Normal 13 2 5" xfId="1437"/>
    <cellStyle name="Normal 13 3" xfId="1438"/>
    <cellStyle name="Normal 13 3 2" xfId="1439"/>
    <cellStyle name="Normal 13 3 2 2" xfId="1440"/>
    <cellStyle name="Normal 13 3 2 2 2" xfId="1441"/>
    <cellStyle name="Normal 13 3 2 3" xfId="1442"/>
    <cellStyle name="Normal 13 3 3" xfId="1443"/>
    <cellStyle name="Normal 13 3 3 2" xfId="1444"/>
    <cellStyle name="Normal 13 3 4" xfId="1445"/>
    <cellStyle name="Normal 13 4" xfId="1446"/>
    <cellStyle name="Normal 13 4 2" xfId="1447"/>
    <cellStyle name="Normal 13 4 2 2" xfId="1448"/>
    <cellStyle name="Normal 13 4 3" xfId="1449"/>
    <cellStyle name="Normal 13 5" xfId="1450"/>
    <cellStyle name="Normal 13 5 2" xfId="1451"/>
    <cellStyle name="Normal 13 6" xfId="1452"/>
    <cellStyle name="Normal 14" xfId="1453"/>
    <cellStyle name="Normal 15" xfId="1454"/>
    <cellStyle name="Normal 16" xfId="1455"/>
    <cellStyle name="Normal 16 2" xfId="1456"/>
    <cellStyle name="Normal 17" xfId="1457"/>
    <cellStyle name="Normal 18" xfId="1458"/>
    <cellStyle name="Normal 19" xfId="1459"/>
    <cellStyle name="Normal 19 2" xfId="1460"/>
    <cellStyle name="Normal 2" xfId="1461"/>
    <cellStyle name="Normal 2 2" xfId="1462"/>
    <cellStyle name="Normal 2 3" xfId="1463"/>
    <cellStyle name="Normal 2 4" xfId="1464"/>
    <cellStyle name="Normal 2 5" xfId="1465"/>
    <cellStyle name="Normal 2 6" xfId="1466"/>
    <cellStyle name="Normal 2_Portafolio" xfId="1467"/>
    <cellStyle name="Normal 20" xfId="1468"/>
    <cellStyle name="Normal 21" xfId="1469"/>
    <cellStyle name="Normal 22" xfId="1470"/>
    <cellStyle name="Normal 23" xfId="1471"/>
    <cellStyle name="Normal 24" xfId="1472"/>
    <cellStyle name="Normal 25" xfId="1473"/>
    <cellStyle name="Normal 26" xfId="1474"/>
    <cellStyle name="Normal 27" xfId="1475"/>
    <cellStyle name="Normal 28" xfId="1476"/>
    <cellStyle name="Normal 29" xfId="1477"/>
    <cellStyle name="Normal 3" xfId="1478"/>
    <cellStyle name="Normal 3 10" xfId="1479"/>
    <cellStyle name="Normal 3 10 2" xfId="1480"/>
    <cellStyle name="Normal 3 11" xfId="1481"/>
    <cellStyle name="Normal 3 2" xfId="1482"/>
    <cellStyle name="Normal 3 2 10" xfId="1483"/>
    <cellStyle name="Normal 3 2 2" xfId="1484"/>
    <cellStyle name="Normal 3 2 2 2" xfId="1485"/>
    <cellStyle name="Normal 3 2 2 2 2" xfId="1486"/>
    <cellStyle name="Normal 3 2 2 2 2 2" xfId="1487"/>
    <cellStyle name="Normal 3 2 2 2 2 2 2" xfId="1488"/>
    <cellStyle name="Normal 3 2 2 2 2 2 2 2" xfId="1489"/>
    <cellStyle name="Normal 3 2 2 2 2 2 2 2 2" xfId="1490"/>
    <cellStyle name="Normal 3 2 2 2 2 2 2 2 2 2" xfId="1491"/>
    <cellStyle name="Normal 3 2 2 2 2 2 2 2 3" xfId="1492"/>
    <cellStyle name="Normal 3 2 2 2 2 2 2 3" xfId="1493"/>
    <cellStyle name="Normal 3 2 2 2 2 2 2 3 2" xfId="1494"/>
    <cellStyle name="Normal 3 2 2 2 2 2 2 4" xfId="1495"/>
    <cellStyle name="Normal 3 2 2 2 2 2 3" xfId="1496"/>
    <cellStyle name="Normal 3 2 2 2 2 2 3 2" xfId="1497"/>
    <cellStyle name="Normal 3 2 2 2 2 2 3 2 2" xfId="1498"/>
    <cellStyle name="Normal 3 2 2 2 2 2 3 3" xfId="1499"/>
    <cellStyle name="Normal 3 2 2 2 2 2 4" xfId="1500"/>
    <cellStyle name="Normal 3 2 2 2 2 2 4 2" xfId="1501"/>
    <cellStyle name="Normal 3 2 2 2 2 2 5" xfId="1502"/>
    <cellStyle name="Normal 3 2 2 2 2 3" xfId="1503"/>
    <cellStyle name="Normal 3 2 2 2 2 3 2" xfId="1504"/>
    <cellStyle name="Normal 3 2 2 2 2 3 2 2" xfId="1505"/>
    <cellStyle name="Normal 3 2 2 2 2 3 2 2 2" xfId="1506"/>
    <cellStyle name="Normal 3 2 2 2 2 3 2 3" xfId="1507"/>
    <cellStyle name="Normal 3 2 2 2 2 3 3" xfId="1508"/>
    <cellStyle name="Normal 3 2 2 2 2 3 3 2" xfId="1509"/>
    <cellStyle name="Normal 3 2 2 2 2 3 4" xfId="1510"/>
    <cellStyle name="Normal 3 2 2 2 2 4" xfId="1511"/>
    <cellStyle name="Normal 3 2 2 2 2 4 2" xfId="1512"/>
    <cellStyle name="Normal 3 2 2 2 2 4 2 2" xfId="1513"/>
    <cellStyle name="Normal 3 2 2 2 2 4 3" xfId="1514"/>
    <cellStyle name="Normal 3 2 2 2 2 5" xfId="1515"/>
    <cellStyle name="Normal 3 2 2 2 2 5 2" xfId="1516"/>
    <cellStyle name="Normal 3 2 2 2 2 6" xfId="1517"/>
    <cellStyle name="Normal 3 2 2 2 3" xfId="1518"/>
    <cellStyle name="Normal 3 2 2 2 3 2" xfId="1519"/>
    <cellStyle name="Normal 3 2 2 2 3 2 2" xfId="1520"/>
    <cellStyle name="Normal 3 2 2 2 3 2 2 2" xfId="1521"/>
    <cellStyle name="Normal 3 2 2 2 3 2 2 2 2" xfId="1522"/>
    <cellStyle name="Normal 3 2 2 2 3 2 2 3" xfId="1523"/>
    <cellStyle name="Normal 3 2 2 2 3 2 3" xfId="1524"/>
    <cellStyle name="Normal 3 2 2 2 3 2 3 2" xfId="1525"/>
    <cellStyle name="Normal 3 2 2 2 3 2 4" xfId="1526"/>
    <cellStyle name="Normal 3 2 2 2 3 3" xfId="1527"/>
    <cellStyle name="Normal 3 2 2 2 3 3 2" xfId="1528"/>
    <cellStyle name="Normal 3 2 2 2 3 3 2 2" xfId="1529"/>
    <cellStyle name="Normal 3 2 2 2 3 3 3" xfId="1530"/>
    <cellStyle name="Normal 3 2 2 2 3 4" xfId="1531"/>
    <cellStyle name="Normal 3 2 2 2 3 4 2" xfId="1532"/>
    <cellStyle name="Normal 3 2 2 2 3 5" xfId="1533"/>
    <cellStyle name="Normal 3 2 2 2 4" xfId="1534"/>
    <cellStyle name="Normal 3 2 2 2 4 2" xfId="1535"/>
    <cellStyle name="Normal 3 2 2 2 4 2 2" xfId="1536"/>
    <cellStyle name="Normal 3 2 2 2 4 2 2 2" xfId="1537"/>
    <cellStyle name="Normal 3 2 2 2 4 2 3" xfId="1538"/>
    <cellStyle name="Normal 3 2 2 2 4 3" xfId="1539"/>
    <cellStyle name="Normal 3 2 2 2 4 3 2" xfId="1540"/>
    <cellStyle name="Normal 3 2 2 2 4 4" xfId="1541"/>
    <cellStyle name="Normal 3 2 2 2 5" xfId="1542"/>
    <cellStyle name="Normal 3 2 2 2 5 2" xfId="1543"/>
    <cellStyle name="Normal 3 2 2 2 5 2 2" xfId="1544"/>
    <cellStyle name="Normal 3 2 2 2 5 3" xfId="1545"/>
    <cellStyle name="Normal 3 2 2 2 6" xfId="1546"/>
    <cellStyle name="Normal 3 2 2 2 6 2" xfId="1547"/>
    <cellStyle name="Normal 3 2 2 2 7" xfId="1548"/>
    <cellStyle name="Normal 3 2 2 3" xfId="1549"/>
    <cellStyle name="Normal 3 2 2 3 2" xfId="1550"/>
    <cellStyle name="Normal 3 2 2 3 2 2" xfId="1551"/>
    <cellStyle name="Normal 3 2 2 3 2 2 2" xfId="1552"/>
    <cellStyle name="Normal 3 2 2 3 2 2 2 2" xfId="1553"/>
    <cellStyle name="Normal 3 2 2 3 2 2 2 2 2" xfId="1554"/>
    <cellStyle name="Normal 3 2 2 3 2 2 2 3" xfId="1555"/>
    <cellStyle name="Normal 3 2 2 3 2 2 3" xfId="1556"/>
    <cellStyle name="Normal 3 2 2 3 2 2 3 2" xfId="1557"/>
    <cellStyle name="Normal 3 2 2 3 2 2 4" xfId="1558"/>
    <cellStyle name="Normal 3 2 2 3 2 3" xfId="1559"/>
    <cellStyle name="Normal 3 2 2 3 2 3 2" xfId="1560"/>
    <cellStyle name="Normal 3 2 2 3 2 3 2 2" xfId="1561"/>
    <cellStyle name="Normal 3 2 2 3 2 3 3" xfId="1562"/>
    <cellStyle name="Normal 3 2 2 3 2 4" xfId="1563"/>
    <cellStyle name="Normal 3 2 2 3 2 4 2" xfId="1564"/>
    <cellStyle name="Normal 3 2 2 3 2 5" xfId="1565"/>
    <cellStyle name="Normal 3 2 2 3 3" xfId="1566"/>
    <cellStyle name="Normal 3 2 2 3 3 2" xfId="1567"/>
    <cellStyle name="Normal 3 2 2 3 3 2 2" xfId="1568"/>
    <cellStyle name="Normal 3 2 2 3 3 2 2 2" xfId="1569"/>
    <cellStyle name="Normal 3 2 2 3 3 2 3" xfId="1570"/>
    <cellStyle name="Normal 3 2 2 3 3 3" xfId="1571"/>
    <cellStyle name="Normal 3 2 2 3 3 3 2" xfId="1572"/>
    <cellStyle name="Normal 3 2 2 3 3 4" xfId="1573"/>
    <cellStyle name="Normal 3 2 2 3 4" xfId="1574"/>
    <cellStyle name="Normal 3 2 2 3 4 2" xfId="1575"/>
    <cellStyle name="Normal 3 2 2 3 4 2 2" xfId="1576"/>
    <cellStyle name="Normal 3 2 2 3 4 3" xfId="1577"/>
    <cellStyle name="Normal 3 2 2 3 5" xfId="1578"/>
    <cellStyle name="Normal 3 2 2 3 5 2" xfId="1579"/>
    <cellStyle name="Normal 3 2 2 3 6" xfId="1580"/>
    <cellStyle name="Normal 3 2 2 4" xfId="1581"/>
    <cellStyle name="Normal 3 2 2 4 2" xfId="1582"/>
    <cellStyle name="Normal 3 2 2 4 2 2" xfId="1583"/>
    <cellStyle name="Normal 3 2 2 4 2 2 2" xfId="1584"/>
    <cellStyle name="Normal 3 2 2 4 2 2 2 2" xfId="1585"/>
    <cellStyle name="Normal 3 2 2 4 2 2 3" xfId="1586"/>
    <cellStyle name="Normal 3 2 2 4 2 3" xfId="1587"/>
    <cellStyle name="Normal 3 2 2 4 2 3 2" xfId="1588"/>
    <cellStyle name="Normal 3 2 2 4 2 4" xfId="1589"/>
    <cellStyle name="Normal 3 2 2 4 3" xfId="1590"/>
    <cellStyle name="Normal 3 2 2 4 3 2" xfId="1591"/>
    <cellStyle name="Normal 3 2 2 4 3 2 2" xfId="1592"/>
    <cellStyle name="Normal 3 2 2 4 3 3" xfId="1593"/>
    <cellStyle name="Normal 3 2 2 4 4" xfId="1594"/>
    <cellStyle name="Normal 3 2 2 4 4 2" xfId="1595"/>
    <cellStyle name="Normal 3 2 2 4 5" xfId="1596"/>
    <cellStyle name="Normal 3 2 2 5" xfId="1597"/>
    <cellStyle name="Normal 3 2 2 5 2" xfId="1598"/>
    <cellStyle name="Normal 3 2 2 5 2 2" xfId="1599"/>
    <cellStyle name="Normal 3 2 2 5 2 2 2" xfId="1600"/>
    <cellStyle name="Normal 3 2 2 5 2 3" xfId="1601"/>
    <cellStyle name="Normal 3 2 2 5 3" xfId="1602"/>
    <cellStyle name="Normal 3 2 2 5 3 2" xfId="1603"/>
    <cellStyle name="Normal 3 2 2 5 4" xfId="1604"/>
    <cellStyle name="Normal 3 2 2 6" xfId="1605"/>
    <cellStyle name="Normal 3 2 2 6 2" xfId="1606"/>
    <cellStyle name="Normal 3 2 2 6 2 2" xfId="1607"/>
    <cellStyle name="Normal 3 2 2 6 3" xfId="1608"/>
    <cellStyle name="Normal 3 2 2 7" xfId="1609"/>
    <cellStyle name="Normal 3 2 2 7 2" xfId="1610"/>
    <cellStyle name="Normal 3 2 2 8" xfId="1611"/>
    <cellStyle name="Normal 3 2 3" xfId="1612"/>
    <cellStyle name="Normal 3 2 3 2" xfId="1613"/>
    <cellStyle name="Normal 3 2 3 2 2" xfId="1614"/>
    <cellStyle name="Normal 3 2 3 2 2 2" xfId="1615"/>
    <cellStyle name="Normal 3 2 3 2 2 2 2" xfId="1616"/>
    <cellStyle name="Normal 3 2 3 2 2 2 2 2" xfId="1617"/>
    <cellStyle name="Normal 3 2 3 2 2 2 2 2 2" xfId="1618"/>
    <cellStyle name="Normal 3 2 3 2 2 2 2 3" xfId="1619"/>
    <cellStyle name="Normal 3 2 3 2 2 2 3" xfId="1620"/>
    <cellStyle name="Normal 3 2 3 2 2 2 3 2" xfId="1621"/>
    <cellStyle name="Normal 3 2 3 2 2 2 4" xfId="1622"/>
    <cellStyle name="Normal 3 2 3 2 2 3" xfId="1623"/>
    <cellStyle name="Normal 3 2 3 2 2 3 2" xfId="1624"/>
    <cellStyle name="Normal 3 2 3 2 2 3 2 2" xfId="1625"/>
    <cellStyle name="Normal 3 2 3 2 2 3 3" xfId="1626"/>
    <cellStyle name="Normal 3 2 3 2 2 4" xfId="1627"/>
    <cellStyle name="Normal 3 2 3 2 2 4 2" xfId="1628"/>
    <cellStyle name="Normal 3 2 3 2 2 5" xfId="1629"/>
    <cellStyle name="Normal 3 2 3 2 3" xfId="1630"/>
    <cellStyle name="Normal 3 2 3 2 3 2" xfId="1631"/>
    <cellStyle name="Normal 3 2 3 2 3 2 2" xfId="1632"/>
    <cellStyle name="Normal 3 2 3 2 3 2 2 2" xfId="1633"/>
    <cellStyle name="Normal 3 2 3 2 3 2 3" xfId="1634"/>
    <cellStyle name="Normal 3 2 3 2 3 3" xfId="1635"/>
    <cellStyle name="Normal 3 2 3 2 3 3 2" xfId="1636"/>
    <cellStyle name="Normal 3 2 3 2 3 4" xfId="1637"/>
    <cellStyle name="Normal 3 2 3 2 4" xfId="1638"/>
    <cellStyle name="Normal 3 2 3 2 4 2" xfId="1639"/>
    <cellStyle name="Normal 3 2 3 2 4 2 2" xfId="1640"/>
    <cellStyle name="Normal 3 2 3 2 4 3" xfId="1641"/>
    <cellStyle name="Normal 3 2 3 2 5" xfId="1642"/>
    <cellStyle name="Normal 3 2 3 2 5 2" xfId="1643"/>
    <cellStyle name="Normal 3 2 3 2 6" xfId="1644"/>
    <cellStyle name="Normal 3 2 3 3" xfId="1645"/>
    <cellStyle name="Normal 3 2 3 3 2" xfId="1646"/>
    <cellStyle name="Normal 3 2 3 3 2 2" xfId="1647"/>
    <cellStyle name="Normal 3 2 3 3 2 2 2" xfId="1648"/>
    <cellStyle name="Normal 3 2 3 3 2 2 2 2" xfId="1649"/>
    <cellStyle name="Normal 3 2 3 3 2 2 3" xfId="1650"/>
    <cellStyle name="Normal 3 2 3 3 2 3" xfId="1651"/>
    <cellStyle name="Normal 3 2 3 3 2 3 2" xfId="1652"/>
    <cellStyle name="Normal 3 2 3 3 2 4" xfId="1653"/>
    <cellStyle name="Normal 3 2 3 3 3" xfId="1654"/>
    <cellStyle name="Normal 3 2 3 3 3 2" xfId="1655"/>
    <cellStyle name="Normal 3 2 3 3 3 2 2" xfId="1656"/>
    <cellStyle name="Normal 3 2 3 3 3 3" xfId="1657"/>
    <cellStyle name="Normal 3 2 3 3 4" xfId="1658"/>
    <cellStyle name="Normal 3 2 3 3 4 2" xfId="1659"/>
    <cellStyle name="Normal 3 2 3 3 5" xfId="1660"/>
    <cellStyle name="Normal 3 2 3 4" xfId="1661"/>
    <cellStyle name="Normal 3 2 3 4 2" xfId="1662"/>
    <cellStyle name="Normal 3 2 3 4 2 2" xfId="1663"/>
    <cellStyle name="Normal 3 2 3 4 2 2 2" xfId="1664"/>
    <cellStyle name="Normal 3 2 3 4 2 3" xfId="1665"/>
    <cellStyle name="Normal 3 2 3 4 3" xfId="1666"/>
    <cellStyle name="Normal 3 2 3 4 3 2" xfId="1667"/>
    <cellStyle name="Normal 3 2 3 4 4" xfId="1668"/>
    <cellStyle name="Normal 3 2 3 5" xfId="1669"/>
    <cellStyle name="Normal 3 2 3 5 2" xfId="1670"/>
    <cellStyle name="Normal 3 2 3 5 2 2" xfId="1671"/>
    <cellStyle name="Normal 3 2 3 5 3" xfId="1672"/>
    <cellStyle name="Normal 3 2 3 6" xfId="1673"/>
    <cellStyle name="Normal 3 2 3 6 2" xfId="1674"/>
    <cellStyle name="Normal 3 2 3 7" xfId="1675"/>
    <cellStyle name="Normal 3 2 4" xfId="1676"/>
    <cellStyle name="Normal 3 2 4 2" xfId="1677"/>
    <cellStyle name="Normal 3 2 4 2 2" xfId="1678"/>
    <cellStyle name="Normal 3 2 4 2 2 2" xfId="1679"/>
    <cellStyle name="Normal 3 2 4 2 2 2 2" xfId="1680"/>
    <cellStyle name="Normal 3 2 4 2 2 2 2 2" xfId="1681"/>
    <cellStyle name="Normal 3 2 4 2 2 2 3" xfId="1682"/>
    <cellStyle name="Normal 3 2 4 2 2 3" xfId="1683"/>
    <cellStyle name="Normal 3 2 4 2 2 3 2" xfId="1684"/>
    <cellStyle name="Normal 3 2 4 2 2 4" xfId="1685"/>
    <cellStyle name="Normal 3 2 4 2 3" xfId="1686"/>
    <cellStyle name="Normal 3 2 4 2 3 2" xfId="1687"/>
    <cellStyle name="Normal 3 2 4 2 3 2 2" xfId="1688"/>
    <cellStyle name="Normal 3 2 4 2 3 3" xfId="1689"/>
    <cellStyle name="Normal 3 2 4 2 4" xfId="1690"/>
    <cellStyle name="Normal 3 2 4 2 4 2" xfId="1691"/>
    <cellStyle name="Normal 3 2 4 2 5" xfId="1692"/>
    <cellStyle name="Normal 3 2 4 3" xfId="1693"/>
    <cellStyle name="Normal 3 2 4 3 2" xfId="1694"/>
    <cellStyle name="Normal 3 2 4 3 2 2" xfId="1695"/>
    <cellStyle name="Normal 3 2 4 3 2 2 2" xfId="1696"/>
    <cellStyle name="Normal 3 2 4 3 2 3" xfId="1697"/>
    <cellStyle name="Normal 3 2 4 3 3" xfId="1698"/>
    <cellStyle name="Normal 3 2 4 3 3 2" xfId="1699"/>
    <cellStyle name="Normal 3 2 4 3 4" xfId="1700"/>
    <cellStyle name="Normal 3 2 4 4" xfId="1701"/>
    <cellStyle name="Normal 3 2 4 4 2" xfId="1702"/>
    <cellStyle name="Normal 3 2 4 4 2 2" xfId="1703"/>
    <cellStyle name="Normal 3 2 4 4 3" xfId="1704"/>
    <cellStyle name="Normal 3 2 4 5" xfId="1705"/>
    <cellStyle name="Normal 3 2 4 5 2" xfId="1706"/>
    <cellStyle name="Normal 3 2 4 6" xfId="1707"/>
    <cellStyle name="Normal 3 2 5" xfId="1708"/>
    <cellStyle name="Normal 3 2 5 2" xfId="1709"/>
    <cellStyle name="Normal 3 2 5 2 2" xfId="1710"/>
    <cellStyle name="Normal 3 2 5 2 2 2" xfId="1711"/>
    <cellStyle name="Normal 3 2 5 2 2 2 2" xfId="1712"/>
    <cellStyle name="Normal 3 2 5 2 2 3" xfId="1713"/>
    <cellStyle name="Normal 3 2 5 2 3" xfId="1714"/>
    <cellStyle name="Normal 3 2 5 2 3 2" xfId="1715"/>
    <cellStyle name="Normal 3 2 5 2 4" xfId="1716"/>
    <cellStyle name="Normal 3 2 5 3" xfId="1717"/>
    <cellStyle name="Normal 3 2 5 3 2" xfId="1718"/>
    <cellStyle name="Normal 3 2 5 3 2 2" xfId="1719"/>
    <cellStyle name="Normal 3 2 5 3 3" xfId="1720"/>
    <cellStyle name="Normal 3 2 5 4" xfId="1721"/>
    <cellStyle name="Normal 3 2 5 4 2" xfId="1722"/>
    <cellStyle name="Normal 3 2 5 5" xfId="1723"/>
    <cellStyle name="Normal 3 2 6" xfId="1724"/>
    <cellStyle name="Normal 3 2 6 2" xfId="1725"/>
    <cellStyle name="Normal 3 2 6 2 2" xfId="1726"/>
    <cellStyle name="Normal 3 2 6 2 2 2" xfId="1727"/>
    <cellStyle name="Normal 3 2 6 2 3" xfId="1728"/>
    <cellStyle name="Normal 3 2 6 3" xfId="1729"/>
    <cellStyle name="Normal 3 2 6 3 2" xfId="1730"/>
    <cellStyle name="Normal 3 2 6 4" xfId="1731"/>
    <cellStyle name="Normal 3 2 7" xfId="1732"/>
    <cellStyle name="Normal 3 2 7 2" xfId="1733"/>
    <cellStyle name="Normal 3 2 7 2 2" xfId="1734"/>
    <cellStyle name="Normal 3 2 7 3" xfId="1735"/>
    <cellStyle name="Normal 3 2 8" xfId="1736"/>
    <cellStyle name="Normal 3 2 8 2" xfId="1737"/>
    <cellStyle name="Normal 3 2 9" xfId="1738"/>
    <cellStyle name="Normal 3 3" xfId="1739"/>
    <cellStyle name="Normal 3 3 2" xfId="1740"/>
    <cellStyle name="Normal 3 3 2 2" xfId="1741"/>
    <cellStyle name="Normal 3 3 2 2 2" xfId="1742"/>
    <cellStyle name="Normal 3 3 2 2 2 2" xfId="1743"/>
    <cellStyle name="Normal 3 3 2 2 2 2 2" xfId="1744"/>
    <cellStyle name="Normal 3 3 2 2 2 2 2 2" xfId="1745"/>
    <cellStyle name="Normal 3 3 2 2 2 2 2 2 2" xfId="1746"/>
    <cellStyle name="Normal 3 3 2 2 2 2 2 3" xfId="1747"/>
    <cellStyle name="Normal 3 3 2 2 2 2 3" xfId="1748"/>
    <cellStyle name="Normal 3 3 2 2 2 2 3 2" xfId="1749"/>
    <cellStyle name="Normal 3 3 2 2 2 2 4" xfId="1750"/>
    <cellStyle name="Normal 3 3 2 2 2 3" xfId="1751"/>
    <cellStyle name="Normal 3 3 2 2 2 3 2" xfId="1752"/>
    <cellStyle name="Normal 3 3 2 2 2 3 2 2" xfId="1753"/>
    <cellStyle name="Normal 3 3 2 2 2 3 3" xfId="1754"/>
    <cellStyle name="Normal 3 3 2 2 2 4" xfId="1755"/>
    <cellStyle name="Normal 3 3 2 2 2 4 2" xfId="1756"/>
    <cellStyle name="Normal 3 3 2 2 2 5" xfId="1757"/>
    <cellStyle name="Normal 3 3 2 2 3" xfId="1758"/>
    <cellStyle name="Normal 3 3 2 2 3 2" xfId="1759"/>
    <cellStyle name="Normal 3 3 2 2 3 2 2" xfId="1760"/>
    <cellStyle name="Normal 3 3 2 2 3 2 2 2" xfId="1761"/>
    <cellStyle name="Normal 3 3 2 2 3 2 3" xfId="1762"/>
    <cellStyle name="Normal 3 3 2 2 3 3" xfId="1763"/>
    <cellStyle name="Normal 3 3 2 2 3 3 2" xfId="1764"/>
    <cellStyle name="Normal 3 3 2 2 3 4" xfId="1765"/>
    <cellStyle name="Normal 3 3 2 2 4" xfId="1766"/>
    <cellStyle name="Normal 3 3 2 2 4 2" xfId="1767"/>
    <cellStyle name="Normal 3 3 2 2 4 2 2" xfId="1768"/>
    <cellStyle name="Normal 3 3 2 2 4 3" xfId="1769"/>
    <cellStyle name="Normal 3 3 2 2 5" xfId="1770"/>
    <cellStyle name="Normal 3 3 2 2 5 2" xfId="1771"/>
    <cellStyle name="Normal 3 3 2 2 6" xfId="1772"/>
    <cellStyle name="Normal 3 3 2 3" xfId="1773"/>
    <cellStyle name="Normal 3 3 2 3 2" xfId="1774"/>
    <cellStyle name="Normal 3 3 2 3 2 2" xfId="1775"/>
    <cellStyle name="Normal 3 3 2 3 2 2 2" xfId="1776"/>
    <cellStyle name="Normal 3 3 2 3 2 2 2 2" xfId="1777"/>
    <cellStyle name="Normal 3 3 2 3 2 2 3" xfId="1778"/>
    <cellStyle name="Normal 3 3 2 3 2 3" xfId="1779"/>
    <cellStyle name="Normal 3 3 2 3 2 3 2" xfId="1780"/>
    <cellStyle name="Normal 3 3 2 3 2 4" xfId="1781"/>
    <cellStyle name="Normal 3 3 2 3 3" xfId="1782"/>
    <cellStyle name="Normal 3 3 2 3 3 2" xfId="1783"/>
    <cellStyle name="Normal 3 3 2 3 3 2 2" xfId="1784"/>
    <cellStyle name="Normal 3 3 2 3 3 3" xfId="1785"/>
    <cellStyle name="Normal 3 3 2 3 4" xfId="1786"/>
    <cellStyle name="Normal 3 3 2 3 4 2" xfId="1787"/>
    <cellStyle name="Normal 3 3 2 3 5" xfId="1788"/>
    <cellStyle name="Normal 3 3 2 4" xfId="1789"/>
    <cellStyle name="Normal 3 3 2 4 2" xfId="1790"/>
    <cellStyle name="Normal 3 3 2 4 2 2" xfId="1791"/>
    <cellStyle name="Normal 3 3 2 4 2 2 2" xfId="1792"/>
    <cellStyle name="Normal 3 3 2 4 2 3" xfId="1793"/>
    <cellStyle name="Normal 3 3 2 4 3" xfId="1794"/>
    <cellStyle name="Normal 3 3 2 4 3 2" xfId="1795"/>
    <cellStyle name="Normal 3 3 2 4 4" xfId="1796"/>
    <cellStyle name="Normal 3 3 2 5" xfId="1797"/>
    <cellStyle name="Normal 3 3 2 5 2" xfId="1798"/>
    <cellStyle name="Normal 3 3 2 5 2 2" xfId="1799"/>
    <cellStyle name="Normal 3 3 2 5 3" xfId="1800"/>
    <cellStyle name="Normal 3 3 2 6" xfId="1801"/>
    <cellStyle name="Normal 3 3 2 6 2" xfId="1802"/>
    <cellStyle name="Normal 3 3 2 7" xfId="1803"/>
    <cellStyle name="Normal 3 3 3" xfId="1804"/>
    <cellStyle name="Normal 3 3 3 2" xfId="1805"/>
    <cellStyle name="Normal 3 3 3 2 2" xfId="1806"/>
    <cellStyle name="Normal 3 3 3 2 2 2" xfId="1807"/>
    <cellStyle name="Normal 3 3 3 2 2 2 2" xfId="1808"/>
    <cellStyle name="Normal 3 3 3 2 2 2 2 2" xfId="1809"/>
    <cellStyle name="Normal 3 3 3 2 2 2 3" xfId="1810"/>
    <cellStyle name="Normal 3 3 3 2 2 3" xfId="1811"/>
    <cellStyle name="Normal 3 3 3 2 2 3 2" xfId="1812"/>
    <cellStyle name="Normal 3 3 3 2 2 4" xfId="1813"/>
    <cellStyle name="Normal 3 3 3 2 3" xfId="1814"/>
    <cellStyle name="Normal 3 3 3 2 3 2" xfId="1815"/>
    <cellStyle name="Normal 3 3 3 2 3 2 2" xfId="1816"/>
    <cellStyle name="Normal 3 3 3 2 3 3" xfId="1817"/>
    <cellStyle name="Normal 3 3 3 2 4" xfId="1818"/>
    <cellStyle name="Normal 3 3 3 2 4 2" xfId="1819"/>
    <cellStyle name="Normal 3 3 3 2 5" xfId="1820"/>
    <cellStyle name="Normal 3 3 3 3" xfId="1821"/>
    <cellStyle name="Normal 3 3 3 3 2" xfId="1822"/>
    <cellStyle name="Normal 3 3 3 3 2 2" xfId="1823"/>
    <cellStyle name="Normal 3 3 3 3 2 2 2" xfId="1824"/>
    <cellStyle name="Normal 3 3 3 3 2 3" xfId="1825"/>
    <cellStyle name="Normal 3 3 3 3 3" xfId="1826"/>
    <cellStyle name="Normal 3 3 3 3 3 2" xfId="1827"/>
    <cellStyle name="Normal 3 3 3 3 4" xfId="1828"/>
    <cellStyle name="Normal 3 3 3 4" xfId="1829"/>
    <cellStyle name="Normal 3 3 3 4 2" xfId="1830"/>
    <cellStyle name="Normal 3 3 3 4 2 2" xfId="1831"/>
    <cellStyle name="Normal 3 3 3 4 3" xfId="1832"/>
    <cellStyle name="Normal 3 3 3 5" xfId="1833"/>
    <cellStyle name="Normal 3 3 3 5 2" xfId="1834"/>
    <cellStyle name="Normal 3 3 3 6" xfId="1835"/>
    <cellStyle name="Normal 3 3 4" xfId="1836"/>
    <cellStyle name="Normal 3 3 4 2" xfId="1837"/>
    <cellStyle name="Normal 3 3 4 2 2" xfId="1838"/>
    <cellStyle name="Normal 3 3 4 2 2 2" xfId="1839"/>
    <cellStyle name="Normal 3 3 4 2 2 2 2" xfId="1840"/>
    <cellStyle name="Normal 3 3 4 2 2 3" xfId="1841"/>
    <cellStyle name="Normal 3 3 4 2 3" xfId="1842"/>
    <cellStyle name="Normal 3 3 4 2 3 2" xfId="1843"/>
    <cellStyle name="Normal 3 3 4 2 4" xfId="1844"/>
    <cellStyle name="Normal 3 3 4 3" xfId="1845"/>
    <cellStyle name="Normal 3 3 4 3 2" xfId="1846"/>
    <cellStyle name="Normal 3 3 4 3 2 2" xfId="1847"/>
    <cellStyle name="Normal 3 3 4 3 3" xfId="1848"/>
    <cellStyle name="Normal 3 3 4 4" xfId="1849"/>
    <cellStyle name="Normal 3 3 4 4 2" xfId="1850"/>
    <cellStyle name="Normal 3 3 4 5" xfId="1851"/>
    <cellStyle name="Normal 3 3 5" xfId="1852"/>
    <cellStyle name="Normal 3 3 5 2" xfId="1853"/>
    <cellStyle name="Normal 3 3 5 2 2" xfId="1854"/>
    <cellStyle name="Normal 3 3 5 2 2 2" xfId="1855"/>
    <cellStyle name="Normal 3 3 5 2 3" xfId="1856"/>
    <cellStyle name="Normal 3 3 5 3" xfId="1857"/>
    <cellStyle name="Normal 3 3 5 3 2" xfId="1858"/>
    <cellStyle name="Normal 3 3 5 4" xfId="1859"/>
    <cellStyle name="Normal 3 3 6" xfId="1860"/>
    <cellStyle name="Normal 3 3 6 2" xfId="1861"/>
    <cellStyle name="Normal 3 3 6 2 2" xfId="1862"/>
    <cellStyle name="Normal 3 3 6 3" xfId="1863"/>
    <cellStyle name="Normal 3 3 7" xfId="1864"/>
    <cellStyle name="Normal 3 3 7 2" xfId="1865"/>
    <cellStyle name="Normal 3 3 8" xfId="1866"/>
    <cellStyle name="Normal 3 4" xfId="1867"/>
    <cellStyle name="Normal 3 4 2" xfId="1868"/>
    <cellStyle name="Normal 3 4 2 2" xfId="1869"/>
    <cellStyle name="Normal 3 4 2 2 2" xfId="1870"/>
    <cellStyle name="Normal 3 4 2 2 2 2" xfId="1871"/>
    <cellStyle name="Normal 3 4 2 2 2 2 2" xfId="1872"/>
    <cellStyle name="Normal 3 4 2 2 2 2 2 2" xfId="1873"/>
    <cellStyle name="Normal 3 4 2 2 2 2 3" xfId="1874"/>
    <cellStyle name="Normal 3 4 2 2 2 3" xfId="1875"/>
    <cellStyle name="Normal 3 4 2 2 2 3 2" xfId="1876"/>
    <cellStyle name="Normal 3 4 2 2 2 4" xfId="1877"/>
    <cellStyle name="Normal 3 4 2 2 3" xfId="1878"/>
    <cellStyle name="Normal 3 4 2 2 3 2" xfId="1879"/>
    <cellStyle name="Normal 3 4 2 2 3 2 2" xfId="1880"/>
    <cellStyle name="Normal 3 4 2 2 3 3" xfId="1881"/>
    <cellStyle name="Normal 3 4 2 2 4" xfId="1882"/>
    <cellStyle name="Normal 3 4 2 2 4 2" xfId="1883"/>
    <cellStyle name="Normal 3 4 2 2 5" xfId="1884"/>
    <cellStyle name="Normal 3 4 2 3" xfId="1885"/>
    <cellStyle name="Normal 3 4 2 3 2" xfId="1886"/>
    <cellStyle name="Normal 3 4 2 3 2 2" xfId="1887"/>
    <cellStyle name="Normal 3 4 2 3 2 2 2" xfId="1888"/>
    <cellStyle name="Normal 3 4 2 3 2 3" xfId="1889"/>
    <cellStyle name="Normal 3 4 2 3 3" xfId="1890"/>
    <cellStyle name="Normal 3 4 2 3 3 2" xfId="1891"/>
    <cellStyle name="Normal 3 4 2 3 4" xfId="1892"/>
    <cellStyle name="Normal 3 4 2 4" xfId="1893"/>
    <cellStyle name="Normal 3 4 2 4 2" xfId="1894"/>
    <cellStyle name="Normal 3 4 2 4 2 2" xfId="1895"/>
    <cellStyle name="Normal 3 4 2 4 3" xfId="1896"/>
    <cellStyle name="Normal 3 4 2 5" xfId="1897"/>
    <cellStyle name="Normal 3 4 2 5 2" xfId="1898"/>
    <cellStyle name="Normal 3 4 2 6" xfId="1899"/>
    <cellStyle name="Normal 3 4 3" xfId="1900"/>
    <cellStyle name="Normal 3 4 3 2" xfId="1901"/>
    <cellStyle name="Normal 3 4 3 2 2" xfId="1902"/>
    <cellStyle name="Normal 3 4 3 2 2 2" xfId="1903"/>
    <cellStyle name="Normal 3 4 3 2 2 2 2" xfId="1904"/>
    <cellStyle name="Normal 3 4 3 2 2 3" xfId="1905"/>
    <cellStyle name="Normal 3 4 3 2 3" xfId="1906"/>
    <cellStyle name="Normal 3 4 3 2 3 2" xfId="1907"/>
    <cellStyle name="Normal 3 4 3 2 4" xfId="1908"/>
    <cellStyle name="Normal 3 4 3 3" xfId="1909"/>
    <cellStyle name="Normal 3 4 3 3 2" xfId="1910"/>
    <cellStyle name="Normal 3 4 3 3 2 2" xfId="1911"/>
    <cellStyle name="Normal 3 4 3 3 3" xfId="1912"/>
    <cellStyle name="Normal 3 4 3 4" xfId="1913"/>
    <cellStyle name="Normal 3 4 3 4 2" xfId="1914"/>
    <cellStyle name="Normal 3 4 3 5" xfId="1915"/>
    <cellStyle name="Normal 3 4 4" xfId="1916"/>
    <cellStyle name="Normal 3 4 4 2" xfId="1917"/>
    <cellStyle name="Normal 3 4 4 2 2" xfId="1918"/>
    <cellStyle name="Normal 3 4 4 2 2 2" xfId="1919"/>
    <cellStyle name="Normal 3 4 4 2 3" xfId="1920"/>
    <cellStyle name="Normal 3 4 4 3" xfId="1921"/>
    <cellStyle name="Normal 3 4 4 3 2" xfId="1922"/>
    <cellStyle name="Normal 3 4 4 4" xfId="1923"/>
    <cellStyle name="Normal 3 4 5" xfId="1924"/>
    <cellStyle name="Normal 3 4 5 2" xfId="1925"/>
    <cellStyle name="Normal 3 4 5 2 2" xfId="1926"/>
    <cellStyle name="Normal 3 4 5 3" xfId="1927"/>
    <cellStyle name="Normal 3 4 6" xfId="1928"/>
    <cellStyle name="Normal 3 4 6 2" xfId="1929"/>
    <cellStyle name="Normal 3 4 7" xfId="1930"/>
    <cellStyle name="Normal 3 5" xfId="1931"/>
    <cellStyle name="Normal 3 5 10" xfId="1932"/>
    <cellStyle name="Normal 3 5 11" xfId="1933"/>
    <cellStyle name="Normal 3 5 12" xfId="1934"/>
    <cellStyle name="Normal 3 5 12 2" xfId="1935"/>
    <cellStyle name="Normal 3 5 13" xfId="1936"/>
    <cellStyle name="Normal 3 5 14" xfId="1937"/>
    <cellStyle name="Normal 3 5 2" xfId="1938"/>
    <cellStyle name="Normal 3 5 2 2" xfId="1939"/>
    <cellStyle name="Normal 3 5 2 2 2" xfId="1940"/>
    <cellStyle name="Normal 3 5 2 2 2 2" xfId="1941"/>
    <cellStyle name="Normal 3 5 2 2 2 2 2" xfId="1942"/>
    <cellStyle name="Normal 3 5 2 2 2 2 2 2" xfId="1943"/>
    <cellStyle name="Normal 3 5 2 2 2 2 2 2 2" xfId="1944"/>
    <cellStyle name="Normal 3 5 2 2 2 2 2 3" xfId="1945"/>
    <cellStyle name="Normal 3 5 2 2 2 2 3" xfId="1946"/>
    <cellStyle name="Normal 3 5 2 2 2 2 3 2" xfId="1947"/>
    <cellStyle name="Normal 3 5 2 2 2 2 4" xfId="1948"/>
    <cellStyle name="Normal 3 5 2 2 2 3" xfId="1949"/>
    <cellStyle name="Normal 3 5 2 2 2 3 2" xfId="1950"/>
    <cellStyle name="Normal 3 5 2 2 2 3 2 2" xfId="1951"/>
    <cellStyle name="Normal 3 5 2 2 2 3 3" xfId="1952"/>
    <cellStyle name="Normal 3 5 2 2 2 4" xfId="1953"/>
    <cellStyle name="Normal 3 5 2 2 2 4 2" xfId="1954"/>
    <cellStyle name="Normal 3 5 2 2 2 5" xfId="1955"/>
    <cellStyle name="Normal 3 5 2 2 3" xfId="1956"/>
    <cellStyle name="Normal 3 5 2 2 3 2" xfId="1957"/>
    <cellStyle name="Normal 3 5 2 2 3 2 2" xfId="1958"/>
    <cellStyle name="Normal 3 5 2 2 3 2 2 2" xfId="1959"/>
    <cellStyle name="Normal 3 5 2 2 3 2 3" xfId="1960"/>
    <cellStyle name="Normal 3 5 2 2 3 3" xfId="1961"/>
    <cellStyle name="Normal 3 5 2 2 3 3 2" xfId="1962"/>
    <cellStyle name="Normal 3 5 2 2 3 4" xfId="1963"/>
    <cellStyle name="Normal 3 5 2 2 4" xfId="1964"/>
    <cellStyle name="Normal 3 5 2 2 4 2" xfId="1965"/>
    <cellStyle name="Normal 3 5 2 2 4 2 2" xfId="1966"/>
    <cellStyle name="Normal 3 5 2 2 4 3" xfId="1967"/>
    <cellStyle name="Normal 3 5 2 2 5" xfId="1968"/>
    <cellStyle name="Normal 3 5 2 2 5 2" xfId="1969"/>
    <cellStyle name="Normal 3 5 2 2 6" xfId="1970"/>
    <cellStyle name="Normal 3 5 2 3" xfId="1971"/>
    <cellStyle name="Normal 3 5 2 3 2" xfId="1972"/>
    <cellStyle name="Normal 3 5 2 3 2 2" xfId="1973"/>
    <cellStyle name="Normal 3 5 2 3 2 2 2" xfId="1974"/>
    <cellStyle name="Normal 3 5 2 3 2 2 2 2" xfId="1975"/>
    <cellStyle name="Normal 3 5 2 3 2 2 3" xfId="1976"/>
    <cellStyle name="Normal 3 5 2 3 2 3" xfId="1977"/>
    <cellStyle name="Normal 3 5 2 3 2 3 2" xfId="1978"/>
    <cellStyle name="Normal 3 5 2 3 2 4" xfId="1979"/>
    <cellStyle name="Normal 3 5 2 3 3" xfId="1980"/>
    <cellStyle name="Normal 3 5 2 3 3 2" xfId="1981"/>
    <cellStyle name="Normal 3 5 2 3 3 2 2" xfId="1982"/>
    <cellStyle name="Normal 3 5 2 3 3 3" xfId="1983"/>
    <cellStyle name="Normal 3 5 2 3 4" xfId="1984"/>
    <cellStyle name="Normal 3 5 2 3 4 2" xfId="1985"/>
    <cellStyle name="Normal 3 5 2 3 5" xfId="1986"/>
    <cellStyle name="Normal 3 5 2 4" xfId="1987"/>
    <cellStyle name="Normal 3 5 2 4 2" xfId="1988"/>
    <cellStyle name="Normal 3 5 2 4 2 2" xfId="1989"/>
    <cellStyle name="Normal 3 5 2 4 2 2 2" xfId="1990"/>
    <cellStyle name="Normal 3 5 2 4 2 3" xfId="1991"/>
    <cellStyle name="Normal 3 5 2 4 3" xfId="1992"/>
    <cellStyle name="Normal 3 5 2 4 3 2" xfId="1993"/>
    <cellStyle name="Normal 3 5 2 4 4" xfId="1994"/>
    <cellStyle name="Normal 3 5 2 5" xfId="1995"/>
    <cellStyle name="Normal 3 5 2 5 2" xfId="1996"/>
    <cellStyle name="Normal 3 5 2 5 2 2" xfId="1997"/>
    <cellStyle name="Normal 3 5 2 5 3" xfId="1998"/>
    <cellStyle name="Normal 3 5 2 6" xfId="1999"/>
    <cellStyle name="Normal 3 5 2 6 2" xfId="2000"/>
    <cellStyle name="Normal 3 5 2 7" xfId="2001"/>
    <cellStyle name="Normal 3 5 3" xfId="2002"/>
    <cellStyle name="Normal 3 5 3 2" xfId="2003"/>
    <cellStyle name="Normal 3 5 3 2 2" xfId="2004"/>
    <cellStyle name="Normal 3 5 3 2 2 2" xfId="2005"/>
    <cellStyle name="Normal 3 5 3 2 2 2 2" xfId="2006"/>
    <cellStyle name="Normal 3 5 3 2 2 2 2 2" xfId="2007"/>
    <cellStyle name="Normal 3 5 3 2 2 2 2 2 2" xfId="2008"/>
    <cellStyle name="Normal 3 5 3 2 2 2 2 3" xfId="2009"/>
    <cellStyle name="Normal 3 5 3 2 2 2 3" xfId="2010"/>
    <cellStyle name="Normal 3 5 3 2 2 2 3 2" xfId="2011"/>
    <cellStyle name="Normal 3 5 3 2 2 2 4" xfId="2012"/>
    <cellStyle name="Normal 3 5 3 2 2 3" xfId="2013"/>
    <cellStyle name="Normal 3 5 3 2 2 3 2" xfId="2014"/>
    <cellStyle name="Normal 3 5 3 2 2 3 2 2" xfId="2015"/>
    <cellStyle name="Normal 3 5 3 2 2 3 3" xfId="2016"/>
    <cellStyle name="Normal 3 5 3 2 2 4" xfId="2017"/>
    <cellStyle name="Normal 3 5 3 2 2 4 2" xfId="2018"/>
    <cellStyle name="Normal 3 5 3 2 2 5" xfId="2019"/>
    <cellStyle name="Normal 3 5 3 2 3" xfId="2020"/>
    <cellStyle name="Normal 3 5 3 2 3 2" xfId="2021"/>
    <cellStyle name="Normal 3 5 3 2 3 2 2" xfId="2022"/>
    <cellStyle name="Normal 3 5 3 2 3 2 2 2" xfId="2023"/>
    <cellStyle name="Normal 3 5 3 2 3 2 3" xfId="2024"/>
    <cellStyle name="Normal 3 5 3 2 3 3" xfId="2025"/>
    <cellStyle name="Normal 3 5 3 2 3 3 2" xfId="2026"/>
    <cellStyle name="Normal 3 5 3 2 3 4" xfId="2027"/>
    <cellStyle name="Normal 3 5 3 2 4" xfId="2028"/>
    <cellStyle name="Normal 3 5 3 2 4 2" xfId="2029"/>
    <cellStyle name="Normal 3 5 3 2 4 2 2" xfId="2030"/>
    <cellStyle name="Normal 3 5 3 2 4 3" xfId="2031"/>
    <cellStyle name="Normal 3 5 3 2 5" xfId="2032"/>
    <cellStyle name="Normal 3 5 3 2 5 2" xfId="2033"/>
    <cellStyle name="Normal 3 5 3 2 6" xfId="2034"/>
    <cellStyle name="Normal 3 5 3 3" xfId="2035"/>
    <cellStyle name="Normal 3 5 3 3 2" xfId="2036"/>
    <cellStyle name="Normal 3 5 3 3 2 2" xfId="2037"/>
    <cellStyle name="Normal 3 5 3 3 2 2 2" xfId="2038"/>
    <cellStyle name="Normal 3 5 3 3 2 2 2 2" xfId="2039"/>
    <cellStyle name="Normal 3 5 3 3 2 2 3" xfId="2040"/>
    <cellStyle name="Normal 3 5 3 3 2 3" xfId="2041"/>
    <cellStyle name="Normal 3 5 3 3 2 3 2" xfId="2042"/>
    <cellStyle name="Normal 3 5 3 3 2 4" xfId="2043"/>
    <cellStyle name="Normal 3 5 3 3 3" xfId="2044"/>
    <cellStyle name="Normal 3 5 3 3 3 2" xfId="2045"/>
    <cellStyle name="Normal 3 5 3 3 3 2 2" xfId="2046"/>
    <cellStyle name="Normal 3 5 3 3 3 3" xfId="2047"/>
    <cellStyle name="Normal 3 5 3 3 4" xfId="2048"/>
    <cellStyle name="Normal 3 5 3 3 4 2" xfId="2049"/>
    <cellStyle name="Normal 3 5 3 3 5" xfId="2050"/>
    <cellStyle name="Normal 3 5 3 4" xfId="2051"/>
    <cellStyle name="Normal 3 5 3 4 2" xfId="2052"/>
    <cellStyle name="Normal 3 5 3 4 2 2" xfId="2053"/>
    <cellStyle name="Normal 3 5 3 4 2 2 2" xfId="2054"/>
    <cellStyle name="Normal 3 5 3 4 2 3" xfId="2055"/>
    <cellStyle name="Normal 3 5 3 4 3" xfId="2056"/>
    <cellStyle name="Normal 3 5 3 4 3 2" xfId="2057"/>
    <cellStyle name="Normal 3 5 3 4 4" xfId="2058"/>
    <cellStyle name="Normal 3 5 3 5" xfId="2059"/>
    <cellStyle name="Normal 3 5 3 5 2" xfId="2060"/>
    <cellStyle name="Normal 3 5 3 5 2 2" xfId="2061"/>
    <cellStyle name="Normal 3 5 3 5 3" xfId="2062"/>
    <cellStyle name="Normal 3 5 3 6" xfId="2063"/>
    <cellStyle name="Normal 3 5 3 6 2" xfId="2064"/>
    <cellStyle name="Normal 3 5 3 7" xfId="2065"/>
    <cellStyle name="Normal 3 5 4" xfId="2066"/>
    <cellStyle name="Normal 3 5 4 2" xfId="2067"/>
    <cellStyle name="Normal 3 5 4 2 2" xfId="2068"/>
    <cellStyle name="Normal 3 5 4 2 2 2" xfId="2069"/>
    <cellStyle name="Normal 3 5 4 2 2 2 2" xfId="2070"/>
    <cellStyle name="Normal 3 5 4 2 2 2 2 2" xfId="2071"/>
    <cellStyle name="Normal 3 5 4 2 2 2 3" xfId="2072"/>
    <cellStyle name="Normal 3 5 4 2 2 3" xfId="2073"/>
    <cellStyle name="Normal 3 5 4 2 2 3 2" xfId="2074"/>
    <cellStyle name="Normal 3 5 4 2 2 4" xfId="2075"/>
    <cellStyle name="Normal 3 5 4 2 3" xfId="2076"/>
    <cellStyle name="Normal 3 5 4 2 3 2" xfId="2077"/>
    <cellStyle name="Normal 3 5 4 2 3 2 2" xfId="2078"/>
    <cellStyle name="Normal 3 5 4 2 3 3" xfId="2079"/>
    <cellStyle name="Normal 3 5 4 2 4" xfId="2080"/>
    <cellStyle name="Normal 3 5 4 2 4 2" xfId="2081"/>
    <cellStyle name="Normal 3 5 4 2 5" xfId="2082"/>
    <cellStyle name="Normal 3 5 4 3" xfId="2083"/>
    <cellStyle name="Normal 3 5 4 3 2" xfId="2084"/>
    <cellStyle name="Normal 3 5 4 3 2 2" xfId="2085"/>
    <cellStyle name="Normal 3 5 4 3 2 2 2" xfId="2086"/>
    <cellStyle name="Normal 3 5 4 3 2 3" xfId="2087"/>
    <cellStyle name="Normal 3 5 4 3 3" xfId="2088"/>
    <cellStyle name="Normal 3 5 4 3 3 2" xfId="2089"/>
    <cellStyle name="Normal 3 5 4 3 4" xfId="2090"/>
    <cellStyle name="Normal 3 5 4 4" xfId="2091"/>
    <cellStyle name="Normal 3 5 4 4 2" xfId="2092"/>
    <cellStyle name="Normal 3 5 4 4 2 2" xfId="2093"/>
    <cellStyle name="Normal 3 5 4 4 3" xfId="2094"/>
    <cellStyle name="Normal 3 5 4 5" xfId="2095"/>
    <cellStyle name="Normal 3 5 4 5 2" xfId="2096"/>
    <cellStyle name="Normal 3 5 4 6" xfId="2097"/>
    <cellStyle name="Normal 3 5 5" xfId="2098"/>
    <cellStyle name="Normal 3 5 5 2" xfId="2099"/>
    <cellStyle name="Normal 3 5 5 2 2" xfId="2100"/>
    <cellStyle name="Normal 3 5 5 2 2 2" xfId="2101"/>
    <cellStyle name="Normal 3 5 5 2 2 2 2" xfId="2102"/>
    <cellStyle name="Normal 3 5 5 2 2 2 2 2" xfId="2103"/>
    <cellStyle name="Normal 3 5 5 2 2 2 3" xfId="2104"/>
    <cellStyle name="Normal 3 5 5 2 2 3" xfId="2105"/>
    <cellStyle name="Normal 3 5 5 2 2 3 2" xfId="2106"/>
    <cellStyle name="Normal 3 5 5 2 2 4" xfId="2107"/>
    <cellStyle name="Normal 3 5 5 2 3" xfId="2108"/>
    <cellStyle name="Normal 3 5 5 2 3 2" xfId="2109"/>
    <cellStyle name="Normal 3 5 5 2 3 2 2" xfId="2110"/>
    <cellStyle name="Normal 3 5 5 2 3 3" xfId="2111"/>
    <cellStyle name="Normal 3 5 5 2 4" xfId="2112"/>
    <cellStyle name="Normal 3 5 5 2 4 2" xfId="2113"/>
    <cellStyle name="Normal 3 5 5 2 5" xfId="2114"/>
    <cellStyle name="Normal 3 5 5 3" xfId="2115"/>
    <cellStyle name="Normal 3 5 5 3 2" xfId="2116"/>
    <cellStyle name="Normal 3 5 5 3 2 2" xfId="2117"/>
    <cellStyle name="Normal 3 5 5 3 2 2 2" xfId="2118"/>
    <cellStyle name="Normal 3 5 5 3 2 3" xfId="2119"/>
    <cellStyle name="Normal 3 5 5 3 3" xfId="2120"/>
    <cellStyle name="Normal 3 5 5 3 3 2" xfId="2121"/>
    <cellStyle name="Normal 3 5 5 3 4" xfId="2122"/>
    <cellStyle name="Normal 3 5 5 4" xfId="2123"/>
    <cellStyle name="Normal 3 5 5 4 2" xfId="2124"/>
    <cellStyle name="Normal 3 5 5 4 2 2" xfId="2125"/>
    <cellStyle name="Normal 3 5 5 4 3" xfId="2126"/>
    <cellStyle name="Normal 3 5 5 5" xfId="2127"/>
    <cellStyle name="Normal 3 5 5 5 2" xfId="2128"/>
    <cellStyle name="Normal 3 5 5 6" xfId="2129"/>
    <cellStyle name="Normal 3 5 6" xfId="2130"/>
    <cellStyle name="Normal 3 5 6 2" xfId="2131"/>
    <cellStyle name="Normal 3 5 6 2 2" xfId="2132"/>
    <cellStyle name="Normal 3 5 6 2 2 2" xfId="2133"/>
    <cellStyle name="Normal 3 5 6 2 2 2 2" xfId="2134"/>
    <cellStyle name="Normal 3 5 6 2 2 3" xfId="2135"/>
    <cellStyle name="Normal 3 5 6 2 3" xfId="2136"/>
    <cellStyle name="Normal 3 5 6 2 3 2" xfId="2137"/>
    <cellStyle name="Normal 3 5 6 2 4" xfId="2138"/>
    <cellStyle name="Normal 3 5 6 3" xfId="2139"/>
    <cellStyle name="Normal 3 5 6 3 2" xfId="2140"/>
    <cellStyle name="Normal 3 5 6 3 2 2" xfId="2141"/>
    <cellStyle name="Normal 3 5 6 3 3" xfId="2142"/>
    <cellStyle name="Normal 3 5 6 4" xfId="2143"/>
    <cellStyle name="Normal 3 5 6 4 2" xfId="2144"/>
    <cellStyle name="Normal 3 5 6 5" xfId="2145"/>
    <cellStyle name="Normal 3 5 7" xfId="2146"/>
    <cellStyle name="Normal 3 5 7 2" xfId="2147"/>
    <cellStyle name="Normal 3 5 7 2 2" xfId="2148"/>
    <cellStyle name="Normal 3 5 7 2 2 2" xfId="2149"/>
    <cellStyle name="Normal 3 5 7 2 3" xfId="2150"/>
    <cellStyle name="Normal 3 5 7 3" xfId="2151"/>
    <cellStyle name="Normal 3 5 7 3 2" xfId="2152"/>
    <cellStyle name="Normal 3 5 7 4" xfId="2153"/>
    <cellStyle name="Normal 3 5 8" xfId="2154"/>
    <cellStyle name="Normal 3 5 8 2" xfId="2155"/>
    <cellStyle name="Normal 3 5 8 2 2" xfId="2156"/>
    <cellStyle name="Normal 3 5 8 3" xfId="2157"/>
    <cellStyle name="Normal 3 5 9" xfId="2158"/>
    <cellStyle name="Normal 3 5 9 2" xfId="2159"/>
    <cellStyle name="Normal 3 6" xfId="2160"/>
    <cellStyle name="Normal 3 6 2" xfId="2161"/>
    <cellStyle name="Normal 3 6 2 2" xfId="2162"/>
    <cellStyle name="Normal 3 6 2 2 2" xfId="2163"/>
    <cellStyle name="Normal 3 6 2 2 2 2" xfId="2164"/>
    <cellStyle name="Normal 3 6 2 2 2 2 2" xfId="2165"/>
    <cellStyle name="Normal 3 6 2 2 2 3" xfId="2166"/>
    <cellStyle name="Normal 3 6 2 2 3" xfId="2167"/>
    <cellStyle name="Normal 3 6 2 2 3 2" xfId="2168"/>
    <cellStyle name="Normal 3 6 2 2 4" xfId="2169"/>
    <cellStyle name="Normal 3 6 2 3" xfId="2170"/>
    <cellStyle name="Normal 3 6 2 3 2" xfId="2171"/>
    <cellStyle name="Normal 3 6 2 3 2 2" xfId="2172"/>
    <cellStyle name="Normal 3 6 2 3 3" xfId="2173"/>
    <cellStyle name="Normal 3 6 2 4" xfId="2174"/>
    <cellStyle name="Normal 3 6 2 4 2" xfId="2175"/>
    <cellStyle name="Normal 3 6 2 5" xfId="2176"/>
    <cellStyle name="Normal 3 6 3" xfId="2177"/>
    <cellStyle name="Normal 3 6 3 2" xfId="2178"/>
    <cellStyle name="Normal 3 6 3 2 2" xfId="2179"/>
    <cellStyle name="Normal 3 6 3 2 2 2" xfId="2180"/>
    <cellStyle name="Normal 3 6 3 2 3" xfId="2181"/>
    <cellStyle name="Normal 3 6 3 3" xfId="2182"/>
    <cellStyle name="Normal 3 6 3 3 2" xfId="2183"/>
    <cellStyle name="Normal 3 6 3 4" xfId="2184"/>
    <cellStyle name="Normal 3 6 4" xfId="2185"/>
    <cellStyle name="Normal 3 6 4 2" xfId="2186"/>
    <cellStyle name="Normal 3 6 4 2 2" xfId="2187"/>
    <cellStyle name="Normal 3 6 4 3" xfId="2188"/>
    <cellStyle name="Normal 3 6 5" xfId="2189"/>
    <cellStyle name="Normal 3 6 5 2" xfId="2190"/>
    <cellStyle name="Normal 3 6 6" xfId="2191"/>
    <cellStyle name="Normal 3 7" xfId="2192"/>
    <cellStyle name="Normal 3 7 2" xfId="2193"/>
    <cellStyle name="Normal 3 7 2 2" xfId="2194"/>
    <cellStyle name="Normal 3 7 2 2 2" xfId="2195"/>
    <cellStyle name="Normal 3 7 2 2 2 2" xfId="2196"/>
    <cellStyle name="Normal 3 7 2 2 3" xfId="2197"/>
    <cellStyle name="Normal 3 7 2 3" xfId="2198"/>
    <cellStyle name="Normal 3 7 2 3 2" xfId="2199"/>
    <cellStyle name="Normal 3 7 2 4" xfId="2200"/>
    <cellStyle name="Normal 3 7 3" xfId="2201"/>
    <cellStyle name="Normal 3 7 3 2" xfId="2202"/>
    <cellStyle name="Normal 3 7 3 2 2" xfId="2203"/>
    <cellStyle name="Normal 3 7 3 3" xfId="2204"/>
    <cellStyle name="Normal 3 7 4" xfId="2205"/>
    <cellStyle name="Normal 3 7 4 2" xfId="2206"/>
    <cellStyle name="Normal 3 7 5" xfId="2207"/>
    <cellStyle name="Normal 3 8" xfId="2208"/>
    <cellStyle name="Normal 3 8 2" xfId="2209"/>
    <cellStyle name="Normal 3 8 2 2" xfId="2210"/>
    <cellStyle name="Normal 3 8 2 2 2" xfId="2211"/>
    <cellStyle name="Normal 3 8 2 3" xfId="2212"/>
    <cellStyle name="Normal 3 8 3" xfId="2213"/>
    <cellStyle name="Normal 3 8 3 2" xfId="2214"/>
    <cellStyle name="Normal 3 8 4" xfId="2215"/>
    <cellStyle name="Normal 3 9" xfId="2216"/>
    <cellStyle name="Normal 3 9 2" xfId="2217"/>
    <cellStyle name="Normal 3 9 2 2" xfId="2218"/>
    <cellStyle name="Normal 3 9 3" xfId="2219"/>
    <cellStyle name="Normal 30" xfId="2220"/>
    <cellStyle name="Normal 31" xfId="2221"/>
    <cellStyle name="Normal 32" xfId="2222"/>
    <cellStyle name="Normal 33" xfId="2223"/>
    <cellStyle name="Normal 34" xfId="2224"/>
    <cellStyle name="Normal 34 2" xfId="2225"/>
    <cellStyle name="Normal 4" xfId="2226"/>
    <cellStyle name="Normal 4 10" xfId="2227"/>
    <cellStyle name="Normal 4 2" xfId="2228"/>
    <cellStyle name="Normal 4 2 10" xfId="2229"/>
    <cellStyle name="Normal 4 2 2" xfId="2230"/>
    <cellStyle name="Normal 4 2 2 2" xfId="2231"/>
    <cellStyle name="Normal 4 2 2 2 2" xfId="2232"/>
    <cellStyle name="Normal 4 2 2 2 2 2" xfId="2233"/>
    <cellStyle name="Normal 4 2 2 2 2 2 2" xfId="2234"/>
    <cellStyle name="Normal 4 2 2 2 2 2 2 2" xfId="2235"/>
    <cellStyle name="Normal 4 2 2 2 2 2 2 2 2" xfId="2236"/>
    <cellStyle name="Normal 4 2 2 2 2 2 2 2 2 2" xfId="2237"/>
    <cellStyle name="Normal 4 2 2 2 2 2 2 2 3" xfId="2238"/>
    <cellStyle name="Normal 4 2 2 2 2 2 2 3" xfId="2239"/>
    <cellStyle name="Normal 4 2 2 2 2 2 2 3 2" xfId="2240"/>
    <cellStyle name="Normal 4 2 2 2 2 2 2 4" xfId="2241"/>
    <cellStyle name="Normal 4 2 2 2 2 2 3" xfId="2242"/>
    <cellStyle name="Normal 4 2 2 2 2 2 3 2" xfId="2243"/>
    <cellStyle name="Normal 4 2 2 2 2 2 3 2 2" xfId="2244"/>
    <cellStyle name="Normal 4 2 2 2 2 2 3 3" xfId="2245"/>
    <cellStyle name="Normal 4 2 2 2 2 2 4" xfId="2246"/>
    <cellStyle name="Normal 4 2 2 2 2 2 4 2" xfId="2247"/>
    <cellStyle name="Normal 4 2 2 2 2 2 5" xfId="2248"/>
    <cellStyle name="Normal 4 2 2 2 2 3" xfId="2249"/>
    <cellStyle name="Normal 4 2 2 2 2 3 2" xfId="2250"/>
    <cellStyle name="Normal 4 2 2 2 2 3 2 2" xfId="2251"/>
    <cellStyle name="Normal 4 2 2 2 2 3 2 2 2" xfId="2252"/>
    <cellStyle name="Normal 4 2 2 2 2 3 2 3" xfId="2253"/>
    <cellStyle name="Normal 4 2 2 2 2 3 3" xfId="2254"/>
    <cellStyle name="Normal 4 2 2 2 2 3 3 2" xfId="2255"/>
    <cellStyle name="Normal 4 2 2 2 2 3 4" xfId="2256"/>
    <cellStyle name="Normal 4 2 2 2 2 4" xfId="2257"/>
    <cellStyle name="Normal 4 2 2 2 2 4 2" xfId="2258"/>
    <cellStyle name="Normal 4 2 2 2 2 4 2 2" xfId="2259"/>
    <cellStyle name="Normal 4 2 2 2 2 4 3" xfId="2260"/>
    <cellStyle name="Normal 4 2 2 2 2 5" xfId="2261"/>
    <cellStyle name="Normal 4 2 2 2 2 5 2" xfId="2262"/>
    <cellStyle name="Normal 4 2 2 2 2 6" xfId="2263"/>
    <cellStyle name="Normal 4 2 2 2 3" xfId="2264"/>
    <cellStyle name="Normal 4 2 2 2 3 2" xfId="2265"/>
    <cellStyle name="Normal 4 2 2 2 3 2 2" xfId="2266"/>
    <cellStyle name="Normal 4 2 2 2 3 2 2 2" xfId="2267"/>
    <cellStyle name="Normal 4 2 2 2 3 2 2 2 2" xfId="2268"/>
    <cellStyle name="Normal 4 2 2 2 3 2 2 3" xfId="2269"/>
    <cellStyle name="Normal 4 2 2 2 3 2 3" xfId="2270"/>
    <cellStyle name="Normal 4 2 2 2 3 2 3 2" xfId="2271"/>
    <cellStyle name="Normal 4 2 2 2 3 2 4" xfId="2272"/>
    <cellStyle name="Normal 4 2 2 2 3 3" xfId="2273"/>
    <cellStyle name="Normal 4 2 2 2 3 3 2" xfId="2274"/>
    <cellStyle name="Normal 4 2 2 2 3 3 2 2" xfId="2275"/>
    <cellStyle name="Normal 4 2 2 2 3 3 3" xfId="2276"/>
    <cellStyle name="Normal 4 2 2 2 3 4" xfId="2277"/>
    <cellStyle name="Normal 4 2 2 2 3 4 2" xfId="2278"/>
    <cellStyle name="Normal 4 2 2 2 3 5" xfId="2279"/>
    <cellStyle name="Normal 4 2 2 2 4" xfId="2280"/>
    <cellStyle name="Normal 4 2 2 2 4 2" xfId="2281"/>
    <cellStyle name="Normal 4 2 2 2 4 2 2" xfId="2282"/>
    <cellStyle name="Normal 4 2 2 2 4 2 2 2" xfId="2283"/>
    <cellStyle name="Normal 4 2 2 2 4 2 3" xfId="2284"/>
    <cellStyle name="Normal 4 2 2 2 4 3" xfId="2285"/>
    <cellStyle name="Normal 4 2 2 2 4 3 2" xfId="2286"/>
    <cellStyle name="Normal 4 2 2 2 4 4" xfId="2287"/>
    <cellStyle name="Normal 4 2 2 2 5" xfId="2288"/>
    <cellStyle name="Normal 4 2 2 2 5 2" xfId="2289"/>
    <cellStyle name="Normal 4 2 2 2 5 2 2" xfId="2290"/>
    <cellStyle name="Normal 4 2 2 2 5 3" xfId="2291"/>
    <cellStyle name="Normal 4 2 2 2 6" xfId="2292"/>
    <cellStyle name="Normal 4 2 2 2 6 2" xfId="2293"/>
    <cellStyle name="Normal 4 2 2 2 7" xfId="2294"/>
    <cellStyle name="Normal 4 2 2 3" xfId="2295"/>
    <cellStyle name="Normal 4 2 2 3 2" xfId="2296"/>
    <cellStyle name="Normal 4 2 2 3 2 2" xfId="2297"/>
    <cellStyle name="Normal 4 2 2 3 2 2 2" xfId="2298"/>
    <cellStyle name="Normal 4 2 2 3 2 2 2 2" xfId="2299"/>
    <cellStyle name="Normal 4 2 2 3 2 2 2 2 2" xfId="2300"/>
    <cellStyle name="Normal 4 2 2 3 2 2 2 3" xfId="2301"/>
    <cellStyle name="Normal 4 2 2 3 2 2 3" xfId="2302"/>
    <cellStyle name="Normal 4 2 2 3 2 2 3 2" xfId="2303"/>
    <cellStyle name="Normal 4 2 2 3 2 2 4" xfId="2304"/>
    <cellStyle name="Normal 4 2 2 3 2 3" xfId="2305"/>
    <cellStyle name="Normal 4 2 2 3 2 3 2" xfId="2306"/>
    <cellStyle name="Normal 4 2 2 3 2 3 2 2" xfId="2307"/>
    <cellStyle name="Normal 4 2 2 3 2 3 3" xfId="2308"/>
    <cellStyle name="Normal 4 2 2 3 2 4" xfId="2309"/>
    <cellStyle name="Normal 4 2 2 3 2 4 2" xfId="2310"/>
    <cellStyle name="Normal 4 2 2 3 2 5" xfId="2311"/>
    <cellStyle name="Normal 4 2 2 3 3" xfId="2312"/>
    <cellStyle name="Normal 4 2 2 3 3 2" xfId="2313"/>
    <cellStyle name="Normal 4 2 2 3 3 2 2" xfId="2314"/>
    <cellStyle name="Normal 4 2 2 3 3 2 2 2" xfId="2315"/>
    <cellStyle name="Normal 4 2 2 3 3 2 3" xfId="2316"/>
    <cellStyle name="Normal 4 2 2 3 3 3" xfId="2317"/>
    <cellStyle name="Normal 4 2 2 3 3 3 2" xfId="2318"/>
    <cellStyle name="Normal 4 2 2 3 3 4" xfId="2319"/>
    <cellStyle name="Normal 4 2 2 3 4" xfId="2320"/>
    <cellStyle name="Normal 4 2 2 3 4 2" xfId="2321"/>
    <cellStyle name="Normal 4 2 2 3 4 2 2" xfId="2322"/>
    <cellStyle name="Normal 4 2 2 3 4 3" xfId="2323"/>
    <cellStyle name="Normal 4 2 2 3 5" xfId="2324"/>
    <cellStyle name="Normal 4 2 2 3 5 2" xfId="2325"/>
    <cellStyle name="Normal 4 2 2 3 6" xfId="2326"/>
    <cellStyle name="Normal 4 2 2 4" xfId="2327"/>
    <cellStyle name="Normal 4 2 2 4 2" xfId="2328"/>
    <cellStyle name="Normal 4 2 2 4 2 2" xfId="2329"/>
    <cellStyle name="Normal 4 2 2 4 2 2 2" xfId="2330"/>
    <cellStyle name="Normal 4 2 2 4 2 2 2 2" xfId="2331"/>
    <cellStyle name="Normal 4 2 2 4 2 2 3" xfId="2332"/>
    <cellStyle name="Normal 4 2 2 4 2 3" xfId="2333"/>
    <cellStyle name="Normal 4 2 2 4 2 3 2" xfId="2334"/>
    <cellStyle name="Normal 4 2 2 4 2 4" xfId="2335"/>
    <cellStyle name="Normal 4 2 2 4 3" xfId="2336"/>
    <cellStyle name="Normal 4 2 2 4 3 2" xfId="2337"/>
    <cellStyle name="Normal 4 2 2 4 3 2 2" xfId="2338"/>
    <cellStyle name="Normal 4 2 2 4 3 3" xfId="2339"/>
    <cellStyle name="Normal 4 2 2 4 4" xfId="2340"/>
    <cellStyle name="Normal 4 2 2 4 4 2" xfId="2341"/>
    <cellStyle name="Normal 4 2 2 4 5" xfId="2342"/>
    <cellStyle name="Normal 4 2 2 5" xfId="2343"/>
    <cellStyle name="Normal 4 2 2 5 2" xfId="2344"/>
    <cellStyle name="Normal 4 2 2 5 2 2" xfId="2345"/>
    <cellStyle name="Normal 4 2 2 5 2 2 2" xfId="2346"/>
    <cellStyle name="Normal 4 2 2 5 2 3" xfId="2347"/>
    <cellStyle name="Normal 4 2 2 5 3" xfId="2348"/>
    <cellStyle name="Normal 4 2 2 5 3 2" xfId="2349"/>
    <cellStyle name="Normal 4 2 2 5 4" xfId="2350"/>
    <cellStyle name="Normal 4 2 2 6" xfId="2351"/>
    <cellStyle name="Normal 4 2 2 6 2" xfId="2352"/>
    <cellStyle name="Normal 4 2 2 6 2 2" xfId="2353"/>
    <cellStyle name="Normal 4 2 2 6 3" xfId="2354"/>
    <cellStyle name="Normal 4 2 2 7" xfId="2355"/>
    <cellStyle name="Normal 4 2 2 7 2" xfId="2356"/>
    <cellStyle name="Normal 4 2 2 8" xfId="2357"/>
    <cellStyle name="Normal 4 2 3" xfId="2358"/>
    <cellStyle name="Normal 4 2 3 2" xfId="2359"/>
    <cellStyle name="Normal 4 2 3 2 2" xfId="2360"/>
    <cellStyle name="Normal 4 2 3 2 2 2" xfId="2361"/>
    <cellStyle name="Normal 4 2 3 2 2 2 2" xfId="2362"/>
    <cellStyle name="Normal 4 2 3 2 2 2 2 2" xfId="2363"/>
    <cellStyle name="Normal 4 2 3 2 2 2 2 2 2" xfId="2364"/>
    <cellStyle name="Normal 4 2 3 2 2 2 2 3" xfId="2365"/>
    <cellStyle name="Normal 4 2 3 2 2 2 3" xfId="2366"/>
    <cellStyle name="Normal 4 2 3 2 2 2 3 2" xfId="2367"/>
    <cellStyle name="Normal 4 2 3 2 2 2 4" xfId="2368"/>
    <cellStyle name="Normal 4 2 3 2 2 3" xfId="2369"/>
    <cellStyle name="Normal 4 2 3 2 2 3 2" xfId="2370"/>
    <cellStyle name="Normal 4 2 3 2 2 3 2 2" xfId="2371"/>
    <cellStyle name="Normal 4 2 3 2 2 3 3" xfId="2372"/>
    <cellStyle name="Normal 4 2 3 2 2 4" xfId="2373"/>
    <cellStyle name="Normal 4 2 3 2 2 4 2" xfId="2374"/>
    <cellStyle name="Normal 4 2 3 2 2 5" xfId="2375"/>
    <cellStyle name="Normal 4 2 3 2 3" xfId="2376"/>
    <cellStyle name="Normal 4 2 3 2 3 2" xfId="2377"/>
    <cellStyle name="Normal 4 2 3 2 3 2 2" xfId="2378"/>
    <cellStyle name="Normal 4 2 3 2 3 2 2 2" xfId="2379"/>
    <cellStyle name="Normal 4 2 3 2 3 2 3" xfId="2380"/>
    <cellStyle name="Normal 4 2 3 2 3 3" xfId="2381"/>
    <cellStyle name="Normal 4 2 3 2 3 3 2" xfId="2382"/>
    <cellStyle name="Normal 4 2 3 2 3 4" xfId="2383"/>
    <cellStyle name="Normal 4 2 3 2 4" xfId="2384"/>
    <cellStyle name="Normal 4 2 3 2 4 2" xfId="2385"/>
    <cellStyle name="Normal 4 2 3 2 4 2 2" xfId="2386"/>
    <cellStyle name="Normal 4 2 3 2 4 3" xfId="2387"/>
    <cellStyle name="Normal 4 2 3 2 5" xfId="2388"/>
    <cellStyle name="Normal 4 2 3 2 5 2" xfId="2389"/>
    <cellStyle name="Normal 4 2 3 2 6" xfId="2390"/>
    <cellStyle name="Normal 4 2 3 3" xfId="2391"/>
    <cellStyle name="Normal 4 2 3 3 2" xfId="2392"/>
    <cellStyle name="Normal 4 2 3 3 2 2" xfId="2393"/>
    <cellStyle name="Normal 4 2 3 3 2 2 2" xfId="2394"/>
    <cellStyle name="Normal 4 2 3 3 2 2 2 2" xfId="2395"/>
    <cellStyle name="Normal 4 2 3 3 2 2 3" xfId="2396"/>
    <cellStyle name="Normal 4 2 3 3 2 3" xfId="2397"/>
    <cellStyle name="Normal 4 2 3 3 2 3 2" xfId="2398"/>
    <cellStyle name="Normal 4 2 3 3 2 4" xfId="2399"/>
    <cellStyle name="Normal 4 2 3 3 3" xfId="2400"/>
    <cellStyle name="Normal 4 2 3 3 3 2" xfId="2401"/>
    <cellStyle name="Normal 4 2 3 3 3 2 2" xfId="2402"/>
    <cellStyle name="Normal 4 2 3 3 3 3" xfId="2403"/>
    <cellStyle name="Normal 4 2 3 3 4" xfId="2404"/>
    <cellStyle name="Normal 4 2 3 3 4 2" xfId="2405"/>
    <cellStyle name="Normal 4 2 3 3 5" xfId="2406"/>
    <cellStyle name="Normal 4 2 3 4" xfId="2407"/>
    <cellStyle name="Normal 4 2 3 4 2" xfId="2408"/>
    <cellStyle name="Normal 4 2 3 4 2 2" xfId="2409"/>
    <cellStyle name="Normal 4 2 3 4 2 2 2" xfId="2410"/>
    <cellStyle name="Normal 4 2 3 4 2 3" xfId="2411"/>
    <cellStyle name="Normal 4 2 3 4 3" xfId="2412"/>
    <cellStyle name="Normal 4 2 3 4 3 2" xfId="2413"/>
    <cellStyle name="Normal 4 2 3 4 4" xfId="2414"/>
    <cellStyle name="Normal 4 2 3 5" xfId="2415"/>
    <cellStyle name="Normal 4 2 3 5 2" xfId="2416"/>
    <cellStyle name="Normal 4 2 3 5 2 2" xfId="2417"/>
    <cellStyle name="Normal 4 2 3 5 3" xfId="2418"/>
    <cellStyle name="Normal 4 2 3 6" xfId="2419"/>
    <cellStyle name="Normal 4 2 3 6 2" xfId="2420"/>
    <cellStyle name="Normal 4 2 3 7" xfId="2421"/>
    <cellStyle name="Normal 4 2 4" xfId="2422"/>
    <cellStyle name="Normal 4 2 4 2" xfId="2423"/>
    <cellStyle name="Normal 4 2 4 2 2" xfId="2424"/>
    <cellStyle name="Normal 4 2 4 2 2 2" xfId="2425"/>
    <cellStyle name="Normal 4 2 4 2 2 2 2" xfId="2426"/>
    <cellStyle name="Normal 4 2 4 2 2 2 2 2" xfId="2427"/>
    <cellStyle name="Normal 4 2 4 2 2 2 3" xfId="2428"/>
    <cellStyle name="Normal 4 2 4 2 2 3" xfId="2429"/>
    <cellStyle name="Normal 4 2 4 2 2 3 2" xfId="2430"/>
    <cellStyle name="Normal 4 2 4 2 2 4" xfId="2431"/>
    <cellStyle name="Normal 4 2 4 2 3" xfId="2432"/>
    <cellStyle name="Normal 4 2 4 2 3 2" xfId="2433"/>
    <cellStyle name="Normal 4 2 4 2 3 2 2" xfId="2434"/>
    <cellStyle name="Normal 4 2 4 2 3 3" xfId="2435"/>
    <cellStyle name="Normal 4 2 4 2 4" xfId="2436"/>
    <cellStyle name="Normal 4 2 4 2 4 2" xfId="2437"/>
    <cellStyle name="Normal 4 2 4 2 5" xfId="2438"/>
    <cellStyle name="Normal 4 2 4 3" xfId="2439"/>
    <cellStyle name="Normal 4 2 4 3 2" xfId="2440"/>
    <cellStyle name="Normal 4 2 4 3 2 2" xfId="2441"/>
    <cellStyle name="Normal 4 2 4 3 2 2 2" xfId="2442"/>
    <cellStyle name="Normal 4 2 4 3 2 3" xfId="2443"/>
    <cellStyle name="Normal 4 2 4 3 3" xfId="2444"/>
    <cellStyle name="Normal 4 2 4 3 3 2" xfId="2445"/>
    <cellStyle name="Normal 4 2 4 3 4" xfId="2446"/>
    <cellStyle name="Normal 4 2 4 4" xfId="2447"/>
    <cellStyle name="Normal 4 2 4 4 2" xfId="2448"/>
    <cellStyle name="Normal 4 2 4 4 2 2" xfId="2449"/>
    <cellStyle name="Normal 4 2 4 4 3" xfId="2450"/>
    <cellStyle name="Normal 4 2 4 5" xfId="2451"/>
    <cellStyle name="Normal 4 2 4 5 2" xfId="2452"/>
    <cellStyle name="Normal 4 2 4 6" xfId="2453"/>
    <cellStyle name="Normal 4 2 5" xfId="2454"/>
    <cellStyle name="Normal 4 2 5 2" xfId="2455"/>
    <cellStyle name="Normal 4 2 5 2 2" xfId="2456"/>
    <cellStyle name="Normal 4 2 5 2 2 2" xfId="2457"/>
    <cellStyle name="Normal 4 2 5 2 2 2 2" xfId="2458"/>
    <cellStyle name="Normal 4 2 5 2 2 3" xfId="2459"/>
    <cellStyle name="Normal 4 2 5 2 3" xfId="2460"/>
    <cellStyle name="Normal 4 2 5 2 3 2" xfId="2461"/>
    <cellStyle name="Normal 4 2 5 2 4" xfId="2462"/>
    <cellStyle name="Normal 4 2 5 3" xfId="2463"/>
    <cellStyle name="Normal 4 2 5 3 2" xfId="2464"/>
    <cellStyle name="Normal 4 2 5 3 2 2" xfId="2465"/>
    <cellStyle name="Normal 4 2 5 3 3" xfId="2466"/>
    <cellStyle name="Normal 4 2 5 4" xfId="2467"/>
    <cellStyle name="Normal 4 2 5 4 2" xfId="2468"/>
    <cellStyle name="Normal 4 2 5 5" xfId="2469"/>
    <cellStyle name="Normal 4 2 6" xfId="2470"/>
    <cellStyle name="Normal 4 2 6 2" xfId="2471"/>
    <cellStyle name="Normal 4 2 6 2 2" xfId="2472"/>
    <cellStyle name="Normal 4 2 6 2 2 2" xfId="2473"/>
    <cellStyle name="Normal 4 2 6 2 3" xfId="2474"/>
    <cellStyle name="Normal 4 2 6 3" xfId="2475"/>
    <cellStyle name="Normal 4 2 6 3 2" xfId="2476"/>
    <cellStyle name="Normal 4 2 6 4" xfId="2477"/>
    <cellStyle name="Normal 4 2 7" xfId="2478"/>
    <cellStyle name="Normal 4 2 7 2" xfId="2479"/>
    <cellStyle name="Normal 4 2 7 2 2" xfId="2480"/>
    <cellStyle name="Normal 4 2 7 3" xfId="2481"/>
    <cellStyle name="Normal 4 2 8" xfId="2482"/>
    <cellStyle name="Normal 4 2 8 2" xfId="2483"/>
    <cellStyle name="Normal 4 2 9" xfId="2484"/>
    <cellStyle name="Normal 4 3" xfId="2485"/>
    <cellStyle name="Normal 4 3 2" xfId="2486"/>
    <cellStyle name="Normal 4 3 2 2" xfId="2487"/>
    <cellStyle name="Normal 4 3 2 2 2" xfId="2488"/>
    <cellStyle name="Normal 4 3 2 2 2 2" xfId="2489"/>
    <cellStyle name="Normal 4 3 2 2 2 2 2" xfId="2490"/>
    <cellStyle name="Normal 4 3 2 2 2 2 2 2" xfId="2491"/>
    <cellStyle name="Normal 4 3 2 2 2 2 2 2 2" xfId="2492"/>
    <cellStyle name="Normal 4 3 2 2 2 2 2 3" xfId="2493"/>
    <cellStyle name="Normal 4 3 2 2 2 2 3" xfId="2494"/>
    <cellStyle name="Normal 4 3 2 2 2 2 3 2" xfId="2495"/>
    <cellStyle name="Normal 4 3 2 2 2 2 4" xfId="2496"/>
    <cellStyle name="Normal 4 3 2 2 2 3" xfId="2497"/>
    <cellStyle name="Normal 4 3 2 2 2 3 2" xfId="2498"/>
    <cellStyle name="Normal 4 3 2 2 2 3 2 2" xfId="2499"/>
    <cellStyle name="Normal 4 3 2 2 2 3 3" xfId="2500"/>
    <cellStyle name="Normal 4 3 2 2 2 4" xfId="2501"/>
    <cellStyle name="Normal 4 3 2 2 2 4 2" xfId="2502"/>
    <cellStyle name="Normal 4 3 2 2 2 5" xfId="2503"/>
    <cellStyle name="Normal 4 3 2 2 3" xfId="2504"/>
    <cellStyle name="Normal 4 3 2 2 3 2" xfId="2505"/>
    <cellStyle name="Normal 4 3 2 2 3 2 2" xfId="2506"/>
    <cellStyle name="Normal 4 3 2 2 3 2 2 2" xfId="2507"/>
    <cellStyle name="Normal 4 3 2 2 3 2 3" xfId="2508"/>
    <cellStyle name="Normal 4 3 2 2 3 3" xfId="2509"/>
    <cellStyle name="Normal 4 3 2 2 3 3 2" xfId="2510"/>
    <cellStyle name="Normal 4 3 2 2 3 4" xfId="2511"/>
    <cellStyle name="Normal 4 3 2 2 4" xfId="2512"/>
    <cellStyle name="Normal 4 3 2 2 4 2" xfId="2513"/>
    <cellStyle name="Normal 4 3 2 2 4 2 2" xfId="2514"/>
    <cellStyle name="Normal 4 3 2 2 4 3" xfId="2515"/>
    <cellStyle name="Normal 4 3 2 2 5" xfId="2516"/>
    <cellStyle name="Normal 4 3 2 2 5 2" xfId="2517"/>
    <cellStyle name="Normal 4 3 2 2 6" xfId="2518"/>
    <cellStyle name="Normal 4 3 2 3" xfId="2519"/>
    <cellStyle name="Normal 4 3 2 3 2" xfId="2520"/>
    <cellStyle name="Normal 4 3 2 3 2 2" xfId="2521"/>
    <cellStyle name="Normal 4 3 2 3 2 2 2" xfId="2522"/>
    <cellStyle name="Normal 4 3 2 3 2 2 2 2" xfId="2523"/>
    <cellStyle name="Normal 4 3 2 3 2 2 3" xfId="2524"/>
    <cellStyle name="Normal 4 3 2 3 2 3" xfId="2525"/>
    <cellStyle name="Normal 4 3 2 3 2 3 2" xfId="2526"/>
    <cellStyle name="Normal 4 3 2 3 2 4" xfId="2527"/>
    <cellStyle name="Normal 4 3 2 3 3" xfId="2528"/>
    <cellStyle name="Normal 4 3 2 3 3 2" xfId="2529"/>
    <cellStyle name="Normal 4 3 2 3 3 2 2" xfId="2530"/>
    <cellStyle name="Normal 4 3 2 3 3 3" xfId="2531"/>
    <cellStyle name="Normal 4 3 2 3 4" xfId="2532"/>
    <cellStyle name="Normal 4 3 2 3 4 2" xfId="2533"/>
    <cellStyle name="Normal 4 3 2 3 5" xfId="2534"/>
    <cellStyle name="Normal 4 3 2 4" xfId="2535"/>
    <cellStyle name="Normal 4 3 2 4 2" xfId="2536"/>
    <cellStyle name="Normal 4 3 2 4 2 2" xfId="2537"/>
    <cellStyle name="Normal 4 3 2 4 2 2 2" xfId="2538"/>
    <cellStyle name="Normal 4 3 2 4 2 3" xfId="2539"/>
    <cellStyle name="Normal 4 3 2 4 3" xfId="2540"/>
    <cellStyle name="Normal 4 3 2 4 3 2" xfId="2541"/>
    <cellStyle name="Normal 4 3 2 4 4" xfId="2542"/>
    <cellStyle name="Normal 4 3 2 5" xfId="2543"/>
    <cellStyle name="Normal 4 3 2 5 2" xfId="2544"/>
    <cellStyle name="Normal 4 3 2 5 2 2" xfId="2545"/>
    <cellStyle name="Normal 4 3 2 5 3" xfId="2546"/>
    <cellStyle name="Normal 4 3 2 6" xfId="2547"/>
    <cellStyle name="Normal 4 3 2 6 2" xfId="2548"/>
    <cellStyle name="Normal 4 3 2 7" xfId="2549"/>
    <cellStyle name="Normal 4 3 3" xfId="2550"/>
    <cellStyle name="Normal 4 3 3 2" xfId="2551"/>
    <cellStyle name="Normal 4 3 3 2 2" xfId="2552"/>
    <cellStyle name="Normal 4 3 3 2 2 2" xfId="2553"/>
    <cellStyle name="Normal 4 3 3 2 2 2 2" xfId="2554"/>
    <cellStyle name="Normal 4 3 3 2 2 2 2 2" xfId="2555"/>
    <cellStyle name="Normal 4 3 3 2 2 2 3" xfId="2556"/>
    <cellStyle name="Normal 4 3 3 2 2 3" xfId="2557"/>
    <cellStyle name="Normal 4 3 3 2 2 3 2" xfId="2558"/>
    <cellStyle name="Normal 4 3 3 2 2 4" xfId="2559"/>
    <cellStyle name="Normal 4 3 3 2 3" xfId="2560"/>
    <cellStyle name="Normal 4 3 3 2 3 2" xfId="2561"/>
    <cellStyle name="Normal 4 3 3 2 3 2 2" xfId="2562"/>
    <cellStyle name="Normal 4 3 3 2 3 3" xfId="2563"/>
    <cellStyle name="Normal 4 3 3 2 4" xfId="2564"/>
    <cellStyle name="Normal 4 3 3 2 4 2" xfId="2565"/>
    <cellStyle name="Normal 4 3 3 2 5" xfId="2566"/>
    <cellStyle name="Normal 4 3 3 3" xfId="2567"/>
    <cellStyle name="Normal 4 3 3 3 2" xfId="2568"/>
    <cellStyle name="Normal 4 3 3 3 2 2" xfId="2569"/>
    <cellStyle name="Normal 4 3 3 3 2 2 2" xfId="2570"/>
    <cellStyle name="Normal 4 3 3 3 2 3" xfId="2571"/>
    <cellStyle name="Normal 4 3 3 3 3" xfId="2572"/>
    <cellStyle name="Normal 4 3 3 3 3 2" xfId="2573"/>
    <cellStyle name="Normal 4 3 3 3 4" xfId="2574"/>
    <cellStyle name="Normal 4 3 3 4" xfId="2575"/>
    <cellStyle name="Normal 4 3 3 4 2" xfId="2576"/>
    <cellStyle name="Normal 4 3 3 4 2 2" xfId="2577"/>
    <cellStyle name="Normal 4 3 3 4 3" xfId="2578"/>
    <cellStyle name="Normal 4 3 3 5" xfId="2579"/>
    <cellStyle name="Normal 4 3 3 5 2" xfId="2580"/>
    <cellStyle name="Normal 4 3 3 6" xfId="2581"/>
    <cellStyle name="Normal 4 3 4" xfId="2582"/>
    <cellStyle name="Normal 4 3 4 2" xfId="2583"/>
    <cellStyle name="Normal 4 3 4 2 2" xfId="2584"/>
    <cellStyle name="Normal 4 3 4 2 2 2" xfId="2585"/>
    <cellStyle name="Normal 4 3 4 2 2 2 2" xfId="2586"/>
    <cellStyle name="Normal 4 3 4 2 2 3" xfId="2587"/>
    <cellStyle name="Normal 4 3 4 2 3" xfId="2588"/>
    <cellStyle name="Normal 4 3 4 2 3 2" xfId="2589"/>
    <cellStyle name="Normal 4 3 4 2 4" xfId="2590"/>
    <cellStyle name="Normal 4 3 4 3" xfId="2591"/>
    <cellStyle name="Normal 4 3 4 3 2" xfId="2592"/>
    <cellStyle name="Normal 4 3 4 3 2 2" xfId="2593"/>
    <cellStyle name="Normal 4 3 4 3 3" xfId="2594"/>
    <cellStyle name="Normal 4 3 4 4" xfId="2595"/>
    <cellStyle name="Normal 4 3 4 4 2" xfId="2596"/>
    <cellStyle name="Normal 4 3 4 5" xfId="2597"/>
    <cellStyle name="Normal 4 3 5" xfId="2598"/>
    <cellStyle name="Normal 4 3 5 2" xfId="2599"/>
    <cellStyle name="Normal 4 3 5 2 2" xfId="2600"/>
    <cellStyle name="Normal 4 3 5 2 2 2" xfId="2601"/>
    <cellStyle name="Normal 4 3 5 2 3" xfId="2602"/>
    <cellStyle name="Normal 4 3 5 3" xfId="2603"/>
    <cellStyle name="Normal 4 3 5 3 2" xfId="2604"/>
    <cellStyle name="Normal 4 3 5 4" xfId="2605"/>
    <cellStyle name="Normal 4 3 6" xfId="2606"/>
    <cellStyle name="Normal 4 3 6 2" xfId="2607"/>
    <cellStyle name="Normal 4 3 6 2 2" xfId="2608"/>
    <cellStyle name="Normal 4 3 6 3" xfId="2609"/>
    <cellStyle name="Normal 4 3 7" xfId="2610"/>
    <cellStyle name="Normal 4 3 7 2" xfId="2611"/>
    <cellStyle name="Normal 4 3 8" xfId="2612"/>
    <cellStyle name="Normal 4 4" xfId="2613"/>
    <cellStyle name="Normal 4 4 2" xfId="2614"/>
    <cellStyle name="Normal 4 4 2 2" xfId="2615"/>
    <cellStyle name="Normal 4 4 2 2 2" xfId="2616"/>
    <cellStyle name="Normal 4 4 2 2 2 2" xfId="2617"/>
    <cellStyle name="Normal 4 4 2 2 2 2 2" xfId="2618"/>
    <cellStyle name="Normal 4 4 2 2 2 2 2 2" xfId="2619"/>
    <cellStyle name="Normal 4 4 2 2 2 2 3" xfId="2620"/>
    <cellStyle name="Normal 4 4 2 2 2 3" xfId="2621"/>
    <cellStyle name="Normal 4 4 2 2 2 3 2" xfId="2622"/>
    <cellStyle name="Normal 4 4 2 2 2 4" xfId="2623"/>
    <cellStyle name="Normal 4 4 2 2 3" xfId="2624"/>
    <cellStyle name="Normal 4 4 2 2 3 2" xfId="2625"/>
    <cellStyle name="Normal 4 4 2 2 3 2 2" xfId="2626"/>
    <cellStyle name="Normal 4 4 2 2 3 3" xfId="2627"/>
    <cellStyle name="Normal 4 4 2 2 4" xfId="2628"/>
    <cellStyle name="Normal 4 4 2 2 4 2" xfId="2629"/>
    <cellStyle name="Normal 4 4 2 2 5" xfId="2630"/>
    <cellStyle name="Normal 4 4 2 3" xfId="2631"/>
    <cellStyle name="Normal 4 4 2 3 2" xfId="2632"/>
    <cellStyle name="Normal 4 4 2 3 2 2" xfId="2633"/>
    <cellStyle name="Normal 4 4 2 3 2 2 2" xfId="2634"/>
    <cellStyle name="Normal 4 4 2 3 2 3" xfId="2635"/>
    <cellStyle name="Normal 4 4 2 3 3" xfId="2636"/>
    <cellStyle name="Normal 4 4 2 3 3 2" xfId="2637"/>
    <cellStyle name="Normal 4 4 2 3 4" xfId="2638"/>
    <cellStyle name="Normal 4 4 2 4" xfId="2639"/>
    <cellStyle name="Normal 4 4 2 4 2" xfId="2640"/>
    <cellStyle name="Normal 4 4 2 4 2 2" xfId="2641"/>
    <cellStyle name="Normal 4 4 2 4 3" xfId="2642"/>
    <cellStyle name="Normal 4 4 2 5" xfId="2643"/>
    <cellStyle name="Normal 4 4 2 5 2" xfId="2644"/>
    <cellStyle name="Normal 4 4 2 6" xfId="2645"/>
    <cellStyle name="Normal 4 4 3" xfId="2646"/>
    <cellStyle name="Normal 4 4 3 2" xfId="2647"/>
    <cellStyle name="Normal 4 4 3 2 2" xfId="2648"/>
    <cellStyle name="Normal 4 4 3 2 2 2" xfId="2649"/>
    <cellStyle name="Normal 4 4 3 2 2 2 2" xfId="2650"/>
    <cellStyle name="Normal 4 4 3 2 2 3" xfId="2651"/>
    <cellStyle name="Normal 4 4 3 2 3" xfId="2652"/>
    <cellStyle name="Normal 4 4 3 2 3 2" xfId="2653"/>
    <cellStyle name="Normal 4 4 3 2 4" xfId="2654"/>
    <cellStyle name="Normal 4 4 3 3" xfId="2655"/>
    <cellStyle name="Normal 4 4 3 3 2" xfId="2656"/>
    <cellStyle name="Normal 4 4 3 3 2 2" xfId="2657"/>
    <cellStyle name="Normal 4 4 3 3 3" xfId="2658"/>
    <cellStyle name="Normal 4 4 3 4" xfId="2659"/>
    <cellStyle name="Normal 4 4 3 4 2" xfId="2660"/>
    <cellStyle name="Normal 4 4 3 5" xfId="2661"/>
    <cellStyle name="Normal 4 4 4" xfId="2662"/>
    <cellStyle name="Normal 4 4 4 2" xfId="2663"/>
    <cellStyle name="Normal 4 4 4 2 2" xfId="2664"/>
    <cellStyle name="Normal 4 4 4 2 2 2" xfId="2665"/>
    <cellStyle name="Normal 4 4 4 2 3" xfId="2666"/>
    <cellStyle name="Normal 4 4 4 3" xfId="2667"/>
    <cellStyle name="Normal 4 4 4 3 2" xfId="2668"/>
    <cellStyle name="Normal 4 4 4 4" xfId="2669"/>
    <cellStyle name="Normal 4 4 5" xfId="2670"/>
    <cellStyle name="Normal 4 4 5 2" xfId="2671"/>
    <cellStyle name="Normal 4 4 5 2 2" xfId="2672"/>
    <cellStyle name="Normal 4 4 5 3" xfId="2673"/>
    <cellStyle name="Normal 4 4 6" xfId="2674"/>
    <cellStyle name="Normal 4 4 6 2" xfId="2675"/>
    <cellStyle name="Normal 4 4 7" xfId="2676"/>
    <cellStyle name="Normal 4 5" xfId="2677"/>
    <cellStyle name="Normal 4 5 2" xfId="2678"/>
    <cellStyle name="Normal 4 5 2 2" xfId="2679"/>
    <cellStyle name="Normal 4 5 2 2 2" xfId="2680"/>
    <cellStyle name="Normal 4 5 2 2 2 2" xfId="2681"/>
    <cellStyle name="Normal 4 5 2 2 2 2 2" xfId="2682"/>
    <cellStyle name="Normal 4 5 2 2 2 3" xfId="2683"/>
    <cellStyle name="Normal 4 5 2 2 3" xfId="2684"/>
    <cellStyle name="Normal 4 5 2 2 3 2" xfId="2685"/>
    <cellStyle name="Normal 4 5 2 2 4" xfId="2686"/>
    <cellStyle name="Normal 4 5 2 3" xfId="2687"/>
    <cellStyle name="Normal 4 5 2 3 2" xfId="2688"/>
    <cellStyle name="Normal 4 5 2 3 2 2" xfId="2689"/>
    <cellStyle name="Normal 4 5 2 3 3" xfId="2690"/>
    <cellStyle name="Normal 4 5 2 4" xfId="2691"/>
    <cellStyle name="Normal 4 5 2 4 2" xfId="2692"/>
    <cellStyle name="Normal 4 5 2 5" xfId="2693"/>
    <cellStyle name="Normal 4 5 3" xfId="2694"/>
    <cellStyle name="Normal 4 5 3 2" xfId="2695"/>
    <cellStyle name="Normal 4 5 3 2 2" xfId="2696"/>
    <cellStyle name="Normal 4 5 3 2 2 2" xfId="2697"/>
    <cellStyle name="Normal 4 5 3 2 3" xfId="2698"/>
    <cellStyle name="Normal 4 5 3 3" xfId="2699"/>
    <cellStyle name="Normal 4 5 3 3 2" xfId="2700"/>
    <cellStyle name="Normal 4 5 3 4" xfId="2701"/>
    <cellStyle name="Normal 4 5 4" xfId="2702"/>
    <cellStyle name="Normal 4 5 4 2" xfId="2703"/>
    <cellStyle name="Normal 4 5 4 2 2" xfId="2704"/>
    <cellStyle name="Normal 4 5 4 3" xfId="2705"/>
    <cellStyle name="Normal 4 5 5" xfId="2706"/>
    <cellStyle name="Normal 4 5 5 2" xfId="2707"/>
    <cellStyle name="Normal 4 5 6" xfId="2708"/>
    <cellStyle name="Normal 4 6" xfId="2709"/>
    <cellStyle name="Normal 4 6 2" xfId="2710"/>
    <cellStyle name="Normal 4 6 2 2" xfId="2711"/>
    <cellStyle name="Normal 4 6 2 2 2" xfId="2712"/>
    <cellStyle name="Normal 4 6 2 2 2 2" xfId="2713"/>
    <cellStyle name="Normal 4 6 2 2 3" xfId="2714"/>
    <cellStyle name="Normal 4 6 2 3" xfId="2715"/>
    <cellStyle name="Normal 4 6 2 3 2" xfId="2716"/>
    <cellStyle name="Normal 4 6 2 4" xfId="2717"/>
    <cellStyle name="Normal 4 6 3" xfId="2718"/>
    <cellStyle name="Normal 4 6 3 2" xfId="2719"/>
    <cellStyle name="Normal 4 6 3 2 2" xfId="2720"/>
    <cellStyle name="Normal 4 6 3 3" xfId="2721"/>
    <cellStyle name="Normal 4 6 4" xfId="2722"/>
    <cellStyle name="Normal 4 6 4 2" xfId="2723"/>
    <cellStyle name="Normal 4 6 5" xfId="2724"/>
    <cellStyle name="Normal 4 7" xfId="2725"/>
    <cellStyle name="Normal 4 7 2" xfId="2726"/>
    <cellStyle name="Normal 4 7 2 2" xfId="2727"/>
    <cellStyle name="Normal 4 7 2 2 2" xfId="2728"/>
    <cellStyle name="Normal 4 7 2 3" xfId="2729"/>
    <cellStyle name="Normal 4 7 3" xfId="2730"/>
    <cellStyle name="Normal 4 7 3 2" xfId="2731"/>
    <cellStyle name="Normal 4 7 4" xfId="2732"/>
    <cellStyle name="Normal 4 8" xfId="2733"/>
    <cellStyle name="Normal 4 8 2" xfId="2734"/>
    <cellStyle name="Normal 4 8 2 2" xfId="2735"/>
    <cellStyle name="Normal 4 8 3" xfId="2736"/>
    <cellStyle name="Normal 4 9" xfId="2737"/>
    <cellStyle name="Normal 4 9 2" xfId="2738"/>
    <cellStyle name="Normal 5" xfId="2739"/>
    <cellStyle name="Normal 5 10" xfId="2740"/>
    <cellStyle name="Normal 5 2" xfId="2741"/>
    <cellStyle name="Normal 5 2 2" xfId="2742"/>
    <cellStyle name="Normal 5 2 2 2" xfId="2743"/>
    <cellStyle name="Normal 5 2 2 2 2" xfId="2744"/>
    <cellStyle name="Normal 5 2 2 2 2 2" xfId="2745"/>
    <cellStyle name="Normal 5 2 2 2 2 2 2" xfId="2746"/>
    <cellStyle name="Normal 5 2 2 2 2 2 2 2" xfId="2747"/>
    <cellStyle name="Normal 5 2 2 2 2 2 2 2 2" xfId="2748"/>
    <cellStyle name="Normal 5 2 2 2 2 2 2 3" xfId="2749"/>
    <cellStyle name="Normal 5 2 2 2 2 2 3" xfId="2750"/>
    <cellStyle name="Normal 5 2 2 2 2 2 3 2" xfId="2751"/>
    <cellStyle name="Normal 5 2 2 2 2 2 4" xfId="2752"/>
    <cellStyle name="Normal 5 2 2 2 2 3" xfId="2753"/>
    <cellStyle name="Normal 5 2 2 2 2 3 2" xfId="2754"/>
    <cellStyle name="Normal 5 2 2 2 2 3 2 2" xfId="2755"/>
    <cellStyle name="Normal 5 2 2 2 2 3 3" xfId="2756"/>
    <cellStyle name="Normal 5 2 2 2 2 4" xfId="2757"/>
    <cellStyle name="Normal 5 2 2 2 2 4 2" xfId="2758"/>
    <cellStyle name="Normal 5 2 2 2 2 5" xfId="2759"/>
    <cellStyle name="Normal 5 2 2 2 3" xfId="2760"/>
    <cellStyle name="Normal 5 2 2 2 3 2" xfId="2761"/>
    <cellStyle name="Normal 5 2 2 2 3 2 2" xfId="2762"/>
    <cellStyle name="Normal 5 2 2 2 3 2 2 2" xfId="2763"/>
    <cellStyle name="Normal 5 2 2 2 3 2 3" xfId="2764"/>
    <cellStyle name="Normal 5 2 2 2 3 3" xfId="2765"/>
    <cellStyle name="Normal 5 2 2 2 3 3 2" xfId="2766"/>
    <cellStyle name="Normal 5 2 2 2 3 4" xfId="2767"/>
    <cellStyle name="Normal 5 2 2 2 4" xfId="2768"/>
    <cellStyle name="Normal 5 2 2 2 4 2" xfId="2769"/>
    <cellStyle name="Normal 5 2 2 2 4 2 2" xfId="2770"/>
    <cellStyle name="Normal 5 2 2 2 4 3" xfId="2771"/>
    <cellStyle name="Normal 5 2 2 2 5" xfId="2772"/>
    <cellStyle name="Normal 5 2 2 2 5 2" xfId="2773"/>
    <cellStyle name="Normal 5 2 2 2 6" xfId="2774"/>
    <cellStyle name="Normal 5 2 2 3" xfId="2775"/>
    <cellStyle name="Normal 5 2 2 3 2" xfId="2776"/>
    <cellStyle name="Normal 5 2 2 3 2 2" xfId="2777"/>
    <cellStyle name="Normal 5 2 2 3 2 2 2" xfId="2778"/>
    <cellStyle name="Normal 5 2 2 3 2 2 2 2" xfId="2779"/>
    <cellStyle name="Normal 5 2 2 3 2 2 3" xfId="2780"/>
    <cellStyle name="Normal 5 2 2 3 2 3" xfId="2781"/>
    <cellStyle name="Normal 5 2 2 3 2 3 2" xfId="2782"/>
    <cellStyle name="Normal 5 2 2 3 2 4" xfId="2783"/>
    <cellStyle name="Normal 5 2 2 3 3" xfId="2784"/>
    <cellStyle name="Normal 5 2 2 3 3 2" xfId="2785"/>
    <cellStyle name="Normal 5 2 2 3 3 2 2" xfId="2786"/>
    <cellStyle name="Normal 5 2 2 3 3 3" xfId="2787"/>
    <cellStyle name="Normal 5 2 2 3 4" xfId="2788"/>
    <cellStyle name="Normal 5 2 2 3 4 2" xfId="2789"/>
    <cellStyle name="Normal 5 2 2 3 5" xfId="2790"/>
    <cellStyle name="Normal 5 2 2 4" xfId="2791"/>
    <cellStyle name="Normal 5 2 2 4 2" xfId="2792"/>
    <cellStyle name="Normal 5 2 2 4 2 2" xfId="2793"/>
    <cellStyle name="Normal 5 2 2 4 2 2 2" xfId="2794"/>
    <cellStyle name="Normal 5 2 2 4 2 3" xfId="2795"/>
    <cellStyle name="Normal 5 2 2 4 3" xfId="2796"/>
    <cellStyle name="Normal 5 2 2 4 3 2" xfId="2797"/>
    <cellStyle name="Normal 5 2 2 4 4" xfId="2798"/>
    <cellStyle name="Normal 5 2 2 5" xfId="2799"/>
    <cellStyle name="Normal 5 2 2 5 2" xfId="2800"/>
    <cellStyle name="Normal 5 2 2 5 2 2" xfId="2801"/>
    <cellStyle name="Normal 5 2 2 5 3" xfId="2802"/>
    <cellStyle name="Normal 5 2 2 6" xfId="2803"/>
    <cellStyle name="Normal 5 2 2 6 2" xfId="2804"/>
    <cellStyle name="Normal 5 2 2 7" xfId="2805"/>
    <cellStyle name="Normal 5 2 3" xfId="2806"/>
    <cellStyle name="Normal 5 2 3 2" xfId="2807"/>
    <cellStyle name="Normal 5 2 3 2 2" xfId="2808"/>
    <cellStyle name="Normal 5 2 3 2 2 2" xfId="2809"/>
    <cellStyle name="Normal 5 2 3 2 2 2 2" xfId="2810"/>
    <cellStyle name="Normal 5 2 3 2 2 2 2 2" xfId="2811"/>
    <cellStyle name="Normal 5 2 3 2 2 2 3" xfId="2812"/>
    <cellStyle name="Normal 5 2 3 2 2 3" xfId="2813"/>
    <cellStyle name="Normal 5 2 3 2 2 3 2" xfId="2814"/>
    <cellStyle name="Normal 5 2 3 2 2 4" xfId="2815"/>
    <cellStyle name="Normal 5 2 3 2 3" xfId="2816"/>
    <cellStyle name="Normal 5 2 3 2 3 2" xfId="2817"/>
    <cellStyle name="Normal 5 2 3 2 3 2 2" xfId="2818"/>
    <cellStyle name="Normal 5 2 3 2 3 3" xfId="2819"/>
    <cellStyle name="Normal 5 2 3 2 4" xfId="2820"/>
    <cellStyle name="Normal 5 2 3 2 4 2" xfId="2821"/>
    <cellStyle name="Normal 5 2 3 2 5" xfId="2822"/>
    <cellStyle name="Normal 5 2 3 3" xfId="2823"/>
    <cellStyle name="Normal 5 2 3 3 2" xfId="2824"/>
    <cellStyle name="Normal 5 2 3 3 2 2" xfId="2825"/>
    <cellStyle name="Normal 5 2 3 3 2 2 2" xfId="2826"/>
    <cellStyle name="Normal 5 2 3 3 2 3" xfId="2827"/>
    <cellStyle name="Normal 5 2 3 3 3" xfId="2828"/>
    <cellStyle name="Normal 5 2 3 3 3 2" xfId="2829"/>
    <cellStyle name="Normal 5 2 3 3 4" xfId="2830"/>
    <cellStyle name="Normal 5 2 3 4" xfId="2831"/>
    <cellStyle name="Normal 5 2 3 4 2" xfId="2832"/>
    <cellStyle name="Normal 5 2 3 4 2 2" xfId="2833"/>
    <cellStyle name="Normal 5 2 3 4 3" xfId="2834"/>
    <cellStyle name="Normal 5 2 3 5" xfId="2835"/>
    <cellStyle name="Normal 5 2 3 5 2" xfId="2836"/>
    <cellStyle name="Normal 5 2 3 6" xfId="2837"/>
    <cellStyle name="Normal 5 2 4" xfId="2838"/>
    <cellStyle name="Normal 5 2 4 2" xfId="2839"/>
    <cellStyle name="Normal 5 2 4 2 2" xfId="2840"/>
    <cellStyle name="Normal 5 2 4 2 2 2" xfId="2841"/>
    <cellStyle name="Normal 5 2 4 2 2 2 2" xfId="2842"/>
    <cellStyle name="Normal 5 2 4 2 2 3" xfId="2843"/>
    <cellStyle name="Normal 5 2 4 2 3" xfId="2844"/>
    <cellStyle name="Normal 5 2 4 2 3 2" xfId="2845"/>
    <cellStyle name="Normal 5 2 4 2 4" xfId="2846"/>
    <cellStyle name="Normal 5 2 4 3" xfId="2847"/>
    <cellStyle name="Normal 5 2 4 3 2" xfId="2848"/>
    <cellStyle name="Normal 5 2 4 3 2 2" xfId="2849"/>
    <cellStyle name="Normal 5 2 4 3 3" xfId="2850"/>
    <cellStyle name="Normal 5 2 4 4" xfId="2851"/>
    <cellStyle name="Normal 5 2 4 4 2" xfId="2852"/>
    <cellStyle name="Normal 5 2 4 5" xfId="2853"/>
    <cellStyle name="Normal 5 2 5" xfId="2854"/>
    <cellStyle name="Normal 5 2 5 2" xfId="2855"/>
    <cellStyle name="Normal 5 2 5 2 2" xfId="2856"/>
    <cellStyle name="Normal 5 2 5 2 2 2" xfId="2857"/>
    <cellStyle name="Normal 5 2 5 2 3" xfId="2858"/>
    <cellStyle name="Normal 5 2 5 3" xfId="2859"/>
    <cellStyle name="Normal 5 2 5 3 2" xfId="2860"/>
    <cellStyle name="Normal 5 2 5 4" xfId="2861"/>
    <cellStyle name="Normal 5 2 6" xfId="2862"/>
    <cellStyle name="Normal 5 2 6 2" xfId="2863"/>
    <cellStyle name="Normal 5 2 6 2 2" xfId="2864"/>
    <cellStyle name="Normal 5 2 6 3" xfId="2865"/>
    <cellStyle name="Normal 5 2 7" xfId="2866"/>
    <cellStyle name="Normal 5 2 7 2" xfId="2867"/>
    <cellStyle name="Normal 5 2 8" xfId="2868"/>
    <cellStyle name="Normal 5 3" xfId="2869"/>
    <cellStyle name="Normal 5 3 2" xfId="2870"/>
    <cellStyle name="Normal 5 3 2 2" xfId="2871"/>
    <cellStyle name="Normal 5 3 2 2 2" xfId="2872"/>
    <cellStyle name="Normal 5 3 2 2 2 2" xfId="2873"/>
    <cellStyle name="Normal 5 3 2 2 2 2 2" xfId="2874"/>
    <cellStyle name="Normal 5 3 2 2 2 2 2 2" xfId="2875"/>
    <cellStyle name="Normal 5 3 2 2 2 2 3" xfId="2876"/>
    <cellStyle name="Normal 5 3 2 2 2 3" xfId="2877"/>
    <cellStyle name="Normal 5 3 2 2 2 3 2" xfId="2878"/>
    <cellStyle name="Normal 5 3 2 2 2 4" xfId="2879"/>
    <cellStyle name="Normal 5 3 2 2 3" xfId="2880"/>
    <cellStyle name="Normal 5 3 2 2 3 2" xfId="2881"/>
    <cellStyle name="Normal 5 3 2 2 3 2 2" xfId="2882"/>
    <cellStyle name="Normal 5 3 2 2 3 3" xfId="2883"/>
    <cellStyle name="Normal 5 3 2 2 4" xfId="2884"/>
    <cellStyle name="Normal 5 3 2 2 4 2" xfId="2885"/>
    <cellStyle name="Normal 5 3 2 2 5" xfId="2886"/>
    <cellStyle name="Normal 5 3 2 3" xfId="2887"/>
    <cellStyle name="Normal 5 3 2 3 2" xfId="2888"/>
    <cellStyle name="Normal 5 3 2 3 2 2" xfId="2889"/>
    <cellStyle name="Normal 5 3 2 3 2 2 2" xfId="2890"/>
    <cellStyle name="Normal 5 3 2 3 2 3" xfId="2891"/>
    <cellStyle name="Normal 5 3 2 3 3" xfId="2892"/>
    <cellStyle name="Normal 5 3 2 3 3 2" xfId="2893"/>
    <cellStyle name="Normal 5 3 2 3 4" xfId="2894"/>
    <cellStyle name="Normal 5 3 2 4" xfId="2895"/>
    <cellStyle name="Normal 5 3 2 4 2" xfId="2896"/>
    <cellStyle name="Normal 5 3 2 4 2 2" xfId="2897"/>
    <cellStyle name="Normal 5 3 2 4 3" xfId="2898"/>
    <cellStyle name="Normal 5 3 2 5" xfId="2899"/>
    <cellStyle name="Normal 5 3 2 5 2" xfId="2900"/>
    <cellStyle name="Normal 5 3 2 6" xfId="2901"/>
    <cellStyle name="Normal 5 3 3" xfId="2902"/>
    <cellStyle name="Normal 5 3 3 2" xfId="2903"/>
    <cellStyle name="Normal 5 3 3 2 2" xfId="2904"/>
    <cellStyle name="Normal 5 3 3 2 2 2" xfId="2905"/>
    <cellStyle name="Normal 5 3 3 2 2 2 2" xfId="2906"/>
    <cellStyle name="Normal 5 3 3 2 2 3" xfId="2907"/>
    <cellStyle name="Normal 5 3 3 2 3" xfId="2908"/>
    <cellStyle name="Normal 5 3 3 2 3 2" xfId="2909"/>
    <cellStyle name="Normal 5 3 3 2 4" xfId="2910"/>
    <cellStyle name="Normal 5 3 3 3" xfId="2911"/>
    <cellStyle name="Normal 5 3 3 3 2" xfId="2912"/>
    <cellStyle name="Normal 5 3 3 3 2 2" xfId="2913"/>
    <cellStyle name="Normal 5 3 3 3 3" xfId="2914"/>
    <cellStyle name="Normal 5 3 3 4" xfId="2915"/>
    <cellStyle name="Normal 5 3 3 4 2" xfId="2916"/>
    <cellStyle name="Normal 5 3 3 5" xfId="2917"/>
    <cellStyle name="Normal 5 3 4" xfId="2918"/>
    <cellStyle name="Normal 5 3 4 2" xfId="2919"/>
    <cellStyle name="Normal 5 3 4 2 2" xfId="2920"/>
    <cellStyle name="Normal 5 3 4 2 2 2" xfId="2921"/>
    <cellStyle name="Normal 5 3 4 2 3" xfId="2922"/>
    <cellStyle name="Normal 5 3 4 3" xfId="2923"/>
    <cellStyle name="Normal 5 3 4 3 2" xfId="2924"/>
    <cellStyle name="Normal 5 3 4 4" xfId="2925"/>
    <cellStyle name="Normal 5 3 5" xfId="2926"/>
    <cellStyle name="Normal 5 3 5 2" xfId="2927"/>
    <cellStyle name="Normal 5 3 5 2 2" xfId="2928"/>
    <cellStyle name="Normal 5 3 5 3" xfId="2929"/>
    <cellStyle name="Normal 5 3 6" xfId="2930"/>
    <cellStyle name="Normal 5 3 6 2" xfId="2931"/>
    <cellStyle name="Normal 5 3 7" xfId="2932"/>
    <cellStyle name="Normal 5 4" xfId="2933"/>
    <cellStyle name="Normal 5 4 2" xfId="2934"/>
    <cellStyle name="Normal 5 4 2 2" xfId="2935"/>
    <cellStyle name="Normal 5 4 2 2 2" xfId="2936"/>
    <cellStyle name="Normal 5 4 2 2 2 2" xfId="2937"/>
    <cellStyle name="Normal 5 4 2 2 2 2 2" xfId="2938"/>
    <cellStyle name="Normal 5 4 2 2 2 3" xfId="2939"/>
    <cellStyle name="Normal 5 4 2 2 3" xfId="2940"/>
    <cellStyle name="Normal 5 4 2 2 3 2" xfId="2941"/>
    <cellStyle name="Normal 5 4 2 2 4" xfId="2942"/>
    <cellStyle name="Normal 5 4 2 3" xfId="2943"/>
    <cellStyle name="Normal 5 4 2 3 2" xfId="2944"/>
    <cellStyle name="Normal 5 4 2 3 2 2" xfId="2945"/>
    <cellStyle name="Normal 5 4 2 3 3" xfId="2946"/>
    <cellStyle name="Normal 5 4 2 4" xfId="2947"/>
    <cellStyle name="Normal 5 4 2 4 2" xfId="2948"/>
    <cellStyle name="Normal 5 4 2 5" xfId="2949"/>
    <cellStyle name="Normal 5 4 3" xfId="2950"/>
    <cellStyle name="Normal 5 4 3 2" xfId="2951"/>
    <cellStyle name="Normal 5 4 3 2 2" xfId="2952"/>
    <cellStyle name="Normal 5 4 3 2 2 2" xfId="2953"/>
    <cellStyle name="Normal 5 4 3 2 3" xfId="2954"/>
    <cellStyle name="Normal 5 4 3 3" xfId="2955"/>
    <cellStyle name="Normal 5 4 3 3 2" xfId="2956"/>
    <cellStyle name="Normal 5 4 3 4" xfId="2957"/>
    <cellStyle name="Normal 5 4 4" xfId="2958"/>
    <cellStyle name="Normal 5 4 4 2" xfId="2959"/>
    <cellStyle name="Normal 5 4 4 2 2" xfId="2960"/>
    <cellStyle name="Normal 5 4 4 3" xfId="2961"/>
    <cellStyle name="Normal 5 4 5" xfId="2962"/>
    <cellStyle name="Normal 5 4 5 2" xfId="2963"/>
    <cellStyle name="Normal 5 4 6" xfId="2964"/>
    <cellStyle name="Normal 5 5" xfId="2965"/>
    <cellStyle name="Normal 5 5 2" xfId="2966"/>
    <cellStyle name="Normal 5 5 2 2" xfId="2967"/>
    <cellStyle name="Normal 5 5 2 2 2" xfId="2968"/>
    <cellStyle name="Normal 5 5 2 2 2 2" xfId="2969"/>
    <cellStyle name="Normal 5 5 2 2 3" xfId="2970"/>
    <cellStyle name="Normal 5 5 2 3" xfId="2971"/>
    <cellStyle name="Normal 5 5 2 3 2" xfId="2972"/>
    <cellStyle name="Normal 5 5 2 4" xfId="2973"/>
    <cellStyle name="Normal 5 5 3" xfId="2974"/>
    <cellStyle name="Normal 5 5 3 2" xfId="2975"/>
    <cellStyle name="Normal 5 5 3 2 2" xfId="2976"/>
    <cellStyle name="Normal 5 5 3 3" xfId="2977"/>
    <cellStyle name="Normal 5 5 4" xfId="2978"/>
    <cellStyle name="Normal 5 5 4 2" xfId="2979"/>
    <cellStyle name="Normal 5 5 5" xfId="2980"/>
    <cellStyle name="Normal 5 6" xfId="2981"/>
    <cellStyle name="Normal 5 6 2" xfId="2982"/>
    <cellStyle name="Normal 5 6 2 2" xfId="2983"/>
    <cellStyle name="Normal 5 6 2 2 2" xfId="2984"/>
    <cellStyle name="Normal 5 6 2 3" xfId="2985"/>
    <cellStyle name="Normal 5 6 3" xfId="2986"/>
    <cellStyle name="Normal 5 6 3 2" xfId="2987"/>
    <cellStyle name="Normal 5 6 4" xfId="2988"/>
    <cellStyle name="Normal 5 7" xfId="2989"/>
    <cellStyle name="Normal 5 7 2" xfId="2990"/>
    <cellStyle name="Normal 5 7 2 2" xfId="2991"/>
    <cellStyle name="Normal 5 7 3" xfId="2992"/>
    <cellStyle name="Normal 5 8" xfId="2993"/>
    <cellStyle name="Normal 5 8 2" xfId="2994"/>
    <cellStyle name="Normal 5 9" xfId="2995"/>
    <cellStyle name="Normal 6" xfId="2996"/>
    <cellStyle name="Normal 6 10" xfId="2997"/>
    <cellStyle name="Normal 6 2" xfId="2998"/>
    <cellStyle name="Normal 6 2 2" xfId="2999"/>
    <cellStyle name="Normal 6 2 2 2" xfId="3000"/>
    <cellStyle name="Normal 6 2 2 2 2" xfId="3001"/>
    <cellStyle name="Normal 6 2 2 2 2 2" xfId="3002"/>
    <cellStyle name="Normal 6 2 2 2 2 2 2" xfId="3003"/>
    <cellStyle name="Normal 6 2 2 2 2 2 2 2" xfId="3004"/>
    <cellStyle name="Normal 6 2 2 2 2 2 2 2 2" xfId="3005"/>
    <cellStyle name="Normal 6 2 2 2 2 2 2 3" xfId="3006"/>
    <cellStyle name="Normal 6 2 2 2 2 2 3" xfId="3007"/>
    <cellStyle name="Normal 6 2 2 2 2 2 3 2" xfId="3008"/>
    <cellStyle name="Normal 6 2 2 2 2 2 4" xfId="3009"/>
    <cellStyle name="Normal 6 2 2 2 2 3" xfId="3010"/>
    <cellStyle name="Normal 6 2 2 2 2 3 2" xfId="3011"/>
    <cellStyle name="Normal 6 2 2 2 2 3 2 2" xfId="3012"/>
    <cellStyle name="Normal 6 2 2 2 2 3 3" xfId="3013"/>
    <cellStyle name="Normal 6 2 2 2 2 4" xfId="3014"/>
    <cellStyle name="Normal 6 2 2 2 2 4 2" xfId="3015"/>
    <cellStyle name="Normal 6 2 2 2 2 5" xfId="3016"/>
    <cellStyle name="Normal 6 2 2 2 3" xfId="3017"/>
    <cellStyle name="Normal 6 2 2 2 3 2" xfId="3018"/>
    <cellStyle name="Normal 6 2 2 2 3 2 2" xfId="3019"/>
    <cellStyle name="Normal 6 2 2 2 3 2 2 2" xfId="3020"/>
    <cellStyle name="Normal 6 2 2 2 3 2 3" xfId="3021"/>
    <cellStyle name="Normal 6 2 2 2 3 3" xfId="3022"/>
    <cellStyle name="Normal 6 2 2 2 3 3 2" xfId="3023"/>
    <cellStyle name="Normal 6 2 2 2 3 4" xfId="3024"/>
    <cellStyle name="Normal 6 2 2 2 4" xfId="3025"/>
    <cellStyle name="Normal 6 2 2 2 4 2" xfId="3026"/>
    <cellStyle name="Normal 6 2 2 2 4 2 2" xfId="3027"/>
    <cellStyle name="Normal 6 2 2 2 4 3" xfId="3028"/>
    <cellStyle name="Normal 6 2 2 2 5" xfId="3029"/>
    <cellStyle name="Normal 6 2 2 2 5 2" xfId="3030"/>
    <cellStyle name="Normal 6 2 2 2 6" xfId="3031"/>
    <cellStyle name="Normal 6 2 2 3" xfId="3032"/>
    <cellStyle name="Normal 6 2 2 3 2" xfId="3033"/>
    <cellStyle name="Normal 6 2 2 3 2 2" xfId="3034"/>
    <cellStyle name="Normal 6 2 2 3 2 2 2" xfId="3035"/>
    <cellStyle name="Normal 6 2 2 3 2 2 2 2" xfId="3036"/>
    <cellStyle name="Normal 6 2 2 3 2 2 3" xfId="3037"/>
    <cellStyle name="Normal 6 2 2 3 2 3" xfId="3038"/>
    <cellStyle name="Normal 6 2 2 3 2 3 2" xfId="3039"/>
    <cellStyle name="Normal 6 2 2 3 2 4" xfId="3040"/>
    <cellStyle name="Normal 6 2 2 3 3" xfId="3041"/>
    <cellStyle name="Normal 6 2 2 3 3 2" xfId="3042"/>
    <cellStyle name="Normal 6 2 2 3 3 2 2" xfId="3043"/>
    <cellStyle name="Normal 6 2 2 3 3 3" xfId="3044"/>
    <cellStyle name="Normal 6 2 2 3 4" xfId="3045"/>
    <cellStyle name="Normal 6 2 2 3 4 2" xfId="3046"/>
    <cellStyle name="Normal 6 2 2 3 5" xfId="3047"/>
    <cellStyle name="Normal 6 2 2 4" xfId="3048"/>
    <cellStyle name="Normal 6 2 2 4 2" xfId="3049"/>
    <cellStyle name="Normal 6 2 2 4 2 2" xfId="3050"/>
    <cellStyle name="Normal 6 2 2 4 2 2 2" xfId="3051"/>
    <cellStyle name="Normal 6 2 2 4 2 3" xfId="3052"/>
    <cellStyle name="Normal 6 2 2 4 3" xfId="3053"/>
    <cellStyle name="Normal 6 2 2 4 3 2" xfId="3054"/>
    <cellStyle name="Normal 6 2 2 4 4" xfId="3055"/>
    <cellStyle name="Normal 6 2 2 5" xfId="3056"/>
    <cellStyle name="Normal 6 2 2 5 2" xfId="3057"/>
    <cellStyle name="Normal 6 2 2 5 2 2" xfId="3058"/>
    <cellStyle name="Normal 6 2 2 5 3" xfId="3059"/>
    <cellStyle name="Normal 6 2 2 6" xfId="3060"/>
    <cellStyle name="Normal 6 2 2 6 2" xfId="3061"/>
    <cellStyle name="Normal 6 2 2 7" xfId="3062"/>
    <cellStyle name="Normal 6 2 3" xfId="3063"/>
    <cellStyle name="Normal 6 2 3 2" xfId="3064"/>
    <cellStyle name="Normal 6 2 3 2 2" xfId="3065"/>
    <cellStyle name="Normal 6 2 3 2 2 2" xfId="3066"/>
    <cellStyle name="Normal 6 2 3 2 2 2 2" xfId="3067"/>
    <cellStyle name="Normal 6 2 3 2 2 2 2 2" xfId="3068"/>
    <cellStyle name="Normal 6 2 3 2 2 2 3" xfId="3069"/>
    <cellStyle name="Normal 6 2 3 2 2 3" xfId="3070"/>
    <cellStyle name="Normal 6 2 3 2 2 3 2" xfId="3071"/>
    <cellStyle name="Normal 6 2 3 2 2 4" xfId="3072"/>
    <cellStyle name="Normal 6 2 3 2 3" xfId="3073"/>
    <cellStyle name="Normal 6 2 3 2 3 2" xfId="3074"/>
    <cellStyle name="Normal 6 2 3 2 3 2 2" xfId="3075"/>
    <cellStyle name="Normal 6 2 3 2 3 3" xfId="3076"/>
    <cellStyle name="Normal 6 2 3 2 4" xfId="3077"/>
    <cellStyle name="Normal 6 2 3 2 4 2" xfId="3078"/>
    <cellStyle name="Normal 6 2 3 2 5" xfId="3079"/>
    <cellStyle name="Normal 6 2 3 3" xfId="3080"/>
    <cellStyle name="Normal 6 2 3 3 2" xfId="3081"/>
    <cellStyle name="Normal 6 2 3 3 2 2" xfId="3082"/>
    <cellStyle name="Normal 6 2 3 3 2 2 2" xfId="3083"/>
    <cellStyle name="Normal 6 2 3 3 2 3" xfId="3084"/>
    <cellStyle name="Normal 6 2 3 3 3" xfId="3085"/>
    <cellStyle name="Normal 6 2 3 3 3 2" xfId="3086"/>
    <cellStyle name="Normal 6 2 3 3 4" xfId="3087"/>
    <cellStyle name="Normal 6 2 3 4" xfId="3088"/>
    <cellStyle name="Normal 6 2 3 4 2" xfId="3089"/>
    <cellStyle name="Normal 6 2 3 4 2 2" xfId="3090"/>
    <cellStyle name="Normal 6 2 3 4 3" xfId="3091"/>
    <cellStyle name="Normal 6 2 3 5" xfId="3092"/>
    <cellStyle name="Normal 6 2 3 5 2" xfId="3093"/>
    <cellStyle name="Normal 6 2 3 6" xfId="3094"/>
    <cellStyle name="Normal 6 2 4" xfId="3095"/>
    <cellStyle name="Normal 6 2 4 2" xfId="3096"/>
    <cellStyle name="Normal 6 2 4 2 2" xfId="3097"/>
    <cellStyle name="Normal 6 2 4 2 2 2" xfId="3098"/>
    <cellStyle name="Normal 6 2 4 2 2 2 2" xfId="3099"/>
    <cellStyle name="Normal 6 2 4 2 2 3" xfId="3100"/>
    <cellStyle name="Normal 6 2 4 2 3" xfId="3101"/>
    <cellStyle name="Normal 6 2 4 2 3 2" xfId="3102"/>
    <cellStyle name="Normal 6 2 4 2 4" xfId="3103"/>
    <cellStyle name="Normal 6 2 4 3" xfId="3104"/>
    <cellStyle name="Normal 6 2 4 3 2" xfId="3105"/>
    <cellStyle name="Normal 6 2 4 3 2 2" xfId="3106"/>
    <cellStyle name="Normal 6 2 4 3 3" xfId="3107"/>
    <cellStyle name="Normal 6 2 4 4" xfId="3108"/>
    <cellStyle name="Normal 6 2 4 4 2" xfId="3109"/>
    <cellStyle name="Normal 6 2 4 5" xfId="3110"/>
    <cellStyle name="Normal 6 2 5" xfId="3111"/>
    <cellStyle name="Normal 6 2 5 2" xfId="3112"/>
    <cellStyle name="Normal 6 2 5 2 2" xfId="3113"/>
    <cellStyle name="Normal 6 2 5 2 2 2" xfId="3114"/>
    <cellStyle name="Normal 6 2 5 2 3" xfId="3115"/>
    <cellStyle name="Normal 6 2 5 3" xfId="3116"/>
    <cellStyle name="Normal 6 2 5 3 2" xfId="3117"/>
    <cellStyle name="Normal 6 2 5 4" xfId="3118"/>
    <cellStyle name="Normal 6 2 6" xfId="3119"/>
    <cellStyle name="Normal 6 2 6 2" xfId="3120"/>
    <cellStyle name="Normal 6 2 6 2 2" xfId="3121"/>
    <cellStyle name="Normal 6 2 6 3" xfId="3122"/>
    <cellStyle name="Normal 6 2 7" xfId="3123"/>
    <cellStyle name="Normal 6 2 7 2" xfId="3124"/>
    <cellStyle name="Normal 6 2 8" xfId="3125"/>
    <cellStyle name="Normal 6 3" xfId="3126"/>
    <cellStyle name="Normal 6 3 2" xfId="3127"/>
    <cellStyle name="Normal 6 3 2 2" xfId="3128"/>
    <cellStyle name="Normal 6 3 2 2 2" xfId="3129"/>
    <cellStyle name="Normal 6 3 2 2 2 2" xfId="3130"/>
    <cellStyle name="Normal 6 3 2 2 2 2 2" xfId="3131"/>
    <cellStyle name="Normal 6 3 2 2 2 2 2 2" xfId="3132"/>
    <cellStyle name="Normal 6 3 2 2 2 2 3" xfId="3133"/>
    <cellStyle name="Normal 6 3 2 2 2 3" xfId="3134"/>
    <cellStyle name="Normal 6 3 2 2 2 3 2" xfId="3135"/>
    <cellStyle name="Normal 6 3 2 2 2 4" xfId="3136"/>
    <cellStyle name="Normal 6 3 2 2 3" xfId="3137"/>
    <cellStyle name="Normal 6 3 2 2 3 2" xfId="3138"/>
    <cellStyle name="Normal 6 3 2 2 3 2 2" xfId="3139"/>
    <cellStyle name="Normal 6 3 2 2 3 3" xfId="3140"/>
    <cellStyle name="Normal 6 3 2 2 4" xfId="3141"/>
    <cellStyle name="Normal 6 3 2 2 4 2" xfId="3142"/>
    <cellStyle name="Normal 6 3 2 2 5" xfId="3143"/>
    <cellStyle name="Normal 6 3 2 3" xfId="3144"/>
    <cellStyle name="Normal 6 3 2 3 2" xfId="3145"/>
    <cellStyle name="Normal 6 3 2 3 2 2" xfId="3146"/>
    <cellStyle name="Normal 6 3 2 3 2 2 2" xfId="3147"/>
    <cellStyle name="Normal 6 3 2 3 2 3" xfId="3148"/>
    <cellStyle name="Normal 6 3 2 3 3" xfId="3149"/>
    <cellStyle name="Normal 6 3 2 3 3 2" xfId="3150"/>
    <cellStyle name="Normal 6 3 2 3 4" xfId="3151"/>
    <cellStyle name="Normal 6 3 2 4" xfId="3152"/>
    <cellStyle name="Normal 6 3 2 4 2" xfId="3153"/>
    <cellStyle name="Normal 6 3 2 4 2 2" xfId="3154"/>
    <cellStyle name="Normal 6 3 2 4 3" xfId="3155"/>
    <cellStyle name="Normal 6 3 2 5" xfId="3156"/>
    <cellStyle name="Normal 6 3 2 5 2" xfId="3157"/>
    <cellStyle name="Normal 6 3 2 6" xfId="3158"/>
    <cellStyle name="Normal 6 3 3" xfId="3159"/>
    <cellStyle name="Normal 6 3 3 2" xfId="3160"/>
    <cellStyle name="Normal 6 3 3 2 2" xfId="3161"/>
    <cellStyle name="Normal 6 3 3 2 2 2" xfId="3162"/>
    <cellStyle name="Normal 6 3 3 2 2 2 2" xfId="3163"/>
    <cellStyle name="Normal 6 3 3 2 2 3" xfId="3164"/>
    <cellStyle name="Normal 6 3 3 2 3" xfId="3165"/>
    <cellStyle name="Normal 6 3 3 2 3 2" xfId="3166"/>
    <cellStyle name="Normal 6 3 3 2 4" xfId="3167"/>
    <cellStyle name="Normal 6 3 3 3" xfId="3168"/>
    <cellStyle name="Normal 6 3 3 3 2" xfId="3169"/>
    <cellStyle name="Normal 6 3 3 3 2 2" xfId="3170"/>
    <cellStyle name="Normal 6 3 3 3 3" xfId="3171"/>
    <cellStyle name="Normal 6 3 3 4" xfId="3172"/>
    <cellStyle name="Normal 6 3 3 4 2" xfId="3173"/>
    <cellStyle name="Normal 6 3 3 5" xfId="3174"/>
    <cellStyle name="Normal 6 3 4" xfId="3175"/>
    <cellStyle name="Normal 6 3 4 2" xfId="3176"/>
    <cellStyle name="Normal 6 3 4 2 2" xfId="3177"/>
    <cellStyle name="Normal 6 3 4 2 2 2" xfId="3178"/>
    <cellStyle name="Normal 6 3 4 2 3" xfId="3179"/>
    <cellStyle name="Normal 6 3 4 3" xfId="3180"/>
    <cellStyle name="Normal 6 3 4 3 2" xfId="3181"/>
    <cellStyle name="Normal 6 3 4 4" xfId="3182"/>
    <cellStyle name="Normal 6 3 5" xfId="3183"/>
    <cellStyle name="Normal 6 3 5 2" xfId="3184"/>
    <cellStyle name="Normal 6 3 5 2 2" xfId="3185"/>
    <cellStyle name="Normal 6 3 5 3" xfId="3186"/>
    <cellStyle name="Normal 6 3 6" xfId="3187"/>
    <cellStyle name="Normal 6 3 6 2" xfId="3188"/>
    <cellStyle name="Normal 6 3 7" xfId="3189"/>
    <cellStyle name="Normal 6 4" xfId="3190"/>
    <cellStyle name="Normal 6 4 2" xfId="3191"/>
    <cellStyle name="Normal 6 4 2 2" xfId="3192"/>
    <cellStyle name="Normal 6 4 2 2 2" xfId="3193"/>
    <cellStyle name="Normal 6 4 2 2 2 2" xfId="3194"/>
    <cellStyle name="Normal 6 4 2 2 2 2 2" xfId="3195"/>
    <cellStyle name="Normal 6 4 2 2 2 3" xfId="3196"/>
    <cellStyle name="Normal 6 4 2 2 3" xfId="3197"/>
    <cellStyle name="Normal 6 4 2 2 3 2" xfId="3198"/>
    <cellStyle name="Normal 6 4 2 2 4" xfId="3199"/>
    <cellStyle name="Normal 6 4 2 3" xfId="3200"/>
    <cellStyle name="Normal 6 4 2 3 2" xfId="3201"/>
    <cellStyle name="Normal 6 4 2 3 2 2" xfId="3202"/>
    <cellStyle name="Normal 6 4 2 3 3" xfId="3203"/>
    <cellStyle name="Normal 6 4 2 4" xfId="3204"/>
    <cellStyle name="Normal 6 4 2 4 2" xfId="3205"/>
    <cellStyle name="Normal 6 4 2 5" xfId="3206"/>
    <cellStyle name="Normal 6 4 3" xfId="3207"/>
    <cellStyle name="Normal 6 4 3 2" xfId="3208"/>
    <cellStyle name="Normal 6 4 3 2 2" xfId="3209"/>
    <cellStyle name="Normal 6 4 3 2 2 2" xfId="3210"/>
    <cellStyle name="Normal 6 4 3 2 3" xfId="3211"/>
    <cellStyle name="Normal 6 4 3 3" xfId="3212"/>
    <cellStyle name="Normal 6 4 3 3 2" xfId="3213"/>
    <cellStyle name="Normal 6 4 3 4" xfId="3214"/>
    <cellStyle name="Normal 6 4 4" xfId="3215"/>
    <cellStyle name="Normal 6 4 4 2" xfId="3216"/>
    <cellStyle name="Normal 6 4 4 2 2" xfId="3217"/>
    <cellStyle name="Normal 6 4 4 3" xfId="3218"/>
    <cellStyle name="Normal 6 4 5" xfId="3219"/>
    <cellStyle name="Normal 6 4 5 2" xfId="3220"/>
    <cellStyle name="Normal 6 4 6" xfId="3221"/>
    <cellStyle name="Normal 6 5" xfId="3222"/>
    <cellStyle name="Normal 6 5 2" xfId="3223"/>
    <cellStyle name="Normal 6 5 2 2" xfId="3224"/>
    <cellStyle name="Normal 6 5 2 2 2" xfId="3225"/>
    <cellStyle name="Normal 6 5 2 2 2 2" xfId="3226"/>
    <cellStyle name="Normal 6 5 2 2 3" xfId="3227"/>
    <cellStyle name="Normal 6 5 2 3" xfId="3228"/>
    <cellStyle name="Normal 6 5 2 3 2" xfId="3229"/>
    <cellStyle name="Normal 6 5 2 4" xfId="3230"/>
    <cellStyle name="Normal 6 5 3" xfId="3231"/>
    <cellStyle name="Normal 6 5 3 2" xfId="3232"/>
    <cellStyle name="Normal 6 5 3 2 2" xfId="3233"/>
    <cellStyle name="Normal 6 5 3 3" xfId="3234"/>
    <cellStyle name="Normal 6 5 4" xfId="3235"/>
    <cellStyle name="Normal 6 5 4 2" xfId="3236"/>
    <cellStyle name="Normal 6 5 5" xfId="3237"/>
    <cellStyle name="Normal 6 6" xfId="3238"/>
    <cellStyle name="Normal 6 6 2" xfId="3239"/>
    <cellStyle name="Normal 6 6 2 2" xfId="3240"/>
    <cellStyle name="Normal 6 6 2 2 2" xfId="3241"/>
    <cellStyle name="Normal 6 6 2 3" xfId="3242"/>
    <cellStyle name="Normal 6 6 3" xfId="3243"/>
    <cellStyle name="Normal 6 6 3 2" xfId="3244"/>
    <cellStyle name="Normal 6 6 4" xfId="3245"/>
    <cellStyle name="Normal 6 7" xfId="3246"/>
    <cellStyle name="Normal 6 7 2" xfId="3247"/>
    <cellStyle name="Normal 6 7 2 2" xfId="3248"/>
    <cellStyle name="Normal 6 7 3" xfId="3249"/>
    <cellStyle name="Normal 6 8" xfId="3250"/>
    <cellStyle name="Normal 6 8 2" xfId="3251"/>
    <cellStyle name="Normal 6 9" xfId="3252"/>
    <cellStyle name="Normal 7" xfId="3253"/>
    <cellStyle name="Normal 7 2" xfId="3254"/>
    <cellStyle name="Normal 7 2 2" xfId="3255"/>
    <cellStyle name="Normal 7 2 2 2" xfId="3256"/>
    <cellStyle name="Normal 7 2 2 2 2" xfId="3257"/>
    <cellStyle name="Normal 7 2 2 2 2 2" xfId="3258"/>
    <cellStyle name="Normal 7 2 2 2 2 2 2" xfId="3259"/>
    <cellStyle name="Normal 7 2 2 2 2 3" xfId="3260"/>
    <cellStyle name="Normal 7 2 2 2 3" xfId="3261"/>
    <cellStyle name="Normal 7 2 2 2 3 2" xfId="3262"/>
    <cellStyle name="Normal 7 2 2 2 4" xfId="3263"/>
    <cellStyle name="Normal 7 2 2 3" xfId="3264"/>
    <cellStyle name="Normal 7 2 2 3 2" xfId="3265"/>
    <cellStyle name="Normal 7 2 2 3 2 2" xfId="3266"/>
    <cellStyle name="Normal 7 2 2 3 3" xfId="3267"/>
    <cellStyle name="Normal 7 2 2 4" xfId="3268"/>
    <cellStyle name="Normal 7 2 2 4 2" xfId="3269"/>
    <cellStyle name="Normal 7 2 2 5" xfId="3270"/>
    <cellStyle name="Normal 7 2 3" xfId="3271"/>
    <cellStyle name="Normal 7 2 3 2" xfId="3272"/>
    <cellStyle name="Normal 7 2 3 2 2" xfId="3273"/>
    <cellStyle name="Normal 7 2 3 2 2 2" xfId="3274"/>
    <cellStyle name="Normal 7 2 3 2 3" xfId="3275"/>
    <cellStyle name="Normal 7 2 3 3" xfId="3276"/>
    <cellStyle name="Normal 7 2 3 3 2" xfId="3277"/>
    <cellStyle name="Normal 7 2 3 4" xfId="3278"/>
    <cellStyle name="Normal 7 2 4" xfId="3279"/>
    <cellStyle name="Normal 7 2 4 2" xfId="3280"/>
    <cellStyle name="Normal 7 2 4 2 2" xfId="3281"/>
    <cellStyle name="Normal 7 2 4 3" xfId="3282"/>
    <cellStyle name="Normal 7 2 5" xfId="3283"/>
    <cellStyle name="Normal 7 2 5 2" xfId="3284"/>
    <cellStyle name="Normal 7 2 6" xfId="3285"/>
    <cellStyle name="Normal 7 3" xfId="3286"/>
    <cellStyle name="Normal 7 3 2" xfId="3287"/>
    <cellStyle name="Normal 7 3 2 2" xfId="3288"/>
    <cellStyle name="Normal 7 3 2 2 2" xfId="3289"/>
    <cellStyle name="Normal 7 3 2 2 2 2" xfId="3290"/>
    <cellStyle name="Normal 7 3 2 2 3" xfId="3291"/>
    <cellStyle name="Normal 7 3 2 3" xfId="3292"/>
    <cellStyle name="Normal 7 3 2 3 2" xfId="3293"/>
    <cellStyle name="Normal 7 3 2 4" xfId="3294"/>
    <cellStyle name="Normal 7 3 3" xfId="3295"/>
    <cellStyle name="Normal 7 3 3 2" xfId="3296"/>
    <cellStyle name="Normal 7 3 3 2 2" xfId="3297"/>
    <cellStyle name="Normal 7 3 3 3" xfId="3298"/>
    <cellStyle name="Normal 7 3 4" xfId="3299"/>
    <cellStyle name="Normal 7 3 4 2" xfId="3300"/>
    <cellStyle name="Normal 7 3 5" xfId="3301"/>
    <cellStyle name="Normal 7 4" xfId="3302"/>
    <cellStyle name="Normal 7 4 2" xfId="3303"/>
    <cellStyle name="Normal 7 4 2 2" xfId="3304"/>
    <cellStyle name="Normal 7 4 2 2 2" xfId="3305"/>
    <cellStyle name="Normal 7 4 2 3" xfId="3306"/>
    <cellStyle name="Normal 7 4 3" xfId="3307"/>
    <cellStyle name="Normal 7 4 3 2" xfId="3308"/>
    <cellStyle name="Normal 7 4 4" xfId="3309"/>
    <cellStyle name="Normal 7 5" xfId="3310"/>
    <cellStyle name="Normal 7 5 2" xfId="3311"/>
    <cellStyle name="Normal 7 5 2 2" xfId="3312"/>
    <cellStyle name="Normal 7 5 3" xfId="3313"/>
    <cellStyle name="Normal 7 6" xfId="3314"/>
    <cellStyle name="Normal 7 6 2" xfId="3315"/>
    <cellStyle name="Normal 7 7" xfId="3316"/>
    <cellStyle name="Normal 7 8" xfId="3317"/>
    <cellStyle name="Normal 8" xfId="3318"/>
    <cellStyle name="Normal 8 2" xfId="3319"/>
    <cellStyle name="Normal 8 2 2" xfId="3320"/>
    <cellStyle name="Normal 8 2 2 2" xfId="3321"/>
    <cellStyle name="Normal 8 2 2 2 2" xfId="3322"/>
    <cellStyle name="Normal 8 2 2 2 2 2" xfId="3323"/>
    <cellStyle name="Normal 8 2 2 2 2 2 2" xfId="3324"/>
    <cellStyle name="Normal 8 2 2 2 2 3" xfId="3325"/>
    <cellStyle name="Normal 8 2 2 2 3" xfId="3326"/>
    <cellStyle name="Normal 8 2 2 2 3 2" xfId="3327"/>
    <cellStyle name="Normal 8 2 2 2 4" xfId="3328"/>
    <cellStyle name="Normal 8 2 2 3" xfId="3329"/>
    <cellStyle name="Normal 8 2 2 3 2" xfId="3330"/>
    <cellStyle name="Normal 8 2 2 3 2 2" xfId="3331"/>
    <cellStyle name="Normal 8 2 2 3 3" xfId="3332"/>
    <cellStyle name="Normal 8 2 2 4" xfId="3333"/>
    <cellStyle name="Normal 8 2 2 4 2" xfId="3334"/>
    <cellStyle name="Normal 8 2 2 5" xfId="3335"/>
    <cellStyle name="Normal 8 2 3" xfId="3336"/>
    <cellStyle name="Normal 8 2 3 2" xfId="3337"/>
    <cellStyle name="Normal 8 2 3 2 2" xfId="3338"/>
    <cellStyle name="Normal 8 2 3 2 2 2" xfId="3339"/>
    <cellStyle name="Normal 8 2 3 2 3" xfId="3340"/>
    <cellStyle name="Normal 8 2 3 3" xfId="3341"/>
    <cellStyle name="Normal 8 2 3 3 2" xfId="3342"/>
    <cellStyle name="Normal 8 2 3 4" xfId="3343"/>
    <cellStyle name="Normal 8 2 4" xfId="3344"/>
    <cellStyle name="Normal 8 2 4 2" xfId="3345"/>
    <cellStyle name="Normal 8 2 4 2 2" xfId="3346"/>
    <cellStyle name="Normal 8 2 4 3" xfId="3347"/>
    <cellStyle name="Normal 8 2 5" xfId="3348"/>
    <cellStyle name="Normal 8 2 5 2" xfId="3349"/>
    <cellStyle name="Normal 8 2 6" xfId="3350"/>
    <cellStyle name="Normal 8 3" xfId="3351"/>
    <cellStyle name="Normal 8 3 2" xfId="3352"/>
    <cellStyle name="Normal 8 3 2 2" xfId="3353"/>
    <cellStyle name="Normal 8 3 2 2 2" xfId="3354"/>
    <cellStyle name="Normal 8 3 2 2 2 2" xfId="3355"/>
    <cellStyle name="Normal 8 3 2 2 3" xfId="3356"/>
    <cellStyle name="Normal 8 3 2 3" xfId="3357"/>
    <cellStyle name="Normal 8 3 2 3 2" xfId="3358"/>
    <cellStyle name="Normal 8 3 2 4" xfId="3359"/>
    <cellStyle name="Normal 8 3 3" xfId="3360"/>
    <cellStyle name="Normal 8 3 3 2" xfId="3361"/>
    <cellStyle name="Normal 8 3 3 2 2" xfId="3362"/>
    <cellStyle name="Normal 8 3 3 3" xfId="3363"/>
    <cellStyle name="Normal 8 3 4" xfId="3364"/>
    <cellStyle name="Normal 8 3 4 2" xfId="3365"/>
    <cellStyle name="Normal 8 3 5" xfId="3366"/>
    <cellStyle name="Normal 8 4" xfId="3367"/>
    <cellStyle name="Normal 8 4 2" xfId="3368"/>
    <cellStyle name="Normal 8 4 2 2" xfId="3369"/>
    <cellStyle name="Normal 8 4 2 2 2" xfId="3370"/>
    <cellStyle name="Normal 8 4 2 3" xfId="3371"/>
    <cellStyle name="Normal 8 4 3" xfId="3372"/>
    <cellStyle name="Normal 8 4 3 2" xfId="3373"/>
    <cellStyle name="Normal 8 4 4" xfId="3374"/>
    <cellStyle name="Normal 8 5" xfId="3375"/>
    <cellStyle name="Normal 8 5 2" xfId="3376"/>
    <cellStyle name="Normal 8 5 2 2" xfId="3377"/>
    <cellStyle name="Normal 8 5 3" xfId="3378"/>
    <cellStyle name="Normal 8 6" xfId="3379"/>
    <cellStyle name="Normal 8 6 2" xfId="3380"/>
    <cellStyle name="Normal 8 7" xfId="3381"/>
    <cellStyle name="Normal 8 8" xfId="3382"/>
    <cellStyle name="Normal 9" xfId="3383"/>
    <cellStyle name="Normal 9 2" xfId="3384"/>
    <cellStyle name="Normal 9 2 2" xfId="3385"/>
    <cellStyle name="Normal 9 2 2 2" xfId="3386"/>
    <cellStyle name="Normal 9 2 2 2 2" xfId="3387"/>
    <cellStyle name="Normal 9 2 2 2 2 2" xfId="3388"/>
    <cellStyle name="Normal 9 2 2 2 2 2 2" xfId="3389"/>
    <cellStyle name="Normal 9 2 2 2 2 3" xfId="3390"/>
    <cellStyle name="Normal 9 2 2 2 3" xfId="3391"/>
    <cellStyle name="Normal 9 2 2 2 3 2" xfId="3392"/>
    <cellStyle name="Normal 9 2 2 2 4" xfId="3393"/>
    <cellStyle name="Normal 9 2 2 3" xfId="3394"/>
    <cellStyle name="Normal 9 2 2 3 2" xfId="3395"/>
    <cellStyle name="Normal 9 2 2 3 2 2" xfId="3396"/>
    <cellStyle name="Normal 9 2 2 3 3" xfId="3397"/>
    <cellStyle name="Normal 9 2 2 4" xfId="3398"/>
    <cellStyle name="Normal 9 2 2 4 2" xfId="3399"/>
    <cellStyle name="Normal 9 2 2 5" xfId="3400"/>
    <cellStyle name="Normal 9 2 3" xfId="3401"/>
    <cellStyle name="Normal 9 2 3 2" xfId="3402"/>
    <cellStyle name="Normal 9 2 3 2 2" xfId="3403"/>
    <cellStyle name="Normal 9 2 3 2 2 2" xfId="3404"/>
    <cellStyle name="Normal 9 2 3 2 3" xfId="3405"/>
    <cellStyle name="Normal 9 2 3 3" xfId="3406"/>
    <cellStyle name="Normal 9 2 3 3 2" xfId="3407"/>
    <cellStyle name="Normal 9 2 3 4" xfId="3408"/>
    <cellStyle name="Normal 9 2 4" xfId="3409"/>
    <cellStyle name="Normal 9 2 4 2" xfId="3410"/>
    <cellStyle name="Normal 9 2 4 2 2" xfId="3411"/>
    <cellStyle name="Normal 9 2 4 3" xfId="3412"/>
    <cellStyle name="Normal 9 2 5" xfId="3413"/>
    <cellStyle name="Normal 9 2 5 2" xfId="3414"/>
    <cellStyle name="Normal 9 2 6" xfId="3415"/>
    <cellStyle name="Normal 9 3" xfId="3416"/>
    <cellStyle name="Normal 9 3 2" xfId="3417"/>
    <cellStyle name="Normal 9 3 2 2" xfId="3418"/>
    <cellStyle name="Normal 9 3 2 2 2" xfId="3419"/>
    <cellStyle name="Normal 9 3 2 2 2 2" xfId="3420"/>
    <cellStyle name="Normal 9 3 2 2 3" xfId="3421"/>
    <cellStyle name="Normal 9 3 2 3" xfId="3422"/>
    <cellStyle name="Normal 9 3 2 3 2" xfId="3423"/>
    <cellStyle name="Normal 9 3 2 4" xfId="3424"/>
    <cellStyle name="Normal 9 3 3" xfId="3425"/>
    <cellStyle name="Normal 9 3 3 2" xfId="3426"/>
    <cellStyle name="Normal 9 3 3 2 2" xfId="3427"/>
    <cellStyle name="Normal 9 3 3 3" xfId="3428"/>
    <cellStyle name="Normal 9 3 4" xfId="3429"/>
    <cellStyle name="Normal 9 3 4 2" xfId="3430"/>
    <cellStyle name="Normal 9 3 5" xfId="3431"/>
    <cellStyle name="Normal 9 4" xfId="3432"/>
    <cellStyle name="Normal 9 4 2" xfId="3433"/>
    <cellStyle name="Normal 9 4 2 2" xfId="3434"/>
    <cellStyle name="Normal 9 4 2 2 2" xfId="3435"/>
    <cellStyle name="Normal 9 4 2 3" xfId="3436"/>
    <cellStyle name="Normal 9 4 3" xfId="3437"/>
    <cellStyle name="Normal 9 4 3 2" xfId="3438"/>
    <cellStyle name="Normal 9 4 4" xfId="3439"/>
    <cellStyle name="Normal 9 5" xfId="3440"/>
    <cellStyle name="Normal 9 5 2" xfId="3441"/>
    <cellStyle name="Normal 9 5 2 2" xfId="3442"/>
    <cellStyle name="Normal 9 5 3" xfId="3443"/>
    <cellStyle name="Normal 9 6" xfId="3444"/>
    <cellStyle name="Normal 9 6 2" xfId="3445"/>
    <cellStyle name="Normal 9 7" xfId="3446"/>
    <cellStyle name="Notas 2" xfId="3447"/>
    <cellStyle name="Notas 2 2" xfId="3448"/>
    <cellStyle name="Notas 3" xfId="3449"/>
    <cellStyle name="Notas 4" xfId="3450"/>
    <cellStyle name="Notas 5" xfId="3451"/>
    <cellStyle name="Notas 6" xfId="3452"/>
    <cellStyle name="Note" xfId="3453"/>
    <cellStyle name="Note 2" xfId="3454"/>
    <cellStyle name="Note 3" xfId="3455"/>
    <cellStyle name="Note 4" xfId="3456"/>
    <cellStyle name="Note 5" xfId="3457"/>
    <cellStyle name="Note_Totales" xfId="3458"/>
    <cellStyle name="Output" xfId="3459"/>
    <cellStyle name="Output 2" xfId="3460"/>
    <cellStyle name="Output 3" xfId="3461"/>
    <cellStyle name="Output 4" xfId="3462"/>
    <cellStyle name="Output_Totales" xfId="3463"/>
    <cellStyle name="Porcentaje" xfId="1" builtinId="5"/>
    <cellStyle name="Porcentaje 10" xfId="3464"/>
    <cellStyle name="Porcentaje 11" xfId="3465"/>
    <cellStyle name="Porcentaje 12" xfId="3466"/>
    <cellStyle name="Porcentaje 2" xfId="3467"/>
    <cellStyle name="Porcentaje 2 10" xfId="3468"/>
    <cellStyle name="Porcentaje 2 2" xfId="3469"/>
    <cellStyle name="Porcentaje 2 2 2" xfId="3470"/>
    <cellStyle name="Porcentaje 2 2 2 2" xfId="3471"/>
    <cellStyle name="Porcentaje 2 2 2 2 2" xfId="3472"/>
    <cellStyle name="Porcentaje 2 2 2 2 2 2" xfId="3473"/>
    <cellStyle name="Porcentaje 2 2 2 2 2 2 2" xfId="3474"/>
    <cellStyle name="Porcentaje 2 2 2 2 2 2 2 2" xfId="3475"/>
    <cellStyle name="Porcentaje 2 2 2 2 2 2 2 2 2" xfId="3476"/>
    <cellStyle name="Porcentaje 2 2 2 2 2 2 2 3" xfId="3477"/>
    <cellStyle name="Porcentaje 2 2 2 2 2 2 3" xfId="3478"/>
    <cellStyle name="Porcentaje 2 2 2 2 2 2 3 2" xfId="3479"/>
    <cellStyle name="Porcentaje 2 2 2 2 2 2 4" xfId="3480"/>
    <cellStyle name="Porcentaje 2 2 2 2 2 2 5" xfId="3481"/>
    <cellStyle name="Porcentaje 2 2 2 2 2 3" xfId="3482"/>
    <cellStyle name="Porcentaje 2 2 2 2 2 3 2" xfId="3483"/>
    <cellStyle name="Porcentaje 2 2 2 2 2 3 2 2" xfId="3484"/>
    <cellStyle name="Porcentaje 2 2 2 2 2 3 3" xfId="3485"/>
    <cellStyle name="Porcentaje 2 2 2 2 2 4" xfId="3486"/>
    <cellStyle name="Porcentaje 2 2 2 2 2 4 2" xfId="3487"/>
    <cellStyle name="Porcentaje 2 2 2 2 2 5" xfId="3488"/>
    <cellStyle name="Porcentaje 2 2 2 2 3" xfId="3489"/>
    <cellStyle name="Porcentaje 2 2 2 2 3 2" xfId="3490"/>
    <cellStyle name="Porcentaje 2 2 2 2 3 2 2" xfId="3491"/>
    <cellStyle name="Porcentaje 2 2 2 2 3 2 2 2" xfId="3492"/>
    <cellStyle name="Porcentaje 2 2 2 2 3 2 3" xfId="3493"/>
    <cellStyle name="Porcentaje 2 2 2 2 3 3" xfId="3494"/>
    <cellStyle name="Porcentaje 2 2 2 2 3 3 2" xfId="3495"/>
    <cellStyle name="Porcentaje 2 2 2 2 3 4" xfId="3496"/>
    <cellStyle name="Porcentaje 2 2 2 2 4" xfId="3497"/>
    <cellStyle name="Porcentaje 2 2 2 2 4 2" xfId="3498"/>
    <cellStyle name="Porcentaje 2 2 2 2 4 2 2" xfId="3499"/>
    <cellStyle name="Porcentaje 2 2 2 2 4 3" xfId="3500"/>
    <cellStyle name="Porcentaje 2 2 2 2 5" xfId="3501"/>
    <cellStyle name="Porcentaje 2 2 2 2 5 2" xfId="3502"/>
    <cellStyle name="Porcentaje 2 2 2 2 6" xfId="3503"/>
    <cellStyle name="Porcentaje 2 2 2 3" xfId="3504"/>
    <cellStyle name="Porcentaje 2 2 2 3 2" xfId="3505"/>
    <cellStyle name="Porcentaje 2 2 2 3 2 2" xfId="3506"/>
    <cellStyle name="Porcentaje 2 2 2 3 2 2 2" xfId="3507"/>
    <cellStyle name="Porcentaje 2 2 2 3 2 2 2 2" xfId="3508"/>
    <cellStyle name="Porcentaje 2 2 2 3 2 2 3" xfId="3509"/>
    <cellStyle name="Porcentaje 2 2 2 3 2 3" xfId="3510"/>
    <cellStyle name="Porcentaje 2 2 2 3 2 3 2" xfId="3511"/>
    <cellStyle name="Porcentaje 2 2 2 3 2 4" xfId="3512"/>
    <cellStyle name="Porcentaje 2 2 2 3 3" xfId="3513"/>
    <cellStyle name="Porcentaje 2 2 2 3 3 2" xfId="3514"/>
    <cellStyle name="Porcentaje 2 2 2 3 3 2 2" xfId="3515"/>
    <cellStyle name="Porcentaje 2 2 2 3 3 3" xfId="3516"/>
    <cellStyle name="Porcentaje 2 2 2 3 4" xfId="3517"/>
    <cellStyle name="Porcentaje 2 2 2 3 4 2" xfId="3518"/>
    <cellStyle name="Porcentaje 2 2 2 3 5" xfId="3519"/>
    <cellStyle name="Porcentaje 2 2 2 4" xfId="3520"/>
    <cellStyle name="Porcentaje 2 2 2 4 2" xfId="3521"/>
    <cellStyle name="Porcentaje 2 2 2 4 2 2" xfId="3522"/>
    <cellStyle name="Porcentaje 2 2 2 4 2 2 2" xfId="3523"/>
    <cellStyle name="Porcentaje 2 2 2 4 2 3" xfId="3524"/>
    <cellStyle name="Porcentaje 2 2 2 4 3" xfId="3525"/>
    <cellStyle name="Porcentaje 2 2 2 4 3 2" xfId="3526"/>
    <cellStyle name="Porcentaje 2 2 2 4 4" xfId="3527"/>
    <cellStyle name="Porcentaje 2 2 2 5" xfId="3528"/>
    <cellStyle name="Porcentaje 2 2 2 5 2" xfId="3529"/>
    <cellStyle name="Porcentaje 2 2 2 5 2 2" xfId="3530"/>
    <cellStyle name="Porcentaje 2 2 2 5 3" xfId="3531"/>
    <cellStyle name="Porcentaje 2 2 2 6" xfId="3532"/>
    <cellStyle name="Porcentaje 2 2 2 6 2" xfId="3533"/>
    <cellStyle name="Porcentaje 2 2 2 7" xfId="3534"/>
    <cellStyle name="Porcentaje 2 2 3" xfId="3535"/>
    <cellStyle name="Porcentaje 2 2 3 2" xfId="3536"/>
    <cellStyle name="Porcentaje 2 2 3 2 2" xfId="3537"/>
    <cellStyle name="Porcentaje 2 2 3 2 2 2" xfId="3538"/>
    <cellStyle name="Porcentaje 2 2 3 2 2 2 2" xfId="3539"/>
    <cellStyle name="Porcentaje 2 2 3 2 2 2 2 2" xfId="3540"/>
    <cellStyle name="Porcentaje 2 2 3 2 2 2 3" xfId="3541"/>
    <cellStyle name="Porcentaje 2 2 3 2 2 3" xfId="3542"/>
    <cellStyle name="Porcentaje 2 2 3 2 2 3 2" xfId="3543"/>
    <cellStyle name="Porcentaje 2 2 3 2 2 4" xfId="3544"/>
    <cellStyle name="Porcentaje 2 2 3 2 3" xfId="3545"/>
    <cellStyle name="Porcentaje 2 2 3 2 3 2" xfId="3546"/>
    <cellStyle name="Porcentaje 2 2 3 2 3 2 2" xfId="3547"/>
    <cellStyle name="Porcentaje 2 2 3 2 3 3" xfId="3548"/>
    <cellStyle name="Porcentaje 2 2 3 2 4" xfId="3549"/>
    <cellStyle name="Porcentaje 2 2 3 2 4 2" xfId="3550"/>
    <cellStyle name="Porcentaje 2 2 3 2 5" xfId="3551"/>
    <cellStyle name="Porcentaje 2 2 3 3" xfId="3552"/>
    <cellStyle name="Porcentaje 2 2 3 3 2" xfId="3553"/>
    <cellStyle name="Porcentaje 2 2 3 3 2 2" xfId="3554"/>
    <cellStyle name="Porcentaje 2 2 3 3 2 2 2" xfId="3555"/>
    <cellStyle name="Porcentaje 2 2 3 3 2 3" xfId="3556"/>
    <cellStyle name="Porcentaje 2 2 3 3 3" xfId="3557"/>
    <cellStyle name="Porcentaje 2 2 3 3 3 2" xfId="3558"/>
    <cellStyle name="Porcentaje 2 2 3 3 4" xfId="3559"/>
    <cellStyle name="Porcentaje 2 2 3 4" xfId="3560"/>
    <cellStyle name="Porcentaje 2 2 3 4 2" xfId="3561"/>
    <cellStyle name="Porcentaje 2 2 3 4 2 2" xfId="3562"/>
    <cellStyle name="Porcentaje 2 2 3 4 3" xfId="3563"/>
    <cellStyle name="Porcentaje 2 2 3 5" xfId="3564"/>
    <cellStyle name="Porcentaje 2 2 3 5 2" xfId="3565"/>
    <cellStyle name="Porcentaje 2 2 3 6" xfId="3566"/>
    <cellStyle name="Porcentaje 2 2 4" xfId="3567"/>
    <cellStyle name="Porcentaje 2 2 4 2" xfId="3568"/>
    <cellStyle name="Porcentaje 2 2 4 2 2" xfId="3569"/>
    <cellStyle name="Porcentaje 2 2 4 2 2 2" xfId="3570"/>
    <cellStyle name="Porcentaje 2 2 4 2 2 2 2" xfId="3571"/>
    <cellStyle name="Porcentaje 2 2 4 2 2 3" xfId="3572"/>
    <cellStyle name="Porcentaje 2 2 4 2 3" xfId="3573"/>
    <cellStyle name="Porcentaje 2 2 4 2 3 2" xfId="3574"/>
    <cellStyle name="Porcentaje 2 2 4 2 4" xfId="3575"/>
    <cellStyle name="Porcentaje 2 2 4 3" xfId="3576"/>
    <cellStyle name="Porcentaje 2 2 4 3 2" xfId="3577"/>
    <cellStyle name="Porcentaje 2 2 4 3 2 2" xfId="3578"/>
    <cellStyle name="Porcentaje 2 2 4 3 3" xfId="3579"/>
    <cellStyle name="Porcentaje 2 2 4 4" xfId="3580"/>
    <cellStyle name="Porcentaje 2 2 4 4 2" xfId="3581"/>
    <cellStyle name="Porcentaje 2 2 4 5" xfId="3582"/>
    <cellStyle name="Porcentaje 2 2 5" xfId="3583"/>
    <cellStyle name="Porcentaje 2 2 5 2" xfId="3584"/>
    <cellStyle name="Porcentaje 2 2 5 2 2" xfId="3585"/>
    <cellStyle name="Porcentaje 2 2 5 2 2 2" xfId="3586"/>
    <cellStyle name="Porcentaje 2 2 5 2 3" xfId="3587"/>
    <cellStyle name="Porcentaje 2 2 5 3" xfId="3588"/>
    <cellStyle name="Porcentaje 2 2 5 3 2" xfId="3589"/>
    <cellStyle name="Porcentaje 2 2 5 4" xfId="3590"/>
    <cellStyle name="Porcentaje 2 2 6" xfId="3591"/>
    <cellStyle name="Porcentaje 2 2 6 2" xfId="3592"/>
    <cellStyle name="Porcentaje 2 2 6 2 2" xfId="3593"/>
    <cellStyle name="Porcentaje 2 2 6 3" xfId="3594"/>
    <cellStyle name="Porcentaje 2 2 7" xfId="3595"/>
    <cellStyle name="Porcentaje 2 2 7 2" xfId="3596"/>
    <cellStyle name="Porcentaje 2 2 8" xfId="3597"/>
    <cellStyle name="Porcentaje 2 2 9" xfId="3598"/>
    <cellStyle name="Porcentaje 2 3" xfId="3599"/>
    <cellStyle name="Porcentaje 2 3 2" xfId="3600"/>
    <cellStyle name="Porcentaje 2 3 2 2" xfId="3601"/>
    <cellStyle name="Porcentaje 2 3 2 2 2" xfId="3602"/>
    <cellStyle name="Porcentaje 2 3 2 2 2 2" xfId="3603"/>
    <cellStyle name="Porcentaje 2 3 2 2 2 2 2" xfId="3604"/>
    <cellStyle name="Porcentaje 2 3 2 2 2 2 2 2" xfId="3605"/>
    <cellStyle name="Porcentaje 2 3 2 2 2 2 3" xfId="3606"/>
    <cellStyle name="Porcentaje 2 3 2 2 2 3" xfId="3607"/>
    <cellStyle name="Porcentaje 2 3 2 2 2 3 2" xfId="3608"/>
    <cellStyle name="Porcentaje 2 3 2 2 2 4" xfId="3609"/>
    <cellStyle name="Porcentaje 2 3 2 2 3" xfId="3610"/>
    <cellStyle name="Porcentaje 2 3 2 2 3 2" xfId="3611"/>
    <cellStyle name="Porcentaje 2 3 2 2 3 2 2" xfId="3612"/>
    <cellStyle name="Porcentaje 2 3 2 2 3 3" xfId="3613"/>
    <cellStyle name="Porcentaje 2 3 2 2 4" xfId="3614"/>
    <cellStyle name="Porcentaje 2 3 2 2 4 2" xfId="3615"/>
    <cellStyle name="Porcentaje 2 3 2 2 5" xfId="3616"/>
    <cellStyle name="Porcentaje 2 3 2 3" xfId="3617"/>
    <cellStyle name="Porcentaje 2 3 2 3 2" xfId="3618"/>
    <cellStyle name="Porcentaje 2 3 2 3 2 2" xfId="3619"/>
    <cellStyle name="Porcentaje 2 3 2 3 2 2 2" xfId="3620"/>
    <cellStyle name="Porcentaje 2 3 2 3 2 3" xfId="3621"/>
    <cellStyle name="Porcentaje 2 3 2 3 3" xfId="3622"/>
    <cellStyle name="Porcentaje 2 3 2 3 3 2" xfId="3623"/>
    <cellStyle name="Porcentaje 2 3 2 3 4" xfId="3624"/>
    <cellStyle name="Porcentaje 2 3 2 4" xfId="3625"/>
    <cellStyle name="Porcentaje 2 3 2 4 2" xfId="3626"/>
    <cellStyle name="Porcentaje 2 3 2 4 2 2" xfId="3627"/>
    <cellStyle name="Porcentaje 2 3 2 4 3" xfId="3628"/>
    <cellStyle name="Porcentaje 2 3 2 5" xfId="3629"/>
    <cellStyle name="Porcentaje 2 3 2 5 2" xfId="3630"/>
    <cellStyle name="Porcentaje 2 3 2 6" xfId="3631"/>
    <cellStyle name="Porcentaje 2 3 3" xfId="3632"/>
    <cellStyle name="Porcentaje 2 3 3 2" xfId="3633"/>
    <cellStyle name="Porcentaje 2 3 3 2 2" xfId="3634"/>
    <cellStyle name="Porcentaje 2 3 3 2 2 2" xfId="3635"/>
    <cellStyle name="Porcentaje 2 3 3 2 2 2 2" xfId="3636"/>
    <cellStyle name="Porcentaje 2 3 3 2 2 3" xfId="3637"/>
    <cellStyle name="Porcentaje 2 3 3 2 3" xfId="3638"/>
    <cellStyle name="Porcentaje 2 3 3 2 3 2" xfId="3639"/>
    <cellStyle name="Porcentaje 2 3 3 2 4" xfId="3640"/>
    <cellStyle name="Porcentaje 2 3 3 3" xfId="3641"/>
    <cellStyle name="Porcentaje 2 3 3 3 2" xfId="3642"/>
    <cellStyle name="Porcentaje 2 3 3 3 2 2" xfId="3643"/>
    <cellStyle name="Porcentaje 2 3 3 3 3" xfId="3644"/>
    <cellStyle name="Porcentaje 2 3 3 4" xfId="3645"/>
    <cellStyle name="Porcentaje 2 3 3 4 2" xfId="3646"/>
    <cellStyle name="Porcentaje 2 3 3 5" xfId="3647"/>
    <cellStyle name="Porcentaje 2 3 4" xfId="3648"/>
    <cellStyle name="Porcentaje 2 3 4 2" xfId="3649"/>
    <cellStyle name="Porcentaje 2 3 4 2 2" xfId="3650"/>
    <cellStyle name="Porcentaje 2 3 4 2 2 2" xfId="3651"/>
    <cellStyle name="Porcentaje 2 3 4 2 3" xfId="3652"/>
    <cellStyle name="Porcentaje 2 3 4 3" xfId="3653"/>
    <cellStyle name="Porcentaje 2 3 4 3 2" xfId="3654"/>
    <cellStyle name="Porcentaje 2 3 4 4" xfId="3655"/>
    <cellStyle name="Porcentaje 2 3 5" xfId="3656"/>
    <cellStyle name="Porcentaje 2 3 5 2" xfId="3657"/>
    <cellStyle name="Porcentaje 2 3 5 2 2" xfId="3658"/>
    <cellStyle name="Porcentaje 2 3 5 3" xfId="3659"/>
    <cellStyle name="Porcentaje 2 3 6" xfId="3660"/>
    <cellStyle name="Porcentaje 2 3 6 2" xfId="3661"/>
    <cellStyle name="Porcentaje 2 3 7" xfId="3662"/>
    <cellStyle name="Porcentaje 2 4" xfId="3663"/>
    <cellStyle name="Porcentaje 2 4 2" xfId="3664"/>
    <cellStyle name="Porcentaje 2 4 2 2" xfId="3665"/>
    <cellStyle name="Porcentaje 2 4 2 2 2" xfId="3666"/>
    <cellStyle name="Porcentaje 2 4 2 2 2 2" xfId="3667"/>
    <cellStyle name="Porcentaje 2 4 2 2 2 2 2" xfId="3668"/>
    <cellStyle name="Porcentaje 2 4 2 2 2 3" xfId="3669"/>
    <cellStyle name="Porcentaje 2 4 2 2 3" xfId="3670"/>
    <cellStyle name="Porcentaje 2 4 2 2 3 2" xfId="3671"/>
    <cellStyle name="Porcentaje 2 4 2 2 4" xfId="3672"/>
    <cellStyle name="Porcentaje 2 4 2 3" xfId="3673"/>
    <cellStyle name="Porcentaje 2 4 2 3 2" xfId="3674"/>
    <cellStyle name="Porcentaje 2 4 2 3 2 2" xfId="3675"/>
    <cellStyle name="Porcentaje 2 4 2 3 3" xfId="3676"/>
    <cellStyle name="Porcentaje 2 4 2 4" xfId="3677"/>
    <cellStyle name="Porcentaje 2 4 2 4 2" xfId="3678"/>
    <cellStyle name="Porcentaje 2 4 2 5" xfId="3679"/>
    <cellStyle name="Porcentaje 2 4 3" xfId="3680"/>
    <cellStyle name="Porcentaje 2 4 3 2" xfId="3681"/>
    <cellStyle name="Porcentaje 2 4 3 2 2" xfId="3682"/>
    <cellStyle name="Porcentaje 2 4 3 2 2 2" xfId="3683"/>
    <cellStyle name="Porcentaje 2 4 3 2 3" xfId="3684"/>
    <cellStyle name="Porcentaje 2 4 3 3" xfId="3685"/>
    <cellStyle name="Porcentaje 2 4 3 3 2" xfId="3686"/>
    <cellStyle name="Porcentaje 2 4 3 4" xfId="3687"/>
    <cellStyle name="Porcentaje 2 4 4" xfId="3688"/>
    <cellStyle name="Porcentaje 2 4 4 2" xfId="3689"/>
    <cellStyle name="Porcentaje 2 4 4 2 2" xfId="3690"/>
    <cellStyle name="Porcentaje 2 4 4 3" xfId="3691"/>
    <cellStyle name="Porcentaje 2 4 5" xfId="3692"/>
    <cellStyle name="Porcentaje 2 4 5 2" xfId="3693"/>
    <cellStyle name="Porcentaje 2 4 6" xfId="3694"/>
    <cellStyle name="Porcentaje 2 5" xfId="3695"/>
    <cellStyle name="Porcentaje 2 5 2" xfId="3696"/>
    <cellStyle name="Porcentaje 2 5 2 2" xfId="3697"/>
    <cellStyle name="Porcentaje 2 5 2 2 2" xfId="3698"/>
    <cellStyle name="Porcentaje 2 5 2 2 2 2" xfId="3699"/>
    <cellStyle name="Porcentaje 2 5 2 2 3" xfId="3700"/>
    <cellStyle name="Porcentaje 2 5 2 3" xfId="3701"/>
    <cellStyle name="Porcentaje 2 5 2 3 2" xfId="3702"/>
    <cellStyle name="Porcentaje 2 5 2 4" xfId="3703"/>
    <cellStyle name="Porcentaje 2 5 3" xfId="3704"/>
    <cellStyle name="Porcentaje 2 5 3 2" xfId="3705"/>
    <cellStyle name="Porcentaje 2 5 3 2 2" xfId="3706"/>
    <cellStyle name="Porcentaje 2 5 3 3" xfId="3707"/>
    <cellStyle name="Porcentaje 2 5 4" xfId="3708"/>
    <cellStyle name="Porcentaje 2 5 4 2" xfId="3709"/>
    <cellStyle name="Porcentaje 2 5 5" xfId="3710"/>
    <cellStyle name="Porcentaje 2 6" xfId="3711"/>
    <cellStyle name="Porcentaje 2 6 2" xfId="3712"/>
    <cellStyle name="Porcentaje 2 6 2 2" xfId="3713"/>
    <cellStyle name="Porcentaje 2 6 2 2 2" xfId="3714"/>
    <cellStyle name="Porcentaje 2 6 2 3" xfId="3715"/>
    <cellStyle name="Porcentaje 2 6 3" xfId="3716"/>
    <cellStyle name="Porcentaje 2 6 3 2" xfId="3717"/>
    <cellStyle name="Porcentaje 2 6 4" xfId="3718"/>
    <cellStyle name="Porcentaje 2 7" xfId="3719"/>
    <cellStyle name="Porcentaje 2 7 2" xfId="3720"/>
    <cellStyle name="Porcentaje 2 7 2 2" xfId="3721"/>
    <cellStyle name="Porcentaje 2 7 3" xfId="3722"/>
    <cellStyle name="Porcentaje 2 8" xfId="3723"/>
    <cellStyle name="Porcentaje 2 8 2" xfId="3724"/>
    <cellStyle name="Porcentaje 2 9" xfId="3725"/>
    <cellStyle name="Porcentaje 3" xfId="3726"/>
    <cellStyle name="Porcentaje 3 2" xfId="3727"/>
    <cellStyle name="Porcentaje 3 2 2" xfId="3728"/>
    <cellStyle name="Porcentaje 3 2 2 2" xfId="3729"/>
    <cellStyle name="Porcentaje 3 2 2 2 2" xfId="3730"/>
    <cellStyle name="Porcentaje 3 2 2 2 2 2" xfId="3731"/>
    <cellStyle name="Porcentaje 3 2 2 2 2 2 2" xfId="3732"/>
    <cellStyle name="Porcentaje 3 2 2 2 2 3" xfId="3733"/>
    <cellStyle name="Porcentaje 3 2 2 2 3" xfId="3734"/>
    <cellStyle name="Porcentaje 3 2 2 2 3 2" xfId="3735"/>
    <cellStyle name="Porcentaje 3 2 2 2 4" xfId="3736"/>
    <cellStyle name="Porcentaje 3 2 2 3" xfId="3737"/>
    <cellStyle name="Porcentaje 3 2 2 3 2" xfId="3738"/>
    <cellStyle name="Porcentaje 3 2 2 3 2 2" xfId="3739"/>
    <cellStyle name="Porcentaje 3 2 2 3 3" xfId="3740"/>
    <cellStyle name="Porcentaje 3 2 2 4" xfId="3741"/>
    <cellStyle name="Porcentaje 3 2 2 4 2" xfId="3742"/>
    <cellStyle name="Porcentaje 3 2 2 5" xfId="3743"/>
    <cellStyle name="Porcentaje 3 2 3" xfId="3744"/>
    <cellStyle name="Porcentaje 3 2 3 2" xfId="3745"/>
    <cellStyle name="Porcentaje 3 2 3 2 2" xfId="3746"/>
    <cellStyle name="Porcentaje 3 2 3 2 2 2" xfId="3747"/>
    <cellStyle name="Porcentaje 3 2 3 2 3" xfId="3748"/>
    <cellStyle name="Porcentaje 3 2 3 3" xfId="3749"/>
    <cellStyle name="Porcentaje 3 2 3 3 2" xfId="3750"/>
    <cellStyle name="Porcentaje 3 2 3 4" xfId="3751"/>
    <cellStyle name="Porcentaje 3 2 4" xfId="3752"/>
    <cellStyle name="Porcentaje 3 2 4 2" xfId="3753"/>
    <cellStyle name="Porcentaje 3 2 4 2 2" xfId="3754"/>
    <cellStyle name="Porcentaje 3 2 4 3" xfId="3755"/>
    <cellStyle name="Porcentaje 3 2 5" xfId="3756"/>
    <cellStyle name="Porcentaje 3 2 5 2" xfId="3757"/>
    <cellStyle name="Porcentaje 3 2 6" xfId="3758"/>
    <cellStyle name="Porcentaje 3 3" xfId="3759"/>
    <cellStyle name="Porcentaje 3 3 2" xfId="3760"/>
    <cellStyle name="Porcentaje 3 3 2 2" xfId="3761"/>
    <cellStyle name="Porcentaje 3 3 2 2 2" xfId="3762"/>
    <cellStyle name="Porcentaje 3 3 2 2 2 2" xfId="3763"/>
    <cellStyle name="Porcentaje 3 3 2 2 3" xfId="3764"/>
    <cellStyle name="Porcentaje 3 3 2 3" xfId="3765"/>
    <cellStyle name="Porcentaje 3 3 2 3 2" xfId="3766"/>
    <cellStyle name="Porcentaje 3 3 2 4" xfId="3767"/>
    <cellStyle name="Porcentaje 3 3 3" xfId="3768"/>
    <cellStyle name="Porcentaje 3 3 3 2" xfId="3769"/>
    <cellStyle name="Porcentaje 3 3 3 2 2" xfId="3770"/>
    <cellStyle name="Porcentaje 3 3 3 3" xfId="3771"/>
    <cellStyle name="Porcentaje 3 3 4" xfId="3772"/>
    <cellStyle name="Porcentaje 3 3 4 2" xfId="3773"/>
    <cellStyle name="Porcentaje 3 3 5" xfId="3774"/>
    <cellStyle name="Porcentaje 3 4" xfId="3775"/>
    <cellStyle name="Porcentaje 3 4 2" xfId="3776"/>
    <cellStyle name="Porcentaje 3 4 2 2" xfId="3777"/>
    <cellStyle name="Porcentaje 3 4 2 2 2" xfId="3778"/>
    <cellStyle name="Porcentaje 3 4 2 3" xfId="3779"/>
    <cellStyle name="Porcentaje 3 4 3" xfId="3780"/>
    <cellStyle name="Porcentaje 3 4 3 2" xfId="3781"/>
    <cellStyle name="Porcentaje 3 4 4" xfId="3782"/>
    <cellStyle name="Porcentaje 3 5" xfId="3783"/>
    <cellStyle name="Porcentaje 3 5 2" xfId="3784"/>
    <cellStyle name="Porcentaje 3 5 2 2" xfId="3785"/>
    <cellStyle name="Porcentaje 3 5 3" xfId="3786"/>
    <cellStyle name="Porcentaje 3 6" xfId="3787"/>
    <cellStyle name="Porcentaje 3 6 2" xfId="3788"/>
    <cellStyle name="Porcentaje 3 7" xfId="3789"/>
    <cellStyle name="Porcentaje 4" xfId="3790"/>
    <cellStyle name="Porcentaje 4 2" xfId="3791"/>
    <cellStyle name="Porcentaje 4 2 2" xfId="3792"/>
    <cellStyle name="Porcentaje 4 2 2 2" xfId="3793"/>
    <cellStyle name="Porcentaje 4 2 2 2 2" xfId="3794"/>
    <cellStyle name="Porcentaje 4 2 2 2 2 2" xfId="3795"/>
    <cellStyle name="Porcentaje 4 2 2 2 2 2 2" xfId="3796"/>
    <cellStyle name="Porcentaje 4 2 2 2 2 3" xfId="3797"/>
    <cellStyle name="Porcentaje 4 2 2 2 3" xfId="3798"/>
    <cellStyle name="Porcentaje 4 2 2 2 3 2" xfId="3799"/>
    <cellStyle name="Porcentaje 4 2 2 2 4" xfId="3800"/>
    <cellStyle name="Porcentaje 4 2 2 3" xfId="3801"/>
    <cellStyle name="Porcentaje 4 2 2 3 2" xfId="3802"/>
    <cellStyle name="Porcentaje 4 2 2 3 2 2" xfId="3803"/>
    <cellStyle name="Porcentaje 4 2 2 3 3" xfId="3804"/>
    <cellStyle name="Porcentaje 4 2 2 4" xfId="3805"/>
    <cellStyle name="Porcentaje 4 2 2 4 2" xfId="3806"/>
    <cellStyle name="Porcentaje 4 2 2 5" xfId="3807"/>
    <cellStyle name="Porcentaje 4 2 3" xfId="3808"/>
    <cellStyle name="Porcentaje 4 2 3 2" xfId="3809"/>
    <cellStyle name="Porcentaje 4 2 3 2 2" xfId="3810"/>
    <cellStyle name="Porcentaje 4 2 3 2 2 2" xfId="3811"/>
    <cellStyle name="Porcentaje 4 2 3 2 3" xfId="3812"/>
    <cellStyle name="Porcentaje 4 2 3 3" xfId="3813"/>
    <cellStyle name="Porcentaje 4 2 3 3 2" xfId="3814"/>
    <cellStyle name="Porcentaje 4 2 3 4" xfId="3815"/>
    <cellStyle name="Porcentaje 4 2 4" xfId="3816"/>
    <cellStyle name="Porcentaje 4 2 4 2" xfId="3817"/>
    <cellStyle name="Porcentaje 4 2 4 2 2" xfId="3818"/>
    <cellStyle name="Porcentaje 4 2 4 3" xfId="3819"/>
    <cellStyle name="Porcentaje 4 2 5" xfId="3820"/>
    <cellStyle name="Porcentaje 4 2 5 2" xfId="3821"/>
    <cellStyle name="Porcentaje 4 2 6" xfId="3822"/>
    <cellStyle name="Porcentaje 4 3" xfId="3823"/>
    <cellStyle name="Porcentaje 4 3 2" xfId="3824"/>
    <cellStyle name="Porcentaje 4 3 2 2" xfId="3825"/>
    <cellStyle name="Porcentaje 4 3 2 2 2" xfId="3826"/>
    <cellStyle name="Porcentaje 4 3 2 2 2 2" xfId="3827"/>
    <cellStyle name="Porcentaje 4 3 2 2 3" xfId="3828"/>
    <cellStyle name="Porcentaje 4 3 2 3" xfId="3829"/>
    <cellStyle name="Porcentaje 4 3 2 3 2" xfId="3830"/>
    <cellStyle name="Porcentaje 4 3 2 4" xfId="3831"/>
    <cellStyle name="Porcentaje 4 3 3" xfId="3832"/>
    <cellStyle name="Porcentaje 4 3 3 2" xfId="3833"/>
    <cellStyle name="Porcentaje 4 3 3 2 2" xfId="3834"/>
    <cellStyle name="Porcentaje 4 3 3 3" xfId="3835"/>
    <cellStyle name="Porcentaje 4 3 4" xfId="3836"/>
    <cellStyle name="Porcentaje 4 3 4 2" xfId="3837"/>
    <cellStyle name="Porcentaje 4 3 5" xfId="3838"/>
    <cellStyle name="Porcentaje 4 4" xfId="3839"/>
    <cellStyle name="Porcentaje 4 4 2" xfId="3840"/>
    <cellStyle name="Porcentaje 4 4 2 2" xfId="3841"/>
    <cellStyle name="Porcentaje 4 4 2 2 2" xfId="3842"/>
    <cellStyle name="Porcentaje 4 4 2 3" xfId="3843"/>
    <cellStyle name="Porcentaje 4 4 3" xfId="3844"/>
    <cellStyle name="Porcentaje 4 4 3 2" xfId="3845"/>
    <cellStyle name="Porcentaje 4 4 4" xfId="3846"/>
    <cellStyle name="Porcentaje 4 5" xfId="3847"/>
    <cellStyle name="Porcentaje 4 5 2" xfId="3848"/>
    <cellStyle name="Porcentaje 4 5 2 2" xfId="3849"/>
    <cellStyle name="Porcentaje 4 5 3" xfId="3850"/>
    <cellStyle name="Porcentaje 4 6" xfId="3851"/>
    <cellStyle name="Porcentaje 4 6 2" xfId="3852"/>
    <cellStyle name="Porcentaje 4 7" xfId="3853"/>
    <cellStyle name="Porcentaje 4 8" xfId="3854"/>
    <cellStyle name="Porcentaje 5" xfId="3855"/>
    <cellStyle name="Porcentaje 5 2" xfId="3856"/>
    <cellStyle name="Porcentaje 5 2 2" xfId="3857"/>
    <cellStyle name="Porcentaje 5 2 2 2" xfId="3858"/>
    <cellStyle name="Porcentaje 5 2 2 2 2" xfId="3859"/>
    <cellStyle name="Porcentaje 5 2 2 2 2 2" xfId="3860"/>
    <cellStyle name="Porcentaje 5 2 2 2 2 2 2" xfId="3861"/>
    <cellStyle name="Porcentaje 5 2 2 2 2 3" xfId="3862"/>
    <cellStyle name="Porcentaje 5 2 2 2 3" xfId="3863"/>
    <cellStyle name="Porcentaje 5 2 2 2 3 2" xfId="3864"/>
    <cellStyle name="Porcentaje 5 2 2 2 4" xfId="3865"/>
    <cellStyle name="Porcentaje 5 2 2 3" xfId="3866"/>
    <cellStyle name="Porcentaje 5 2 2 3 2" xfId="3867"/>
    <cellStyle name="Porcentaje 5 2 2 3 2 2" xfId="3868"/>
    <cellStyle name="Porcentaje 5 2 2 3 3" xfId="3869"/>
    <cellStyle name="Porcentaje 5 2 2 4" xfId="3870"/>
    <cellStyle name="Porcentaje 5 2 2 4 2" xfId="3871"/>
    <cellStyle name="Porcentaje 5 2 2 5" xfId="3872"/>
    <cellStyle name="Porcentaje 5 2 3" xfId="3873"/>
    <cellStyle name="Porcentaje 5 2 3 2" xfId="3874"/>
    <cellStyle name="Porcentaje 5 2 3 2 2" xfId="3875"/>
    <cellStyle name="Porcentaje 5 2 3 2 2 2" xfId="3876"/>
    <cellStyle name="Porcentaje 5 2 3 2 3" xfId="3877"/>
    <cellStyle name="Porcentaje 5 2 3 3" xfId="3878"/>
    <cellStyle name="Porcentaje 5 2 3 3 2" xfId="3879"/>
    <cellStyle name="Porcentaje 5 2 3 4" xfId="3880"/>
    <cellStyle name="Porcentaje 5 2 4" xfId="3881"/>
    <cellStyle name="Porcentaje 5 2 4 2" xfId="3882"/>
    <cellStyle name="Porcentaje 5 2 4 2 2" xfId="3883"/>
    <cellStyle name="Porcentaje 5 2 4 3" xfId="3884"/>
    <cellStyle name="Porcentaje 5 2 5" xfId="3885"/>
    <cellStyle name="Porcentaje 5 2 5 2" xfId="3886"/>
    <cellStyle name="Porcentaje 5 2 6" xfId="3887"/>
    <cellStyle name="Porcentaje 5 3" xfId="3888"/>
    <cellStyle name="Porcentaje 5 3 2" xfId="3889"/>
    <cellStyle name="Porcentaje 5 3 2 2" xfId="3890"/>
    <cellStyle name="Porcentaje 5 3 2 2 2" xfId="3891"/>
    <cellStyle name="Porcentaje 5 3 2 2 2 2" xfId="3892"/>
    <cellStyle name="Porcentaje 5 3 2 2 3" xfId="3893"/>
    <cellStyle name="Porcentaje 5 3 2 3" xfId="3894"/>
    <cellStyle name="Porcentaje 5 3 2 3 2" xfId="3895"/>
    <cellStyle name="Porcentaje 5 3 2 4" xfId="3896"/>
    <cellStyle name="Porcentaje 5 3 3" xfId="3897"/>
    <cellStyle name="Porcentaje 5 3 3 2" xfId="3898"/>
    <cellStyle name="Porcentaje 5 3 3 2 2" xfId="3899"/>
    <cellStyle name="Porcentaje 5 3 3 3" xfId="3900"/>
    <cellStyle name="Porcentaje 5 3 4" xfId="3901"/>
    <cellStyle name="Porcentaje 5 3 4 2" xfId="3902"/>
    <cellStyle name="Porcentaje 5 3 5" xfId="3903"/>
    <cellStyle name="Porcentaje 5 4" xfId="3904"/>
    <cellStyle name="Porcentaje 5 4 2" xfId="3905"/>
    <cellStyle name="Porcentaje 5 4 2 2" xfId="3906"/>
    <cellStyle name="Porcentaje 5 4 2 2 2" xfId="3907"/>
    <cellStyle name="Porcentaje 5 4 2 3" xfId="3908"/>
    <cellStyle name="Porcentaje 5 4 3" xfId="3909"/>
    <cellStyle name="Porcentaje 5 4 3 2" xfId="3910"/>
    <cellStyle name="Porcentaje 5 4 4" xfId="3911"/>
    <cellStyle name="Porcentaje 5 5" xfId="3912"/>
    <cellStyle name="Porcentaje 5 5 2" xfId="3913"/>
    <cellStyle name="Porcentaje 5 5 2 2" xfId="3914"/>
    <cellStyle name="Porcentaje 5 5 3" xfId="3915"/>
    <cellStyle name="Porcentaje 5 6" xfId="3916"/>
    <cellStyle name="Porcentaje 5 6 2" xfId="3917"/>
    <cellStyle name="Porcentaje 5 7" xfId="3918"/>
    <cellStyle name="Porcentaje 5 8" xfId="3919"/>
    <cellStyle name="Porcentaje 6" xfId="3920"/>
    <cellStyle name="Porcentaje 6 2" xfId="3921"/>
    <cellStyle name="Porcentaje 6 2 2" xfId="3922"/>
    <cellStyle name="Porcentaje 6 2 2 2" xfId="3923"/>
    <cellStyle name="Porcentaje 6 2 2 2 2" xfId="3924"/>
    <cellStyle name="Porcentaje 6 2 2 2 2 2" xfId="3925"/>
    <cellStyle name="Porcentaje 6 2 2 2 3" xfId="3926"/>
    <cellStyle name="Porcentaje 6 2 2 3" xfId="3927"/>
    <cellStyle name="Porcentaje 6 2 2 3 2" xfId="3928"/>
    <cellStyle name="Porcentaje 6 2 2 4" xfId="3929"/>
    <cellStyle name="Porcentaje 6 2 3" xfId="3930"/>
    <cellStyle name="Porcentaje 6 2 3 2" xfId="3931"/>
    <cellStyle name="Porcentaje 6 2 3 2 2" xfId="3932"/>
    <cellStyle name="Porcentaje 6 2 3 3" xfId="3933"/>
    <cellStyle name="Porcentaje 6 2 4" xfId="3934"/>
    <cellStyle name="Porcentaje 6 2 4 2" xfId="3935"/>
    <cellStyle name="Porcentaje 6 2 5" xfId="3936"/>
    <cellStyle name="Porcentaje 6 3" xfId="3937"/>
    <cellStyle name="Porcentaje 6 3 2" xfId="3938"/>
    <cellStyle name="Porcentaje 6 3 2 2" xfId="3939"/>
    <cellStyle name="Porcentaje 6 3 2 2 2" xfId="3940"/>
    <cellStyle name="Porcentaje 6 3 2 3" xfId="3941"/>
    <cellStyle name="Porcentaje 6 3 3" xfId="3942"/>
    <cellStyle name="Porcentaje 6 3 3 2" xfId="3943"/>
    <cellStyle name="Porcentaje 6 3 4" xfId="3944"/>
    <cellStyle name="Porcentaje 6 4" xfId="3945"/>
    <cellStyle name="Porcentaje 6 4 2" xfId="3946"/>
    <cellStyle name="Porcentaje 6 4 2 2" xfId="3947"/>
    <cellStyle name="Porcentaje 6 4 3" xfId="3948"/>
    <cellStyle name="Porcentaje 6 5" xfId="3949"/>
    <cellStyle name="Porcentaje 6 5 2" xfId="3950"/>
    <cellStyle name="Porcentaje 6 6" xfId="3951"/>
    <cellStyle name="Porcentaje 7" xfId="3952"/>
    <cellStyle name="Porcentaje 7 2" xfId="3953"/>
    <cellStyle name="Porcentaje 7 2 2" xfId="3954"/>
    <cellStyle name="Porcentaje 7 2 2 2" xfId="3955"/>
    <cellStyle name="Porcentaje 7 2 2 2 2" xfId="3956"/>
    <cellStyle name="Porcentaje 7 2 2 2 2 2" xfId="3957"/>
    <cellStyle name="Porcentaje 7 2 2 2 3" xfId="3958"/>
    <cellStyle name="Porcentaje 7 2 2 3" xfId="3959"/>
    <cellStyle name="Porcentaje 7 2 2 3 2" xfId="3960"/>
    <cellStyle name="Porcentaje 7 2 2 4" xfId="3961"/>
    <cellStyle name="Porcentaje 7 2 3" xfId="3962"/>
    <cellStyle name="Porcentaje 7 2 3 2" xfId="3963"/>
    <cellStyle name="Porcentaje 7 2 3 2 2" xfId="3964"/>
    <cellStyle name="Porcentaje 7 2 3 3" xfId="3965"/>
    <cellStyle name="Porcentaje 7 2 4" xfId="3966"/>
    <cellStyle name="Porcentaje 7 2 4 2" xfId="3967"/>
    <cellStyle name="Porcentaje 7 2 5" xfId="3968"/>
    <cellStyle name="Porcentaje 7 3" xfId="3969"/>
    <cellStyle name="Porcentaje 7 3 2" xfId="3970"/>
    <cellStyle name="Porcentaje 7 3 2 2" xfId="3971"/>
    <cellStyle name="Porcentaje 7 3 2 2 2" xfId="3972"/>
    <cellStyle name="Porcentaje 7 3 2 3" xfId="3973"/>
    <cellStyle name="Porcentaje 7 3 3" xfId="3974"/>
    <cellStyle name="Porcentaje 7 3 3 2" xfId="3975"/>
    <cellStyle name="Porcentaje 7 3 4" xfId="3976"/>
    <cellStyle name="Porcentaje 7 4" xfId="3977"/>
    <cellStyle name="Porcentaje 7 4 2" xfId="3978"/>
    <cellStyle name="Porcentaje 7 4 2 2" xfId="3979"/>
    <cellStyle name="Porcentaje 7 4 3" xfId="3980"/>
    <cellStyle name="Porcentaje 7 5" xfId="3981"/>
    <cellStyle name="Porcentaje 7 5 2" xfId="3982"/>
    <cellStyle name="Porcentaje 7 6" xfId="3983"/>
    <cellStyle name="Porcentaje 8" xfId="3984"/>
    <cellStyle name="Porcentaje 9" xfId="3985"/>
    <cellStyle name="Porcentual 2" xfId="3986"/>
    <cellStyle name="Porcentual 2 2" xfId="3987"/>
    <cellStyle name="Porcentual 2 3" xfId="3988"/>
    <cellStyle name="Salida 2" xfId="3989"/>
    <cellStyle name="Salida 2 2" xfId="3990"/>
    <cellStyle name="Salida 3" xfId="3991"/>
    <cellStyle name="Salida 4" xfId="3992"/>
    <cellStyle name="Salida 5" xfId="3993"/>
    <cellStyle name="Salida 6" xfId="3994"/>
    <cellStyle name="SAPBEXaggData" xfId="3995"/>
    <cellStyle name="SAPBEXaggData 10" xfId="3996"/>
    <cellStyle name="SAPBEXaggData 11" xfId="3997"/>
    <cellStyle name="SAPBEXaggData 12" xfId="3998"/>
    <cellStyle name="SAPBEXaggData 13" xfId="3999"/>
    <cellStyle name="SAPBEXaggData 14" xfId="4000"/>
    <cellStyle name="SAPBEXaggData 15" xfId="4001"/>
    <cellStyle name="SAPBEXaggData 16" xfId="4002"/>
    <cellStyle name="SAPBEXaggData 17" xfId="4003"/>
    <cellStyle name="SAPBEXaggData 18" xfId="4004"/>
    <cellStyle name="SAPBEXaggData 19" xfId="4005"/>
    <cellStyle name="SAPBEXaggData 2" xfId="4006"/>
    <cellStyle name="SAPBEXaggData 2 2" xfId="4007"/>
    <cellStyle name="SAPBEXaggData 2 3" xfId="4008"/>
    <cellStyle name="SAPBEXaggData 2_Portafolio" xfId="4009"/>
    <cellStyle name="SAPBEXaggData 3" xfId="4010"/>
    <cellStyle name="SAPBEXaggData 4" xfId="4011"/>
    <cellStyle name="SAPBEXaggData 5" xfId="4012"/>
    <cellStyle name="SAPBEXaggData 6" xfId="4013"/>
    <cellStyle name="SAPBEXaggData 7" xfId="4014"/>
    <cellStyle name="SAPBEXaggData 8" xfId="4015"/>
    <cellStyle name="SAPBEXaggData 9" xfId="4016"/>
    <cellStyle name="SAPBEXaggData_Base Regionales" xfId="4017"/>
    <cellStyle name="SAPBEXaggDataEmph" xfId="4018"/>
    <cellStyle name="SAPBEXaggDataEmph 10" xfId="4019"/>
    <cellStyle name="SAPBEXaggDataEmph 11" xfId="4020"/>
    <cellStyle name="SAPBEXaggDataEmph 12" xfId="4021"/>
    <cellStyle name="SAPBEXaggDataEmph 13" xfId="4022"/>
    <cellStyle name="SAPBEXaggDataEmph 14" xfId="4023"/>
    <cellStyle name="SAPBEXaggDataEmph 15" xfId="4024"/>
    <cellStyle name="SAPBEXaggDataEmph 16" xfId="4025"/>
    <cellStyle name="SAPBEXaggDataEmph 17" xfId="4026"/>
    <cellStyle name="SAPBEXaggDataEmph 18" xfId="4027"/>
    <cellStyle name="SAPBEXaggDataEmph 19" xfId="4028"/>
    <cellStyle name="SAPBEXaggDataEmph 2" xfId="4029"/>
    <cellStyle name="SAPBEXaggDataEmph 3" xfId="4030"/>
    <cellStyle name="SAPBEXaggDataEmph 4" xfId="4031"/>
    <cellStyle name="SAPBEXaggDataEmph 5" xfId="4032"/>
    <cellStyle name="SAPBEXaggDataEmph 6" xfId="4033"/>
    <cellStyle name="SAPBEXaggDataEmph 7" xfId="4034"/>
    <cellStyle name="SAPBEXaggDataEmph 8" xfId="4035"/>
    <cellStyle name="SAPBEXaggDataEmph 9" xfId="4036"/>
    <cellStyle name="SAPBEXaggDataEmph_Base Regionales" xfId="4037"/>
    <cellStyle name="SAPBEXaggItem" xfId="4038"/>
    <cellStyle name="SAPBEXaggItem 10" xfId="4039"/>
    <cellStyle name="SAPBEXaggItem 11" xfId="4040"/>
    <cellStyle name="SAPBEXaggItem 12" xfId="4041"/>
    <cellStyle name="SAPBEXaggItem 13" xfId="4042"/>
    <cellStyle name="SAPBEXaggItem 14" xfId="4043"/>
    <cellStyle name="SAPBEXaggItem 15" xfId="4044"/>
    <cellStyle name="SAPBEXaggItem 16" xfId="4045"/>
    <cellStyle name="SAPBEXaggItem 17" xfId="4046"/>
    <cellStyle name="SAPBEXaggItem 18" xfId="4047"/>
    <cellStyle name="SAPBEXaggItem 19" xfId="4048"/>
    <cellStyle name="SAPBEXaggItem 2" xfId="4049"/>
    <cellStyle name="SAPBEXaggItem 2 2" xfId="4050"/>
    <cellStyle name="SAPBEXaggItem 2 3" xfId="4051"/>
    <cellStyle name="SAPBEXaggItem 2_Portafolio" xfId="4052"/>
    <cellStyle name="SAPBEXaggItem 3" xfId="4053"/>
    <cellStyle name="SAPBEXaggItem 4" xfId="4054"/>
    <cellStyle name="SAPBEXaggItem 5" xfId="4055"/>
    <cellStyle name="SAPBEXaggItem 6" xfId="4056"/>
    <cellStyle name="SAPBEXaggItem 7" xfId="4057"/>
    <cellStyle name="SAPBEXaggItem 8" xfId="4058"/>
    <cellStyle name="SAPBEXaggItem 9" xfId="4059"/>
    <cellStyle name="SAPBEXaggItem_Base Regionales" xfId="4060"/>
    <cellStyle name="SAPBEXaggItemX" xfId="4061"/>
    <cellStyle name="SAPBEXaggItemX 10" xfId="4062"/>
    <cellStyle name="SAPBEXaggItemX 11" xfId="4063"/>
    <cellStyle name="SAPBEXaggItemX 12" xfId="4064"/>
    <cellStyle name="SAPBEXaggItemX 13" xfId="4065"/>
    <cellStyle name="SAPBEXaggItemX 14" xfId="4066"/>
    <cellStyle name="SAPBEXaggItemX 15" xfId="4067"/>
    <cellStyle name="SAPBEXaggItemX 16" xfId="4068"/>
    <cellStyle name="SAPBEXaggItemX 17" xfId="4069"/>
    <cellStyle name="SAPBEXaggItemX 18" xfId="4070"/>
    <cellStyle name="SAPBEXaggItemX 19" xfId="4071"/>
    <cellStyle name="SAPBEXaggItemX 2" xfId="4072"/>
    <cellStyle name="SAPBEXaggItemX 3" xfId="4073"/>
    <cellStyle name="SAPBEXaggItemX 4" xfId="4074"/>
    <cellStyle name="SAPBEXaggItemX 5" xfId="4075"/>
    <cellStyle name="SAPBEXaggItemX 6" xfId="4076"/>
    <cellStyle name="SAPBEXaggItemX 7" xfId="4077"/>
    <cellStyle name="SAPBEXaggItemX 8" xfId="4078"/>
    <cellStyle name="SAPBEXaggItemX 9" xfId="4079"/>
    <cellStyle name="SAPBEXaggItemX_Base Regionales" xfId="4080"/>
    <cellStyle name="SAPBEXchaText" xfId="4081"/>
    <cellStyle name="SAPBEXchaText 2" xfId="4082"/>
    <cellStyle name="SAPBEXchaText 2 2" xfId="4083"/>
    <cellStyle name="SAPBEXchaText 2 3" xfId="4084"/>
    <cellStyle name="SAPBEXchaText 3" xfId="4085"/>
    <cellStyle name="SAPBEXchaText 4" xfId="4086"/>
    <cellStyle name="SAPBEXchaText 5" xfId="4087"/>
    <cellStyle name="SAPBEXchaText_Portafolio" xfId="4088"/>
    <cellStyle name="SAPBEXexcBad7" xfId="4089"/>
    <cellStyle name="SAPBEXexcBad7 10" xfId="4090"/>
    <cellStyle name="SAPBEXexcBad7 11" xfId="4091"/>
    <cellStyle name="SAPBEXexcBad7 12" xfId="4092"/>
    <cellStyle name="SAPBEXexcBad7 13" xfId="4093"/>
    <cellStyle name="SAPBEXexcBad7 14" xfId="4094"/>
    <cellStyle name="SAPBEXexcBad7 15" xfId="4095"/>
    <cellStyle name="SAPBEXexcBad7 16" xfId="4096"/>
    <cellStyle name="SAPBEXexcBad7 17" xfId="4097"/>
    <cellStyle name="SAPBEXexcBad7 18" xfId="4098"/>
    <cellStyle name="SAPBEXexcBad7 19" xfId="4099"/>
    <cellStyle name="SAPBEXexcBad7 2" xfId="4100"/>
    <cellStyle name="SAPBEXexcBad7 2 2" xfId="4101"/>
    <cellStyle name="SAPBEXexcBad7 3" xfId="4102"/>
    <cellStyle name="SAPBEXexcBad7 4" xfId="4103"/>
    <cellStyle name="SAPBEXexcBad7 5" xfId="4104"/>
    <cellStyle name="SAPBEXexcBad7 6" xfId="4105"/>
    <cellStyle name="SAPBEXexcBad7 7" xfId="4106"/>
    <cellStyle name="SAPBEXexcBad7 8" xfId="4107"/>
    <cellStyle name="SAPBEXexcBad7 9" xfId="4108"/>
    <cellStyle name="SAPBEXexcBad7_Base Regionales" xfId="4109"/>
    <cellStyle name="SAPBEXexcBad8" xfId="4110"/>
    <cellStyle name="SAPBEXexcBad8 10" xfId="4111"/>
    <cellStyle name="SAPBEXexcBad8 11" xfId="4112"/>
    <cellStyle name="SAPBEXexcBad8 12" xfId="4113"/>
    <cellStyle name="SAPBEXexcBad8 13" xfId="4114"/>
    <cellStyle name="SAPBEXexcBad8 14" xfId="4115"/>
    <cellStyle name="SAPBEXexcBad8 15" xfId="4116"/>
    <cellStyle name="SAPBEXexcBad8 16" xfId="4117"/>
    <cellStyle name="SAPBEXexcBad8 17" xfId="4118"/>
    <cellStyle name="SAPBEXexcBad8 18" xfId="4119"/>
    <cellStyle name="SAPBEXexcBad8 19" xfId="4120"/>
    <cellStyle name="SAPBEXexcBad8 2" xfId="4121"/>
    <cellStyle name="SAPBEXexcBad8 2 2" xfId="4122"/>
    <cellStyle name="SAPBEXexcBad8 3" xfId="4123"/>
    <cellStyle name="SAPBEXexcBad8 4" xfId="4124"/>
    <cellStyle name="SAPBEXexcBad8 5" xfId="4125"/>
    <cellStyle name="SAPBEXexcBad8 6" xfId="4126"/>
    <cellStyle name="SAPBEXexcBad8 7" xfId="4127"/>
    <cellStyle name="SAPBEXexcBad8 8" xfId="4128"/>
    <cellStyle name="SAPBEXexcBad8 9" xfId="4129"/>
    <cellStyle name="SAPBEXexcBad8_Base Regionales" xfId="4130"/>
    <cellStyle name="SAPBEXexcBad9" xfId="4131"/>
    <cellStyle name="SAPBEXexcBad9 10" xfId="4132"/>
    <cellStyle name="SAPBEXexcBad9 11" xfId="4133"/>
    <cellStyle name="SAPBEXexcBad9 12" xfId="4134"/>
    <cellStyle name="SAPBEXexcBad9 13" xfId="4135"/>
    <cellStyle name="SAPBEXexcBad9 14" xfId="4136"/>
    <cellStyle name="SAPBEXexcBad9 15" xfId="4137"/>
    <cellStyle name="SAPBEXexcBad9 16" xfId="4138"/>
    <cellStyle name="SAPBEXexcBad9 17" xfId="4139"/>
    <cellStyle name="SAPBEXexcBad9 18" xfId="4140"/>
    <cellStyle name="SAPBEXexcBad9 2" xfId="4141"/>
    <cellStyle name="SAPBEXexcBad9 2 2" xfId="4142"/>
    <cellStyle name="SAPBEXexcBad9 3" xfId="4143"/>
    <cellStyle name="SAPBEXexcBad9 4" xfId="4144"/>
    <cellStyle name="SAPBEXexcBad9 5" xfId="4145"/>
    <cellStyle name="SAPBEXexcBad9 6" xfId="4146"/>
    <cellStyle name="SAPBEXexcBad9 7" xfId="4147"/>
    <cellStyle name="SAPBEXexcBad9 8" xfId="4148"/>
    <cellStyle name="SAPBEXexcBad9 9" xfId="4149"/>
    <cellStyle name="SAPBEXexcBad9_Base Regionales" xfId="4150"/>
    <cellStyle name="SAPBEXexcCritical4" xfId="4151"/>
    <cellStyle name="SAPBEXexcCritical4 10" xfId="4152"/>
    <cellStyle name="SAPBEXexcCritical4 11" xfId="4153"/>
    <cellStyle name="SAPBEXexcCritical4 12" xfId="4154"/>
    <cellStyle name="SAPBEXexcCritical4 13" xfId="4155"/>
    <cellStyle name="SAPBEXexcCritical4 14" xfId="4156"/>
    <cellStyle name="SAPBEXexcCritical4 15" xfId="4157"/>
    <cellStyle name="SAPBEXexcCritical4 16" xfId="4158"/>
    <cellStyle name="SAPBEXexcCritical4 17" xfId="4159"/>
    <cellStyle name="SAPBEXexcCritical4 18" xfId="4160"/>
    <cellStyle name="SAPBEXexcCritical4 19" xfId="4161"/>
    <cellStyle name="SAPBEXexcCritical4 2" xfId="4162"/>
    <cellStyle name="SAPBEXexcCritical4 2 2" xfId="4163"/>
    <cellStyle name="SAPBEXexcCritical4 3" xfId="4164"/>
    <cellStyle name="SAPBEXexcCritical4 4" xfId="4165"/>
    <cellStyle name="SAPBEXexcCritical4 5" xfId="4166"/>
    <cellStyle name="SAPBEXexcCritical4 6" xfId="4167"/>
    <cellStyle name="SAPBEXexcCritical4 7" xfId="4168"/>
    <cellStyle name="SAPBEXexcCritical4 8" xfId="4169"/>
    <cellStyle name="SAPBEXexcCritical4 9" xfId="4170"/>
    <cellStyle name="SAPBEXexcCritical4_Base Regionales" xfId="4171"/>
    <cellStyle name="SAPBEXexcCritical5" xfId="4172"/>
    <cellStyle name="SAPBEXexcCritical5 10" xfId="4173"/>
    <cellStyle name="SAPBEXexcCritical5 11" xfId="4174"/>
    <cellStyle name="SAPBEXexcCritical5 12" xfId="4175"/>
    <cellStyle name="SAPBEXexcCritical5 13" xfId="4176"/>
    <cellStyle name="SAPBEXexcCritical5 14" xfId="4177"/>
    <cellStyle name="SAPBEXexcCritical5 15" xfId="4178"/>
    <cellStyle name="SAPBEXexcCritical5 16" xfId="4179"/>
    <cellStyle name="SAPBEXexcCritical5 17" xfId="4180"/>
    <cellStyle name="SAPBEXexcCritical5 18" xfId="4181"/>
    <cellStyle name="SAPBEXexcCritical5 19" xfId="4182"/>
    <cellStyle name="SAPBEXexcCritical5 2" xfId="4183"/>
    <cellStyle name="SAPBEXexcCritical5 2 2" xfId="4184"/>
    <cellStyle name="SAPBEXexcCritical5 3" xfId="4185"/>
    <cellStyle name="SAPBEXexcCritical5 4" xfId="4186"/>
    <cellStyle name="SAPBEXexcCritical5 5" xfId="4187"/>
    <cellStyle name="SAPBEXexcCritical5 6" xfId="4188"/>
    <cellStyle name="SAPBEXexcCritical5 7" xfId="4189"/>
    <cellStyle name="SAPBEXexcCritical5 8" xfId="4190"/>
    <cellStyle name="SAPBEXexcCritical5 9" xfId="4191"/>
    <cellStyle name="SAPBEXexcCritical5_Base Regionales" xfId="4192"/>
    <cellStyle name="SAPBEXexcCritical6" xfId="4193"/>
    <cellStyle name="SAPBEXexcCritical6 10" xfId="4194"/>
    <cellStyle name="SAPBEXexcCritical6 11" xfId="4195"/>
    <cellStyle name="SAPBEXexcCritical6 12" xfId="4196"/>
    <cellStyle name="SAPBEXexcCritical6 13" xfId="4197"/>
    <cellStyle name="SAPBEXexcCritical6 14" xfId="4198"/>
    <cellStyle name="SAPBEXexcCritical6 15" xfId="4199"/>
    <cellStyle name="SAPBEXexcCritical6 16" xfId="4200"/>
    <cellStyle name="SAPBEXexcCritical6 17" xfId="4201"/>
    <cellStyle name="SAPBEXexcCritical6 18" xfId="4202"/>
    <cellStyle name="SAPBEXexcCritical6 19" xfId="4203"/>
    <cellStyle name="SAPBEXexcCritical6 2" xfId="4204"/>
    <cellStyle name="SAPBEXexcCritical6 2 2" xfId="4205"/>
    <cellStyle name="SAPBEXexcCritical6 3" xfId="4206"/>
    <cellStyle name="SAPBEXexcCritical6 4" xfId="4207"/>
    <cellStyle name="SAPBEXexcCritical6 5" xfId="4208"/>
    <cellStyle name="SAPBEXexcCritical6 6" xfId="4209"/>
    <cellStyle name="SAPBEXexcCritical6 7" xfId="4210"/>
    <cellStyle name="SAPBEXexcCritical6 8" xfId="4211"/>
    <cellStyle name="SAPBEXexcCritical6 9" xfId="4212"/>
    <cellStyle name="SAPBEXexcCritical6_Base Regionales" xfId="4213"/>
    <cellStyle name="SAPBEXexcGood1" xfId="4214"/>
    <cellStyle name="SAPBEXexcGood1 10" xfId="4215"/>
    <cellStyle name="SAPBEXexcGood1 11" xfId="4216"/>
    <cellStyle name="SAPBEXexcGood1 12" xfId="4217"/>
    <cellStyle name="SAPBEXexcGood1 13" xfId="4218"/>
    <cellStyle name="SAPBEXexcGood1 14" xfId="4219"/>
    <cellStyle name="SAPBEXexcGood1 15" xfId="4220"/>
    <cellStyle name="SAPBEXexcGood1 16" xfId="4221"/>
    <cellStyle name="SAPBEXexcGood1 17" xfId="4222"/>
    <cellStyle name="SAPBEXexcGood1 18" xfId="4223"/>
    <cellStyle name="SAPBEXexcGood1 19" xfId="4224"/>
    <cellStyle name="SAPBEXexcGood1 2" xfId="4225"/>
    <cellStyle name="SAPBEXexcGood1 2 2" xfId="4226"/>
    <cellStyle name="SAPBEXexcGood1 3" xfId="4227"/>
    <cellStyle name="SAPBEXexcGood1 4" xfId="4228"/>
    <cellStyle name="SAPBEXexcGood1 5" xfId="4229"/>
    <cellStyle name="SAPBEXexcGood1 6" xfId="4230"/>
    <cellStyle name="SAPBEXexcGood1 7" xfId="4231"/>
    <cellStyle name="SAPBEXexcGood1 8" xfId="4232"/>
    <cellStyle name="SAPBEXexcGood1 9" xfId="4233"/>
    <cellStyle name="SAPBEXexcGood1_Base Regionales" xfId="4234"/>
    <cellStyle name="SAPBEXexcGood2" xfId="4235"/>
    <cellStyle name="SAPBEXexcGood2 10" xfId="4236"/>
    <cellStyle name="SAPBEXexcGood2 11" xfId="4237"/>
    <cellStyle name="SAPBEXexcGood2 12" xfId="4238"/>
    <cellStyle name="SAPBEXexcGood2 13" xfId="4239"/>
    <cellStyle name="SAPBEXexcGood2 14" xfId="4240"/>
    <cellStyle name="SAPBEXexcGood2 15" xfId="4241"/>
    <cellStyle name="SAPBEXexcGood2 16" xfId="4242"/>
    <cellStyle name="SAPBEXexcGood2 17" xfId="4243"/>
    <cellStyle name="SAPBEXexcGood2 18" xfId="4244"/>
    <cellStyle name="SAPBEXexcGood2 19" xfId="4245"/>
    <cellStyle name="SAPBEXexcGood2 2" xfId="4246"/>
    <cellStyle name="SAPBEXexcGood2 2 2" xfId="4247"/>
    <cellStyle name="SAPBEXexcGood2 3" xfId="4248"/>
    <cellStyle name="SAPBEXexcGood2 4" xfId="4249"/>
    <cellStyle name="SAPBEXexcGood2 5" xfId="4250"/>
    <cellStyle name="SAPBEXexcGood2 6" xfId="4251"/>
    <cellStyle name="SAPBEXexcGood2 7" xfId="4252"/>
    <cellStyle name="SAPBEXexcGood2 8" xfId="4253"/>
    <cellStyle name="SAPBEXexcGood2 9" xfId="4254"/>
    <cellStyle name="SAPBEXexcGood2_Base Regionales" xfId="4255"/>
    <cellStyle name="SAPBEXexcGood3" xfId="4256"/>
    <cellStyle name="SAPBEXexcGood3 10" xfId="4257"/>
    <cellStyle name="SAPBEXexcGood3 11" xfId="4258"/>
    <cellStyle name="SAPBEXexcGood3 12" xfId="4259"/>
    <cellStyle name="SAPBEXexcGood3 13" xfId="4260"/>
    <cellStyle name="SAPBEXexcGood3 14" xfId="4261"/>
    <cellStyle name="SAPBEXexcGood3 15" xfId="4262"/>
    <cellStyle name="SAPBEXexcGood3 16" xfId="4263"/>
    <cellStyle name="SAPBEXexcGood3 17" xfId="4264"/>
    <cellStyle name="SAPBEXexcGood3 18" xfId="4265"/>
    <cellStyle name="SAPBEXexcGood3 19" xfId="4266"/>
    <cellStyle name="SAPBEXexcGood3 2" xfId="4267"/>
    <cellStyle name="SAPBEXexcGood3 2 2" xfId="4268"/>
    <cellStyle name="SAPBEXexcGood3 3" xfId="4269"/>
    <cellStyle name="SAPBEXexcGood3 4" xfId="4270"/>
    <cellStyle name="SAPBEXexcGood3 5" xfId="4271"/>
    <cellStyle name="SAPBEXexcGood3 6" xfId="4272"/>
    <cellStyle name="SAPBEXexcGood3 7" xfId="4273"/>
    <cellStyle name="SAPBEXexcGood3 8" xfId="4274"/>
    <cellStyle name="SAPBEXexcGood3 9" xfId="4275"/>
    <cellStyle name="SAPBEXexcGood3_Base Regionales" xfId="4276"/>
    <cellStyle name="SAPBEXfilterDrill" xfId="4277"/>
    <cellStyle name="SAPBEXfilterDrill 10" xfId="4278"/>
    <cellStyle name="SAPBEXfilterDrill 11" xfId="4279"/>
    <cellStyle name="SAPBEXfilterDrill 12" xfId="4280"/>
    <cellStyle name="SAPBEXfilterDrill 13" xfId="4281"/>
    <cellStyle name="SAPBEXfilterDrill 14" xfId="4282"/>
    <cellStyle name="SAPBEXfilterDrill 15" xfId="4283"/>
    <cellStyle name="SAPBEXfilterDrill 16" xfId="4284"/>
    <cellStyle name="SAPBEXfilterDrill 17" xfId="4285"/>
    <cellStyle name="SAPBEXfilterDrill 18" xfId="4286"/>
    <cellStyle name="SAPBEXfilterDrill 2" xfId="4287"/>
    <cellStyle name="SAPBEXfilterDrill 2 2" xfId="4288"/>
    <cellStyle name="SAPBEXfilterDrill 3" xfId="4289"/>
    <cellStyle name="SAPBEXfilterDrill 4" xfId="4290"/>
    <cellStyle name="SAPBEXfilterDrill 5" xfId="4291"/>
    <cellStyle name="SAPBEXfilterDrill 6" xfId="4292"/>
    <cellStyle name="SAPBEXfilterDrill 7" xfId="4293"/>
    <cellStyle name="SAPBEXfilterDrill 8" xfId="4294"/>
    <cellStyle name="SAPBEXfilterDrill 9" xfId="4295"/>
    <cellStyle name="SAPBEXfilterDrill_Base Regionales" xfId="4296"/>
    <cellStyle name="SAPBEXfilterItem" xfId="4297"/>
    <cellStyle name="SAPBEXfilterItem 10" xfId="4298"/>
    <cellStyle name="SAPBEXfilterItem 11" xfId="4299"/>
    <cellStyle name="SAPBEXfilterItem 12" xfId="4300"/>
    <cellStyle name="SAPBEXfilterItem 13" xfId="4301"/>
    <cellStyle name="SAPBEXfilterItem 14" xfId="4302"/>
    <cellStyle name="SAPBEXfilterItem 15" xfId="4303"/>
    <cellStyle name="SAPBEXfilterItem 16" xfId="4304"/>
    <cellStyle name="SAPBEXfilterItem 17" xfId="4305"/>
    <cellStyle name="SAPBEXfilterItem 18" xfId="4306"/>
    <cellStyle name="SAPBEXfilterItem 19" xfId="4307"/>
    <cellStyle name="SAPBEXfilterItem 2" xfId="4308"/>
    <cellStyle name="SAPBEXfilterItem 3" xfId="4309"/>
    <cellStyle name="SAPBEXfilterItem 4" xfId="4310"/>
    <cellStyle name="SAPBEXfilterItem 5" xfId="4311"/>
    <cellStyle name="SAPBEXfilterItem 6" xfId="4312"/>
    <cellStyle name="SAPBEXfilterItem 7" xfId="4313"/>
    <cellStyle name="SAPBEXfilterItem 8" xfId="4314"/>
    <cellStyle name="SAPBEXfilterItem 9" xfId="4315"/>
    <cellStyle name="SAPBEXfilterItem_Base Regionales" xfId="4316"/>
    <cellStyle name="SAPBEXfilterText" xfId="4317"/>
    <cellStyle name="SAPBEXfilterText 10" xfId="4318"/>
    <cellStyle name="SAPBEXfilterText 11" xfId="4319"/>
    <cellStyle name="SAPBEXfilterText 12" xfId="4320"/>
    <cellStyle name="SAPBEXfilterText 13" xfId="4321"/>
    <cellStyle name="SAPBEXfilterText 14" xfId="4322"/>
    <cellStyle name="SAPBEXfilterText 15" xfId="4323"/>
    <cellStyle name="SAPBEXfilterText 16" xfId="4324"/>
    <cellStyle name="SAPBEXfilterText 17" xfId="4325"/>
    <cellStyle name="SAPBEXfilterText 18" xfId="4326"/>
    <cellStyle name="SAPBEXfilterText 19" xfId="4327"/>
    <cellStyle name="SAPBEXfilterText 2" xfId="4328"/>
    <cellStyle name="SAPBEXfilterText 3" xfId="4329"/>
    <cellStyle name="SAPBEXfilterText 4" xfId="4330"/>
    <cellStyle name="SAPBEXfilterText 5" xfId="4331"/>
    <cellStyle name="SAPBEXfilterText 6" xfId="4332"/>
    <cellStyle name="SAPBEXfilterText 7" xfId="4333"/>
    <cellStyle name="SAPBEXfilterText 8" xfId="4334"/>
    <cellStyle name="SAPBEXfilterText 9" xfId="4335"/>
    <cellStyle name="SAPBEXfilterText_Base Regionales" xfId="4336"/>
    <cellStyle name="SAPBEXformats" xfId="4337"/>
    <cellStyle name="SAPBEXformats 10" xfId="4338"/>
    <cellStyle name="SAPBEXformats 11" xfId="4339"/>
    <cellStyle name="SAPBEXformats 12" xfId="4340"/>
    <cellStyle name="SAPBEXformats 13" xfId="4341"/>
    <cellStyle name="SAPBEXformats 14" xfId="4342"/>
    <cellStyle name="SAPBEXformats 15" xfId="4343"/>
    <cellStyle name="SAPBEXformats 16" xfId="4344"/>
    <cellStyle name="SAPBEXformats 17" xfId="4345"/>
    <cellStyle name="SAPBEXformats 18" xfId="4346"/>
    <cellStyle name="SAPBEXformats 19" xfId="4347"/>
    <cellStyle name="SAPBEXformats 2" xfId="4348"/>
    <cellStyle name="SAPBEXformats 2 2" xfId="4349"/>
    <cellStyle name="SAPBEXformats 3" xfId="4350"/>
    <cellStyle name="SAPBEXformats 4" xfId="4351"/>
    <cellStyle name="SAPBEXformats 5" xfId="4352"/>
    <cellStyle name="SAPBEXformats 6" xfId="4353"/>
    <cellStyle name="SAPBEXformats 7" xfId="4354"/>
    <cellStyle name="SAPBEXformats 8" xfId="4355"/>
    <cellStyle name="SAPBEXformats 9" xfId="4356"/>
    <cellStyle name="SAPBEXformats_Base Regionales" xfId="4357"/>
    <cellStyle name="SAPBEXheaderItem" xfId="4358"/>
    <cellStyle name="SAPBEXheaderItem 10" xfId="4359"/>
    <cellStyle name="SAPBEXheaderItem 11" xfId="4360"/>
    <cellStyle name="SAPBEXheaderItem 12" xfId="4361"/>
    <cellStyle name="SAPBEXheaderItem 13" xfId="4362"/>
    <cellStyle name="SAPBEXheaderItem 14" xfId="4363"/>
    <cellStyle name="SAPBEXheaderItem 15" xfId="4364"/>
    <cellStyle name="SAPBEXheaderItem 16" xfId="4365"/>
    <cellStyle name="SAPBEXheaderItem 17" xfId="4366"/>
    <cellStyle name="SAPBEXheaderItem 18" xfId="4367"/>
    <cellStyle name="SAPBEXheaderItem 2" xfId="4368"/>
    <cellStyle name="SAPBEXheaderItem 2 2" xfId="4369"/>
    <cellStyle name="SAPBEXheaderItem 3" xfId="4370"/>
    <cellStyle name="SAPBEXheaderItem 4" xfId="4371"/>
    <cellStyle name="SAPBEXheaderItem 5" xfId="4372"/>
    <cellStyle name="SAPBEXheaderItem 6" xfId="4373"/>
    <cellStyle name="SAPBEXheaderItem 7" xfId="4374"/>
    <cellStyle name="SAPBEXheaderItem 8" xfId="4375"/>
    <cellStyle name="SAPBEXheaderItem 9" xfId="4376"/>
    <cellStyle name="SAPBEXheaderItem_Base Regionales" xfId="4377"/>
    <cellStyle name="SAPBEXheaderText" xfId="4378"/>
    <cellStyle name="SAPBEXheaderText 10" xfId="4379"/>
    <cellStyle name="SAPBEXheaderText 11" xfId="4380"/>
    <cellStyle name="SAPBEXheaderText 12" xfId="4381"/>
    <cellStyle name="SAPBEXheaderText 13" xfId="4382"/>
    <cellStyle name="SAPBEXheaderText 14" xfId="4383"/>
    <cellStyle name="SAPBEXheaderText 15" xfId="4384"/>
    <cellStyle name="SAPBEXheaderText 16" xfId="4385"/>
    <cellStyle name="SAPBEXheaderText 17" xfId="4386"/>
    <cellStyle name="SAPBEXheaderText 18" xfId="4387"/>
    <cellStyle name="SAPBEXheaderText 2" xfId="4388"/>
    <cellStyle name="SAPBEXheaderText 2 2" xfId="4389"/>
    <cellStyle name="SAPBEXheaderText 3" xfId="4390"/>
    <cellStyle name="SAPBEXheaderText 4" xfId="4391"/>
    <cellStyle name="SAPBEXheaderText 5" xfId="4392"/>
    <cellStyle name="SAPBEXheaderText 6" xfId="4393"/>
    <cellStyle name="SAPBEXheaderText 7" xfId="4394"/>
    <cellStyle name="SAPBEXheaderText 8" xfId="4395"/>
    <cellStyle name="SAPBEXheaderText 9" xfId="4396"/>
    <cellStyle name="SAPBEXheaderText_Base Regionales" xfId="4397"/>
    <cellStyle name="SAPBEXHLevel0" xfId="4398"/>
    <cellStyle name="SAPBEXHLevel0 10" xfId="4399"/>
    <cellStyle name="SAPBEXHLevel0 11" xfId="4400"/>
    <cellStyle name="SAPBEXHLevel0 12" xfId="4401"/>
    <cellStyle name="SAPBEXHLevel0 13" xfId="4402"/>
    <cellStyle name="SAPBEXHLevel0 14" xfId="4403"/>
    <cellStyle name="SAPBEXHLevel0 15" xfId="4404"/>
    <cellStyle name="SAPBEXHLevel0 16" xfId="4405"/>
    <cellStyle name="SAPBEXHLevel0 17" xfId="4406"/>
    <cellStyle name="SAPBEXHLevel0 18" xfId="4407"/>
    <cellStyle name="SAPBEXHLevel0 19" xfId="4408"/>
    <cellStyle name="SAPBEXHLevel0 2" xfId="4409"/>
    <cellStyle name="SAPBEXHLevel0 2 2" xfId="4410"/>
    <cellStyle name="SAPBEXHLevel0 3" xfId="4411"/>
    <cellStyle name="SAPBEXHLevel0 4" xfId="4412"/>
    <cellStyle name="SAPBEXHLevel0 5" xfId="4413"/>
    <cellStyle name="SAPBEXHLevel0 6" xfId="4414"/>
    <cellStyle name="SAPBEXHLevel0 7" xfId="4415"/>
    <cellStyle name="SAPBEXHLevel0 8" xfId="4416"/>
    <cellStyle name="SAPBEXHLevel0 9" xfId="4417"/>
    <cellStyle name="SAPBEXHLevel0_Base Regionales" xfId="4418"/>
    <cellStyle name="SAPBEXHLevel0X" xfId="4419"/>
    <cellStyle name="SAPBEXHLevel0X 10" xfId="4420"/>
    <cellStyle name="SAPBEXHLevel0X 10 2" xfId="4421"/>
    <cellStyle name="SAPBEXHLevel0X 11" xfId="4422"/>
    <cellStyle name="SAPBEXHLevel0X 12" xfId="4423"/>
    <cellStyle name="SAPBEXHLevel0X 13" xfId="4424"/>
    <cellStyle name="SAPBEXHLevel0X 14" xfId="4425"/>
    <cellStyle name="SAPBEXHLevel0X 15" xfId="4426"/>
    <cellStyle name="SAPBEXHLevel0X 16" xfId="4427"/>
    <cellStyle name="SAPBEXHLevel0X 17" xfId="4428"/>
    <cellStyle name="SAPBEXHLevel0X 18" xfId="4429"/>
    <cellStyle name="SAPBEXHLevel0X 19" xfId="4430"/>
    <cellStyle name="SAPBEXHLevel0X 2" xfId="4431"/>
    <cellStyle name="SAPBEXHLevel0X 2 2" xfId="4432"/>
    <cellStyle name="SAPBEXHLevel0X 3" xfId="4433"/>
    <cellStyle name="SAPBEXHLevel0X 4" xfId="4434"/>
    <cellStyle name="SAPBEXHLevel0X 5" xfId="4435"/>
    <cellStyle name="SAPBEXHLevel0X 6" xfId="4436"/>
    <cellStyle name="SAPBEXHLevel0X 7" xfId="4437"/>
    <cellStyle name="SAPBEXHLevel0X 8" xfId="4438"/>
    <cellStyle name="SAPBEXHLevel0X 9" xfId="4439"/>
    <cellStyle name="SAPBEXHLevel0X_Base Regionales" xfId="4440"/>
    <cellStyle name="SAPBEXHLevel1" xfId="4441"/>
    <cellStyle name="SAPBEXHLevel1 10" xfId="4442"/>
    <cellStyle name="SAPBEXHLevel1 11" xfId="4443"/>
    <cellStyle name="SAPBEXHLevel1 12" xfId="4444"/>
    <cellStyle name="SAPBEXHLevel1 13" xfId="4445"/>
    <cellStyle name="SAPBEXHLevel1 14" xfId="4446"/>
    <cellStyle name="SAPBEXHLevel1 15" xfId="4447"/>
    <cellStyle name="SAPBEXHLevel1 16" xfId="4448"/>
    <cellStyle name="SAPBEXHLevel1 17" xfId="4449"/>
    <cellStyle name="SAPBEXHLevel1 18" xfId="4450"/>
    <cellStyle name="SAPBEXHLevel1 19" xfId="4451"/>
    <cellStyle name="SAPBEXHLevel1 2" xfId="4452"/>
    <cellStyle name="SAPBEXHLevel1 2 2" xfId="4453"/>
    <cellStyle name="SAPBEXHLevel1 3" xfId="4454"/>
    <cellStyle name="SAPBEXHLevel1 4" xfId="4455"/>
    <cellStyle name="SAPBEXHLevel1 5" xfId="4456"/>
    <cellStyle name="SAPBEXHLevel1 6" xfId="4457"/>
    <cellStyle name="SAPBEXHLevel1 7" xfId="4458"/>
    <cellStyle name="SAPBEXHLevel1 8" xfId="4459"/>
    <cellStyle name="SAPBEXHLevel1 9" xfId="4460"/>
    <cellStyle name="SAPBEXHLevel1_Base Regionales" xfId="4461"/>
    <cellStyle name="SAPBEXHLevel1X" xfId="4462"/>
    <cellStyle name="SAPBEXHLevel1X 10" xfId="4463"/>
    <cellStyle name="SAPBEXHLevel1X 11" xfId="4464"/>
    <cellStyle name="SAPBEXHLevel1X 12" xfId="4465"/>
    <cellStyle name="SAPBEXHLevel1X 13" xfId="4466"/>
    <cellStyle name="SAPBEXHLevel1X 14" xfId="4467"/>
    <cellStyle name="SAPBEXHLevel1X 15" xfId="4468"/>
    <cellStyle name="SAPBEXHLevel1X 16" xfId="4469"/>
    <cellStyle name="SAPBEXHLevel1X 17" xfId="4470"/>
    <cellStyle name="SAPBEXHLevel1X 18" xfId="4471"/>
    <cellStyle name="SAPBEXHLevel1X 19" xfId="4472"/>
    <cellStyle name="SAPBEXHLevel1X 2" xfId="4473"/>
    <cellStyle name="SAPBEXHLevel1X 2 2" xfId="4474"/>
    <cellStyle name="SAPBEXHLevel1X 3" xfId="4475"/>
    <cellStyle name="SAPBEXHLevel1X 4" xfId="4476"/>
    <cellStyle name="SAPBEXHLevel1X 5" xfId="4477"/>
    <cellStyle name="SAPBEXHLevel1X 6" xfId="4478"/>
    <cellStyle name="SAPBEXHLevel1X 7" xfId="4479"/>
    <cellStyle name="SAPBEXHLevel1X 8" xfId="4480"/>
    <cellStyle name="SAPBEXHLevel1X 9" xfId="4481"/>
    <cellStyle name="SAPBEXHLevel1X_Base Regionales" xfId="4482"/>
    <cellStyle name="SAPBEXHLevel2" xfId="4483"/>
    <cellStyle name="SAPBEXHLevel2 10" xfId="4484"/>
    <cellStyle name="SAPBEXHLevel2 11" xfId="4485"/>
    <cellStyle name="SAPBEXHLevel2 12" xfId="4486"/>
    <cellStyle name="SAPBEXHLevel2 13" xfId="4487"/>
    <cellStyle name="SAPBEXHLevel2 14" xfId="4488"/>
    <cellStyle name="SAPBEXHLevel2 15" xfId="4489"/>
    <cellStyle name="SAPBEXHLevel2 16" xfId="4490"/>
    <cellStyle name="SAPBEXHLevel2 17" xfId="4491"/>
    <cellStyle name="SAPBEXHLevel2 18" xfId="4492"/>
    <cellStyle name="SAPBEXHLevel2 19" xfId="4493"/>
    <cellStyle name="SAPBEXHLevel2 2" xfId="4494"/>
    <cellStyle name="SAPBEXHLevel2 2 2" xfId="4495"/>
    <cellStyle name="SAPBEXHLevel2 3" xfId="4496"/>
    <cellStyle name="SAPBEXHLevel2 4" xfId="4497"/>
    <cellStyle name="SAPBEXHLevel2 5" xfId="4498"/>
    <cellStyle name="SAPBEXHLevel2 6" xfId="4499"/>
    <cellStyle name="SAPBEXHLevel2 7" xfId="4500"/>
    <cellStyle name="SAPBEXHLevel2 8" xfId="4501"/>
    <cellStyle name="SAPBEXHLevel2 9" xfId="4502"/>
    <cellStyle name="SAPBEXHLevel2_Base Regionales" xfId="4503"/>
    <cellStyle name="SAPBEXHLevel2X" xfId="4504"/>
    <cellStyle name="SAPBEXHLevel2X 10" xfId="4505"/>
    <cellStyle name="SAPBEXHLevel2X 11" xfId="4506"/>
    <cellStyle name="SAPBEXHLevel2X 12" xfId="4507"/>
    <cellStyle name="SAPBEXHLevel2X 13" xfId="4508"/>
    <cellStyle name="SAPBEXHLevel2X 14" xfId="4509"/>
    <cellStyle name="SAPBEXHLevel2X 15" xfId="4510"/>
    <cellStyle name="SAPBEXHLevel2X 16" xfId="4511"/>
    <cellStyle name="SAPBEXHLevel2X 17" xfId="4512"/>
    <cellStyle name="SAPBEXHLevel2X 18" xfId="4513"/>
    <cellStyle name="SAPBEXHLevel2X 19" xfId="4514"/>
    <cellStyle name="SAPBEXHLevel2X 2" xfId="4515"/>
    <cellStyle name="SAPBEXHLevel2X 2 2" xfId="4516"/>
    <cellStyle name="SAPBEXHLevel2X 3" xfId="4517"/>
    <cellStyle name="SAPBEXHLevel2X 4" xfId="4518"/>
    <cellStyle name="SAPBEXHLevel2X 5" xfId="4519"/>
    <cellStyle name="SAPBEXHLevel2X 6" xfId="4520"/>
    <cellStyle name="SAPBEXHLevel2X 7" xfId="4521"/>
    <cellStyle name="SAPBEXHLevel2X 8" xfId="4522"/>
    <cellStyle name="SAPBEXHLevel2X 9" xfId="4523"/>
    <cellStyle name="SAPBEXHLevel2X_Base Regionales" xfId="4524"/>
    <cellStyle name="SAPBEXHLevel3" xfId="4525"/>
    <cellStyle name="SAPBEXHLevel3 10" xfId="4526"/>
    <cellStyle name="SAPBEXHLevel3 11" xfId="4527"/>
    <cellStyle name="SAPBEXHLevel3 12" xfId="4528"/>
    <cellStyle name="SAPBEXHLevel3 13" xfId="4529"/>
    <cellStyle name="SAPBEXHLevel3 14" xfId="4530"/>
    <cellStyle name="SAPBEXHLevel3 15" xfId="4531"/>
    <cellStyle name="SAPBEXHLevel3 16" xfId="4532"/>
    <cellStyle name="SAPBEXHLevel3 17" xfId="4533"/>
    <cellStyle name="SAPBEXHLevel3 18" xfId="4534"/>
    <cellStyle name="SAPBEXHLevel3 19" xfId="4535"/>
    <cellStyle name="SAPBEXHLevel3 2" xfId="4536"/>
    <cellStyle name="SAPBEXHLevel3 2 2" xfId="4537"/>
    <cellStyle name="SAPBEXHLevel3 3" xfId="4538"/>
    <cellStyle name="SAPBEXHLevel3 4" xfId="4539"/>
    <cellStyle name="SAPBEXHLevel3 5" xfId="4540"/>
    <cellStyle name="SAPBEXHLevel3 6" xfId="4541"/>
    <cellStyle name="SAPBEXHLevel3 7" xfId="4542"/>
    <cellStyle name="SAPBEXHLevel3 8" xfId="4543"/>
    <cellStyle name="SAPBEXHLevel3 9" xfId="4544"/>
    <cellStyle name="SAPBEXHLevel3_Base Regionales" xfId="4545"/>
    <cellStyle name="SAPBEXHLevel3X" xfId="4546"/>
    <cellStyle name="SAPBEXHLevel3X 10" xfId="4547"/>
    <cellStyle name="SAPBEXHLevel3X 11" xfId="4548"/>
    <cellStyle name="SAPBEXHLevel3X 12" xfId="4549"/>
    <cellStyle name="SAPBEXHLevel3X 13" xfId="4550"/>
    <cellStyle name="SAPBEXHLevel3X 14" xfId="4551"/>
    <cellStyle name="SAPBEXHLevel3X 15" xfId="4552"/>
    <cellStyle name="SAPBEXHLevel3X 16" xfId="4553"/>
    <cellStyle name="SAPBEXHLevel3X 17" xfId="4554"/>
    <cellStyle name="SAPBEXHLevel3X 18" xfId="4555"/>
    <cellStyle name="SAPBEXHLevel3X 19" xfId="4556"/>
    <cellStyle name="SAPBEXHLevel3X 2" xfId="4557"/>
    <cellStyle name="SAPBEXHLevel3X 2 2" xfId="4558"/>
    <cellStyle name="SAPBEXHLevel3X 3" xfId="4559"/>
    <cellStyle name="SAPBEXHLevel3X 4" xfId="4560"/>
    <cellStyle name="SAPBEXHLevel3X 5" xfId="4561"/>
    <cellStyle name="SAPBEXHLevel3X 6" xfId="4562"/>
    <cellStyle name="SAPBEXHLevel3X 7" xfId="4563"/>
    <cellStyle name="SAPBEXHLevel3X 8" xfId="4564"/>
    <cellStyle name="SAPBEXHLevel3X 9" xfId="4565"/>
    <cellStyle name="SAPBEXHLevel3X_Base Regionales" xfId="4566"/>
    <cellStyle name="SAPBEXinputData" xfId="4567"/>
    <cellStyle name="SAPBEXinputData 10" xfId="4568"/>
    <cellStyle name="SAPBEXinputData 11" xfId="4569"/>
    <cellStyle name="SAPBEXinputData 12" xfId="4570"/>
    <cellStyle name="SAPBEXinputData 13" xfId="4571"/>
    <cellStyle name="SAPBEXinputData 14" xfId="4572"/>
    <cellStyle name="SAPBEXinputData 15" xfId="4573"/>
    <cellStyle name="SAPBEXinputData 2" xfId="4574"/>
    <cellStyle name="SAPBEXinputData 3" xfId="4575"/>
    <cellStyle name="SAPBEXinputData 4" xfId="4576"/>
    <cellStyle name="SAPBEXinputData 5" xfId="4577"/>
    <cellStyle name="SAPBEXinputData 6" xfId="4578"/>
    <cellStyle name="SAPBEXinputData 7" xfId="4579"/>
    <cellStyle name="SAPBEXinputData 8" xfId="4580"/>
    <cellStyle name="SAPBEXinputData 9" xfId="4581"/>
    <cellStyle name="SAPBEXinputData_Base Regionales" xfId="4582"/>
    <cellStyle name="SAPBEXItemHeader" xfId="4583"/>
    <cellStyle name="SAPBEXItemHeader 2" xfId="4584"/>
    <cellStyle name="SAPBEXItemHeader 3" xfId="4585"/>
    <cellStyle name="SAPBEXItemHeader 4" xfId="4586"/>
    <cellStyle name="SAPBEXresData" xfId="4587"/>
    <cellStyle name="SAPBEXresData 10" xfId="4588"/>
    <cellStyle name="SAPBEXresData 11" xfId="4589"/>
    <cellStyle name="SAPBEXresData 12" xfId="4590"/>
    <cellStyle name="SAPBEXresData 13" xfId="4591"/>
    <cellStyle name="SAPBEXresData 14" xfId="4592"/>
    <cellStyle name="SAPBEXresData 15" xfId="4593"/>
    <cellStyle name="SAPBEXresData 16" xfId="4594"/>
    <cellStyle name="SAPBEXresData 17" xfId="4595"/>
    <cellStyle name="SAPBEXresData 18" xfId="4596"/>
    <cellStyle name="SAPBEXresData 19" xfId="4597"/>
    <cellStyle name="SAPBEXresData 2" xfId="4598"/>
    <cellStyle name="SAPBEXresData 3" xfId="4599"/>
    <cellStyle name="SAPBEXresData 4" xfId="4600"/>
    <cellStyle name="SAPBEXresData 5" xfId="4601"/>
    <cellStyle name="SAPBEXresData 6" xfId="4602"/>
    <cellStyle name="SAPBEXresData 7" xfId="4603"/>
    <cellStyle name="SAPBEXresData 8" xfId="4604"/>
    <cellStyle name="SAPBEXresData 9" xfId="4605"/>
    <cellStyle name="SAPBEXresData_Base Regionales" xfId="4606"/>
    <cellStyle name="SAPBEXresDataEmph" xfId="4607"/>
    <cellStyle name="SAPBEXresDataEmph 10" xfId="4608"/>
    <cellStyle name="SAPBEXresDataEmph 11" xfId="4609"/>
    <cellStyle name="SAPBEXresDataEmph 12" xfId="4610"/>
    <cellStyle name="SAPBEXresDataEmph 13" xfId="4611"/>
    <cellStyle name="SAPBEXresDataEmph 14" xfId="4612"/>
    <cellStyle name="SAPBEXresDataEmph 15" xfId="4613"/>
    <cellStyle name="SAPBEXresDataEmph 16" xfId="4614"/>
    <cellStyle name="SAPBEXresDataEmph 17" xfId="4615"/>
    <cellStyle name="SAPBEXresDataEmph 18" xfId="4616"/>
    <cellStyle name="SAPBEXresDataEmph 19" xfId="4617"/>
    <cellStyle name="SAPBEXresDataEmph 2" xfId="4618"/>
    <cellStyle name="SAPBEXresDataEmph 3" xfId="4619"/>
    <cellStyle name="SAPBEXresDataEmph 4" xfId="4620"/>
    <cellStyle name="SAPBEXresDataEmph 5" xfId="4621"/>
    <cellStyle name="SAPBEXresDataEmph 6" xfId="4622"/>
    <cellStyle name="SAPBEXresDataEmph 7" xfId="4623"/>
    <cellStyle name="SAPBEXresDataEmph 8" xfId="4624"/>
    <cellStyle name="SAPBEXresDataEmph 9" xfId="4625"/>
    <cellStyle name="SAPBEXresDataEmph_Base Regionales" xfId="4626"/>
    <cellStyle name="SAPBEXresItem" xfId="4627"/>
    <cellStyle name="SAPBEXresItem 10" xfId="4628"/>
    <cellStyle name="SAPBEXresItem 11" xfId="4629"/>
    <cellStyle name="SAPBEXresItem 12" xfId="4630"/>
    <cellStyle name="SAPBEXresItem 13" xfId="4631"/>
    <cellStyle name="SAPBEXresItem 14" xfId="4632"/>
    <cellStyle name="SAPBEXresItem 15" xfId="4633"/>
    <cellStyle name="SAPBEXresItem 16" xfId="4634"/>
    <cellStyle name="SAPBEXresItem 17" xfId="4635"/>
    <cellStyle name="SAPBEXresItem 18" xfId="4636"/>
    <cellStyle name="SAPBEXresItem 19" xfId="4637"/>
    <cellStyle name="SAPBEXresItem 2" xfId="4638"/>
    <cellStyle name="SAPBEXresItem 3" xfId="4639"/>
    <cellStyle name="SAPBEXresItem 4" xfId="4640"/>
    <cellStyle name="SAPBEXresItem 5" xfId="4641"/>
    <cellStyle name="SAPBEXresItem 6" xfId="4642"/>
    <cellStyle name="SAPBEXresItem 7" xfId="4643"/>
    <cellStyle name="SAPBEXresItem 8" xfId="4644"/>
    <cellStyle name="SAPBEXresItem 9" xfId="4645"/>
    <cellStyle name="SAPBEXresItem_Base Regionales" xfId="4646"/>
    <cellStyle name="SAPBEXresItemX" xfId="4647"/>
    <cellStyle name="SAPBEXresItemX 10" xfId="4648"/>
    <cellStyle name="SAPBEXresItemX 11" xfId="4649"/>
    <cellStyle name="SAPBEXresItemX 12" xfId="4650"/>
    <cellStyle name="SAPBEXresItemX 13" xfId="4651"/>
    <cellStyle name="SAPBEXresItemX 14" xfId="4652"/>
    <cellStyle name="SAPBEXresItemX 15" xfId="4653"/>
    <cellStyle name="SAPBEXresItemX 16" xfId="4654"/>
    <cellStyle name="SAPBEXresItemX 17" xfId="4655"/>
    <cellStyle name="SAPBEXresItemX 18" xfId="4656"/>
    <cellStyle name="SAPBEXresItemX 19" xfId="4657"/>
    <cellStyle name="SAPBEXresItemX 2" xfId="4658"/>
    <cellStyle name="SAPBEXresItemX 3" xfId="4659"/>
    <cellStyle name="SAPBEXresItemX 4" xfId="4660"/>
    <cellStyle name="SAPBEXresItemX 5" xfId="4661"/>
    <cellStyle name="SAPBEXresItemX 6" xfId="4662"/>
    <cellStyle name="SAPBEXresItemX 7" xfId="4663"/>
    <cellStyle name="SAPBEXresItemX 8" xfId="4664"/>
    <cellStyle name="SAPBEXresItemX 9" xfId="4665"/>
    <cellStyle name="SAPBEXresItemX_Base Regionales" xfId="4666"/>
    <cellStyle name="SAPBEXstdData" xfId="4667"/>
    <cellStyle name="SAPBEXstdData 2" xfId="4668"/>
    <cellStyle name="SAPBEXstdData 2 2" xfId="4669"/>
    <cellStyle name="SAPBEXstdData 3" xfId="4670"/>
    <cellStyle name="SAPBEXstdData 4" xfId="4671"/>
    <cellStyle name="SAPBEXstdData 5" xfId="4672"/>
    <cellStyle name="SAPBEXstdData_Portafolio" xfId="4673"/>
    <cellStyle name="SAPBEXstdDataEmph" xfId="4674"/>
    <cellStyle name="SAPBEXstdDataEmph 10" xfId="4675"/>
    <cellStyle name="SAPBEXstdDataEmph 11" xfId="4676"/>
    <cellStyle name="SAPBEXstdDataEmph 12" xfId="4677"/>
    <cellStyle name="SAPBEXstdDataEmph 13" xfId="4678"/>
    <cellStyle name="SAPBEXstdDataEmph 14" xfId="4679"/>
    <cellStyle name="SAPBEXstdDataEmph 15" xfId="4680"/>
    <cellStyle name="SAPBEXstdDataEmph 16" xfId="4681"/>
    <cellStyle name="SAPBEXstdDataEmph 17" xfId="4682"/>
    <cellStyle name="SAPBEXstdDataEmph 18" xfId="4683"/>
    <cellStyle name="SAPBEXstdDataEmph 19" xfId="4684"/>
    <cellStyle name="SAPBEXstdDataEmph 2" xfId="4685"/>
    <cellStyle name="SAPBEXstdDataEmph 3" xfId="4686"/>
    <cellStyle name="SAPBEXstdDataEmph 4" xfId="4687"/>
    <cellStyle name="SAPBEXstdDataEmph 5" xfId="4688"/>
    <cellStyle name="SAPBEXstdDataEmph 6" xfId="4689"/>
    <cellStyle name="SAPBEXstdDataEmph 7" xfId="4690"/>
    <cellStyle name="SAPBEXstdDataEmph 8" xfId="4691"/>
    <cellStyle name="SAPBEXstdDataEmph 9" xfId="4692"/>
    <cellStyle name="SAPBEXstdDataEmph_Base Regionales" xfId="4693"/>
    <cellStyle name="SAPBEXstdItem" xfId="4694"/>
    <cellStyle name="SAPBEXstdItem 2" xfId="4695"/>
    <cellStyle name="SAPBEXstdItem 2 2" xfId="4696"/>
    <cellStyle name="SAPBEXstdItem 2 3" xfId="4697"/>
    <cellStyle name="SAPBEXstdItem 3" xfId="4698"/>
    <cellStyle name="SAPBEXstdItem 4" xfId="4699"/>
    <cellStyle name="SAPBEXstdItem 5" xfId="4700"/>
    <cellStyle name="SAPBEXstdItem 6" xfId="4701"/>
    <cellStyle name="SAPBEXstdItem_Portafolio" xfId="4702"/>
    <cellStyle name="SAPBEXstdItemX" xfId="4703"/>
    <cellStyle name="SAPBEXstdItemX 10" xfId="4704"/>
    <cellStyle name="SAPBEXstdItemX 11" xfId="4705"/>
    <cellStyle name="SAPBEXstdItemX 12" xfId="4706"/>
    <cellStyle name="SAPBEXstdItemX 13" xfId="4707"/>
    <cellStyle name="SAPBEXstdItemX 14" xfId="4708"/>
    <cellStyle name="SAPBEXstdItemX 15" xfId="4709"/>
    <cellStyle name="SAPBEXstdItemX 16" xfId="4710"/>
    <cellStyle name="SAPBEXstdItemX 17" xfId="4711"/>
    <cellStyle name="SAPBEXstdItemX 18" xfId="4712"/>
    <cellStyle name="SAPBEXstdItemX 19" xfId="4713"/>
    <cellStyle name="SAPBEXstdItemX 2" xfId="4714"/>
    <cellStyle name="SAPBEXstdItemX 3" xfId="4715"/>
    <cellStyle name="SAPBEXstdItemX 4" xfId="4716"/>
    <cellStyle name="SAPBEXstdItemX 5" xfId="4717"/>
    <cellStyle name="SAPBEXstdItemX 6" xfId="4718"/>
    <cellStyle name="SAPBEXstdItemX 7" xfId="4719"/>
    <cellStyle name="SAPBEXstdItemX 8" xfId="4720"/>
    <cellStyle name="SAPBEXstdItemX 9" xfId="4721"/>
    <cellStyle name="SAPBEXstdItemX_Base Regionales" xfId="4722"/>
    <cellStyle name="SAPBEXtitle" xfId="4723"/>
    <cellStyle name="SAPBEXtitle 10" xfId="4724"/>
    <cellStyle name="SAPBEXtitle 11" xfId="4725"/>
    <cellStyle name="SAPBEXtitle 12" xfId="4726"/>
    <cellStyle name="SAPBEXtitle 13" xfId="4727"/>
    <cellStyle name="SAPBEXtitle 14" xfId="4728"/>
    <cellStyle name="SAPBEXtitle 15" xfId="4729"/>
    <cellStyle name="SAPBEXtitle 16" xfId="4730"/>
    <cellStyle name="SAPBEXtitle 17" xfId="4731"/>
    <cellStyle name="SAPBEXtitle 18" xfId="4732"/>
    <cellStyle name="SAPBEXtitle 2" xfId="4733"/>
    <cellStyle name="SAPBEXtitle 3" xfId="4734"/>
    <cellStyle name="SAPBEXtitle 4" xfId="4735"/>
    <cellStyle name="SAPBEXtitle 5" xfId="4736"/>
    <cellStyle name="SAPBEXtitle 6" xfId="4737"/>
    <cellStyle name="SAPBEXtitle 7" xfId="4738"/>
    <cellStyle name="SAPBEXtitle 8" xfId="4739"/>
    <cellStyle name="SAPBEXtitle 9" xfId="4740"/>
    <cellStyle name="SAPBEXtitle_Base Regionales" xfId="4741"/>
    <cellStyle name="SAPBEXunassignedItem" xfId="4742"/>
    <cellStyle name="SAPBEXunassignedItem 2" xfId="4743"/>
    <cellStyle name="SAPBEXunassignedItem 3" xfId="4744"/>
    <cellStyle name="SAPBEXunassignedItem 4" xfId="4745"/>
    <cellStyle name="SAPBEXunassignedItem 5" xfId="4746"/>
    <cellStyle name="SAPBEXunassignedItem_Portafolio" xfId="4747"/>
    <cellStyle name="SAPBEXundefined" xfId="4748"/>
    <cellStyle name="SAPBEXundefined 10" xfId="4749"/>
    <cellStyle name="SAPBEXundefined 11" xfId="4750"/>
    <cellStyle name="SAPBEXundefined 12" xfId="4751"/>
    <cellStyle name="SAPBEXundefined 13" xfId="4752"/>
    <cellStyle name="SAPBEXundefined 14" xfId="4753"/>
    <cellStyle name="SAPBEXundefined 15" xfId="4754"/>
    <cellStyle name="SAPBEXundefined 16" xfId="4755"/>
    <cellStyle name="SAPBEXundefined 17" xfId="4756"/>
    <cellStyle name="SAPBEXundefined 18" xfId="4757"/>
    <cellStyle name="SAPBEXundefined 19" xfId="4758"/>
    <cellStyle name="SAPBEXundefined 2" xfId="4759"/>
    <cellStyle name="SAPBEXundefined 3" xfId="4760"/>
    <cellStyle name="SAPBEXundefined 4" xfId="4761"/>
    <cellStyle name="SAPBEXundefined 5" xfId="4762"/>
    <cellStyle name="SAPBEXundefined 6" xfId="4763"/>
    <cellStyle name="SAPBEXundefined 7" xfId="4764"/>
    <cellStyle name="SAPBEXundefined 8" xfId="4765"/>
    <cellStyle name="SAPBEXundefined 9" xfId="4766"/>
    <cellStyle name="SAPBEXundefined_Base Regionales" xfId="4767"/>
    <cellStyle name="SAPBorder" xfId="4768"/>
    <cellStyle name="SAPDataCell" xfId="4769"/>
    <cellStyle name="SAPDataTotalCell" xfId="4770"/>
    <cellStyle name="SAPDimensionCell" xfId="4771"/>
    <cellStyle name="SAPEditableDataCell" xfId="4772"/>
    <cellStyle name="SAPEditableDataTotalCell" xfId="4773"/>
    <cellStyle name="SAPEmphasized" xfId="4774"/>
    <cellStyle name="SAPExceptionLevel1" xfId="4775"/>
    <cellStyle name="SAPExceptionLevel2" xfId="4776"/>
    <cellStyle name="SAPExceptionLevel3" xfId="4777"/>
    <cellStyle name="SAPExceptionLevel4" xfId="4778"/>
    <cellStyle name="SAPExceptionLevel5" xfId="4779"/>
    <cellStyle name="SAPExceptionLevel6" xfId="4780"/>
    <cellStyle name="SAPExceptionLevel7" xfId="4781"/>
    <cellStyle name="SAPExceptionLevel8" xfId="4782"/>
    <cellStyle name="SAPExceptionLevel9" xfId="4783"/>
    <cellStyle name="SAPHierarchyCell0" xfId="4784"/>
    <cellStyle name="SAPHierarchyCell1" xfId="4785"/>
    <cellStyle name="SAPHierarchyCell2" xfId="4786"/>
    <cellStyle name="SAPHierarchyCell3" xfId="4787"/>
    <cellStyle name="SAPHierarchyCell4" xfId="4788"/>
    <cellStyle name="SAPLockedDataCell" xfId="4789"/>
    <cellStyle name="SAPLockedDataTotalCell" xfId="4790"/>
    <cellStyle name="SAPMemberCell" xfId="4791"/>
    <cellStyle name="SAPMemberTotalCell" xfId="4792"/>
    <cellStyle name="SAPReadonlyDataCell" xfId="4793"/>
    <cellStyle name="SAPReadonlyDataTotalCell" xfId="4794"/>
    <cellStyle name="Sheet Title" xfId="4795"/>
    <cellStyle name="Texto de advertencia 2" xfId="4796"/>
    <cellStyle name="Texto de advertencia 3" xfId="4797"/>
    <cellStyle name="Texto explicativo 2" xfId="4798"/>
    <cellStyle name="Title" xfId="4799"/>
    <cellStyle name="Título 1 2" xfId="4800"/>
    <cellStyle name="Título 1 3" xfId="4801"/>
    <cellStyle name="Título 2 2" xfId="4802"/>
    <cellStyle name="Título 2 3" xfId="4803"/>
    <cellStyle name="Título 3 2" xfId="4804"/>
    <cellStyle name="Título 3 3" xfId="4805"/>
    <cellStyle name="Título 4" xfId="4806"/>
    <cellStyle name="Total 2" xfId="4807"/>
    <cellStyle name="Total 2 2" xfId="4808"/>
    <cellStyle name="Total 3" xfId="4809"/>
    <cellStyle name="Total 4" xfId="4810"/>
    <cellStyle name="Total 5" xfId="4811"/>
    <cellStyle name="Total 6" xfId="4812"/>
    <cellStyle name="Warning Text" xfId="4813"/>
  </cellStyles>
  <dxfs count="8"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ises\Canales\Users\monort\AppData\Local\Microsoft\Windows\Temporary%20Internet%20Files\Content.Outlook\9O5F3J5M\Formato%20creaci&#243;n%20de%20tarifas%202013%20marz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RZYFG6M0/Formato%20Tarifas%20Colegio%20Mayo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Desktop/FORMATO%20TARIFA%20060219%20BOYAC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reacion%20tarifas%20SOC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opia%20de%20Crear%20Tarifa%202020%20(00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opia%20de%20Copia%20de%20Crear%20Tarifa%202020%20(002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ampa&#241;as%20revistas%20con%20plus%20junio%20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Plus%20TAKAMI%20Junio%20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Formato%20tarifas%202019%20(002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festo\Canales\Users\leopul\Downloads\FORMATO%20TARIFA%20290818%20ORS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reacion%20tarifas%20ECEC%20(364NUEVA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ort/AppData/Local/Microsoft/Windows/Temporary%20Internet%20Files/Content.Outlook/9O5F3J5M/Formato%20creaci&#243;n%20de%20tarifas%202013%20mar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Desktop/Formato%20creaci&#243;n%20Tarifas%20(6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Desktop/CREACION%20DE%20TARIFAS%202018%20(6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Desktop/CREACION%20DE%20TARIFAS%202018%20(3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festo\Canales\Users\leopul\AppData\Local\Microsoft\Windows\Temporary%20Internet%20Files\Content.Outlook\RZYFG6M0\TARIFAS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Formato%20Tarifas%20UNIVERSIDAD%20COOPERATIVA%20DE%20COLOMB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RZYFG6M0/FORMATO%20CREAR%20TARIFA%2022-02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verver/Downloads/Creacion%20tarifa2%20(4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laboral/Desktop/Nuevo%20Formato%20Tarifas1%20(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Formato%20creaci&#243;n%20Tarifas%20Hotel%20Mercurie%20%202019-2%20(00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CREACION%20DE%20TARIF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pul/AppData/Local/Microsoft/Windows/Temporary%20Internet%20Files/Content.Outlook/Q7FCBV2W/Modelo%20Creaci&#243;n%20Tarif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"/>
      <sheetName val="cálculo descuento"/>
      <sheetName val="Paquetes Multiproducto"/>
      <sheetName val="Anexo 1"/>
      <sheetName val="Producto Afrodita"/>
      <sheetName val="Lista Descuentos"/>
      <sheetName val="Lista Campañas"/>
      <sheetName val="Información Guía"/>
      <sheetName val="Listas"/>
      <sheetName val="Hoja1"/>
      <sheetName val="Hoja2"/>
    </sheetNames>
    <sheetDataSet>
      <sheetData sheetId="0">
        <row r="973">
          <cell r="Q973" t="str">
            <v>NUEVA</v>
          </cell>
        </row>
        <row r="974">
          <cell r="Q974" t="str">
            <v>RENOVACION</v>
          </cell>
        </row>
        <row r="975">
          <cell r="Q975" t="str">
            <v>TODAS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  <sheetName val="Hoja2"/>
    </sheetNames>
    <sheetDataSet>
      <sheetData sheetId="0" refreshError="1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Paquetes Mixtype"/>
      <sheetName val="Precios Unitarios"/>
      <sheetName val="Hoja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Paquetes Mixtype"/>
      <sheetName val="Precios Unitarios"/>
      <sheetName val="Hoja1"/>
      <sheetName val="Hoja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2"/>
      <sheetName val="Hoja1"/>
    </sheetNames>
    <sheetDataSet>
      <sheetData sheetId="0" refreshError="1"/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2"/>
      <sheetName val="Hoja1"/>
    </sheetNames>
    <sheetDataSet>
      <sheetData sheetId="0" refreshError="1"/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Paquetes Mixtype"/>
      <sheetName val="Precios Unitarios"/>
      <sheetName val="Hoja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  <sheetName val="Hoja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"/>
      <sheetName val="cálculo descuento"/>
      <sheetName val="Paquetes Multiproducto"/>
      <sheetName val="Anexo 1"/>
      <sheetName val="Producto Afrodita"/>
      <sheetName val="Lista Descuentos"/>
      <sheetName val="Lista Campañas"/>
      <sheetName val="Información Guía"/>
      <sheetName val="Listas"/>
      <sheetName val="Hoja1"/>
      <sheetName val="Hoja2"/>
    </sheetNames>
    <sheetDataSet>
      <sheetData sheetId="0">
        <row r="973">
          <cell r="Q973" t="str">
            <v>NUEVA</v>
          </cell>
        </row>
        <row r="974">
          <cell r="Q974" t="str">
            <v>RENOVACION</v>
          </cell>
        </row>
        <row r="975">
          <cell r="Q975" t="str">
            <v>TODAS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  <sheetName val="Pluses"/>
      <sheetName val="Unitarios"/>
      <sheetName val="Mixtype"/>
      <sheetName val="Fondos y Cooperativas"/>
      <sheetName val="Estudiante"/>
      <sheetName val="Docentes"/>
      <sheetName val="Marca Compartida"/>
      <sheetName val="Puntos Exito"/>
      <sheetName val="Tip de Ent Mxt"/>
      <sheetName val="Municipo Ciudad Tarif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rifas  - Campañas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rifas  - Campañas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rifas  - Campañas"/>
      <sheetName val="Hoja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Tarifas  - Campañas"/>
      <sheetName val="Paquetes Mixtype"/>
      <sheetName val="Hoja1"/>
      <sheetName val="Precios Unitario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s  - Campañas"/>
      <sheetName val="Hoja1"/>
      <sheetName val="Hoja2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showGridLines="0" tabSelected="1" zoomScale="80" zoomScaleNormal="80" workbookViewId="0">
      <pane ySplit="1" topLeftCell="A2" activePane="bottomLeft" state="frozen"/>
      <selection activeCell="C724" sqref="C724:C728"/>
      <selection pane="bottomLeft" activeCell="J32" sqref="J32"/>
    </sheetView>
  </sheetViews>
  <sheetFormatPr baseColWidth="10" defaultColWidth="11.42578125" defaultRowHeight="15" x14ac:dyDescent="0.25"/>
  <cols>
    <col min="1" max="2" width="2.7109375" style="99" customWidth="1"/>
    <col min="3" max="5" width="2.7109375" style="100" customWidth="1"/>
    <col min="6" max="6" width="25.140625" style="75" customWidth="1"/>
    <col min="7" max="7" width="5.28515625" style="75" customWidth="1"/>
    <col min="8" max="8" width="11.140625" style="75" customWidth="1"/>
    <col min="9" max="9" width="23.28515625" style="75" customWidth="1"/>
    <col min="10" max="10" width="13.5703125" style="75" customWidth="1"/>
    <col min="11" max="11" width="35.140625" style="75" customWidth="1"/>
    <col min="12" max="12" width="11.42578125" style="75"/>
    <col min="13" max="13" width="14.85546875" style="75" customWidth="1"/>
    <col min="14" max="14" width="13" style="75" customWidth="1"/>
    <col min="15" max="15" width="10.140625" style="75" customWidth="1"/>
    <col min="16" max="16" width="15.28515625" style="75" bestFit="1" customWidth="1"/>
    <col min="17" max="17" width="10.28515625" style="75" customWidth="1"/>
    <col min="18" max="18" width="13" style="75" customWidth="1"/>
    <col min="19" max="19" width="8.140625" style="75" customWidth="1"/>
    <col min="20" max="20" width="8" style="75" customWidth="1"/>
    <col min="21" max="21" width="18.28515625" style="75" customWidth="1"/>
    <col min="22" max="22" width="15.7109375" style="75" customWidth="1"/>
    <col min="23" max="23" width="5.28515625" style="75" customWidth="1"/>
    <col min="24" max="24" width="41.42578125" style="75" customWidth="1"/>
    <col min="25" max="25" width="11.42578125" style="75"/>
    <col min="26" max="26" width="32" style="75" customWidth="1"/>
    <col min="27" max="27" width="57" style="75" customWidth="1"/>
    <col min="28" max="16384" width="11.42578125" style="76"/>
  </cols>
  <sheetData>
    <row r="1" spans="1:27" s="70" customFormat="1" ht="48" customHeight="1" x14ac:dyDescent="0.25">
      <c r="A1" s="104" t="s">
        <v>0</v>
      </c>
      <c r="B1" s="104" t="s">
        <v>1280</v>
      </c>
      <c r="C1" s="104" t="s">
        <v>2</v>
      </c>
      <c r="D1" s="105" t="s">
        <v>3</v>
      </c>
      <c r="E1" s="105" t="s">
        <v>4</v>
      </c>
      <c r="F1" s="101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</row>
    <row r="2" spans="1:27" x14ac:dyDescent="0.25">
      <c r="A2" s="106">
        <v>255</v>
      </c>
      <c r="B2" s="107">
        <v>972</v>
      </c>
      <c r="C2" s="108">
        <v>44103</v>
      </c>
      <c r="D2" s="109" t="s">
        <v>26</v>
      </c>
      <c r="E2" s="109" t="s">
        <v>72</v>
      </c>
      <c r="F2" s="91" t="s">
        <v>27</v>
      </c>
      <c r="G2" s="97" t="s">
        <v>28</v>
      </c>
      <c r="H2" s="97" t="s">
        <v>34</v>
      </c>
      <c r="I2" s="98" t="s">
        <v>40</v>
      </c>
      <c r="J2" s="98" t="s">
        <v>33</v>
      </c>
      <c r="K2" s="69" t="s">
        <v>1339</v>
      </c>
      <c r="L2" s="33">
        <v>44105</v>
      </c>
      <c r="M2" s="33">
        <v>44141</v>
      </c>
      <c r="N2" s="35">
        <v>439900</v>
      </c>
      <c r="O2" s="42">
        <v>0</v>
      </c>
      <c r="P2" s="35">
        <v>439900</v>
      </c>
      <c r="Q2" s="35"/>
      <c r="R2" s="35"/>
      <c r="S2" s="35"/>
      <c r="T2" s="35"/>
      <c r="U2" s="97" t="s">
        <v>62</v>
      </c>
      <c r="V2" s="41" t="s">
        <v>70</v>
      </c>
      <c r="W2" s="97"/>
      <c r="X2" s="97" t="s">
        <v>1338</v>
      </c>
      <c r="Y2" s="97">
        <v>5139042</v>
      </c>
      <c r="Z2" s="97" t="s">
        <v>62</v>
      </c>
      <c r="AA2" s="97" t="s">
        <v>1357</v>
      </c>
    </row>
    <row r="3" spans="1:27" x14ac:dyDescent="0.25">
      <c r="A3" s="106">
        <v>255</v>
      </c>
      <c r="B3" s="107">
        <v>973</v>
      </c>
      <c r="C3" s="108">
        <v>44103</v>
      </c>
      <c r="D3" s="109" t="s">
        <v>26</v>
      </c>
      <c r="E3" s="109" t="s">
        <v>72</v>
      </c>
      <c r="F3" s="91" t="s">
        <v>27</v>
      </c>
      <c r="G3" s="97" t="s">
        <v>28</v>
      </c>
      <c r="H3" s="97" t="s">
        <v>34</v>
      </c>
      <c r="I3" s="98" t="s">
        <v>40</v>
      </c>
      <c r="J3" s="98" t="s">
        <v>125</v>
      </c>
      <c r="K3" s="69" t="s">
        <v>1339</v>
      </c>
      <c r="L3" s="33">
        <v>44105</v>
      </c>
      <c r="M3" s="33">
        <v>44141</v>
      </c>
      <c r="N3" s="35">
        <v>428900</v>
      </c>
      <c r="O3" s="42">
        <v>0</v>
      </c>
      <c r="P3" s="35">
        <v>428900</v>
      </c>
      <c r="Q3" s="35"/>
      <c r="R3" s="35"/>
      <c r="S3" s="35"/>
      <c r="T3" s="35"/>
      <c r="U3" s="97" t="s">
        <v>62</v>
      </c>
      <c r="V3" s="41" t="s">
        <v>70</v>
      </c>
      <c r="W3" s="97"/>
      <c r="X3" s="97" t="s">
        <v>1338</v>
      </c>
      <c r="Y3" s="97">
        <v>5139042</v>
      </c>
      <c r="Z3" s="97" t="s">
        <v>62</v>
      </c>
      <c r="AA3" s="97" t="s">
        <v>1357</v>
      </c>
    </row>
    <row r="4" spans="1:27" x14ac:dyDescent="0.25">
      <c r="A4" s="106">
        <v>255</v>
      </c>
      <c r="B4" s="107">
        <v>966</v>
      </c>
      <c r="C4" s="108">
        <v>44103</v>
      </c>
      <c r="D4" s="109" t="s">
        <v>26</v>
      </c>
      <c r="E4" s="109" t="s">
        <v>72</v>
      </c>
      <c r="F4" s="91" t="s">
        <v>27</v>
      </c>
      <c r="G4" s="97" t="s">
        <v>28</v>
      </c>
      <c r="H4" s="97" t="s">
        <v>34</v>
      </c>
      <c r="I4" s="98" t="s">
        <v>40</v>
      </c>
      <c r="J4" s="98" t="s">
        <v>33</v>
      </c>
      <c r="K4" s="69" t="s">
        <v>1347</v>
      </c>
      <c r="L4" s="33">
        <v>44105</v>
      </c>
      <c r="M4" s="33">
        <v>44141</v>
      </c>
      <c r="N4" s="35">
        <v>439900</v>
      </c>
      <c r="O4" s="42">
        <f t="shared" ref="O4:O5" si="0">(N4-P4)/N4</f>
        <v>0</v>
      </c>
      <c r="P4" s="35">
        <v>439900</v>
      </c>
      <c r="Q4" s="87"/>
      <c r="R4" s="48"/>
      <c r="S4" s="48"/>
      <c r="T4" s="48"/>
      <c r="U4" s="97" t="s">
        <v>62</v>
      </c>
      <c r="V4" s="41" t="s">
        <v>31</v>
      </c>
      <c r="W4" s="97"/>
      <c r="X4" s="97" t="s">
        <v>1345</v>
      </c>
      <c r="Y4" s="97"/>
      <c r="Z4" s="97" t="s">
        <v>62</v>
      </c>
      <c r="AA4" s="97" t="s">
        <v>1357</v>
      </c>
    </row>
    <row r="5" spans="1:27" x14ac:dyDescent="0.25">
      <c r="A5" s="106">
        <v>255</v>
      </c>
      <c r="B5" s="107">
        <v>967</v>
      </c>
      <c r="C5" s="108">
        <v>44103</v>
      </c>
      <c r="D5" s="109" t="s">
        <v>26</v>
      </c>
      <c r="E5" s="109" t="s">
        <v>72</v>
      </c>
      <c r="F5" s="91" t="s">
        <v>27</v>
      </c>
      <c r="G5" s="97" t="s">
        <v>28</v>
      </c>
      <c r="H5" s="97" t="s">
        <v>34</v>
      </c>
      <c r="I5" s="98" t="s">
        <v>40</v>
      </c>
      <c r="J5" s="98" t="s">
        <v>125</v>
      </c>
      <c r="K5" s="69" t="s">
        <v>1347</v>
      </c>
      <c r="L5" s="33">
        <v>44105</v>
      </c>
      <c r="M5" s="33">
        <v>44141</v>
      </c>
      <c r="N5" s="35">
        <v>428900</v>
      </c>
      <c r="O5" s="42">
        <f t="shared" si="0"/>
        <v>0</v>
      </c>
      <c r="P5" s="35">
        <v>428900</v>
      </c>
      <c r="Q5" s="87"/>
      <c r="R5" s="48"/>
      <c r="S5" s="48"/>
      <c r="T5" s="48"/>
      <c r="U5" s="97" t="s">
        <v>62</v>
      </c>
      <c r="V5" s="41" t="s">
        <v>31</v>
      </c>
      <c r="W5" s="97"/>
      <c r="X5" s="97" t="s">
        <v>1345</v>
      </c>
      <c r="Y5" s="97"/>
      <c r="Z5" s="97" t="s">
        <v>62</v>
      </c>
      <c r="AA5" s="97" t="s">
        <v>1357</v>
      </c>
    </row>
    <row r="6" spans="1:27" x14ac:dyDescent="0.25">
      <c r="A6" s="106">
        <v>255</v>
      </c>
      <c r="B6" s="107">
        <v>976</v>
      </c>
      <c r="C6" s="108">
        <v>44103</v>
      </c>
      <c r="D6" s="109" t="s">
        <v>26</v>
      </c>
      <c r="E6" s="109" t="s">
        <v>72</v>
      </c>
      <c r="F6" s="91" t="s">
        <v>27</v>
      </c>
      <c r="G6" s="97" t="s">
        <v>28</v>
      </c>
      <c r="H6" s="97" t="s">
        <v>39</v>
      </c>
      <c r="I6" s="98" t="s">
        <v>40</v>
      </c>
      <c r="J6" s="98" t="s">
        <v>36</v>
      </c>
      <c r="K6" s="69" t="s">
        <v>1318</v>
      </c>
      <c r="L6" s="33">
        <v>44105</v>
      </c>
      <c r="M6" s="33">
        <v>44141</v>
      </c>
      <c r="N6" s="35">
        <v>41900</v>
      </c>
      <c r="O6" s="42">
        <v>0</v>
      </c>
      <c r="P6" s="35">
        <v>41900</v>
      </c>
      <c r="Q6" s="35"/>
      <c r="R6" s="35"/>
      <c r="S6" s="35"/>
      <c r="T6" s="35"/>
      <c r="U6" s="97" t="s">
        <v>1281</v>
      </c>
      <c r="V6" s="97" t="s">
        <v>70</v>
      </c>
      <c r="W6" s="97" t="s">
        <v>1244</v>
      </c>
      <c r="X6" s="97" t="s">
        <v>1317</v>
      </c>
      <c r="Y6" s="97">
        <v>5139484</v>
      </c>
      <c r="Z6" s="97" t="s">
        <v>62</v>
      </c>
      <c r="AA6" s="97" t="s">
        <v>1357</v>
      </c>
    </row>
    <row r="7" spans="1:27" x14ac:dyDescent="0.25">
      <c r="A7" s="106">
        <v>255</v>
      </c>
      <c r="B7" s="107">
        <v>977</v>
      </c>
      <c r="C7" s="108">
        <v>44103</v>
      </c>
      <c r="D7" s="109" t="s">
        <v>26</v>
      </c>
      <c r="E7" s="109" t="s">
        <v>72</v>
      </c>
      <c r="F7" s="91" t="s">
        <v>27</v>
      </c>
      <c r="G7" s="97" t="s">
        <v>28</v>
      </c>
      <c r="H7" s="97" t="s">
        <v>39</v>
      </c>
      <c r="I7" s="98" t="s">
        <v>40</v>
      </c>
      <c r="J7" s="98" t="s">
        <v>33</v>
      </c>
      <c r="K7" s="69" t="s">
        <v>1318</v>
      </c>
      <c r="L7" s="33">
        <v>44105</v>
      </c>
      <c r="M7" s="33">
        <v>44141</v>
      </c>
      <c r="N7" s="35">
        <v>45900</v>
      </c>
      <c r="O7" s="42">
        <v>0</v>
      </c>
      <c r="P7" s="35">
        <v>45900</v>
      </c>
      <c r="Q7" s="35"/>
      <c r="R7" s="35"/>
      <c r="S7" s="35"/>
      <c r="T7" s="35"/>
      <c r="U7" s="97" t="s">
        <v>66</v>
      </c>
      <c r="V7" s="97" t="s">
        <v>70</v>
      </c>
      <c r="W7" s="31" t="s">
        <v>1244</v>
      </c>
      <c r="X7" s="97" t="s">
        <v>1317</v>
      </c>
      <c r="Y7" s="97">
        <v>5139484</v>
      </c>
      <c r="Z7" s="97" t="s">
        <v>62</v>
      </c>
      <c r="AA7" s="97" t="s">
        <v>1357</v>
      </c>
    </row>
    <row r="8" spans="1:27" x14ac:dyDescent="0.25">
      <c r="A8" s="106">
        <v>221</v>
      </c>
      <c r="B8" s="107">
        <v>863</v>
      </c>
      <c r="C8" s="108">
        <v>44070</v>
      </c>
      <c r="D8" s="109" t="s">
        <v>26</v>
      </c>
      <c r="E8" s="109" t="s">
        <v>72</v>
      </c>
      <c r="F8" s="36" t="s">
        <v>146</v>
      </c>
      <c r="G8" s="97" t="s">
        <v>41</v>
      </c>
      <c r="H8" s="97" t="s">
        <v>39</v>
      </c>
      <c r="I8" s="37" t="s">
        <v>40</v>
      </c>
      <c r="J8" s="98" t="s">
        <v>33</v>
      </c>
      <c r="K8" s="69" t="s">
        <v>1314</v>
      </c>
      <c r="L8" s="33">
        <v>44071</v>
      </c>
      <c r="M8" s="33">
        <v>44140</v>
      </c>
      <c r="N8" s="35"/>
      <c r="O8" s="42"/>
      <c r="P8" s="35">
        <v>900</v>
      </c>
      <c r="Q8" s="35">
        <v>800</v>
      </c>
      <c r="R8" s="35">
        <v>100</v>
      </c>
      <c r="S8" s="35"/>
      <c r="T8" s="35"/>
      <c r="U8" s="97" t="s">
        <v>124</v>
      </c>
      <c r="V8" s="97" t="s">
        <v>70</v>
      </c>
      <c r="W8" s="31" t="s">
        <v>1244</v>
      </c>
      <c r="X8" s="97" t="s">
        <v>1304</v>
      </c>
      <c r="Y8" s="97"/>
      <c r="Z8" s="97" t="s">
        <v>62</v>
      </c>
      <c r="AA8" s="97" t="s">
        <v>1341</v>
      </c>
    </row>
    <row r="9" spans="1:27" x14ac:dyDescent="0.25">
      <c r="A9" s="106">
        <v>221</v>
      </c>
      <c r="B9" s="107">
        <v>864</v>
      </c>
      <c r="C9" s="108">
        <v>44070</v>
      </c>
      <c r="D9" s="109" t="s">
        <v>26</v>
      </c>
      <c r="E9" s="109" t="s">
        <v>72</v>
      </c>
      <c r="F9" s="36" t="s">
        <v>146</v>
      </c>
      <c r="G9" s="97" t="s">
        <v>41</v>
      </c>
      <c r="H9" s="97" t="s">
        <v>39</v>
      </c>
      <c r="I9" s="37" t="s">
        <v>40</v>
      </c>
      <c r="J9" s="98" t="s">
        <v>36</v>
      </c>
      <c r="K9" s="69" t="s">
        <v>1315</v>
      </c>
      <c r="L9" s="33">
        <v>44071</v>
      </c>
      <c r="M9" s="33">
        <v>44140</v>
      </c>
      <c r="N9" s="35"/>
      <c r="O9" s="42"/>
      <c r="P9" s="35">
        <v>900</v>
      </c>
      <c r="Q9" s="35">
        <v>800</v>
      </c>
      <c r="R9" s="35">
        <v>100</v>
      </c>
      <c r="S9" s="35"/>
      <c r="T9" s="35"/>
      <c r="U9" s="97" t="s">
        <v>1302</v>
      </c>
      <c r="V9" s="97" t="s">
        <v>70</v>
      </c>
      <c r="W9" s="31" t="s">
        <v>1244</v>
      </c>
      <c r="X9" s="97" t="s">
        <v>1304</v>
      </c>
      <c r="Y9" s="97"/>
      <c r="Z9" s="97" t="s">
        <v>62</v>
      </c>
      <c r="AA9" s="97" t="s">
        <v>1341</v>
      </c>
    </row>
    <row r="10" spans="1:27" x14ac:dyDescent="0.25">
      <c r="A10" s="106">
        <v>221</v>
      </c>
      <c r="B10" s="107">
        <v>865</v>
      </c>
      <c r="C10" s="108">
        <v>44070</v>
      </c>
      <c r="D10" s="109" t="s">
        <v>26</v>
      </c>
      <c r="E10" s="109" t="s">
        <v>72</v>
      </c>
      <c r="F10" s="36" t="s">
        <v>146</v>
      </c>
      <c r="G10" s="97" t="s">
        <v>41</v>
      </c>
      <c r="H10" s="97" t="s">
        <v>39</v>
      </c>
      <c r="I10" s="37" t="s">
        <v>40</v>
      </c>
      <c r="J10" s="98" t="s">
        <v>36</v>
      </c>
      <c r="K10" s="69" t="s">
        <v>1316</v>
      </c>
      <c r="L10" s="33">
        <v>44071</v>
      </c>
      <c r="M10" s="33">
        <v>44140</v>
      </c>
      <c r="N10" s="35"/>
      <c r="O10" s="42"/>
      <c r="P10" s="35">
        <v>900</v>
      </c>
      <c r="Q10" s="35">
        <v>800</v>
      </c>
      <c r="R10" s="35">
        <v>100</v>
      </c>
      <c r="S10" s="35"/>
      <c r="T10" s="35"/>
      <c r="U10" s="97" t="s">
        <v>1312</v>
      </c>
      <c r="V10" s="97" t="s">
        <v>70</v>
      </c>
      <c r="W10" s="31" t="s">
        <v>1244</v>
      </c>
      <c r="X10" s="97" t="s">
        <v>1313</v>
      </c>
      <c r="Y10" s="97"/>
      <c r="Z10" s="97" t="s">
        <v>101</v>
      </c>
      <c r="AA10" s="97" t="s">
        <v>1341</v>
      </c>
    </row>
    <row r="11" spans="1:27" x14ac:dyDescent="0.25">
      <c r="A11" s="106">
        <v>255</v>
      </c>
      <c r="B11" s="107">
        <v>974</v>
      </c>
      <c r="C11" s="108">
        <v>44103</v>
      </c>
      <c r="D11" s="109" t="s">
        <v>26</v>
      </c>
      <c r="E11" s="109" t="s">
        <v>102</v>
      </c>
      <c r="F11" s="102" t="s">
        <v>147</v>
      </c>
      <c r="G11" s="97" t="s">
        <v>41</v>
      </c>
      <c r="H11" s="97" t="s">
        <v>39</v>
      </c>
      <c r="I11" s="37" t="s">
        <v>40</v>
      </c>
      <c r="J11" s="98" t="s">
        <v>36</v>
      </c>
      <c r="K11" s="69" t="s">
        <v>1319</v>
      </c>
      <c r="L11" s="33">
        <v>44105</v>
      </c>
      <c r="M11" s="33">
        <v>44141</v>
      </c>
      <c r="N11" s="35"/>
      <c r="O11" s="42"/>
      <c r="P11" s="35">
        <v>900</v>
      </c>
      <c r="Q11" s="35">
        <v>700</v>
      </c>
      <c r="R11" s="35">
        <v>100</v>
      </c>
      <c r="S11" s="35">
        <v>100</v>
      </c>
      <c r="T11" s="35"/>
      <c r="U11" s="97" t="s">
        <v>1303</v>
      </c>
      <c r="V11" s="97" t="s">
        <v>70</v>
      </c>
      <c r="W11" s="31" t="s">
        <v>1244</v>
      </c>
      <c r="X11" s="97" t="s">
        <v>1304</v>
      </c>
      <c r="Y11" s="97"/>
      <c r="Z11" s="97" t="s">
        <v>62</v>
      </c>
      <c r="AA11" s="97" t="s">
        <v>1357</v>
      </c>
    </row>
    <row r="12" spans="1:27" x14ac:dyDescent="0.25">
      <c r="A12" s="106">
        <v>255</v>
      </c>
      <c r="B12" s="107">
        <v>975</v>
      </c>
      <c r="C12" s="108">
        <v>44103</v>
      </c>
      <c r="D12" s="109" t="s">
        <v>26</v>
      </c>
      <c r="E12" s="109" t="s">
        <v>102</v>
      </c>
      <c r="F12" s="102" t="s">
        <v>147</v>
      </c>
      <c r="G12" s="97" t="s">
        <v>41</v>
      </c>
      <c r="H12" s="97" t="s">
        <v>39</v>
      </c>
      <c r="I12" s="37" t="s">
        <v>40</v>
      </c>
      <c r="J12" s="98" t="s">
        <v>36</v>
      </c>
      <c r="K12" s="69" t="s">
        <v>1320</v>
      </c>
      <c r="L12" s="33">
        <v>44105</v>
      </c>
      <c r="M12" s="33">
        <v>44141</v>
      </c>
      <c r="N12" s="35"/>
      <c r="O12" s="42"/>
      <c r="P12" s="35">
        <v>900</v>
      </c>
      <c r="Q12" s="35">
        <v>700</v>
      </c>
      <c r="R12" s="35">
        <v>100</v>
      </c>
      <c r="S12" s="35">
        <v>100</v>
      </c>
      <c r="T12" s="35"/>
      <c r="U12" s="97" t="s">
        <v>1307</v>
      </c>
      <c r="V12" s="97" t="s">
        <v>70</v>
      </c>
      <c r="W12" s="31" t="s">
        <v>1244</v>
      </c>
      <c r="X12" s="97" t="s">
        <v>1304</v>
      </c>
      <c r="Y12" s="97"/>
      <c r="Z12" s="97" t="s">
        <v>94</v>
      </c>
      <c r="AA12" s="97" t="s">
        <v>1357</v>
      </c>
    </row>
    <row r="13" spans="1:27" x14ac:dyDescent="0.25">
      <c r="A13" s="106">
        <v>254</v>
      </c>
      <c r="B13" s="107">
        <v>962</v>
      </c>
      <c r="C13" s="108">
        <v>44103</v>
      </c>
      <c r="D13" s="109" t="s">
        <v>26</v>
      </c>
      <c r="E13" s="109" t="s">
        <v>102</v>
      </c>
      <c r="F13" s="91" t="s">
        <v>49</v>
      </c>
      <c r="G13" s="97" t="s">
        <v>41</v>
      </c>
      <c r="H13" s="97" t="s">
        <v>34</v>
      </c>
      <c r="I13" s="98" t="s">
        <v>40</v>
      </c>
      <c r="J13" s="98" t="s">
        <v>36</v>
      </c>
      <c r="K13" s="69" t="s">
        <v>1353</v>
      </c>
      <c r="L13" s="33">
        <v>44104</v>
      </c>
      <c r="M13" s="33">
        <v>44141</v>
      </c>
      <c r="N13" s="35">
        <v>526900</v>
      </c>
      <c r="O13" s="42" t="s">
        <v>82</v>
      </c>
      <c r="P13" s="35">
        <v>439900</v>
      </c>
      <c r="Q13" s="35">
        <f>P13*0.7</f>
        <v>307930</v>
      </c>
      <c r="R13" s="35">
        <f>P13-Q13</f>
        <v>131970</v>
      </c>
      <c r="S13" s="79"/>
      <c r="T13" s="79"/>
      <c r="U13" s="97" t="s">
        <v>62</v>
      </c>
      <c r="V13" s="97" t="s">
        <v>70</v>
      </c>
      <c r="W13" s="97"/>
      <c r="X13" s="97"/>
      <c r="Y13" s="97"/>
      <c r="Z13" s="97" t="s">
        <v>62</v>
      </c>
      <c r="AA13" s="97" t="s">
        <v>1356</v>
      </c>
    </row>
    <row r="14" spans="1:27" x14ac:dyDescent="0.25">
      <c r="A14" s="106">
        <v>254</v>
      </c>
      <c r="B14" s="107">
        <v>964</v>
      </c>
      <c r="C14" s="108">
        <v>44103</v>
      </c>
      <c r="D14" s="109" t="s">
        <v>26</v>
      </c>
      <c r="E14" s="109" t="s">
        <v>102</v>
      </c>
      <c r="F14" s="91" t="s">
        <v>49</v>
      </c>
      <c r="G14" s="97" t="s">
        <v>41</v>
      </c>
      <c r="H14" s="97" t="s">
        <v>34</v>
      </c>
      <c r="I14" s="98" t="s">
        <v>40</v>
      </c>
      <c r="J14" s="98" t="s">
        <v>36</v>
      </c>
      <c r="K14" s="69" t="s">
        <v>1352</v>
      </c>
      <c r="L14" s="33">
        <v>44104</v>
      </c>
      <c r="M14" s="33">
        <v>44141</v>
      </c>
      <c r="N14" s="35">
        <v>526900</v>
      </c>
      <c r="O14" s="42" t="s">
        <v>82</v>
      </c>
      <c r="P14" s="35">
        <v>439900</v>
      </c>
      <c r="Q14" s="35">
        <f>P14*0.7</f>
        <v>307930</v>
      </c>
      <c r="R14" s="35">
        <f>P14-Q14</f>
        <v>131970</v>
      </c>
      <c r="S14" s="35"/>
      <c r="T14" s="35"/>
      <c r="U14" s="97" t="s">
        <v>62</v>
      </c>
      <c r="V14" s="97" t="s">
        <v>70</v>
      </c>
      <c r="W14" s="97"/>
      <c r="X14" s="97"/>
      <c r="Y14" s="97"/>
      <c r="Z14" s="97" t="s">
        <v>94</v>
      </c>
      <c r="AA14" s="97" t="s">
        <v>1356</v>
      </c>
    </row>
    <row r="15" spans="1:27" x14ac:dyDescent="0.25">
      <c r="A15" s="106">
        <v>221</v>
      </c>
      <c r="B15" s="107">
        <v>866</v>
      </c>
      <c r="C15" s="108">
        <v>44070</v>
      </c>
      <c r="D15" s="109" t="s">
        <v>26</v>
      </c>
      <c r="E15" s="109" t="s">
        <v>72</v>
      </c>
      <c r="F15" s="97" t="s">
        <v>46</v>
      </c>
      <c r="G15" s="97" t="s">
        <v>28</v>
      </c>
      <c r="H15" s="97" t="s">
        <v>39</v>
      </c>
      <c r="I15" s="98" t="s">
        <v>1328</v>
      </c>
      <c r="J15" s="98" t="s">
        <v>36</v>
      </c>
      <c r="K15" s="69" t="s">
        <v>1326</v>
      </c>
      <c r="L15" s="33">
        <v>44071</v>
      </c>
      <c r="M15" s="33">
        <v>44140</v>
      </c>
      <c r="N15" s="35"/>
      <c r="O15" s="42"/>
      <c r="P15" s="35">
        <v>900</v>
      </c>
      <c r="Q15" s="35"/>
      <c r="R15" s="35"/>
      <c r="S15" s="35"/>
      <c r="T15" s="35"/>
      <c r="U15" s="97" t="s">
        <v>1303</v>
      </c>
      <c r="V15" s="97" t="s">
        <v>70</v>
      </c>
      <c r="W15" s="97"/>
      <c r="X15" s="97" t="s">
        <v>1322</v>
      </c>
      <c r="Y15" s="97"/>
      <c r="Z15" s="97" t="s">
        <v>62</v>
      </c>
      <c r="AA15" s="97" t="s">
        <v>1341</v>
      </c>
    </row>
    <row r="16" spans="1:27" x14ac:dyDescent="0.25">
      <c r="A16" s="106">
        <v>221</v>
      </c>
      <c r="B16" s="107">
        <v>867</v>
      </c>
      <c r="C16" s="108">
        <v>44070</v>
      </c>
      <c r="D16" s="109" t="s">
        <v>26</v>
      </c>
      <c r="E16" s="109" t="s">
        <v>72</v>
      </c>
      <c r="F16" s="97" t="s">
        <v>46</v>
      </c>
      <c r="G16" s="97" t="s">
        <v>28</v>
      </c>
      <c r="H16" s="97" t="s">
        <v>39</v>
      </c>
      <c r="I16" s="98" t="s">
        <v>1328</v>
      </c>
      <c r="J16" s="98" t="s">
        <v>36</v>
      </c>
      <c r="K16" s="69" t="s">
        <v>1346</v>
      </c>
      <c r="L16" s="33">
        <v>44071</v>
      </c>
      <c r="M16" s="33">
        <v>44140</v>
      </c>
      <c r="N16" s="35"/>
      <c r="O16" s="42"/>
      <c r="P16" s="35">
        <v>900</v>
      </c>
      <c r="Q16" s="35"/>
      <c r="R16" s="35"/>
      <c r="S16" s="35"/>
      <c r="T16" s="35"/>
      <c r="U16" s="97" t="s">
        <v>100</v>
      </c>
      <c r="V16" s="97" t="s">
        <v>70</v>
      </c>
      <c r="W16" s="97"/>
      <c r="X16" s="97" t="s">
        <v>1322</v>
      </c>
      <c r="Y16" s="97"/>
      <c r="Z16" s="97" t="s">
        <v>101</v>
      </c>
      <c r="AA16" s="97" t="s">
        <v>1341</v>
      </c>
    </row>
    <row r="17" spans="1:27" x14ac:dyDescent="0.25">
      <c r="A17" s="106">
        <v>254</v>
      </c>
      <c r="B17" s="107">
        <v>965</v>
      </c>
      <c r="C17" s="108">
        <v>44103</v>
      </c>
      <c r="D17" s="109" t="s">
        <v>26</v>
      </c>
      <c r="E17" s="109" t="s">
        <v>102</v>
      </c>
      <c r="F17" s="102" t="s">
        <v>46</v>
      </c>
      <c r="G17" s="97" t="s">
        <v>28</v>
      </c>
      <c r="H17" s="97" t="s">
        <v>34</v>
      </c>
      <c r="I17" s="98" t="s">
        <v>1328</v>
      </c>
      <c r="J17" s="98" t="s">
        <v>36</v>
      </c>
      <c r="K17" s="69" t="s">
        <v>1355</v>
      </c>
      <c r="L17" s="33">
        <v>44104</v>
      </c>
      <c r="M17" s="33">
        <v>44141</v>
      </c>
      <c r="N17" s="35">
        <v>289900</v>
      </c>
      <c r="O17" s="42" t="s">
        <v>82</v>
      </c>
      <c r="P17" s="35">
        <v>144950</v>
      </c>
      <c r="Q17" s="35"/>
      <c r="R17" s="35"/>
      <c r="S17" s="35"/>
      <c r="T17" s="35"/>
      <c r="U17" s="97" t="s">
        <v>62</v>
      </c>
      <c r="V17" s="97" t="s">
        <v>70</v>
      </c>
      <c r="W17" s="97"/>
      <c r="X17" s="97"/>
      <c r="Y17" s="97"/>
      <c r="Z17" s="97" t="s">
        <v>94</v>
      </c>
      <c r="AA17" s="97" t="s">
        <v>1356</v>
      </c>
    </row>
    <row r="18" spans="1:27" x14ac:dyDescent="0.25">
      <c r="A18" s="106">
        <v>254</v>
      </c>
      <c r="B18" s="107">
        <v>963</v>
      </c>
      <c r="C18" s="108">
        <v>44103</v>
      </c>
      <c r="D18" s="109" t="s">
        <v>26</v>
      </c>
      <c r="E18" s="109" t="s">
        <v>102</v>
      </c>
      <c r="F18" s="102" t="s">
        <v>46</v>
      </c>
      <c r="G18" s="97" t="s">
        <v>28</v>
      </c>
      <c r="H18" s="97" t="s">
        <v>34</v>
      </c>
      <c r="I18" s="98" t="s">
        <v>1328</v>
      </c>
      <c r="J18" s="98" t="s">
        <v>36</v>
      </c>
      <c r="K18" s="69" t="s">
        <v>1354</v>
      </c>
      <c r="L18" s="33">
        <v>44104</v>
      </c>
      <c r="M18" s="33">
        <v>44141</v>
      </c>
      <c r="N18" s="35">
        <v>289900</v>
      </c>
      <c r="O18" s="42" t="s">
        <v>82</v>
      </c>
      <c r="P18" s="35">
        <v>144950</v>
      </c>
      <c r="Q18" s="35"/>
      <c r="R18" s="35"/>
      <c r="S18" s="79">
        <f>P18/240</f>
        <v>603.95833333333337</v>
      </c>
      <c r="T18" s="35"/>
      <c r="U18" s="97" t="s">
        <v>62</v>
      </c>
      <c r="V18" s="97" t="s">
        <v>70</v>
      </c>
      <c r="W18" s="97"/>
      <c r="X18" s="97"/>
      <c r="Y18" s="97"/>
      <c r="Z18" s="97" t="s">
        <v>62</v>
      </c>
      <c r="AA18" s="97" t="s">
        <v>1356</v>
      </c>
    </row>
    <row r="19" spans="1:27" x14ac:dyDescent="0.25">
      <c r="A19" s="106">
        <v>255</v>
      </c>
      <c r="B19" s="107">
        <v>968</v>
      </c>
      <c r="C19" s="108">
        <v>44103</v>
      </c>
      <c r="D19" s="109" t="s">
        <v>26</v>
      </c>
      <c r="E19" s="109" t="s">
        <v>72</v>
      </c>
      <c r="F19" s="91" t="s">
        <v>46</v>
      </c>
      <c r="G19" s="97" t="s">
        <v>28</v>
      </c>
      <c r="H19" s="97" t="s">
        <v>64</v>
      </c>
      <c r="I19" s="98" t="s">
        <v>1328</v>
      </c>
      <c r="J19" s="98" t="s">
        <v>36</v>
      </c>
      <c r="K19" s="69" t="s">
        <v>1325</v>
      </c>
      <c r="L19" s="33">
        <v>44105</v>
      </c>
      <c r="M19" s="33">
        <v>44141</v>
      </c>
      <c r="N19" s="35"/>
      <c r="O19" s="42"/>
      <c r="P19" s="35">
        <v>69900</v>
      </c>
      <c r="Q19" s="35"/>
      <c r="R19" s="35"/>
      <c r="S19" s="35"/>
      <c r="T19" s="35"/>
      <c r="U19" s="97" t="s">
        <v>62</v>
      </c>
      <c r="V19" s="97" t="s">
        <v>70</v>
      </c>
      <c r="W19" s="97" t="s">
        <v>28</v>
      </c>
      <c r="X19" s="97"/>
      <c r="Y19" s="97"/>
      <c r="Z19" s="97" t="s">
        <v>62</v>
      </c>
      <c r="AA19" s="97" t="s">
        <v>1357</v>
      </c>
    </row>
    <row r="20" spans="1:27" x14ac:dyDescent="0.25">
      <c r="A20" s="106">
        <v>255</v>
      </c>
      <c r="B20" s="107">
        <v>969</v>
      </c>
      <c r="C20" s="108">
        <v>44103</v>
      </c>
      <c r="D20" s="109" t="s">
        <v>26</v>
      </c>
      <c r="E20" s="109" t="s">
        <v>72</v>
      </c>
      <c r="F20" s="91" t="s">
        <v>46</v>
      </c>
      <c r="G20" s="97" t="s">
        <v>28</v>
      </c>
      <c r="H20" s="97" t="s">
        <v>64</v>
      </c>
      <c r="I20" s="98" t="s">
        <v>1328</v>
      </c>
      <c r="J20" s="98" t="s">
        <v>36</v>
      </c>
      <c r="K20" s="69" t="s">
        <v>1324</v>
      </c>
      <c r="L20" s="33">
        <v>44105</v>
      </c>
      <c r="M20" s="33">
        <v>44141</v>
      </c>
      <c r="N20" s="35"/>
      <c r="O20" s="42"/>
      <c r="P20" s="35">
        <v>69900</v>
      </c>
      <c r="Q20" s="35"/>
      <c r="R20" s="35"/>
      <c r="S20" s="35"/>
      <c r="T20" s="35"/>
      <c r="U20" s="97" t="s">
        <v>1307</v>
      </c>
      <c r="V20" s="97" t="s">
        <v>70</v>
      </c>
      <c r="W20" s="97" t="s">
        <v>28</v>
      </c>
      <c r="X20" s="97"/>
      <c r="Y20" s="97"/>
      <c r="Z20" s="97" t="s">
        <v>94</v>
      </c>
      <c r="AA20" s="97" t="s">
        <v>1357</v>
      </c>
    </row>
    <row r="21" spans="1:27" x14ac:dyDescent="0.25">
      <c r="A21" s="106">
        <v>255</v>
      </c>
      <c r="B21" s="107">
        <v>970</v>
      </c>
      <c r="C21" s="108">
        <v>44103</v>
      </c>
      <c r="D21" s="109" t="s">
        <v>1323</v>
      </c>
      <c r="E21" s="109" t="s">
        <v>72</v>
      </c>
      <c r="F21" s="103" t="s">
        <v>132</v>
      </c>
      <c r="G21" s="97" t="s">
        <v>28</v>
      </c>
      <c r="H21" s="97" t="s">
        <v>34</v>
      </c>
      <c r="I21" s="37" t="s">
        <v>78</v>
      </c>
      <c r="J21" s="98" t="s">
        <v>36</v>
      </c>
      <c r="K21" s="69" t="s">
        <v>1311</v>
      </c>
      <c r="L21" s="33">
        <v>44105</v>
      </c>
      <c r="M21" s="33">
        <v>44141</v>
      </c>
      <c r="N21" s="35">
        <v>57000</v>
      </c>
      <c r="O21" s="42">
        <v>0.47543859649122805</v>
      </c>
      <c r="P21" s="35">
        <v>29900</v>
      </c>
      <c r="Q21" s="35"/>
      <c r="R21" s="35"/>
      <c r="S21" s="35"/>
      <c r="T21" s="35"/>
      <c r="U21" s="97" t="s">
        <v>62</v>
      </c>
      <c r="V21" s="41" t="s">
        <v>62</v>
      </c>
      <c r="W21" s="97"/>
      <c r="X21" s="97"/>
      <c r="Y21" s="97"/>
      <c r="Z21" s="97" t="s">
        <v>62</v>
      </c>
      <c r="AA21" s="97" t="s">
        <v>1357</v>
      </c>
    </row>
    <row r="22" spans="1:27" x14ac:dyDescent="0.25">
      <c r="A22" s="106">
        <v>255</v>
      </c>
      <c r="B22" s="107">
        <v>971</v>
      </c>
      <c r="C22" s="108">
        <v>44103</v>
      </c>
      <c r="D22" s="109" t="s">
        <v>1323</v>
      </c>
      <c r="E22" s="109" t="s">
        <v>72</v>
      </c>
      <c r="F22" s="103" t="s">
        <v>132</v>
      </c>
      <c r="G22" s="97" t="s">
        <v>28</v>
      </c>
      <c r="H22" s="97" t="s">
        <v>34</v>
      </c>
      <c r="I22" s="37" t="s">
        <v>78</v>
      </c>
      <c r="J22" s="98" t="s">
        <v>36</v>
      </c>
      <c r="K22" s="69" t="s">
        <v>1306</v>
      </c>
      <c r="L22" s="33">
        <v>44105</v>
      </c>
      <c r="M22" s="33">
        <v>44141</v>
      </c>
      <c r="N22" s="35">
        <v>57000</v>
      </c>
      <c r="O22" s="42">
        <v>0.47543859649122805</v>
      </c>
      <c r="P22" s="35">
        <v>29900</v>
      </c>
      <c r="Q22" s="35"/>
      <c r="R22" s="35"/>
      <c r="S22" s="35"/>
      <c r="T22" s="35"/>
      <c r="U22" s="97" t="s">
        <v>62</v>
      </c>
      <c r="V22" s="41" t="s">
        <v>62</v>
      </c>
      <c r="W22" s="97"/>
      <c r="X22" s="97"/>
      <c r="Y22" s="97"/>
      <c r="Z22" s="97" t="s">
        <v>62</v>
      </c>
      <c r="AA22" s="97" t="s">
        <v>1357</v>
      </c>
    </row>
    <row r="23" spans="1:27" x14ac:dyDescent="0.25">
      <c r="A23" s="106">
        <v>255</v>
      </c>
      <c r="B23" s="107">
        <v>978</v>
      </c>
      <c r="C23" s="108">
        <v>44103</v>
      </c>
      <c r="D23" s="109" t="s">
        <v>26</v>
      </c>
      <c r="E23" s="109" t="s">
        <v>72</v>
      </c>
      <c r="F23" s="91" t="s">
        <v>51</v>
      </c>
      <c r="G23" s="97" t="s">
        <v>41</v>
      </c>
      <c r="H23" s="97" t="s">
        <v>34</v>
      </c>
      <c r="I23" s="98" t="s">
        <v>40</v>
      </c>
      <c r="J23" s="98" t="s">
        <v>33</v>
      </c>
      <c r="K23" s="69" t="s">
        <v>116</v>
      </c>
      <c r="L23" s="33">
        <v>44105</v>
      </c>
      <c r="M23" s="33">
        <v>44141</v>
      </c>
      <c r="N23" s="35">
        <v>485900</v>
      </c>
      <c r="O23" s="42">
        <v>0</v>
      </c>
      <c r="P23" s="35">
        <v>485900</v>
      </c>
      <c r="Q23" s="35">
        <v>369345</v>
      </c>
      <c r="R23" s="35">
        <v>116555</v>
      </c>
      <c r="S23" s="87"/>
      <c r="T23" s="87"/>
      <c r="U23" s="97" t="s">
        <v>62</v>
      </c>
      <c r="V23" s="41" t="s">
        <v>71</v>
      </c>
      <c r="W23" s="97"/>
      <c r="X23" s="97" t="s">
        <v>1345</v>
      </c>
      <c r="Y23" s="97"/>
      <c r="Z23" s="97" t="s">
        <v>62</v>
      </c>
      <c r="AA23" s="97" t="s">
        <v>1357</v>
      </c>
    </row>
    <row r="24" spans="1:27" x14ac:dyDescent="0.25">
      <c r="A24" s="106">
        <v>255</v>
      </c>
      <c r="B24" s="107">
        <v>979</v>
      </c>
      <c r="C24" s="108">
        <v>44103</v>
      </c>
      <c r="D24" s="109" t="s">
        <v>26</v>
      </c>
      <c r="E24" s="109" t="s">
        <v>72</v>
      </c>
      <c r="F24" s="91" t="s">
        <v>51</v>
      </c>
      <c r="G24" s="97" t="s">
        <v>41</v>
      </c>
      <c r="H24" s="97" t="s">
        <v>34</v>
      </c>
      <c r="I24" s="98" t="s">
        <v>40</v>
      </c>
      <c r="J24" s="98" t="s">
        <v>125</v>
      </c>
      <c r="K24" s="69" t="s">
        <v>116</v>
      </c>
      <c r="L24" s="33">
        <v>44105</v>
      </c>
      <c r="M24" s="33">
        <v>44141</v>
      </c>
      <c r="N24" s="35">
        <v>428900</v>
      </c>
      <c r="O24" s="42">
        <v>0</v>
      </c>
      <c r="P24" s="35">
        <v>428900</v>
      </c>
      <c r="Q24" s="35">
        <v>309473</v>
      </c>
      <c r="R24" s="35">
        <v>119427</v>
      </c>
      <c r="S24" s="87"/>
      <c r="T24" s="87"/>
      <c r="U24" s="97" t="s">
        <v>62</v>
      </c>
      <c r="V24" s="41" t="s">
        <v>71</v>
      </c>
      <c r="W24" s="97"/>
      <c r="X24" s="97" t="s">
        <v>1345</v>
      </c>
      <c r="Y24" s="97"/>
      <c r="Z24" s="97" t="s">
        <v>62</v>
      </c>
      <c r="AA24" s="97" t="s">
        <v>1357</v>
      </c>
    </row>
    <row r="25" spans="1:27" x14ac:dyDescent="0.25">
      <c r="A25" s="106">
        <v>255</v>
      </c>
      <c r="B25" s="107">
        <v>980</v>
      </c>
      <c r="C25" s="108">
        <v>44103</v>
      </c>
      <c r="D25" s="109" t="s">
        <v>26</v>
      </c>
      <c r="E25" s="109" t="s">
        <v>72</v>
      </c>
      <c r="F25" s="102" t="s">
        <v>52</v>
      </c>
      <c r="G25" s="97" t="s">
        <v>41</v>
      </c>
      <c r="H25" s="97" t="s">
        <v>34</v>
      </c>
      <c r="I25" s="98" t="s">
        <v>40</v>
      </c>
      <c r="J25" s="98" t="s">
        <v>36</v>
      </c>
      <c r="K25" s="69" t="s">
        <v>116</v>
      </c>
      <c r="L25" s="33">
        <v>44105</v>
      </c>
      <c r="M25" s="33">
        <v>44141</v>
      </c>
      <c r="N25" s="35">
        <v>489900</v>
      </c>
      <c r="O25" s="42">
        <v>0</v>
      </c>
      <c r="P25" s="35">
        <f t="shared" ref="P25" si="1">Q25+R25</f>
        <v>489900</v>
      </c>
      <c r="Q25" s="35">
        <v>380395</v>
      </c>
      <c r="R25" s="35">
        <v>109505</v>
      </c>
      <c r="S25" s="87"/>
      <c r="T25" s="87"/>
      <c r="U25" s="97" t="s">
        <v>62</v>
      </c>
      <c r="V25" s="41" t="s">
        <v>71</v>
      </c>
      <c r="W25" s="97"/>
      <c r="X25" s="97" t="s">
        <v>1345</v>
      </c>
      <c r="Y25" s="97"/>
      <c r="Z25" s="97" t="s">
        <v>62</v>
      </c>
      <c r="AA25" s="97" t="s">
        <v>1357</v>
      </c>
    </row>
    <row r="26" spans="1:27" x14ac:dyDescent="0.25">
      <c r="A26" s="106">
        <v>255</v>
      </c>
      <c r="B26" s="107">
        <v>981</v>
      </c>
      <c r="C26" s="108">
        <v>44103</v>
      </c>
      <c r="D26" s="109" t="s">
        <v>26</v>
      </c>
      <c r="E26" s="109" t="s">
        <v>72</v>
      </c>
      <c r="F26" s="102" t="s">
        <v>76</v>
      </c>
      <c r="G26" s="97" t="s">
        <v>41</v>
      </c>
      <c r="H26" s="97" t="s">
        <v>34</v>
      </c>
      <c r="I26" s="98" t="s">
        <v>40</v>
      </c>
      <c r="J26" s="98" t="s">
        <v>33</v>
      </c>
      <c r="K26" s="69" t="s">
        <v>116</v>
      </c>
      <c r="L26" s="33">
        <v>44105</v>
      </c>
      <c r="M26" s="33">
        <v>44141</v>
      </c>
      <c r="N26" s="35">
        <v>476900</v>
      </c>
      <c r="O26" s="42">
        <v>0</v>
      </c>
      <c r="P26" s="48">
        <v>476900</v>
      </c>
      <c r="Q26" s="35">
        <v>439610</v>
      </c>
      <c r="R26" s="35">
        <v>37290</v>
      </c>
      <c r="S26" s="87"/>
      <c r="T26" s="87"/>
      <c r="U26" s="97" t="s">
        <v>30</v>
      </c>
      <c r="V26" s="41" t="s">
        <v>71</v>
      </c>
      <c r="W26" s="97"/>
      <c r="X26" s="97" t="s">
        <v>1345</v>
      </c>
      <c r="Y26" s="97"/>
      <c r="Z26" s="97" t="s">
        <v>62</v>
      </c>
      <c r="AA26" s="97" t="s">
        <v>1357</v>
      </c>
    </row>
    <row r="27" spans="1:27" x14ac:dyDescent="0.25">
      <c r="A27" s="106">
        <v>255</v>
      </c>
      <c r="B27" s="107">
        <v>982</v>
      </c>
      <c r="C27" s="108">
        <v>44103</v>
      </c>
      <c r="D27" s="109" t="s">
        <v>26</v>
      </c>
      <c r="E27" s="109" t="s">
        <v>72</v>
      </c>
      <c r="F27" s="102" t="s">
        <v>76</v>
      </c>
      <c r="G27" s="97" t="s">
        <v>41</v>
      </c>
      <c r="H27" s="97" t="s">
        <v>34</v>
      </c>
      <c r="I27" s="98" t="s">
        <v>40</v>
      </c>
      <c r="J27" s="98" t="s">
        <v>125</v>
      </c>
      <c r="K27" s="69" t="s">
        <v>116</v>
      </c>
      <c r="L27" s="33">
        <v>44105</v>
      </c>
      <c r="M27" s="33">
        <v>44141</v>
      </c>
      <c r="N27" s="35">
        <v>428900</v>
      </c>
      <c r="O27" s="42">
        <v>0</v>
      </c>
      <c r="P27" s="35">
        <v>428900</v>
      </c>
      <c r="Q27" s="35">
        <v>390299</v>
      </c>
      <c r="R27" s="35">
        <v>38601</v>
      </c>
      <c r="S27" s="87"/>
      <c r="T27" s="87"/>
      <c r="U27" s="97" t="s">
        <v>30</v>
      </c>
      <c r="V27" s="41" t="s">
        <v>71</v>
      </c>
      <c r="W27" s="97"/>
      <c r="X27" s="97" t="s">
        <v>1345</v>
      </c>
      <c r="Y27" s="97"/>
      <c r="Z27" s="97" t="s">
        <v>62</v>
      </c>
      <c r="AA27" s="97" t="s">
        <v>1357</v>
      </c>
    </row>
    <row r="28" spans="1:27" x14ac:dyDescent="0.25">
      <c r="A28" s="106">
        <v>221</v>
      </c>
      <c r="B28" s="107">
        <v>861</v>
      </c>
      <c r="C28" s="108">
        <v>44070</v>
      </c>
      <c r="D28" s="109" t="s">
        <v>26</v>
      </c>
      <c r="E28" s="109" t="s">
        <v>72</v>
      </c>
      <c r="F28" s="97" t="s">
        <v>27</v>
      </c>
      <c r="G28" s="97" t="s">
        <v>28</v>
      </c>
      <c r="H28" s="97" t="s">
        <v>34</v>
      </c>
      <c r="I28" s="98" t="s">
        <v>40</v>
      </c>
      <c r="J28" s="98" t="s">
        <v>33</v>
      </c>
      <c r="K28" s="69" t="s">
        <v>1342</v>
      </c>
      <c r="L28" s="33">
        <v>44071</v>
      </c>
      <c r="M28" s="33">
        <v>44196</v>
      </c>
      <c r="N28" s="35">
        <v>439900</v>
      </c>
      <c r="O28" s="42">
        <v>0.3</v>
      </c>
      <c r="P28" s="35">
        <v>307930</v>
      </c>
      <c r="Q28" s="35"/>
      <c r="R28" s="35"/>
      <c r="S28" s="48"/>
      <c r="T28" s="48"/>
      <c r="U28" s="97" t="s">
        <v>62</v>
      </c>
      <c r="V28" s="97" t="s">
        <v>71</v>
      </c>
      <c r="W28" s="97"/>
      <c r="X28" s="97"/>
      <c r="Y28" s="97"/>
      <c r="Z28" s="97" t="s">
        <v>1351</v>
      </c>
      <c r="AA28" s="97" t="s">
        <v>1341</v>
      </c>
    </row>
    <row r="29" spans="1:27" x14ac:dyDescent="0.25">
      <c r="A29" s="106">
        <v>221</v>
      </c>
      <c r="B29" s="107">
        <v>862</v>
      </c>
      <c r="C29" s="108">
        <v>44070</v>
      </c>
      <c r="D29" s="109" t="s">
        <v>26</v>
      </c>
      <c r="E29" s="109" t="s">
        <v>72</v>
      </c>
      <c r="F29" s="97" t="s">
        <v>27</v>
      </c>
      <c r="G29" s="97" t="s">
        <v>28</v>
      </c>
      <c r="H29" s="97" t="s">
        <v>34</v>
      </c>
      <c r="I29" s="98" t="s">
        <v>40</v>
      </c>
      <c r="J29" s="98" t="s">
        <v>125</v>
      </c>
      <c r="K29" s="69" t="s">
        <v>1342</v>
      </c>
      <c r="L29" s="33">
        <v>44071</v>
      </c>
      <c r="M29" s="33">
        <v>44196</v>
      </c>
      <c r="N29" s="35">
        <v>428900</v>
      </c>
      <c r="O29" s="42">
        <v>0.3</v>
      </c>
      <c r="P29" s="35">
        <v>300230</v>
      </c>
      <c r="Q29" s="35"/>
      <c r="R29" s="35"/>
      <c r="S29" s="48"/>
      <c r="T29" s="48"/>
      <c r="U29" s="97" t="s">
        <v>62</v>
      </c>
      <c r="V29" s="97" t="s">
        <v>71</v>
      </c>
      <c r="W29" s="97"/>
      <c r="X29" s="97"/>
      <c r="Y29" s="97"/>
      <c r="Z29" s="97" t="s">
        <v>1351</v>
      </c>
      <c r="AA29" s="97" t="s">
        <v>1341</v>
      </c>
    </row>
    <row r="30" spans="1:27" x14ac:dyDescent="0.25">
      <c r="A30" s="106"/>
      <c r="B30" s="107"/>
      <c r="C30" s="108"/>
      <c r="D30" s="109"/>
      <c r="E30" s="109"/>
    </row>
    <row r="34" spans="1:5" x14ac:dyDescent="0.25">
      <c r="A34" s="106"/>
      <c r="B34" s="107"/>
      <c r="C34" s="108"/>
      <c r="D34" s="109"/>
      <c r="E34" s="109"/>
    </row>
  </sheetData>
  <autoFilter ref="A1:AH27"/>
  <phoneticPr fontId="52" type="noConversion"/>
  <dataValidations disablePrompts="1" count="1">
    <dataValidation type="list" allowBlank="1" showInputMessage="1" showErrorMessage="1" sqref="E11:E12">
      <formula1>#REF!</formula1>
    </dataValidation>
  </dataValidation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1034"/>
  <sheetViews>
    <sheetView showGridLines="0" zoomScale="90" zoomScaleNormal="90" workbookViewId="0">
      <selection activeCell="A4" sqref="A4:XFD4"/>
    </sheetView>
  </sheetViews>
  <sheetFormatPr baseColWidth="10" defaultColWidth="9.140625" defaultRowHeight="15" x14ac:dyDescent="0.25"/>
  <cols>
    <col min="1" max="1" width="9.140625" style="19"/>
    <col min="2" max="2" width="11.7109375" style="17" customWidth="1"/>
    <col min="3" max="3" width="17.42578125" style="17" customWidth="1"/>
    <col min="4" max="4" width="12.28515625" style="17" customWidth="1"/>
    <col min="5" max="5" width="18.5703125" style="17" customWidth="1"/>
    <col min="6" max="6" width="6.7109375" style="18" bestFit="1" customWidth="1"/>
    <col min="7" max="7" width="14.5703125" style="17" customWidth="1"/>
    <col min="8" max="16384" width="9.140625" style="19"/>
  </cols>
  <sheetData>
    <row r="2" spans="2:7" ht="34.5" x14ac:dyDescent="0.25">
      <c r="B2" s="16" t="s">
        <v>212</v>
      </c>
    </row>
    <row r="3" spans="2:7" ht="13.5" customHeight="1" x14ac:dyDescent="0.25">
      <c r="B3" s="16"/>
    </row>
    <row r="4" spans="2:7" ht="25.5" x14ac:dyDescent="0.25">
      <c r="B4" s="13" t="s">
        <v>213</v>
      </c>
      <c r="C4" s="13" t="s">
        <v>214</v>
      </c>
      <c r="D4" s="13" t="s">
        <v>215</v>
      </c>
      <c r="E4" s="13" t="s">
        <v>216</v>
      </c>
      <c r="F4" s="13" t="s">
        <v>217</v>
      </c>
      <c r="G4" s="13" t="s">
        <v>218</v>
      </c>
    </row>
    <row r="5" spans="2:7" hidden="1" x14ac:dyDescent="0.25">
      <c r="B5" s="27" t="s">
        <v>219</v>
      </c>
      <c r="C5" s="27" t="s">
        <v>220</v>
      </c>
      <c r="D5" s="27">
        <v>91263</v>
      </c>
      <c r="E5" s="27" t="s">
        <v>221</v>
      </c>
      <c r="F5" s="28">
        <v>0</v>
      </c>
      <c r="G5" s="29" t="s">
        <v>222</v>
      </c>
    </row>
    <row r="6" spans="2:7" hidden="1" x14ac:dyDescent="0.25">
      <c r="B6" s="27" t="s">
        <v>219</v>
      </c>
      <c r="C6" s="27" t="s">
        <v>220</v>
      </c>
      <c r="D6" s="27">
        <v>91405</v>
      </c>
      <c r="E6" s="27" t="s">
        <v>223</v>
      </c>
      <c r="F6" s="28">
        <v>0</v>
      </c>
      <c r="G6" s="29" t="s">
        <v>222</v>
      </c>
    </row>
    <row r="7" spans="2:7" hidden="1" x14ac:dyDescent="0.25">
      <c r="B7" s="27" t="s">
        <v>219</v>
      </c>
      <c r="C7" s="27" t="s">
        <v>220</v>
      </c>
      <c r="D7" s="27">
        <v>91407</v>
      </c>
      <c r="E7" s="27" t="s">
        <v>224</v>
      </c>
      <c r="F7" s="28">
        <v>0</v>
      </c>
      <c r="G7" s="29" t="s">
        <v>222</v>
      </c>
    </row>
    <row r="8" spans="2:7" hidden="1" x14ac:dyDescent="0.25">
      <c r="B8" s="27" t="s">
        <v>219</v>
      </c>
      <c r="C8" s="27" t="s">
        <v>220</v>
      </c>
      <c r="D8" s="27">
        <v>91430</v>
      </c>
      <c r="E8" s="27" t="s">
        <v>225</v>
      </c>
      <c r="F8" s="28">
        <v>0</v>
      </c>
      <c r="G8" s="29" t="s">
        <v>222</v>
      </c>
    </row>
    <row r="9" spans="2:7" hidden="1" x14ac:dyDescent="0.25">
      <c r="B9" s="27" t="s">
        <v>219</v>
      </c>
      <c r="C9" s="27" t="s">
        <v>220</v>
      </c>
      <c r="D9" s="27">
        <v>91001</v>
      </c>
      <c r="E9" s="27" t="s">
        <v>226</v>
      </c>
      <c r="F9" s="28">
        <v>0</v>
      </c>
      <c r="G9" s="29" t="s">
        <v>222</v>
      </c>
    </row>
    <row r="10" spans="2:7" hidden="1" x14ac:dyDescent="0.25">
      <c r="B10" s="27" t="s">
        <v>219</v>
      </c>
      <c r="C10" s="27" t="s">
        <v>220</v>
      </c>
      <c r="D10" s="27">
        <v>91460</v>
      </c>
      <c r="E10" s="27" t="s">
        <v>227</v>
      </c>
      <c r="F10" s="28">
        <v>0</v>
      </c>
      <c r="G10" s="29" t="s">
        <v>222</v>
      </c>
    </row>
    <row r="11" spans="2:7" hidden="1" x14ac:dyDescent="0.25">
      <c r="B11" s="27" t="s">
        <v>219</v>
      </c>
      <c r="C11" s="27" t="s">
        <v>220</v>
      </c>
      <c r="D11" s="27">
        <v>91530</v>
      </c>
      <c r="E11" s="27" t="s">
        <v>228</v>
      </c>
      <c r="F11" s="28">
        <v>0</v>
      </c>
      <c r="G11" s="29" t="s">
        <v>222</v>
      </c>
    </row>
    <row r="12" spans="2:7" hidden="1" x14ac:dyDescent="0.25">
      <c r="B12" s="27" t="s">
        <v>219</v>
      </c>
      <c r="C12" s="27" t="s">
        <v>220</v>
      </c>
      <c r="D12" s="27">
        <v>91536</v>
      </c>
      <c r="E12" s="27" t="s">
        <v>229</v>
      </c>
      <c r="F12" s="28">
        <v>0</v>
      </c>
      <c r="G12" s="29" t="s">
        <v>222</v>
      </c>
    </row>
    <row r="13" spans="2:7" hidden="1" x14ac:dyDescent="0.25">
      <c r="B13" s="27" t="s">
        <v>219</v>
      </c>
      <c r="C13" s="27" t="s">
        <v>220</v>
      </c>
      <c r="D13" s="27">
        <v>91540</v>
      </c>
      <c r="E13" s="27" t="s">
        <v>230</v>
      </c>
      <c r="F13" s="28">
        <v>0</v>
      </c>
      <c r="G13" s="29" t="s">
        <v>222</v>
      </c>
    </row>
    <row r="14" spans="2:7" hidden="1" x14ac:dyDescent="0.25">
      <c r="B14" s="27" t="s">
        <v>219</v>
      </c>
      <c r="C14" s="27" t="s">
        <v>220</v>
      </c>
      <c r="D14" s="27">
        <v>91669</v>
      </c>
      <c r="E14" s="27" t="s">
        <v>231</v>
      </c>
      <c r="F14" s="28">
        <v>0</v>
      </c>
      <c r="G14" s="29" t="s">
        <v>222</v>
      </c>
    </row>
    <row r="15" spans="2:7" hidden="1" x14ac:dyDescent="0.25">
      <c r="B15" s="27" t="s">
        <v>219</v>
      </c>
      <c r="C15" s="27" t="s">
        <v>220</v>
      </c>
      <c r="D15" s="27">
        <v>91798</v>
      </c>
      <c r="E15" s="27" t="s">
        <v>232</v>
      </c>
      <c r="F15" s="28">
        <v>0</v>
      </c>
      <c r="G15" s="29" t="s">
        <v>222</v>
      </c>
    </row>
    <row r="16" spans="2:7" hidden="1" x14ac:dyDescent="0.25">
      <c r="B16" s="27" t="s">
        <v>203</v>
      </c>
      <c r="C16" s="27" t="s">
        <v>233</v>
      </c>
      <c r="D16" s="27">
        <v>5002</v>
      </c>
      <c r="E16" s="27" t="s">
        <v>234</v>
      </c>
      <c r="F16" s="28">
        <v>0</v>
      </c>
      <c r="G16" s="29" t="s">
        <v>222</v>
      </c>
    </row>
    <row r="17" spans="2:7" hidden="1" x14ac:dyDescent="0.25">
      <c r="B17" s="27" t="s">
        <v>203</v>
      </c>
      <c r="C17" s="27" t="s">
        <v>233</v>
      </c>
      <c r="D17" s="27">
        <v>5004</v>
      </c>
      <c r="E17" s="27" t="s">
        <v>235</v>
      </c>
      <c r="F17" s="28">
        <v>0</v>
      </c>
      <c r="G17" s="29" t="s">
        <v>222</v>
      </c>
    </row>
    <row r="18" spans="2:7" hidden="1" x14ac:dyDescent="0.25">
      <c r="B18" s="27" t="s">
        <v>203</v>
      </c>
      <c r="C18" s="27" t="s">
        <v>233</v>
      </c>
      <c r="D18" s="27">
        <v>5021</v>
      </c>
      <c r="E18" s="27" t="s">
        <v>236</v>
      </c>
      <c r="F18" s="28">
        <v>0</v>
      </c>
      <c r="G18" s="29" t="s">
        <v>222</v>
      </c>
    </row>
    <row r="19" spans="2:7" hidden="1" x14ac:dyDescent="0.25">
      <c r="B19" s="27" t="s">
        <v>203</v>
      </c>
      <c r="C19" s="27" t="s">
        <v>233</v>
      </c>
      <c r="D19" s="27">
        <v>5031</v>
      </c>
      <c r="E19" s="27" t="s">
        <v>239</v>
      </c>
      <c r="F19" s="28">
        <v>0</v>
      </c>
      <c r="G19" s="29" t="s">
        <v>222</v>
      </c>
    </row>
    <row r="20" spans="2:7" hidden="1" x14ac:dyDescent="0.25">
      <c r="B20" s="27" t="s">
        <v>203</v>
      </c>
      <c r="C20" s="27" t="s">
        <v>233</v>
      </c>
      <c r="D20" s="27">
        <v>5036</v>
      </c>
      <c r="E20" s="27" t="s">
        <v>240</v>
      </c>
      <c r="F20" s="28">
        <v>0</v>
      </c>
      <c r="G20" s="29" t="s">
        <v>222</v>
      </c>
    </row>
    <row r="21" spans="2:7" hidden="1" x14ac:dyDescent="0.25">
      <c r="B21" s="27" t="s">
        <v>203</v>
      </c>
      <c r="C21" s="27" t="s">
        <v>233</v>
      </c>
      <c r="D21" s="27">
        <v>5038</v>
      </c>
      <c r="E21" s="27" t="s">
        <v>241</v>
      </c>
      <c r="F21" s="28">
        <v>0</v>
      </c>
      <c r="G21" s="29" t="s">
        <v>222</v>
      </c>
    </row>
    <row r="22" spans="2:7" hidden="1" x14ac:dyDescent="0.25">
      <c r="B22" s="27" t="s">
        <v>203</v>
      </c>
      <c r="C22" s="27" t="s">
        <v>233</v>
      </c>
      <c r="D22" s="27">
        <v>5040</v>
      </c>
      <c r="E22" s="27" t="s">
        <v>242</v>
      </c>
      <c r="F22" s="28">
        <v>0</v>
      </c>
      <c r="G22" s="29" t="s">
        <v>222</v>
      </c>
    </row>
    <row r="23" spans="2:7" hidden="1" x14ac:dyDescent="0.25">
      <c r="B23" s="27" t="s">
        <v>203</v>
      </c>
      <c r="C23" s="27" t="s">
        <v>233</v>
      </c>
      <c r="D23" s="27">
        <v>5044</v>
      </c>
      <c r="E23" s="27" t="s">
        <v>243</v>
      </c>
      <c r="F23" s="28">
        <v>0</v>
      </c>
      <c r="G23" s="29" t="s">
        <v>222</v>
      </c>
    </row>
    <row r="24" spans="2:7" hidden="1" x14ac:dyDescent="0.25">
      <c r="B24" s="27" t="s">
        <v>203</v>
      </c>
      <c r="C24" s="27" t="s">
        <v>233</v>
      </c>
      <c r="D24" s="27">
        <v>5045</v>
      </c>
      <c r="E24" s="27" t="s">
        <v>244</v>
      </c>
      <c r="F24" s="28" t="s">
        <v>245</v>
      </c>
      <c r="G24" s="29" t="s">
        <v>246</v>
      </c>
    </row>
    <row r="25" spans="2:7" hidden="1" x14ac:dyDescent="0.25">
      <c r="B25" s="27" t="s">
        <v>203</v>
      </c>
      <c r="C25" s="27" t="s">
        <v>233</v>
      </c>
      <c r="D25" s="27">
        <v>5051</v>
      </c>
      <c r="E25" s="27" t="s">
        <v>247</v>
      </c>
      <c r="F25" s="28">
        <v>0</v>
      </c>
      <c r="G25" s="29" t="s">
        <v>222</v>
      </c>
    </row>
    <row r="26" spans="2:7" hidden="1" x14ac:dyDescent="0.25">
      <c r="B26" s="27" t="s">
        <v>203</v>
      </c>
      <c r="C26" s="27" t="s">
        <v>233</v>
      </c>
      <c r="D26" s="27">
        <v>5055</v>
      </c>
      <c r="E26" s="27" t="s">
        <v>248</v>
      </c>
      <c r="F26" s="28">
        <v>0</v>
      </c>
      <c r="G26" s="29" t="s">
        <v>222</v>
      </c>
    </row>
    <row r="27" spans="2:7" hidden="1" x14ac:dyDescent="0.25">
      <c r="B27" s="27" t="s">
        <v>203</v>
      </c>
      <c r="C27" s="27" t="s">
        <v>233</v>
      </c>
      <c r="D27" s="27">
        <v>5059</v>
      </c>
      <c r="E27" s="27" t="s">
        <v>249</v>
      </c>
      <c r="F27" s="28">
        <v>0</v>
      </c>
      <c r="G27" s="29" t="s">
        <v>222</v>
      </c>
    </row>
    <row r="28" spans="2:7" hidden="1" x14ac:dyDescent="0.25">
      <c r="B28" s="27" t="s">
        <v>203</v>
      </c>
      <c r="C28" s="27" t="s">
        <v>233</v>
      </c>
      <c r="D28" s="27">
        <v>5079</v>
      </c>
      <c r="E28" s="27" t="s">
        <v>250</v>
      </c>
      <c r="F28" s="28">
        <v>0</v>
      </c>
      <c r="G28" s="29" t="s">
        <v>222</v>
      </c>
    </row>
    <row r="29" spans="2:7" hidden="1" x14ac:dyDescent="0.25">
      <c r="B29" s="27" t="s">
        <v>203</v>
      </c>
      <c r="C29" s="27" t="s">
        <v>233</v>
      </c>
      <c r="D29" s="27">
        <v>5088</v>
      </c>
      <c r="E29" s="27" t="s">
        <v>251</v>
      </c>
      <c r="F29" s="28" t="s">
        <v>252</v>
      </c>
      <c r="G29" s="29" t="s">
        <v>253</v>
      </c>
    </row>
    <row r="30" spans="2:7" hidden="1" x14ac:dyDescent="0.25">
      <c r="B30" s="27" t="s">
        <v>203</v>
      </c>
      <c r="C30" s="27" t="s">
        <v>233</v>
      </c>
      <c r="D30" s="27">
        <v>5086</v>
      </c>
      <c r="E30" s="27" t="s">
        <v>254</v>
      </c>
      <c r="F30" s="28">
        <v>0</v>
      </c>
      <c r="G30" s="29" t="s">
        <v>222</v>
      </c>
    </row>
    <row r="31" spans="2:7" hidden="1" x14ac:dyDescent="0.25">
      <c r="B31" s="27" t="s">
        <v>203</v>
      </c>
      <c r="C31" s="27" t="s">
        <v>233</v>
      </c>
      <c r="D31" s="27">
        <v>5091</v>
      </c>
      <c r="E31" s="27" t="s">
        <v>255</v>
      </c>
      <c r="F31" s="28">
        <v>0</v>
      </c>
      <c r="G31" s="29" t="s">
        <v>222</v>
      </c>
    </row>
    <row r="32" spans="2:7" hidden="1" x14ac:dyDescent="0.25">
      <c r="B32" s="27" t="s">
        <v>203</v>
      </c>
      <c r="C32" s="27" t="s">
        <v>233</v>
      </c>
      <c r="D32" s="27">
        <v>5093</v>
      </c>
      <c r="E32" s="27" t="s">
        <v>256</v>
      </c>
      <c r="F32" s="28">
        <v>0</v>
      </c>
      <c r="G32" s="29" t="s">
        <v>222</v>
      </c>
    </row>
    <row r="33" spans="2:7" hidden="1" x14ac:dyDescent="0.25">
      <c r="B33" s="27" t="s">
        <v>203</v>
      </c>
      <c r="C33" s="27" t="s">
        <v>233</v>
      </c>
      <c r="D33" s="27">
        <v>5107</v>
      </c>
      <c r="E33" s="27" t="s">
        <v>257</v>
      </c>
      <c r="F33" s="28">
        <v>0</v>
      </c>
      <c r="G33" s="29" t="s">
        <v>222</v>
      </c>
    </row>
    <row r="34" spans="2:7" hidden="1" x14ac:dyDescent="0.25">
      <c r="B34" s="27" t="s">
        <v>203</v>
      </c>
      <c r="C34" s="27" t="s">
        <v>233</v>
      </c>
      <c r="D34" s="27">
        <v>5113</v>
      </c>
      <c r="E34" s="27" t="s">
        <v>258</v>
      </c>
      <c r="F34" s="28">
        <v>0</v>
      </c>
      <c r="G34" s="29" t="s">
        <v>222</v>
      </c>
    </row>
    <row r="35" spans="2:7" hidden="1" x14ac:dyDescent="0.25">
      <c r="B35" s="27" t="s">
        <v>203</v>
      </c>
      <c r="C35" s="27" t="s">
        <v>233</v>
      </c>
      <c r="D35" s="27">
        <v>5125</v>
      </c>
      <c r="E35" s="27" t="s">
        <v>259</v>
      </c>
      <c r="F35" s="28">
        <v>0</v>
      </c>
      <c r="G35" s="29" t="s">
        <v>222</v>
      </c>
    </row>
    <row r="36" spans="2:7" hidden="1" x14ac:dyDescent="0.25">
      <c r="B36" s="27" t="s">
        <v>203</v>
      </c>
      <c r="C36" s="27" t="s">
        <v>233</v>
      </c>
      <c r="D36" s="27">
        <v>5129</v>
      </c>
      <c r="E36" s="27" t="s">
        <v>260</v>
      </c>
      <c r="F36" s="28" t="s">
        <v>252</v>
      </c>
      <c r="G36" s="29" t="s">
        <v>253</v>
      </c>
    </row>
    <row r="37" spans="2:7" hidden="1" x14ac:dyDescent="0.25">
      <c r="B37" s="27" t="s">
        <v>203</v>
      </c>
      <c r="C37" s="27" t="s">
        <v>233</v>
      </c>
      <c r="D37" s="27">
        <v>5134</v>
      </c>
      <c r="E37" s="27" t="s">
        <v>261</v>
      </c>
      <c r="F37" s="28">
        <v>0</v>
      </c>
      <c r="G37" s="29" t="s">
        <v>222</v>
      </c>
    </row>
    <row r="38" spans="2:7" hidden="1" x14ac:dyDescent="0.25">
      <c r="B38" s="27" t="s">
        <v>203</v>
      </c>
      <c r="C38" s="27" t="s">
        <v>233</v>
      </c>
      <c r="D38" s="27">
        <v>5142</v>
      </c>
      <c r="E38" s="27" t="s">
        <v>262</v>
      </c>
      <c r="F38" s="28">
        <v>0</v>
      </c>
      <c r="G38" s="29" t="s">
        <v>222</v>
      </c>
    </row>
    <row r="39" spans="2:7" hidden="1" x14ac:dyDescent="0.25">
      <c r="B39" s="27" t="s">
        <v>203</v>
      </c>
      <c r="C39" s="27" t="s">
        <v>233</v>
      </c>
      <c r="D39" s="27">
        <v>5145</v>
      </c>
      <c r="E39" s="27" t="s">
        <v>263</v>
      </c>
      <c r="F39" s="28">
        <v>0</v>
      </c>
      <c r="G39" s="29" t="s">
        <v>222</v>
      </c>
    </row>
    <row r="40" spans="2:7" hidden="1" x14ac:dyDescent="0.25">
      <c r="B40" s="27" t="s">
        <v>203</v>
      </c>
      <c r="C40" s="27" t="s">
        <v>233</v>
      </c>
      <c r="D40" s="27">
        <v>5147</v>
      </c>
      <c r="E40" s="27" t="s">
        <v>264</v>
      </c>
      <c r="F40" s="28">
        <v>0</v>
      </c>
      <c r="G40" s="29" t="s">
        <v>222</v>
      </c>
    </row>
    <row r="41" spans="2:7" hidden="1" x14ac:dyDescent="0.25">
      <c r="B41" s="27" t="s">
        <v>203</v>
      </c>
      <c r="C41" s="27" t="s">
        <v>233</v>
      </c>
      <c r="D41" s="27">
        <v>5150</v>
      </c>
      <c r="E41" s="27" t="s">
        <v>265</v>
      </c>
      <c r="F41" s="28">
        <v>0</v>
      </c>
      <c r="G41" s="29" t="s">
        <v>222</v>
      </c>
    </row>
    <row r="42" spans="2:7" hidden="1" x14ac:dyDescent="0.25">
      <c r="B42" s="27" t="s">
        <v>203</v>
      </c>
      <c r="C42" s="27" t="s">
        <v>233</v>
      </c>
      <c r="D42" s="27">
        <v>5154</v>
      </c>
      <c r="E42" s="27" t="s">
        <v>266</v>
      </c>
      <c r="F42" s="28" t="s">
        <v>237</v>
      </c>
      <c r="G42" s="29" t="s">
        <v>238</v>
      </c>
    </row>
    <row r="43" spans="2:7" hidden="1" x14ac:dyDescent="0.25">
      <c r="B43" s="27" t="s">
        <v>203</v>
      </c>
      <c r="C43" s="27" t="s">
        <v>233</v>
      </c>
      <c r="D43" s="27">
        <v>5138</v>
      </c>
      <c r="E43" s="27" t="s">
        <v>267</v>
      </c>
      <c r="F43" s="28">
        <v>0</v>
      </c>
      <c r="G43" s="29" t="s">
        <v>222</v>
      </c>
    </row>
    <row r="44" spans="2:7" hidden="1" x14ac:dyDescent="0.25">
      <c r="B44" s="27" t="s">
        <v>203</v>
      </c>
      <c r="C44" s="27" t="s">
        <v>233</v>
      </c>
      <c r="D44" s="27">
        <v>5172</v>
      </c>
      <c r="E44" s="27" t="s">
        <v>268</v>
      </c>
      <c r="F44" s="28">
        <v>0</v>
      </c>
      <c r="G44" s="29" t="s">
        <v>222</v>
      </c>
    </row>
    <row r="45" spans="2:7" hidden="1" x14ac:dyDescent="0.25">
      <c r="B45" s="27" t="s">
        <v>203</v>
      </c>
      <c r="C45" s="27" t="s">
        <v>233</v>
      </c>
      <c r="D45" s="27">
        <v>5190</v>
      </c>
      <c r="E45" s="27" t="s">
        <v>269</v>
      </c>
      <c r="F45" s="28">
        <v>0</v>
      </c>
      <c r="G45" s="29" t="s">
        <v>222</v>
      </c>
    </row>
    <row r="46" spans="2:7" hidden="1" x14ac:dyDescent="0.25">
      <c r="B46" s="27" t="s">
        <v>203</v>
      </c>
      <c r="C46" s="27" t="s">
        <v>233</v>
      </c>
      <c r="D46" s="27">
        <v>5101</v>
      </c>
      <c r="E46" s="27" t="s">
        <v>270</v>
      </c>
      <c r="F46" s="28">
        <v>0</v>
      </c>
      <c r="G46" s="29" t="s">
        <v>222</v>
      </c>
    </row>
    <row r="47" spans="2:7" hidden="1" x14ac:dyDescent="0.25">
      <c r="B47" s="27" t="s">
        <v>203</v>
      </c>
      <c r="C47" s="27" t="s">
        <v>233</v>
      </c>
      <c r="D47" s="27">
        <v>5197</v>
      </c>
      <c r="E47" s="27" t="s">
        <v>271</v>
      </c>
      <c r="F47" s="28">
        <v>0</v>
      </c>
      <c r="G47" s="29" t="s">
        <v>222</v>
      </c>
    </row>
    <row r="48" spans="2:7" hidden="1" x14ac:dyDescent="0.25">
      <c r="B48" s="27" t="s">
        <v>203</v>
      </c>
      <c r="C48" s="27" t="s">
        <v>233</v>
      </c>
      <c r="D48" s="27">
        <v>5206</v>
      </c>
      <c r="E48" s="27" t="s">
        <v>272</v>
      </c>
      <c r="F48" s="28">
        <v>0</v>
      </c>
      <c r="G48" s="29" t="s">
        <v>222</v>
      </c>
    </row>
    <row r="49" spans="2:7" hidden="1" x14ac:dyDescent="0.25">
      <c r="B49" s="27" t="s">
        <v>203</v>
      </c>
      <c r="C49" s="27" t="s">
        <v>233</v>
      </c>
      <c r="D49" s="27">
        <v>5209</v>
      </c>
      <c r="E49" s="27" t="s">
        <v>273</v>
      </c>
      <c r="F49" s="28">
        <v>0</v>
      </c>
      <c r="G49" s="29" t="s">
        <v>222</v>
      </c>
    </row>
    <row r="50" spans="2:7" hidden="1" x14ac:dyDescent="0.25">
      <c r="B50" s="27" t="s">
        <v>203</v>
      </c>
      <c r="C50" s="27" t="s">
        <v>233</v>
      </c>
      <c r="D50" s="27">
        <v>5212</v>
      </c>
      <c r="E50" s="27" t="s">
        <v>274</v>
      </c>
      <c r="F50" s="28" t="s">
        <v>252</v>
      </c>
      <c r="G50" s="29" t="s">
        <v>253</v>
      </c>
    </row>
    <row r="51" spans="2:7" hidden="1" x14ac:dyDescent="0.25">
      <c r="B51" s="27" t="s">
        <v>203</v>
      </c>
      <c r="C51" s="27" t="s">
        <v>233</v>
      </c>
      <c r="D51" s="27">
        <v>5120</v>
      </c>
      <c r="E51" s="27" t="s">
        <v>275</v>
      </c>
      <c r="F51" s="28">
        <v>0</v>
      </c>
      <c r="G51" s="29" t="s">
        <v>222</v>
      </c>
    </row>
    <row r="52" spans="2:7" hidden="1" x14ac:dyDescent="0.25">
      <c r="B52" s="27" t="s">
        <v>203</v>
      </c>
      <c r="C52" s="27" t="s">
        <v>233</v>
      </c>
      <c r="D52" s="27">
        <v>5234</v>
      </c>
      <c r="E52" s="27" t="s">
        <v>276</v>
      </c>
      <c r="F52" s="28">
        <v>0</v>
      </c>
      <c r="G52" s="29" t="s">
        <v>222</v>
      </c>
    </row>
    <row r="53" spans="2:7" hidden="1" x14ac:dyDescent="0.25">
      <c r="B53" s="27" t="s">
        <v>203</v>
      </c>
      <c r="C53" s="27" t="s">
        <v>233</v>
      </c>
      <c r="D53" s="27">
        <v>5237</v>
      </c>
      <c r="E53" s="27" t="s">
        <v>277</v>
      </c>
      <c r="F53" s="28">
        <v>0</v>
      </c>
      <c r="G53" s="29" t="s">
        <v>222</v>
      </c>
    </row>
    <row r="54" spans="2:7" hidden="1" x14ac:dyDescent="0.25">
      <c r="B54" s="27" t="s">
        <v>203</v>
      </c>
      <c r="C54" s="27" t="s">
        <v>233</v>
      </c>
      <c r="D54" s="27">
        <v>5240</v>
      </c>
      <c r="E54" s="27" t="s">
        <v>278</v>
      </c>
      <c r="F54" s="28">
        <v>0</v>
      </c>
      <c r="G54" s="29" t="s">
        <v>222</v>
      </c>
    </row>
    <row r="55" spans="2:7" hidden="1" x14ac:dyDescent="0.25">
      <c r="B55" s="27" t="s">
        <v>203</v>
      </c>
      <c r="C55" s="27" t="s">
        <v>233</v>
      </c>
      <c r="D55" s="27">
        <v>5250</v>
      </c>
      <c r="E55" s="27" t="s">
        <v>279</v>
      </c>
      <c r="F55" s="28">
        <v>0</v>
      </c>
      <c r="G55" s="29" t="s">
        <v>222</v>
      </c>
    </row>
    <row r="56" spans="2:7" hidden="1" x14ac:dyDescent="0.25">
      <c r="B56" s="27" t="s">
        <v>203</v>
      </c>
      <c r="C56" s="27" t="s">
        <v>233</v>
      </c>
      <c r="D56" s="27">
        <v>5148</v>
      </c>
      <c r="E56" s="27" t="s">
        <v>280</v>
      </c>
      <c r="F56" s="28" t="s">
        <v>237</v>
      </c>
      <c r="G56" s="29" t="s">
        <v>238</v>
      </c>
    </row>
    <row r="57" spans="2:7" hidden="1" x14ac:dyDescent="0.25">
      <c r="B57" s="27" t="s">
        <v>203</v>
      </c>
      <c r="C57" s="27" t="s">
        <v>233</v>
      </c>
      <c r="D57" s="27">
        <v>5264</v>
      </c>
      <c r="E57" s="27" t="s">
        <v>281</v>
      </c>
      <c r="F57" s="28">
        <v>0</v>
      </c>
      <c r="G57" s="29" t="s">
        <v>222</v>
      </c>
    </row>
    <row r="58" spans="2:7" hidden="1" x14ac:dyDescent="0.25">
      <c r="B58" s="27" t="s">
        <v>203</v>
      </c>
      <c r="C58" s="27" t="s">
        <v>233</v>
      </c>
      <c r="D58" s="27">
        <v>5266</v>
      </c>
      <c r="E58" s="27" t="s">
        <v>282</v>
      </c>
      <c r="F58" s="28" t="s">
        <v>252</v>
      </c>
      <c r="G58" s="29" t="s">
        <v>253</v>
      </c>
    </row>
    <row r="59" spans="2:7" hidden="1" x14ac:dyDescent="0.25">
      <c r="B59" s="27" t="s">
        <v>203</v>
      </c>
      <c r="C59" s="27" t="s">
        <v>233</v>
      </c>
      <c r="D59" s="27">
        <v>5282</v>
      </c>
      <c r="E59" s="27" t="s">
        <v>283</v>
      </c>
      <c r="F59" s="28" t="s">
        <v>237</v>
      </c>
      <c r="G59" s="29" t="s">
        <v>238</v>
      </c>
    </row>
    <row r="60" spans="2:7" hidden="1" x14ac:dyDescent="0.25">
      <c r="B60" s="27" t="s">
        <v>203</v>
      </c>
      <c r="C60" s="27" t="s">
        <v>233</v>
      </c>
      <c r="D60" s="27">
        <v>5284</v>
      </c>
      <c r="E60" s="27" t="s">
        <v>284</v>
      </c>
      <c r="F60" s="28">
        <v>0</v>
      </c>
      <c r="G60" s="29" t="s">
        <v>222</v>
      </c>
    </row>
    <row r="61" spans="2:7" hidden="1" x14ac:dyDescent="0.25">
      <c r="B61" s="27" t="s">
        <v>203</v>
      </c>
      <c r="C61" s="27" t="s">
        <v>233</v>
      </c>
      <c r="D61" s="27">
        <v>5306</v>
      </c>
      <c r="E61" s="27" t="s">
        <v>285</v>
      </c>
      <c r="F61" s="28">
        <v>0</v>
      </c>
      <c r="G61" s="29" t="s">
        <v>222</v>
      </c>
    </row>
    <row r="62" spans="2:7" hidden="1" x14ac:dyDescent="0.25">
      <c r="B62" s="27" t="s">
        <v>203</v>
      </c>
      <c r="C62" s="27" t="s">
        <v>233</v>
      </c>
      <c r="D62" s="27">
        <v>5308</v>
      </c>
      <c r="E62" s="27" t="s">
        <v>286</v>
      </c>
      <c r="F62" s="28" t="s">
        <v>237</v>
      </c>
      <c r="G62" s="29" t="s">
        <v>238</v>
      </c>
    </row>
    <row r="63" spans="2:7" hidden="1" x14ac:dyDescent="0.25">
      <c r="B63" s="27" t="s">
        <v>203</v>
      </c>
      <c r="C63" s="27" t="s">
        <v>233</v>
      </c>
      <c r="D63" s="27">
        <v>5313</v>
      </c>
      <c r="E63" s="27" t="s">
        <v>287</v>
      </c>
      <c r="F63" s="28">
        <v>0</v>
      </c>
      <c r="G63" s="29" t="s">
        <v>222</v>
      </c>
    </row>
    <row r="64" spans="2:7" hidden="1" x14ac:dyDescent="0.25">
      <c r="B64" s="27" t="s">
        <v>203</v>
      </c>
      <c r="C64" s="27" t="s">
        <v>233</v>
      </c>
      <c r="D64" s="27">
        <v>5315</v>
      </c>
      <c r="E64" s="27" t="s">
        <v>288</v>
      </c>
      <c r="F64" s="28">
        <v>0</v>
      </c>
      <c r="G64" s="29" t="s">
        <v>222</v>
      </c>
    </row>
    <row r="65" spans="2:7" hidden="1" x14ac:dyDescent="0.25">
      <c r="B65" s="27" t="s">
        <v>203</v>
      </c>
      <c r="C65" s="27" t="s">
        <v>233</v>
      </c>
      <c r="D65" s="27">
        <v>5318</v>
      </c>
      <c r="E65" s="27" t="s">
        <v>289</v>
      </c>
      <c r="F65" s="28" t="s">
        <v>237</v>
      </c>
      <c r="G65" s="29" t="s">
        <v>238</v>
      </c>
    </row>
    <row r="66" spans="2:7" hidden="1" x14ac:dyDescent="0.25">
      <c r="B66" s="27" t="s">
        <v>203</v>
      </c>
      <c r="C66" s="27" t="s">
        <v>233</v>
      </c>
      <c r="D66" s="27">
        <v>5321</v>
      </c>
      <c r="E66" s="27" t="s">
        <v>290</v>
      </c>
      <c r="F66" s="28" t="s">
        <v>237</v>
      </c>
      <c r="G66" s="29" t="s">
        <v>238</v>
      </c>
    </row>
    <row r="67" spans="2:7" hidden="1" x14ac:dyDescent="0.25">
      <c r="B67" s="27" t="s">
        <v>203</v>
      </c>
      <c r="C67" s="27" t="s">
        <v>233</v>
      </c>
      <c r="D67" s="27">
        <v>5310</v>
      </c>
      <c r="E67" s="27" t="s">
        <v>291</v>
      </c>
      <c r="F67" s="28">
        <v>0</v>
      </c>
      <c r="G67" s="29" t="s">
        <v>222</v>
      </c>
    </row>
    <row r="68" spans="2:7" hidden="1" x14ac:dyDescent="0.25">
      <c r="B68" s="27" t="s">
        <v>203</v>
      </c>
      <c r="C68" s="27" t="s">
        <v>233</v>
      </c>
      <c r="D68" s="27">
        <v>5347</v>
      </c>
      <c r="E68" s="27" t="s">
        <v>292</v>
      </c>
      <c r="F68" s="28">
        <v>0</v>
      </c>
      <c r="G68" s="29" t="s">
        <v>222</v>
      </c>
    </row>
    <row r="69" spans="2:7" hidden="1" x14ac:dyDescent="0.25">
      <c r="B69" s="27" t="s">
        <v>203</v>
      </c>
      <c r="C69" s="27" t="s">
        <v>233</v>
      </c>
      <c r="D69" s="27">
        <v>5353</v>
      </c>
      <c r="E69" s="27" t="s">
        <v>293</v>
      </c>
      <c r="F69" s="28">
        <v>0</v>
      </c>
      <c r="G69" s="29" t="s">
        <v>222</v>
      </c>
    </row>
    <row r="70" spans="2:7" hidden="1" x14ac:dyDescent="0.25">
      <c r="B70" s="27" t="s">
        <v>203</v>
      </c>
      <c r="C70" s="27" t="s">
        <v>233</v>
      </c>
      <c r="D70" s="27">
        <v>5360</v>
      </c>
      <c r="E70" s="27" t="s">
        <v>294</v>
      </c>
      <c r="F70" s="28" t="s">
        <v>252</v>
      </c>
      <c r="G70" s="29" t="s">
        <v>253</v>
      </c>
    </row>
    <row r="71" spans="2:7" hidden="1" x14ac:dyDescent="0.25">
      <c r="B71" s="27" t="s">
        <v>203</v>
      </c>
      <c r="C71" s="27" t="s">
        <v>233</v>
      </c>
      <c r="D71" s="27">
        <v>5364</v>
      </c>
      <c r="E71" s="27" t="s">
        <v>295</v>
      </c>
      <c r="F71" s="28">
        <v>0</v>
      </c>
      <c r="G71" s="29" t="s">
        <v>222</v>
      </c>
    </row>
    <row r="72" spans="2:7" hidden="1" x14ac:dyDescent="0.25">
      <c r="B72" s="27" t="s">
        <v>203</v>
      </c>
      <c r="C72" s="27" t="s">
        <v>233</v>
      </c>
      <c r="D72" s="27">
        <v>5368</v>
      </c>
      <c r="E72" s="27" t="s">
        <v>296</v>
      </c>
      <c r="F72" s="28">
        <v>0</v>
      </c>
      <c r="G72" s="29" t="s">
        <v>222</v>
      </c>
    </row>
    <row r="73" spans="2:7" hidden="1" x14ac:dyDescent="0.25">
      <c r="B73" s="27" t="s">
        <v>203</v>
      </c>
      <c r="C73" s="27" t="s">
        <v>233</v>
      </c>
      <c r="D73" s="27">
        <v>5376</v>
      </c>
      <c r="E73" s="27" t="s">
        <v>297</v>
      </c>
      <c r="F73" s="28" t="s">
        <v>237</v>
      </c>
      <c r="G73" s="29" t="s">
        <v>238</v>
      </c>
    </row>
    <row r="74" spans="2:7" hidden="1" x14ac:dyDescent="0.25">
      <c r="B74" s="27" t="s">
        <v>203</v>
      </c>
      <c r="C74" s="27" t="s">
        <v>233</v>
      </c>
      <c r="D74" s="27">
        <v>5380</v>
      </c>
      <c r="E74" s="27" t="s">
        <v>298</v>
      </c>
      <c r="F74" s="28" t="s">
        <v>252</v>
      </c>
      <c r="G74" s="29" t="s">
        <v>253</v>
      </c>
    </row>
    <row r="75" spans="2:7" hidden="1" x14ac:dyDescent="0.25">
      <c r="B75" s="27" t="s">
        <v>203</v>
      </c>
      <c r="C75" s="27" t="s">
        <v>233</v>
      </c>
      <c r="D75" s="27">
        <v>5390</v>
      </c>
      <c r="E75" s="27" t="s">
        <v>299</v>
      </c>
      <c r="F75" s="28">
        <v>0</v>
      </c>
      <c r="G75" s="29" t="s">
        <v>222</v>
      </c>
    </row>
    <row r="76" spans="2:7" hidden="1" x14ac:dyDescent="0.25">
      <c r="B76" s="27" t="s">
        <v>203</v>
      </c>
      <c r="C76" s="27" t="s">
        <v>233</v>
      </c>
      <c r="D76" s="27">
        <v>5400</v>
      </c>
      <c r="E76" s="27" t="s">
        <v>300</v>
      </c>
      <c r="F76" s="28">
        <v>0</v>
      </c>
      <c r="G76" s="29" t="s">
        <v>222</v>
      </c>
    </row>
    <row r="77" spans="2:7" hidden="1" x14ac:dyDescent="0.25">
      <c r="B77" s="27" t="s">
        <v>203</v>
      </c>
      <c r="C77" s="27" t="s">
        <v>233</v>
      </c>
      <c r="D77" s="27">
        <v>5411</v>
      </c>
      <c r="E77" s="27" t="s">
        <v>301</v>
      </c>
      <c r="F77" s="28">
        <v>0</v>
      </c>
      <c r="G77" s="29" t="s">
        <v>222</v>
      </c>
    </row>
    <row r="78" spans="2:7" hidden="1" x14ac:dyDescent="0.25">
      <c r="B78" s="27" t="s">
        <v>203</v>
      </c>
      <c r="C78" s="27" t="s">
        <v>233</v>
      </c>
      <c r="D78" s="27">
        <v>5425</v>
      </c>
      <c r="E78" s="27" t="s">
        <v>302</v>
      </c>
      <c r="F78" s="28">
        <v>0</v>
      </c>
      <c r="G78" s="29" t="s">
        <v>222</v>
      </c>
    </row>
    <row r="79" spans="2:7" hidden="1" x14ac:dyDescent="0.25">
      <c r="B79" s="27" t="s">
        <v>203</v>
      </c>
      <c r="C79" s="27" t="s">
        <v>233</v>
      </c>
      <c r="D79" s="27">
        <v>5440</v>
      </c>
      <c r="E79" s="27" t="s">
        <v>303</v>
      </c>
      <c r="F79" s="28" t="s">
        <v>237</v>
      </c>
      <c r="G79" s="29" t="s">
        <v>238</v>
      </c>
    </row>
    <row r="80" spans="2:7" hidden="1" x14ac:dyDescent="0.25">
      <c r="B80" s="27" t="s">
        <v>203</v>
      </c>
      <c r="C80" s="27" t="s">
        <v>233</v>
      </c>
      <c r="D80" s="27">
        <v>5001</v>
      </c>
      <c r="E80" s="27" t="s">
        <v>304</v>
      </c>
      <c r="F80" s="28" t="s">
        <v>252</v>
      </c>
      <c r="G80" s="29" t="s">
        <v>253</v>
      </c>
    </row>
    <row r="81" spans="2:7" hidden="1" x14ac:dyDescent="0.25">
      <c r="B81" s="27" t="s">
        <v>203</v>
      </c>
      <c r="C81" s="27" t="s">
        <v>233</v>
      </c>
      <c r="D81" s="27">
        <v>5467</v>
      </c>
      <c r="E81" s="27" t="s">
        <v>305</v>
      </c>
      <c r="F81" s="28">
        <v>0</v>
      </c>
      <c r="G81" s="29" t="s">
        <v>222</v>
      </c>
    </row>
    <row r="82" spans="2:7" hidden="1" x14ac:dyDescent="0.25">
      <c r="B82" s="27" t="s">
        <v>203</v>
      </c>
      <c r="C82" s="27" t="s">
        <v>233</v>
      </c>
      <c r="D82" s="27">
        <v>5475</v>
      </c>
      <c r="E82" s="27" t="s">
        <v>306</v>
      </c>
      <c r="F82" s="28">
        <v>0</v>
      </c>
      <c r="G82" s="29" t="s">
        <v>222</v>
      </c>
    </row>
    <row r="83" spans="2:7" hidden="1" x14ac:dyDescent="0.25">
      <c r="B83" s="27" t="s">
        <v>203</v>
      </c>
      <c r="C83" s="27" t="s">
        <v>233</v>
      </c>
      <c r="D83" s="27">
        <v>5480</v>
      </c>
      <c r="E83" s="27" t="s">
        <v>307</v>
      </c>
      <c r="F83" s="28">
        <v>0</v>
      </c>
      <c r="G83" s="29" t="s">
        <v>222</v>
      </c>
    </row>
    <row r="84" spans="2:7" hidden="1" x14ac:dyDescent="0.25">
      <c r="B84" s="27" t="s">
        <v>203</v>
      </c>
      <c r="C84" s="27" t="s">
        <v>233</v>
      </c>
      <c r="D84" s="27">
        <v>5495</v>
      </c>
      <c r="E84" s="27" t="s">
        <v>309</v>
      </c>
      <c r="F84" s="28">
        <v>0</v>
      </c>
      <c r="G84" s="29" t="s">
        <v>222</v>
      </c>
    </row>
    <row r="85" spans="2:7" hidden="1" x14ac:dyDescent="0.25">
      <c r="B85" s="27" t="s">
        <v>203</v>
      </c>
      <c r="C85" s="27" t="s">
        <v>233</v>
      </c>
      <c r="D85" s="27">
        <v>5490</v>
      </c>
      <c r="E85" s="27" t="s">
        <v>310</v>
      </c>
      <c r="F85" s="28">
        <v>0</v>
      </c>
      <c r="G85" s="29" t="s">
        <v>222</v>
      </c>
    </row>
    <row r="86" spans="2:7" hidden="1" x14ac:dyDescent="0.25">
      <c r="B86" s="27" t="s">
        <v>203</v>
      </c>
      <c r="C86" s="27" t="s">
        <v>233</v>
      </c>
      <c r="D86" s="27">
        <v>5501</v>
      </c>
      <c r="E86" s="27" t="s">
        <v>311</v>
      </c>
      <c r="F86" s="28">
        <v>0</v>
      </c>
      <c r="G86" s="29" t="s">
        <v>222</v>
      </c>
    </row>
    <row r="87" spans="2:7" hidden="1" x14ac:dyDescent="0.25">
      <c r="B87" s="27" t="s">
        <v>203</v>
      </c>
      <c r="C87" s="27" t="s">
        <v>233</v>
      </c>
      <c r="D87" s="27">
        <v>5543</v>
      </c>
      <c r="E87" s="27" t="s">
        <v>312</v>
      </c>
      <c r="F87" s="28">
        <v>0</v>
      </c>
      <c r="G87" s="29" t="s">
        <v>222</v>
      </c>
    </row>
    <row r="88" spans="2:7" hidden="1" x14ac:dyDescent="0.25">
      <c r="B88" s="27" t="s">
        <v>203</v>
      </c>
      <c r="C88" s="27" t="s">
        <v>233</v>
      </c>
      <c r="D88" s="27">
        <v>5541</v>
      </c>
      <c r="E88" s="27" t="s">
        <v>313</v>
      </c>
      <c r="F88" s="28">
        <v>0</v>
      </c>
      <c r="G88" s="29" t="s">
        <v>222</v>
      </c>
    </row>
    <row r="89" spans="2:7" hidden="1" x14ac:dyDescent="0.25">
      <c r="B89" s="27" t="s">
        <v>203</v>
      </c>
      <c r="C89" s="27" t="s">
        <v>233</v>
      </c>
      <c r="D89" s="27">
        <v>5576</v>
      </c>
      <c r="E89" s="27" t="s">
        <v>314</v>
      </c>
      <c r="F89" s="28">
        <v>0</v>
      </c>
      <c r="G89" s="29" t="s">
        <v>222</v>
      </c>
    </row>
    <row r="90" spans="2:7" hidden="1" x14ac:dyDescent="0.25">
      <c r="B90" s="27" t="s">
        <v>203</v>
      </c>
      <c r="C90" s="27" t="s">
        <v>233</v>
      </c>
      <c r="D90" s="27">
        <v>5585</v>
      </c>
      <c r="E90" s="27" t="s">
        <v>315</v>
      </c>
      <c r="F90" s="28">
        <v>0</v>
      </c>
      <c r="G90" s="29" t="s">
        <v>222</v>
      </c>
    </row>
    <row r="91" spans="2:7" hidden="1" x14ac:dyDescent="0.25">
      <c r="B91" s="27" t="s">
        <v>203</v>
      </c>
      <c r="C91" s="27" t="s">
        <v>233</v>
      </c>
      <c r="D91" s="27">
        <v>5591</v>
      </c>
      <c r="E91" s="27" t="s">
        <v>316</v>
      </c>
      <c r="F91" s="28">
        <v>0</v>
      </c>
      <c r="G91" s="29" t="s">
        <v>222</v>
      </c>
    </row>
    <row r="92" spans="2:7" hidden="1" x14ac:dyDescent="0.25">
      <c r="B92" s="27" t="s">
        <v>203</v>
      </c>
      <c r="C92" s="27" t="s">
        <v>233</v>
      </c>
      <c r="D92" s="27">
        <v>5604</v>
      </c>
      <c r="E92" s="27" t="s">
        <v>317</v>
      </c>
      <c r="F92" s="28">
        <v>0</v>
      </c>
      <c r="G92" s="29" t="s">
        <v>222</v>
      </c>
    </row>
    <row r="93" spans="2:7" hidden="1" x14ac:dyDescent="0.25">
      <c r="B93" s="27" t="s">
        <v>203</v>
      </c>
      <c r="C93" s="27" t="s">
        <v>233</v>
      </c>
      <c r="D93" s="27">
        <v>5607</v>
      </c>
      <c r="E93" s="27" t="s">
        <v>318</v>
      </c>
      <c r="F93" s="28" t="s">
        <v>252</v>
      </c>
      <c r="G93" s="29" t="s">
        <v>253</v>
      </c>
    </row>
    <row r="94" spans="2:7" hidden="1" x14ac:dyDescent="0.25">
      <c r="B94" s="27" t="s">
        <v>203</v>
      </c>
      <c r="C94" s="27" t="s">
        <v>233</v>
      </c>
      <c r="D94" s="27">
        <v>5615</v>
      </c>
      <c r="E94" s="27" t="s">
        <v>319</v>
      </c>
      <c r="F94" s="28" t="s">
        <v>252</v>
      </c>
      <c r="G94" s="29" t="s">
        <v>253</v>
      </c>
    </row>
    <row r="95" spans="2:7" hidden="1" x14ac:dyDescent="0.25">
      <c r="B95" s="27" t="s">
        <v>203</v>
      </c>
      <c r="C95" s="27" t="s">
        <v>233</v>
      </c>
      <c r="D95" s="27">
        <v>5659</v>
      </c>
      <c r="E95" s="27" t="s">
        <v>320</v>
      </c>
      <c r="F95" s="28">
        <v>0</v>
      </c>
      <c r="G95" s="29" t="s">
        <v>222</v>
      </c>
    </row>
    <row r="96" spans="2:7" hidden="1" x14ac:dyDescent="0.25">
      <c r="B96" s="27" t="s">
        <v>203</v>
      </c>
      <c r="C96" s="27" t="s">
        <v>233</v>
      </c>
      <c r="D96" s="27">
        <v>5631</v>
      </c>
      <c r="E96" s="27" t="s">
        <v>322</v>
      </c>
      <c r="F96" s="28" t="s">
        <v>252</v>
      </c>
      <c r="G96" s="29" t="s">
        <v>253</v>
      </c>
    </row>
    <row r="97" spans="2:7" hidden="1" x14ac:dyDescent="0.25">
      <c r="B97" s="27" t="s">
        <v>203</v>
      </c>
      <c r="C97" s="27" t="s">
        <v>233</v>
      </c>
      <c r="D97" s="27">
        <v>5642</v>
      </c>
      <c r="E97" s="27" t="s">
        <v>323</v>
      </c>
      <c r="F97" s="28">
        <v>0</v>
      </c>
      <c r="G97" s="29" t="s">
        <v>222</v>
      </c>
    </row>
    <row r="98" spans="2:7" hidden="1" x14ac:dyDescent="0.25">
      <c r="B98" s="27" t="s">
        <v>203</v>
      </c>
      <c r="C98" s="27" t="s">
        <v>233</v>
      </c>
      <c r="D98" s="27">
        <v>5647</v>
      </c>
      <c r="E98" s="27" t="s">
        <v>324</v>
      </c>
      <c r="F98" s="28">
        <v>0</v>
      </c>
      <c r="G98" s="29" t="s">
        <v>222</v>
      </c>
    </row>
    <row r="99" spans="2:7" hidden="1" x14ac:dyDescent="0.25">
      <c r="B99" s="27" t="s">
        <v>203</v>
      </c>
      <c r="C99" s="27" t="s">
        <v>233</v>
      </c>
      <c r="D99" s="27">
        <v>5649</v>
      </c>
      <c r="E99" s="27" t="s">
        <v>325</v>
      </c>
      <c r="F99" s="28">
        <v>0</v>
      </c>
      <c r="G99" s="29" t="s">
        <v>222</v>
      </c>
    </row>
    <row r="100" spans="2:7" hidden="1" x14ac:dyDescent="0.25">
      <c r="B100" s="27" t="s">
        <v>203</v>
      </c>
      <c r="C100" s="27" t="s">
        <v>233</v>
      </c>
      <c r="D100" s="27">
        <v>5652</v>
      </c>
      <c r="E100" s="27" t="s">
        <v>326</v>
      </c>
      <c r="F100" s="28">
        <v>0</v>
      </c>
      <c r="G100" s="29" t="s">
        <v>222</v>
      </c>
    </row>
    <row r="101" spans="2:7" hidden="1" x14ac:dyDescent="0.25">
      <c r="B101" s="27" t="s">
        <v>203</v>
      </c>
      <c r="C101" s="27" t="s">
        <v>233</v>
      </c>
      <c r="D101" s="27">
        <v>5656</v>
      </c>
      <c r="E101" s="27" t="s">
        <v>327</v>
      </c>
      <c r="F101" s="28">
        <v>0</v>
      </c>
      <c r="G101" s="29" t="s">
        <v>222</v>
      </c>
    </row>
    <row r="102" spans="2:7" hidden="1" x14ac:dyDescent="0.25">
      <c r="B102" s="27" t="s">
        <v>203</v>
      </c>
      <c r="C102" s="27" t="s">
        <v>233</v>
      </c>
      <c r="D102" s="27">
        <v>5658</v>
      </c>
      <c r="E102" s="27" t="s">
        <v>328</v>
      </c>
      <c r="F102" s="28">
        <v>0</v>
      </c>
      <c r="G102" s="29" t="s">
        <v>222</v>
      </c>
    </row>
    <row r="103" spans="2:7" hidden="1" x14ac:dyDescent="0.25">
      <c r="B103" s="27" t="s">
        <v>203</v>
      </c>
      <c r="C103" s="27" t="s">
        <v>233</v>
      </c>
      <c r="D103" s="27">
        <v>5660</v>
      </c>
      <c r="E103" s="27" t="s">
        <v>329</v>
      </c>
      <c r="F103" s="28">
        <v>0</v>
      </c>
      <c r="G103" s="29" t="s">
        <v>222</v>
      </c>
    </row>
    <row r="104" spans="2:7" hidden="1" x14ac:dyDescent="0.25">
      <c r="B104" s="27" t="s">
        <v>203</v>
      </c>
      <c r="C104" s="27" t="s">
        <v>233</v>
      </c>
      <c r="D104" s="27">
        <v>5665</v>
      </c>
      <c r="E104" s="27" t="s">
        <v>330</v>
      </c>
      <c r="F104" s="28">
        <v>0</v>
      </c>
      <c r="G104" s="29" t="s">
        <v>222</v>
      </c>
    </row>
    <row r="105" spans="2:7" hidden="1" x14ac:dyDescent="0.25">
      <c r="B105" s="27" t="s">
        <v>203</v>
      </c>
      <c r="C105" s="27" t="s">
        <v>233</v>
      </c>
      <c r="D105" s="27">
        <v>5667</v>
      </c>
      <c r="E105" s="27" t="s">
        <v>331</v>
      </c>
      <c r="F105" s="28">
        <v>0</v>
      </c>
      <c r="G105" s="29" t="s">
        <v>222</v>
      </c>
    </row>
    <row r="106" spans="2:7" hidden="1" x14ac:dyDescent="0.25">
      <c r="B106" s="27" t="s">
        <v>203</v>
      </c>
      <c r="C106" s="27" t="s">
        <v>233</v>
      </c>
      <c r="D106" s="27">
        <v>5674</v>
      </c>
      <c r="E106" s="27" t="s">
        <v>332</v>
      </c>
      <c r="F106" s="28">
        <v>0</v>
      </c>
      <c r="G106" s="29" t="s">
        <v>222</v>
      </c>
    </row>
    <row r="107" spans="2:7" hidden="1" x14ac:dyDescent="0.25">
      <c r="B107" s="27" t="s">
        <v>203</v>
      </c>
      <c r="C107" s="27" t="s">
        <v>233</v>
      </c>
      <c r="D107" s="27">
        <v>5686</v>
      </c>
      <c r="E107" s="27" t="s">
        <v>334</v>
      </c>
      <c r="F107" s="28" t="s">
        <v>237</v>
      </c>
      <c r="G107" s="29" t="s">
        <v>238</v>
      </c>
    </row>
    <row r="108" spans="2:7" hidden="1" x14ac:dyDescent="0.25">
      <c r="B108" s="27" t="s">
        <v>203</v>
      </c>
      <c r="C108" s="27" t="s">
        <v>233</v>
      </c>
      <c r="D108" s="27">
        <v>5690</v>
      </c>
      <c r="E108" s="27" t="s">
        <v>335</v>
      </c>
      <c r="F108" s="28">
        <v>0</v>
      </c>
      <c r="G108" s="29" t="s">
        <v>222</v>
      </c>
    </row>
    <row r="109" spans="2:7" hidden="1" x14ac:dyDescent="0.25">
      <c r="B109" s="27" t="s">
        <v>203</v>
      </c>
      <c r="C109" s="27" t="s">
        <v>233</v>
      </c>
      <c r="D109" s="27">
        <v>5736</v>
      </c>
      <c r="E109" s="27" t="s">
        <v>336</v>
      </c>
      <c r="F109" s="28">
        <v>0</v>
      </c>
      <c r="G109" s="29" t="s">
        <v>222</v>
      </c>
    </row>
    <row r="110" spans="2:7" hidden="1" x14ac:dyDescent="0.25">
      <c r="B110" s="27" t="s">
        <v>203</v>
      </c>
      <c r="C110" s="27" t="s">
        <v>233</v>
      </c>
      <c r="D110" s="27">
        <v>5756</v>
      </c>
      <c r="E110" s="27" t="s">
        <v>337</v>
      </c>
      <c r="F110" s="28">
        <v>0</v>
      </c>
      <c r="G110" s="29" t="s">
        <v>222</v>
      </c>
    </row>
    <row r="111" spans="2:7" hidden="1" x14ac:dyDescent="0.25">
      <c r="B111" s="27" t="s">
        <v>203</v>
      </c>
      <c r="C111" s="27" t="s">
        <v>233</v>
      </c>
      <c r="D111" s="27">
        <v>5761</v>
      </c>
      <c r="E111" s="27" t="s">
        <v>338</v>
      </c>
      <c r="F111" s="28">
        <v>0</v>
      </c>
      <c r="G111" s="29" t="s">
        <v>222</v>
      </c>
    </row>
    <row r="112" spans="2:7" hidden="1" x14ac:dyDescent="0.25">
      <c r="B112" s="27" t="s">
        <v>203</v>
      </c>
      <c r="C112" s="27" t="s">
        <v>233</v>
      </c>
      <c r="D112" s="27">
        <v>5790</v>
      </c>
      <c r="E112" s="27" t="s">
        <v>339</v>
      </c>
      <c r="F112" s="28">
        <v>0</v>
      </c>
      <c r="G112" s="29" t="s">
        <v>222</v>
      </c>
    </row>
    <row r="113" spans="2:7" hidden="1" x14ac:dyDescent="0.25">
      <c r="B113" s="27" t="s">
        <v>203</v>
      </c>
      <c r="C113" s="27" t="s">
        <v>233</v>
      </c>
      <c r="D113" s="27">
        <v>5792</v>
      </c>
      <c r="E113" s="27" t="s">
        <v>340</v>
      </c>
      <c r="F113" s="28">
        <v>0</v>
      </c>
      <c r="G113" s="29" t="s">
        <v>222</v>
      </c>
    </row>
    <row r="114" spans="2:7" hidden="1" x14ac:dyDescent="0.25">
      <c r="B114" s="27" t="s">
        <v>203</v>
      </c>
      <c r="C114" s="27" t="s">
        <v>233</v>
      </c>
      <c r="D114" s="27">
        <v>5809</v>
      </c>
      <c r="E114" s="27" t="s">
        <v>341</v>
      </c>
      <c r="F114" s="28">
        <v>0</v>
      </c>
      <c r="G114" s="29" t="s">
        <v>222</v>
      </c>
    </row>
    <row r="115" spans="2:7" hidden="1" x14ac:dyDescent="0.25">
      <c r="B115" s="27" t="s">
        <v>203</v>
      </c>
      <c r="C115" s="27" t="s">
        <v>233</v>
      </c>
      <c r="D115" s="27">
        <v>5819</v>
      </c>
      <c r="E115" s="27" t="s">
        <v>342</v>
      </c>
      <c r="F115" s="28">
        <v>0</v>
      </c>
      <c r="G115" s="29" t="s">
        <v>222</v>
      </c>
    </row>
    <row r="116" spans="2:7" hidden="1" x14ac:dyDescent="0.25">
      <c r="B116" s="27" t="s">
        <v>203</v>
      </c>
      <c r="C116" s="27" t="s">
        <v>233</v>
      </c>
      <c r="D116" s="27">
        <v>5837</v>
      </c>
      <c r="E116" s="27" t="s">
        <v>343</v>
      </c>
      <c r="F116" s="28">
        <v>0</v>
      </c>
      <c r="G116" s="29" t="s">
        <v>222</v>
      </c>
    </row>
    <row r="117" spans="2:7" hidden="1" x14ac:dyDescent="0.25">
      <c r="B117" s="27" t="s">
        <v>203</v>
      </c>
      <c r="C117" s="27" t="s">
        <v>233</v>
      </c>
      <c r="D117" s="27">
        <v>5789</v>
      </c>
      <c r="E117" s="27" t="s">
        <v>344</v>
      </c>
      <c r="F117" s="28">
        <v>0</v>
      </c>
      <c r="G117" s="29" t="s">
        <v>222</v>
      </c>
    </row>
    <row r="118" spans="2:7" hidden="1" x14ac:dyDescent="0.25">
      <c r="B118" s="27" t="s">
        <v>203</v>
      </c>
      <c r="C118" s="27" t="s">
        <v>233</v>
      </c>
      <c r="D118" s="27">
        <v>5842</v>
      </c>
      <c r="E118" s="27" t="s">
        <v>345</v>
      </c>
      <c r="F118" s="28">
        <v>0</v>
      </c>
      <c r="G118" s="29" t="s">
        <v>222</v>
      </c>
    </row>
    <row r="119" spans="2:7" hidden="1" x14ac:dyDescent="0.25">
      <c r="B119" s="27" t="s">
        <v>203</v>
      </c>
      <c r="C119" s="27" t="s">
        <v>233</v>
      </c>
      <c r="D119" s="27">
        <v>5847</v>
      </c>
      <c r="E119" s="27" t="s">
        <v>346</v>
      </c>
      <c r="F119" s="28">
        <v>0</v>
      </c>
      <c r="G119" s="29" t="s">
        <v>222</v>
      </c>
    </row>
    <row r="120" spans="2:7" hidden="1" x14ac:dyDescent="0.25">
      <c r="B120" s="27" t="s">
        <v>203</v>
      </c>
      <c r="C120" s="27" t="s">
        <v>233</v>
      </c>
      <c r="D120" s="27">
        <v>5854</v>
      </c>
      <c r="E120" s="27" t="s">
        <v>347</v>
      </c>
      <c r="F120" s="28">
        <v>0</v>
      </c>
      <c r="G120" s="29" t="s">
        <v>222</v>
      </c>
    </row>
    <row r="121" spans="2:7" hidden="1" x14ac:dyDescent="0.25">
      <c r="B121" s="27" t="s">
        <v>203</v>
      </c>
      <c r="C121" s="27" t="s">
        <v>233</v>
      </c>
      <c r="D121" s="27">
        <v>5856</v>
      </c>
      <c r="E121" s="27" t="s">
        <v>348</v>
      </c>
      <c r="F121" s="28">
        <v>0</v>
      </c>
      <c r="G121" s="29" t="s">
        <v>222</v>
      </c>
    </row>
    <row r="122" spans="2:7" hidden="1" x14ac:dyDescent="0.25">
      <c r="B122" s="27" t="s">
        <v>203</v>
      </c>
      <c r="C122" s="27" t="s">
        <v>233</v>
      </c>
      <c r="D122" s="27">
        <v>5858</v>
      </c>
      <c r="E122" s="27" t="s">
        <v>349</v>
      </c>
      <c r="F122" s="28">
        <v>0</v>
      </c>
      <c r="G122" s="29" t="s">
        <v>222</v>
      </c>
    </row>
    <row r="123" spans="2:7" hidden="1" x14ac:dyDescent="0.25">
      <c r="B123" s="27" t="s">
        <v>203</v>
      </c>
      <c r="C123" s="27" t="s">
        <v>233</v>
      </c>
      <c r="D123" s="27">
        <v>5861</v>
      </c>
      <c r="E123" s="27" t="s">
        <v>350</v>
      </c>
      <c r="F123" s="28">
        <v>0</v>
      </c>
      <c r="G123" s="29" t="s">
        <v>222</v>
      </c>
    </row>
    <row r="124" spans="2:7" hidden="1" x14ac:dyDescent="0.25">
      <c r="B124" s="27" t="s">
        <v>203</v>
      </c>
      <c r="C124" s="27" t="s">
        <v>233</v>
      </c>
      <c r="D124" s="27">
        <v>5873</v>
      </c>
      <c r="E124" s="27" t="s">
        <v>351</v>
      </c>
      <c r="F124" s="28">
        <v>0</v>
      </c>
      <c r="G124" s="29" t="s">
        <v>222</v>
      </c>
    </row>
    <row r="125" spans="2:7" hidden="1" x14ac:dyDescent="0.25">
      <c r="B125" s="27" t="s">
        <v>203</v>
      </c>
      <c r="C125" s="27" t="s">
        <v>233</v>
      </c>
      <c r="D125" s="27">
        <v>5885</v>
      </c>
      <c r="E125" s="27" t="s">
        <v>352</v>
      </c>
      <c r="F125" s="28">
        <v>0</v>
      </c>
      <c r="G125" s="29" t="s">
        <v>222</v>
      </c>
    </row>
    <row r="126" spans="2:7" hidden="1" x14ac:dyDescent="0.25">
      <c r="B126" s="27" t="s">
        <v>203</v>
      </c>
      <c r="C126" s="27" t="s">
        <v>233</v>
      </c>
      <c r="D126" s="27">
        <v>5887</v>
      </c>
      <c r="E126" s="27" t="s">
        <v>353</v>
      </c>
      <c r="F126" s="28" t="s">
        <v>237</v>
      </c>
      <c r="G126" s="29" t="s">
        <v>238</v>
      </c>
    </row>
    <row r="127" spans="2:7" hidden="1" x14ac:dyDescent="0.25">
      <c r="B127" s="27" t="s">
        <v>203</v>
      </c>
      <c r="C127" s="27" t="s">
        <v>233</v>
      </c>
      <c r="D127" s="27">
        <v>5890</v>
      </c>
      <c r="E127" s="27" t="s">
        <v>354</v>
      </c>
      <c r="F127" s="28">
        <v>0</v>
      </c>
      <c r="G127" s="29" t="s">
        <v>222</v>
      </c>
    </row>
    <row r="128" spans="2:7" hidden="1" x14ac:dyDescent="0.25">
      <c r="B128" s="27" t="s">
        <v>203</v>
      </c>
      <c r="C128" s="27" t="s">
        <v>233</v>
      </c>
      <c r="D128" s="27">
        <v>5893</v>
      </c>
      <c r="E128" s="27" t="s">
        <v>355</v>
      </c>
      <c r="F128" s="28">
        <v>0</v>
      </c>
      <c r="G128" s="29" t="s">
        <v>222</v>
      </c>
    </row>
    <row r="129" spans="2:7" hidden="1" x14ac:dyDescent="0.25">
      <c r="B129" s="27" t="s">
        <v>203</v>
      </c>
      <c r="C129" s="27" t="s">
        <v>233</v>
      </c>
      <c r="D129" s="27">
        <v>5895</v>
      </c>
      <c r="E129" s="27" t="s">
        <v>356</v>
      </c>
      <c r="F129" s="28">
        <v>0</v>
      </c>
      <c r="G129" s="29" t="s">
        <v>222</v>
      </c>
    </row>
    <row r="130" spans="2:7" hidden="1" x14ac:dyDescent="0.25">
      <c r="B130" s="27" t="s">
        <v>357</v>
      </c>
      <c r="C130" s="27" t="s">
        <v>358</v>
      </c>
      <c r="D130" s="27">
        <v>81001</v>
      </c>
      <c r="E130" s="27" t="s">
        <v>358</v>
      </c>
      <c r="F130" s="28">
        <v>0</v>
      </c>
      <c r="G130" s="29" t="s">
        <v>222</v>
      </c>
    </row>
    <row r="131" spans="2:7" hidden="1" x14ac:dyDescent="0.25">
      <c r="B131" s="27" t="s">
        <v>357</v>
      </c>
      <c r="C131" s="27" t="s">
        <v>358</v>
      </c>
      <c r="D131" s="27">
        <v>81065</v>
      </c>
      <c r="E131" s="27" t="s">
        <v>359</v>
      </c>
      <c r="F131" s="28">
        <v>0</v>
      </c>
      <c r="G131" s="29" t="s">
        <v>222</v>
      </c>
    </row>
    <row r="132" spans="2:7" hidden="1" x14ac:dyDescent="0.25">
      <c r="B132" s="27" t="s">
        <v>357</v>
      </c>
      <c r="C132" s="27" t="s">
        <v>358</v>
      </c>
      <c r="D132" s="27">
        <v>81220</v>
      </c>
      <c r="E132" s="27" t="s">
        <v>360</v>
      </c>
      <c r="F132" s="28">
        <v>0</v>
      </c>
      <c r="G132" s="29" t="s">
        <v>222</v>
      </c>
    </row>
    <row r="133" spans="2:7" hidden="1" x14ac:dyDescent="0.25">
      <c r="B133" s="27" t="s">
        <v>357</v>
      </c>
      <c r="C133" s="27" t="s">
        <v>358</v>
      </c>
      <c r="D133" s="27">
        <v>81300</v>
      </c>
      <c r="E133" s="27" t="s">
        <v>361</v>
      </c>
      <c r="F133" s="28">
        <v>0</v>
      </c>
      <c r="G133" s="29" t="s">
        <v>222</v>
      </c>
    </row>
    <row r="134" spans="2:7" hidden="1" x14ac:dyDescent="0.25">
      <c r="B134" s="27" t="s">
        <v>357</v>
      </c>
      <c r="C134" s="27" t="s">
        <v>358</v>
      </c>
      <c r="D134" s="27">
        <v>81591</v>
      </c>
      <c r="E134" s="27" t="s">
        <v>362</v>
      </c>
      <c r="F134" s="28">
        <v>0</v>
      </c>
      <c r="G134" s="29" t="s">
        <v>222</v>
      </c>
    </row>
    <row r="135" spans="2:7" hidden="1" x14ac:dyDescent="0.25">
      <c r="B135" s="27" t="s">
        <v>357</v>
      </c>
      <c r="C135" s="27" t="s">
        <v>358</v>
      </c>
      <c r="D135" s="27">
        <v>81736</v>
      </c>
      <c r="E135" s="27" t="s">
        <v>363</v>
      </c>
      <c r="F135" s="28">
        <v>0</v>
      </c>
      <c r="G135" s="29" t="s">
        <v>222</v>
      </c>
    </row>
    <row r="136" spans="2:7" hidden="1" x14ac:dyDescent="0.25">
      <c r="B136" s="27" t="s">
        <v>357</v>
      </c>
      <c r="C136" s="27" t="s">
        <v>358</v>
      </c>
      <c r="D136" s="27">
        <v>81794</v>
      </c>
      <c r="E136" s="27" t="s">
        <v>364</v>
      </c>
      <c r="F136" s="28">
        <v>0</v>
      </c>
      <c r="G136" s="29" t="s">
        <v>222</v>
      </c>
    </row>
    <row r="137" spans="2:7" hidden="1" x14ac:dyDescent="0.25">
      <c r="B137" s="27" t="s">
        <v>199</v>
      </c>
      <c r="C137" s="27" t="s">
        <v>365</v>
      </c>
      <c r="D137" s="27">
        <v>8078</v>
      </c>
      <c r="E137" s="27" t="s">
        <v>366</v>
      </c>
      <c r="F137" s="28" t="s">
        <v>237</v>
      </c>
      <c r="G137" s="29" t="s">
        <v>238</v>
      </c>
    </row>
    <row r="138" spans="2:7" hidden="1" x14ac:dyDescent="0.25">
      <c r="B138" s="27" t="s">
        <v>199</v>
      </c>
      <c r="C138" s="27" t="s">
        <v>365</v>
      </c>
      <c r="D138" s="27">
        <v>8001</v>
      </c>
      <c r="E138" s="27" t="s">
        <v>367</v>
      </c>
      <c r="F138" s="28" t="s">
        <v>252</v>
      </c>
      <c r="G138" s="29" t="s">
        <v>253</v>
      </c>
    </row>
    <row r="139" spans="2:7" hidden="1" x14ac:dyDescent="0.25">
      <c r="B139" s="27" t="s">
        <v>199</v>
      </c>
      <c r="C139" s="27" t="s">
        <v>365</v>
      </c>
      <c r="D139" s="27">
        <v>8137</v>
      </c>
      <c r="E139" s="27" t="s">
        <v>368</v>
      </c>
      <c r="F139" s="28">
        <v>0</v>
      </c>
      <c r="G139" s="29" t="s">
        <v>222</v>
      </c>
    </row>
    <row r="140" spans="2:7" hidden="1" x14ac:dyDescent="0.25">
      <c r="B140" s="27" t="s">
        <v>199</v>
      </c>
      <c r="C140" s="27" t="s">
        <v>365</v>
      </c>
      <c r="D140" s="27">
        <v>8141</v>
      </c>
      <c r="E140" s="27" t="s">
        <v>369</v>
      </c>
      <c r="F140" s="28">
        <v>0</v>
      </c>
      <c r="G140" s="29" t="s">
        <v>222</v>
      </c>
    </row>
    <row r="141" spans="2:7" hidden="1" x14ac:dyDescent="0.25">
      <c r="B141" s="27" t="s">
        <v>199</v>
      </c>
      <c r="C141" s="27" t="s">
        <v>365</v>
      </c>
      <c r="D141" s="27">
        <v>8296</v>
      </c>
      <c r="E141" s="27" t="s">
        <v>370</v>
      </c>
      <c r="F141" s="28" t="s">
        <v>245</v>
      </c>
      <c r="G141" s="29" t="s">
        <v>246</v>
      </c>
    </row>
    <row r="142" spans="2:7" hidden="1" x14ac:dyDescent="0.25">
      <c r="B142" s="27" t="s">
        <v>199</v>
      </c>
      <c r="C142" s="27" t="s">
        <v>365</v>
      </c>
      <c r="D142" s="27">
        <v>8372</v>
      </c>
      <c r="E142" s="27" t="s">
        <v>371</v>
      </c>
      <c r="F142" s="28">
        <v>0</v>
      </c>
      <c r="G142" s="29" t="s">
        <v>222</v>
      </c>
    </row>
    <row r="143" spans="2:7" hidden="1" x14ac:dyDescent="0.25">
      <c r="B143" s="27" t="s">
        <v>199</v>
      </c>
      <c r="C143" s="27" t="s">
        <v>365</v>
      </c>
      <c r="D143" s="27">
        <v>8421</v>
      </c>
      <c r="E143" s="27" t="s">
        <v>372</v>
      </c>
      <c r="F143" s="28">
        <v>0</v>
      </c>
      <c r="G143" s="29" t="s">
        <v>222</v>
      </c>
    </row>
    <row r="144" spans="2:7" hidden="1" x14ac:dyDescent="0.25">
      <c r="B144" s="27" t="s">
        <v>199</v>
      </c>
      <c r="C144" s="27" t="s">
        <v>365</v>
      </c>
      <c r="D144" s="27">
        <v>8436</v>
      </c>
      <c r="E144" s="27" t="s">
        <v>373</v>
      </c>
      <c r="F144" s="28">
        <v>0</v>
      </c>
      <c r="G144" s="29" t="s">
        <v>222</v>
      </c>
    </row>
    <row r="145" spans="2:7" hidden="1" x14ac:dyDescent="0.25">
      <c r="B145" s="27" t="s">
        <v>199</v>
      </c>
      <c r="C145" s="27" t="s">
        <v>365</v>
      </c>
      <c r="D145" s="27">
        <v>8520</v>
      </c>
      <c r="E145" s="27" t="s">
        <v>374</v>
      </c>
      <c r="F145" s="28">
        <v>0</v>
      </c>
      <c r="G145" s="29" t="s">
        <v>222</v>
      </c>
    </row>
    <row r="146" spans="2:7" hidden="1" x14ac:dyDescent="0.25">
      <c r="B146" s="27" t="s">
        <v>199</v>
      </c>
      <c r="C146" s="27" t="s">
        <v>365</v>
      </c>
      <c r="D146" s="27">
        <v>8549</v>
      </c>
      <c r="E146" s="27" t="s">
        <v>375</v>
      </c>
      <c r="F146" s="28">
        <v>0</v>
      </c>
      <c r="G146" s="29" t="s">
        <v>222</v>
      </c>
    </row>
    <row r="147" spans="2:7" hidden="1" x14ac:dyDescent="0.25">
      <c r="B147" s="27" t="s">
        <v>199</v>
      </c>
      <c r="C147" s="27" t="s">
        <v>365</v>
      </c>
      <c r="D147" s="27">
        <v>8558</v>
      </c>
      <c r="E147" s="27" t="s">
        <v>376</v>
      </c>
      <c r="F147" s="28">
        <v>0</v>
      </c>
      <c r="G147" s="29" t="s">
        <v>222</v>
      </c>
    </row>
    <row r="148" spans="2:7" hidden="1" x14ac:dyDescent="0.25">
      <c r="B148" s="27" t="s">
        <v>199</v>
      </c>
      <c r="C148" s="27" t="s">
        <v>365</v>
      </c>
      <c r="D148" s="27">
        <v>8560</v>
      </c>
      <c r="E148" s="27" t="s">
        <v>377</v>
      </c>
      <c r="F148" s="28">
        <v>0</v>
      </c>
      <c r="G148" s="29" t="s">
        <v>222</v>
      </c>
    </row>
    <row r="149" spans="2:7" hidden="1" x14ac:dyDescent="0.25">
      <c r="B149" s="27" t="s">
        <v>199</v>
      </c>
      <c r="C149" s="27" t="s">
        <v>365</v>
      </c>
      <c r="D149" s="27">
        <v>8573</v>
      </c>
      <c r="E149" s="27" t="s">
        <v>378</v>
      </c>
      <c r="F149" s="28" t="s">
        <v>252</v>
      </c>
      <c r="G149" s="29" t="s">
        <v>253</v>
      </c>
    </row>
    <row r="150" spans="2:7" hidden="1" x14ac:dyDescent="0.25">
      <c r="B150" s="27" t="s">
        <v>199</v>
      </c>
      <c r="C150" s="27" t="s">
        <v>365</v>
      </c>
      <c r="D150" s="27">
        <v>8606</v>
      </c>
      <c r="E150" s="27" t="s">
        <v>379</v>
      </c>
      <c r="F150" s="28">
        <v>0</v>
      </c>
      <c r="G150" s="29" t="s">
        <v>222</v>
      </c>
    </row>
    <row r="151" spans="2:7" hidden="1" x14ac:dyDescent="0.25">
      <c r="B151" s="27" t="s">
        <v>199</v>
      </c>
      <c r="C151" s="27" t="s">
        <v>365</v>
      </c>
      <c r="D151" s="27">
        <v>8638</v>
      </c>
      <c r="E151" s="27" t="s">
        <v>321</v>
      </c>
      <c r="F151" s="28" t="s">
        <v>252</v>
      </c>
      <c r="G151" s="29" t="s">
        <v>253</v>
      </c>
    </row>
    <row r="152" spans="2:7" hidden="1" x14ac:dyDescent="0.25">
      <c r="B152" s="27" t="s">
        <v>199</v>
      </c>
      <c r="C152" s="27" t="s">
        <v>365</v>
      </c>
      <c r="D152" s="27">
        <v>8675</v>
      </c>
      <c r="E152" s="27" t="s">
        <v>380</v>
      </c>
      <c r="F152" s="28">
        <v>0</v>
      </c>
      <c r="G152" s="29" t="s">
        <v>222</v>
      </c>
    </row>
    <row r="153" spans="2:7" hidden="1" x14ac:dyDescent="0.25">
      <c r="B153" s="27" t="s">
        <v>199</v>
      </c>
      <c r="C153" s="27" t="s">
        <v>365</v>
      </c>
      <c r="D153" s="27">
        <v>8685</v>
      </c>
      <c r="E153" s="27" t="s">
        <v>381</v>
      </c>
      <c r="F153" s="28">
        <v>0</v>
      </c>
      <c r="G153" s="29" t="s">
        <v>222</v>
      </c>
    </row>
    <row r="154" spans="2:7" hidden="1" x14ac:dyDescent="0.25">
      <c r="B154" s="27" t="s">
        <v>199</v>
      </c>
      <c r="C154" s="27" t="s">
        <v>365</v>
      </c>
      <c r="D154" s="27">
        <v>8758</v>
      </c>
      <c r="E154" s="27" t="s">
        <v>382</v>
      </c>
      <c r="F154" s="28" t="s">
        <v>252</v>
      </c>
      <c r="G154" s="29" t="s">
        <v>253</v>
      </c>
    </row>
    <row r="155" spans="2:7" hidden="1" x14ac:dyDescent="0.25">
      <c r="B155" s="27" t="s">
        <v>199</v>
      </c>
      <c r="C155" s="27" t="s">
        <v>365</v>
      </c>
      <c r="D155" s="27">
        <v>8770</v>
      </c>
      <c r="E155" s="27" t="s">
        <v>383</v>
      </c>
      <c r="F155" s="28">
        <v>0</v>
      </c>
      <c r="G155" s="29" t="s">
        <v>222</v>
      </c>
    </row>
    <row r="156" spans="2:7" hidden="1" x14ac:dyDescent="0.25">
      <c r="B156" s="27" t="s">
        <v>199</v>
      </c>
      <c r="C156" s="27" t="s">
        <v>365</v>
      </c>
      <c r="D156" s="27">
        <v>8832</v>
      </c>
      <c r="E156" s="27" t="s">
        <v>384</v>
      </c>
      <c r="F156" s="28">
        <v>0</v>
      </c>
      <c r="G156" s="29" t="s">
        <v>222</v>
      </c>
    </row>
    <row r="157" spans="2:7" hidden="1" x14ac:dyDescent="0.25">
      <c r="B157" s="27" t="s">
        <v>199</v>
      </c>
      <c r="C157" s="27" t="s">
        <v>365</v>
      </c>
      <c r="D157" s="27">
        <v>8849</v>
      </c>
      <c r="E157" s="27" t="s">
        <v>385</v>
      </c>
      <c r="F157" s="28">
        <v>0</v>
      </c>
      <c r="G157" s="29" t="s">
        <v>222</v>
      </c>
    </row>
    <row r="158" spans="2:7" hidden="1" x14ac:dyDescent="0.25">
      <c r="B158" s="27" t="s">
        <v>191</v>
      </c>
      <c r="C158" s="27" t="s">
        <v>386</v>
      </c>
      <c r="D158" s="27">
        <v>13006</v>
      </c>
      <c r="E158" s="27" t="s">
        <v>387</v>
      </c>
      <c r="F158" s="28">
        <v>0</v>
      </c>
      <c r="G158" s="29" t="s">
        <v>222</v>
      </c>
    </row>
    <row r="159" spans="2:7" hidden="1" x14ac:dyDescent="0.25">
      <c r="B159" s="27" t="s">
        <v>191</v>
      </c>
      <c r="C159" s="27" t="s">
        <v>386</v>
      </c>
      <c r="D159" s="27">
        <v>13030</v>
      </c>
      <c r="E159" s="27" t="s">
        <v>388</v>
      </c>
      <c r="F159" s="28">
        <v>0</v>
      </c>
      <c r="G159" s="29" t="s">
        <v>222</v>
      </c>
    </row>
    <row r="160" spans="2:7" hidden="1" x14ac:dyDescent="0.25">
      <c r="B160" s="27" t="s">
        <v>191</v>
      </c>
      <c r="C160" s="27" t="s">
        <v>386</v>
      </c>
      <c r="D160" s="27">
        <v>13042</v>
      </c>
      <c r="E160" s="27" t="s">
        <v>389</v>
      </c>
      <c r="F160" s="28">
        <v>0</v>
      </c>
      <c r="G160" s="29" t="s">
        <v>222</v>
      </c>
    </row>
    <row r="161" spans="2:7" hidden="1" x14ac:dyDescent="0.25">
      <c r="B161" s="27" t="s">
        <v>191</v>
      </c>
      <c r="C161" s="27" t="s">
        <v>386</v>
      </c>
      <c r="D161" s="27">
        <v>13052</v>
      </c>
      <c r="E161" s="27" t="s">
        <v>390</v>
      </c>
      <c r="F161" s="28">
        <v>0</v>
      </c>
      <c r="G161" s="29" t="s">
        <v>222</v>
      </c>
    </row>
    <row r="162" spans="2:7" hidden="1" x14ac:dyDescent="0.25">
      <c r="B162" s="27" t="s">
        <v>191</v>
      </c>
      <c r="C162" s="27" t="s">
        <v>386</v>
      </c>
      <c r="D162" s="27">
        <v>13062</v>
      </c>
      <c r="E162" s="27" t="s">
        <v>391</v>
      </c>
      <c r="F162" s="28">
        <v>0</v>
      </c>
      <c r="G162" s="29" t="s">
        <v>222</v>
      </c>
    </row>
    <row r="163" spans="2:7" hidden="1" x14ac:dyDescent="0.25">
      <c r="B163" s="27" t="s">
        <v>191</v>
      </c>
      <c r="C163" s="27" t="s">
        <v>386</v>
      </c>
      <c r="D163" s="27">
        <v>13074</v>
      </c>
      <c r="E163" s="27" t="s">
        <v>392</v>
      </c>
      <c r="F163" s="28">
        <v>0</v>
      </c>
      <c r="G163" s="29" t="s">
        <v>222</v>
      </c>
    </row>
    <row r="164" spans="2:7" hidden="1" x14ac:dyDescent="0.25">
      <c r="B164" s="27" t="s">
        <v>191</v>
      </c>
      <c r="C164" s="27" t="s">
        <v>386</v>
      </c>
      <c r="D164" s="27">
        <v>13140</v>
      </c>
      <c r="E164" s="27" t="s">
        <v>393</v>
      </c>
      <c r="F164" s="28">
        <v>0</v>
      </c>
      <c r="G164" s="29" t="s">
        <v>222</v>
      </c>
    </row>
    <row r="165" spans="2:7" hidden="1" x14ac:dyDescent="0.25">
      <c r="B165" s="27" t="s">
        <v>191</v>
      </c>
      <c r="C165" s="27" t="s">
        <v>386</v>
      </c>
      <c r="D165" s="27">
        <v>13160</v>
      </c>
      <c r="E165" s="27" t="s">
        <v>394</v>
      </c>
      <c r="F165" s="28">
        <v>0</v>
      </c>
      <c r="G165" s="29" t="s">
        <v>222</v>
      </c>
    </row>
    <row r="166" spans="2:7" hidden="1" x14ac:dyDescent="0.25">
      <c r="B166" s="27" t="s">
        <v>191</v>
      </c>
      <c r="C166" s="27" t="s">
        <v>386</v>
      </c>
      <c r="D166" s="27">
        <v>13244</v>
      </c>
      <c r="E166" s="27" t="s">
        <v>395</v>
      </c>
      <c r="F166" s="28" t="s">
        <v>237</v>
      </c>
      <c r="G166" s="29" t="s">
        <v>238</v>
      </c>
    </row>
    <row r="167" spans="2:7" hidden="1" x14ac:dyDescent="0.25">
      <c r="B167" s="27" t="s">
        <v>191</v>
      </c>
      <c r="C167" s="27" t="s">
        <v>386</v>
      </c>
      <c r="D167" s="27">
        <v>13001</v>
      </c>
      <c r="E167" s="27" t="s">
        <v>396</v>
      </c>
      <c r="F167" s="28" t="s">
        <v>252</v>
      </c>
      <c r="G167" s="29" t="s">
        <v>253</v>
      </c>
    </row>
    <row r="168" spans="2:7" hidden="1" x14ac:dyDescent="0.25">
      <c r="B168" s="27" t="s">
        <v>191</v>
      </c>
      <c r="C168" s="27" t="s">
        <v>386</v>
      </c>
      <c r="D168" s="27">
        <v>13188</v>
      </c>
      <c r="E168" s="27" t="s">
        <v>397</v>
      </c>
      <c r="F168" s="28">
        <v>0</v>
      </c>
      <c r="G168" s="29" t="s">
        <v>222</v>
      </c>
    </row>
    <row r="169" spans="2:7" hidden="1" x14ac:dyDescent="0.25">
      <c r="B169" s="27" t="s">
        <v>191</v>
      </c>
      <c r="C169" s="27" t="s">
        <v>386</v>
      </c>
      <c r="D169" s="27">
        <v>13222</v>
      </c>
      <c r="E169" s="27" t="s">
        <v>398</v>
      </c>
      <c r="F169" s="28">
        <v>0</v>
      </c>
      <c r="G169" s="29" t="s">
        <v>222</v>
      </c>
    </row>
    <row r="170" spans="2:7" hidden="1" x14ac:dyDescent="0.25">
      <c r="B170" s="27" t="s">
        <v>191</v>
      </c>
      <c r="C170" s="27" t="s">
        <v>386</v>
      </c>
      <c r="D170" s="27">
        <v>13212</v>
      </c>
      <c r="E170" s="27" t="s">
        <v>399</v>
      </c>
      <c r="F170" s="28">
        <v>0</v>
      </c>
      <c r="G170" s="29" t="s">
        <v>222</v>
      </c>
    </row>
    <row r="171" spans="2:7" hidden="1" x14ac:dyDescent="0.25">
      <c r="B171" s="27" t="s">
        <v>191</v>
      </c>
      <c r="C171" s="27" t="s">
        <v>386</v>
      </c>
      <c r="D171" s="27">
        <v>13248</v>
      </c>
      <c r="E171" s="27" t="s">
        <v>400</v>
      </c>
      <c r="F171" s="28">
        <v>0</v>
      </c>
      <c r="G171" s="29" t="s">
        <v>222</v>
      </c>
    </row>
    <row r="172" spans="2:7" hidden="1" x14ac:dyDescent="0.25">
      <c r="B172" s="27" t="s">
        <v>191</v>
      </c>
      <c r="C172" s="27" t="s">
        <v>386</v>
      </c>
      <c r="D172" s="27">
        <v>13268</v>
      </c>
      <c r="E172" s="27" t="s">
        <v>401</v>
      </c>
      <c r="F172" s="28">
        <v>0</v>
      </c>
      <c r="G172" s="29" t="s">
        <v>222</v>
      </c>
    </row>
    <row r="173" spans="2:7" hidden="1" x14ac:dyDescent="0.25">
      <c r="B173" s="27" t="s">
        <v>191</v>
      </c>
      <c r="C173" s="27" t="s">
        <v>386</v>
      </c>
      <c r="D173" s="27">
        <v>13300</v>
      </c>
      <c r="E173" s="27" t="s">
        <v>402</v>
      </c>
      <c r="F173" s="28">
        <v>0</v>
      </c>
      <c r="G173" s="29" t="s">
        <v>222</v>
      </c>
    </row>
    <row r="174" spans="2:7" hidden="1" x14ac:dyDescent="0.25">
      <c r="B174" s="27" t="s">
        <v>191</v>
      </c>
      <c r="C174" s="27" t="s">
        <v>386</v>
      </c>
      <c r="D174" s="27">
        <v>13430</v>
      </c>
      <c r="E174" s="27" t="s">
        <v>403</v>
      </c>
      <c r="F174" s="28">
        <v>0</v>
      </c>
      <c r="G174" s="29" t="s">
        <v>222</v>
      </c>
    </row>
    <row r="175" spans="2:7" hidden="1" x14ac:dyDescent="0.25">
      <c r="B175" s="27" t="s">
        <v>191</v>
      </c>
      <c r="C175" s="27" t="s">
        <v>386</v>
      </c>
      <c r="D175" s="27">
        <v>13433</v>
      </c>
      <c r="E175" s="27" t="s">
        <v>404</v>
      </c>
      <c r="F175" s="28">
        <v>0</v>
      </c>
      <c r="G175" s="29" t="s">
        <v>222</v>
      </c>
    </row>
    <row r="176" spans="2:7" hidden="1" x14ac:dyDescent="0.25">
      <c r="B176" s="27" t="s">
        <v>191</v>
      </c>
      <c r="C176" s="27" t="s">
        <v>386</v>
      </c>
      <c r="D176" s="27">
        <v>13440</v>
      </c>
      <c r="E176" s="27" t="s">
        <v>405</v>
      </c>
      <c r="F176" s="28">
        <v>0</v>
      </c>
      <c r="G176" s="29" t="s">
        <v>222</v>
      </c>
    </row>
    <row r="177" spans="2:7" hidden="1" x14ac:dyDescent="0.25">
      <c r="B177" s="27" t="s">
        <v>191</v>
      </c>
      <c r="C177" s="27" t="s">
        <v>386</v>
      </c>
      <c r="D177" s="27">
        <v>13442</v>
      </c>
      <c r="E177" s="27" t="s">
        <v>406</v>
      </c>
      <c r="F177" s="28">
        <v>0</v>
      </c>
      <c r="G177" s="29" t="s">
        <v>222</v>
      </c>
    </row>
    <row r="178" spans="2:7" hidden="1" x14ac:dyDescent="0.25">
      <c r="B178" s="27" t="s">
        <v>191</v>
      </c>
      <c r="C178" s="27" t="s">
        <v>386</v>
      </c>
      <c r="D178" s="27">
        <v>13458</v>
      </c>
      <c r="E178" s="27" t="s">
        <v>407</v>
      </c>
      <c r="F178" s="28">
        <v>0</v>
      </c>
      <c r="G178" s="29" t="s">
        <v>222</v>
      </c>
    </row>
    <row r="179" spans="2:7" hidden="1" x14ac:dyDescent="0.25">
      <c r="B179" s="27" t="s">
        <v>191</v>
      </c>
      <c r="C179" s="27" t="s">
        <v>386</v>
      </c>
      <c r="D179" s="27">
        <v>13473</v>
      </c>
      <c r="E179" s="27" t="s">
        <v>408</v>
      </c>
      <c r="F179" s="28">
        <v>0</v>
      </c>
      <c r="G179" s="29" t="s">
        <v>222</v>
      </c>
    </row>
    <row r="180" spans="2:7" hidden="1" x14ac:dyDescent="0.25">
      <c r="B180" s="27" t="s">
        <v>191</v>
      </c>
      <c r="C180" s="27" t="s">
        <v>386</v>
      </c>
      <c r="D180" s="27">
        <v>13490</v>
      </c>
      <c r="E180" s="27" t="s">
        <v>409</v>
      </c>
      <c r="F180" s="28">
        <v>0</v>
      </c>
      <c r="G180" s="29" t="s">
        <v>222</v>
      </c>
    </row>
    <row r="181" spans="2:7" hidden="1" x14ac:dyDescent="0.25">
      <c r="B181" s="27" t="s">
        <v>191</v>
      </c>
      <c r="C181" s="27" t="s">
        <v>386</v>
      </c>
      <c r="D181" s="27">
        <v>13549</v>
      </c>
      <c r="E181" s="27" t="s">
        <v>410</v>
      </c>
      <c r="F181" s="28">
        <v>0</v>
      </c>
      <c r="G181" s="29" t="s">
        <v>222</v>
      </c>
    </row>
    <row r="182" spans="2:7" hidden="1" x14ac:dyDescent="0.25">
      <c r="B182" s="27" t="s">
        <v>191</v>
      </c>
      <c r="C182" s="27" t="s">
        <v>386</v>
      </c>
      <c r="D182" s="27">
        <v>13580</v>
      </c>
      <c r="E182" s="27" t="s">
        <v>411</v>
      </c>
      <c r="F182" s="28">
        <v>0</v>
      </c>
      <c r="G182" s="29" t="s">
        <v>222</v>
      </c>
    </row>
    <row r="183" spans="2:7" hidden="1" x14ac:dyDescent="0.25">
      <c r="B183" s="27" t="s">
        <v>191</v>
      </c>
      <c r="C183" s="27" t="s">
        <v>386</v>
      </c>
      <c r="D183" s="27">
        <v>13600</v>
      </c>
      <c r="E183" s="27" t="s">
        <v>412</v>
      </c>
      <c r="F183" s="28">
        <v>0</v>
      </c>
      <c r="G183" s="29" t="s">
        <v>222</v>
      </c>
    </row>
    <row r="184" spans="2:7" hidden="1" x14ac:dyDescent="0.25">
      <c r="B184" s="27" t="s">
        <v>191</v>
      </c>
      <c r="C184" s="27" t="s">
        <v>386</v>
      </c>
      <c r="D184" s="27">
        <v>13657</v>
      </c>
      <c r="E184" s="27" t="s">
        <v>413</v>
      </c>
      <c r="F184" s="28" t="s">
        <v>237</v>
      </c>
      <c r="G184" s="29" t="s">
        <v>238</v>
      </c>
    </row>
    <row r="185" spans="2:7" hidden="1" x14ac:dyDescent="0.25">
      <c r="B185" s="27" t="s">
        <v>191</v>
      </c>
      <c r="C185" s="27" t="s">
        <v>386</v>
      </c>
      <c r="D185" s="27">
        <v>13620</v>
      </c>
      <c r="E185" s="27" t="s">
        <v>414</v>
      </c>
      <c r="F185" s="28">
        <v>0</v>
      </c>
      <c r="G185" s="29" t="s">
        <v>222</v>
      </c>
    </row>
    <row r="186" spans="2:7" hidden="1" x14ac:dyDescent="0.25">
      <c r="B186" s="27" t="s">
        <v>191</v>
      </c>
      <c r="C186" s="27" t="s">
        <v>386</v>
      </c>
      <c r="D186" s="27">
        <v>13647</v>
      </c>
      <c r="E186" s="27" t="s">
        <v>415</v>
      </c>
      <c r="F186" s="28">
        <v>0</v>
      </c>
      <c r="G186" s="29" t="s">
        <v>222</v>
      </c>
    </row>
    <row r="187" spans="2:7" hidden="1" x14ac:dyDescent="0.25">
      <c r="B187" s="27" t="s">
        <v>191</v>
      </c>
      <c r="C187" s="27" t="s">
        <v>386</v>
      </c>
      <c r="D187" s="27">
        <v>13650</v>
      </c>
      <c r="E187" s="27" t="s">
        <v>416</v>
      </c>
      <c r="F187" s="28">
        <v>0</v>
      </c>
      <c r="G187" s="29" t="s">
        <v>222</v>
      </c>
    </row>
    <row r="188" spans="2:7" hidden="1" x14ac:dyDescent="0.25">
      <c r="B188" s="27" t="s">
        <v>191</v>
      </c>
      <c r="C188" s="27" t="s">
        <v>386</v>
      </c>
      <c r="D188" s="27">
        <v>13655</v>
      </c>
      <c r="E188" s="27" t="s">
        <v>417</v>
      </c>
      <c r="F188" s="28">
        <v>0</v>
      </c>
      <c r="G188" s="29" t="s">
        <v>222</v>
      </c>
    </row>
    <row r="189" spans="2:7" hidden="1" x14ac:dyDescent="0.25">
      <c r="B189" s="27" t="s">
        <v>191</v>
      </c>
      <c r="C189" s="27" t="s">
        <v>386</v>
      </c>
      <c r="D189" s="27">
        <v>13667</v>
      </c>
      <c r="E189" s="27" t="s">
        <v>418</v>
      </c>
      <c r="F189" s="28">
        <v>0</v>
      </c>
      <c r="G189" s="29" t="s">
        <v>222</v>
      </c>
    </row>
    <row r="190" spans="2:7" hidden="1" x14ac:dyDescent="0.25">
      <c r="B190" s="27" t="s">
        <v>191</v>
      </c>
      <c r="C190" s="27" t="s">
        <v>386</v>
      </c>
      <c r="D190" s="27">
        <v>13670</v>
      </c>
      <c r="E190" s="27" t="s">
        <v>419</v>
      </c>
      <c r="F190" s="28">
        <v>0</v>
      </c>
      <c r="G190" s="29" t="s">
        <v>222</v>
      </c>
    </row>
    <row r="191" spans="2:7" hidden="1" x14ac:dyDescent="0.25">
      <c r="B191" s="27" t="s">
        <v>191</v>
      </c>
      <c r="C191" s="27" t="s">
        <v>386</v>
      </c>
      <c r="D191" s="27">
        <v>13673</v>
      </c>
      <c r="E191" s="27" t="s">
        <v>420</v>
      </c>
      <c r="F191" s="28">
        <v>0</v>
      </c>
      <c r="G191" s="29" t="s">
        <v>222</v>
      </c>
    </row>
    <row r="192" spans="2:7" hidden="1" x14ac:dyDescent="0.25">
      <c r="B192" s="27" t="s">
        <v>191</v>
      </c>
      <c r="C192" s="27" t="s">
        <v>386</v>
      </c>
      <c r="D192" s="27">
        <v>13683</v>
      </c>
      <c r="E192" s="27" t="s">
        <v>421</v>
      </c>
      <c r="F192" s="28">
        <v>0</v>
      </c>
      <c r="G192" s="29" t="s">
        <v>222</v>
      </c>
    </row>
    <row r="193" spans="2:7" hidden="1" x14ac:dyDescent="0.25">
      <c r="B193" s="27" t="s">
        <v>191</v>
      </c>
      <c r="C193" s="27" t="s">
        <v>386</v>
      </c>
      <c r="D193" s="27">
        <v>13688</v>
      </c>
      <c r="E193" s="27" t="s">
        <v>422</v>
      </c>
      <c r="F193" s="28">
        <v>0</v>
      </c>
      <c r="G193" s="29" t="s">
        <v>222</v>
      </c>
    </row>
    <row r="194" spans="2:7" hidden="1" x14ac:dyDescent="0.25">
      <c r="B194" s="27" t="s">
        <v>191</v>
      </c>
      <c r="C194" s="27" t="s">
        <v>386</v>
      </c>
      <c r="D194" s="27">
        <v>13744</v>
      </c>
      <c r="E194" s="27" t="s">
        <v>423</v>
      </c>
      <c r="F194" s="28">
        <v>0</v>
      </c>
      <c r="G194" s="29" t="s">
        <v>222</v>
      </c>
    </row>
    <row r="195" spans="2:7" hidden="1" x14ac:dyDescent="0.25">
      <c r="B195" s="27" t="s">
        <v>191</v>
      </c>
      <c r="C195" s="27" t="s">
        <v>386</v>
      </c>
      <c r="D195" s="27">
        <v>13760</v>
      </c>
      <c r="E195" s="27" t="s">
        <v>424</v>
      </c>
      <c r="F195" s="28">
        <v>0</v>
      </c>
      <c r="G195" s="29" t="s">
        <v>222</v>
      </c>
    </row>
    <row r="196" spans="2:7" hidden="1" x14ac:dyDescent="0.25">
      <c r="B196" s="27" t="s">
        <v>191</v>
      </c>
      <c r="C196" s="27" t="s">
        <v>386</v>
      </c>
      <c r="D196" s="27">
        <v>13780</v>
      </c>
      <c r="E196" s="27" t="s">
        <v>425</v>
      </c>
      <c r="F196" s="28">
        <v>0</v>
      </c>
      <c r="G196" s="29" t="s">
        <v>222</v>
      </c>
    </row>
    <row r="197" spans="2:7" hidden="1" x14ac:dyDescent="0.25">
      <c r="B197" s="27" t="s">
        <v>191</v>
      </c>
      <c r="C197" s="27" t="s">
        <v>386</v>
      </c>
      <c r="D197" s="27">
        <v>13810</v>
      </c>
      <c r="E197" s="27" t="s">
        <v>426</v>
      </c>
      <c r="F197" s="28">
        <v>0</v>
      </c>
      <c r="G197" s="29" t="s">
        <v>222</v>
      </c>
    </row>
    <row r="198" spans="2:7" hidden="1" x14ac:dyDescent="0.25">
      <c r="B198" s="27" t="s">
        <v>191</v>
      </c>
      <c r="C198" s="27" t="s">
        <v>386</v>
      </c>
      <c r="D198" s="27">
        <v>13836</v>
      </c>
      <c r="E198" s="27" t="s">
        <v>427</v>
      </c>
      <c r="F198" s="28" t="s">
        <v>237</v>
      </c>
      <c r="G198" s="29" t="s">
        <v>238</v>
      </c>
    </row>
    <row r="199" spans="2:7" hidden="1" x14ac:dyDescent="0.25">
      <c r="B199" s="27" t="s">
        <v>191</v>
      </c>
      <c r="C199" s="27" t="s">
        <v>386</v>
      </c>
      <c r="D199" s="27">
        <v>13838</v>
      </c>
      <c r="E199" s="27" t="s">
        <v>428</v>
      </c>
      <c r="F199" s="28">
        <v>0</v>
      </c>
      <c r="G199" s="29" t="s">
        <v>222</v>
      </c>
    </row>
    <row r="200" spans="2:7" hidden="1" x14ac:dyDescent="0.25">
      <c r="B200" s="27" t="s">
        <v>191</v>
      </c>
      <c r="C200" s="27" t="s">
        <v>386</v>
      </c>
      <c r="D200" s="27">
        <v>13873</v>
      </c>
      <c r="E200" s="27" t="s">
        <v>429</v>
      </c>
      <c r="F200" s="28">
        <v>0</v>
      </c>
      <c r="G200" s="29" t="s">
        <v>222</v>
      </c>
    </row>
    <row r="201" spans="2:7" hidden="1" x14ac:dyDescent="0.25">
      <c r="B201" s="27" t="s">
        <v>191</v>
      </c>
      <c r="C201" s="27" t="s">
        <v>386</v>
      </c>
      <c r="D201" s="27">
        <v>13894</v>
      </c>
      <c r="E201" s="27" t="s">
        <v>430</v>
      </c>
      <c r="F201" s="28">
        <v>0</v>
      </c>
      <c r="G201" s="29" t="s">
        <v>222</v>
      </c>
    </row>
    <row r="202" spans="2:7" hidden="1" x14ac:dyDescent="0.25">
      <c r="B202" s="27" t="s">
        <v>188</v>
      </c>
      <c r="C202" s="27" t="s">
        <v>431</v>
      </c>
      <c r="D202" s="27">
        <v>15022</v>
      </c>
      <c r="E202" s="27" t="s">
        <v>432</v>
      </c>
      <c r="F202" s="28">
        <v>0</v>
      </c>
      <c r="G202" s="29" t="s">
        <v>222</v>
      </c>
    </row>
    <row r="203" spans="2:7" hidden="1" x14ac:dyDescent="0.25">
      <c r="B203" s="27" t="s">
        <v>188</v>
      </c>
      <c r="C203" s="27" t="s">
        <v>431</v>
      </c>
      <c r="D203" s="27">
        <v>15047</v>
      </c>
      <c r="E203" s="27" t="s">
        <v>433</v>
      </c>
      <c r="F203" s="28">
        <v>0</v>
      </c>
      <c r="G203" s="29" t="s">
        <v>222</v>
      </c>
    </row>
    <row r="204" spans="2:7" hidden="1" x14ac:dyDescent="0.25">
      <c r="B204" s="27" t="s">
        <v>188</v>
      </c>
      <c r="C204" s="27" t="s">
        <v>431</v>
      </c>
      <c r="D204" s="27">
        <v>15051</v>
      </c>
      <c r="E204" s="27" t="s">
        <v>434</v>
      </c>
      <c r="F204" s="28" t="s">
        <v>252</v>
      </c>
      <c r="G204" s="29" t="s">
        <v>253</v>
      </c>
    </row>
    <row r="205" spans="2:7" hidden="1" x14ac:dyDescent="0.25">
      <c r="B205" s="27" t="s">
        <v>188</v>
      </c>
      <c r="C205" s="27" t="s">
        <v>431</v>
      </c>
      <c r="D205" s="27">
        <v>15087</v>
      </c>
      <c r="E205" s="27" t="s">
        <v>435</v>
      </c>
      <c r="F205" s="28" t="s">
        <v>252</v>
      </c>
      <c r="G205" s="29" t="s">
        <v>253</v>
      </c>
    </row>
    <row r="206" spans="2:7" hidden="1" x14ac:dyDescent="0.25">
      <c r="B206" s="27" t="s">
        <v>188</v>
      </c>
      <c r="C206" s="27" t="s">
        <v>431</v>
      </c>
      <c r="D206" s="27">
        <v>15090</v>
      </c>
      <c r="E206" s="27" t="s">
        <v>436</v>
      </c>
      <c r="F206" s="28">
        <v>0</v>
      </c>
      <c r="G206" s="29" t="s">
        <v>222</v>
      </c>
    </row>
    <row r="207" spans="2:7" hidden="1" x14ac:dyDescent="0.25">
      <c r="B207" s="27" t="s">
        <v>188</v>
      </c>
      <c r="C207" s="27" t="s">
        <v>431</v>
      </c>
      <c r="D207" s="27">
        <v>15092</v>
      </c>
      <c r="E207" s="27" t="s">
        <v>437</v>
      </c>
      <c r="F207" s="28">
        <v>0</v>
      </c>
      <c r="G207" s="29" t="s">
        <v>222</v>
      </c>
    </row>
    <row r="208" spans="2:7" hidden="1" x14ac:dyDescent="0.25">
      <c r="B208" s="27" t="s">
        <v>188</v>
      </c>
      <c r="C208" s="27" t="s">
        <v>431</v>
      </c>
      <c r="D208" s="27">
        <v>15097</v>
      </c>
      <c r="E208" s="27" t="s">
        <v>438</v>
      </c>
      <c r="F208" s="28" t="s">
        <v>237</v>
      </c>
      <c r="G208" s="29" t="s">
        <v>238</v>
      </c>
    </row>
    <row r="209" spans="2:7" hidden="1" x14ac:dyDescent="0.25">
      <c r="B209" s="27" t="s">
        <v>188</v>
      </c>
      <c r="C209" s="27" t="s">
        <v>431</v>
      </c>
      <c r="D209" s="27">
        <v>15104</v>
      </c>
      <c r="E209" s="27" t="s">
        <v>431</v>
      </c>
      <c r="F209" s="28">
        <v>0</v>
      </c>
      <c r="G209" s="29" t="s">
        <v>222</v>
      </c>
    </row>
    <row r="210" spans="2:7" hidden="1" x14ac:dyDescent="0.25">
      <c r="B210" s="27" t="s">
        <v>188</v>
      </c>
      <c r="C210" s="27" t="s">
        <v>431</v>
      </c>
      <c r="D210" s="27">
        <v>15106</v>
      </c>
      <c r="E210" s="27" t="s">
        <v>257</v>
      </c>
      <c r="F210" s="28">
        <v>0</v>
      </c>
      <c r="G210" s="29" t="s">
        <v>222</v>
      </c>
    </row>
    <row r="211" spans="2:7" hidden="1" x14ac:dyDescent="0.25">
      <c r="B211" s="27" t="s">
        <v>188</v>
      </c>
      <c r="C211" s="27" t="s">
        <v>431</v>
      </c>
      <c r="D211" s="27">
        <v>15109</v>
      </c>
      <c r="E211" s="27" t="s">
        <v>439</v>
      </c>
      <c r="F211" s="28">
        <v>0</v>
      </c>
      <c r="G211" s="29" t="s">
        <v>222</v>
      </c>
    </row>
    <row r="212" spans="2:7" hidden="1" x14ac:dyDescent="0.25">
      <c r="B212" s="27" t="s">
        <v>188</v>
      </c>
      <c r="C212" s="27" t="s">
        <v>431</v>
      </c>
      <c r="D212" s="27">
        <v>15114</v>
      </c>
      <c r="E212" s="27" t="s">
        <v>440</v>
      </c>
      <c r="F212" s="28">
        <v>0</v>
      </c>
      <c r="G212" s="29" t="s">
        <v>222</v>
      </c>
    </row>
    <row r="213" spans="2:7" hidden="1" x14ac:dyDescent="0.25">
      <c r="B213" s="27" t="s">
        <v>188</v>
      </c>
      <c r="C213" s="27" t="s">
        <v>431</v>
      </c>
      <c r="D213" s="27">
        <v>15131</v>
      </c>
      <c r="E213" s="27" t="s">
        <v>260</v>
      </c>
      <c r="F213" s="28">
        <v>0</v>
      </c>
      <c r="G213" s="29" t="s">
        <v>222</v>
      </c>
    </row>
    <row r="214" spans="2:7" hidden="1" x14ac:dyDescent="0.25">
      <c r="B214" s="27" t="s">
        <v>188</v>
      </c>
      <c r="C214" s="27" t="s">
        <v>431</v>
      </c>
      <c r="D214" s="27">
        <v>15135</v>
      </c>
      <c r="E214" s="27" t="s">
        <v>441</v>
      </c>
      <c r="F214" s="28">
        <v>0</v>
      </c>
      <c r="G214" s="29" t="s">
        <v>222</v>
      </c>
    </row>
    <row r="215" spans="2:7" hidden="1" x14ac:dyDescent="0.25">
      <c r="B215" s="27" t="s">
        <v>188</v>
      </c>
      <c r="C215" s="27" t="s">
        <v>431</v>
      </c>
      <c r="D215" s="27">
        <v>15162</v>
      </c>
      <c r="E215" s="27" t="s">
        <v>442</v>
      </c>
      <c r="F215" s="28" t="s">
        <v>252</v>
      </c>
      <c r="G215" s="29" t="s">
        <v>253</v>
      </c>
    </row>
    <row r="216" spans="2:7" hidden="1" x14ac:dyDescent="0.25">
      <c r="B216" s="27" t="s">
        <v>188</v>
      </c>
      <c r="C216" s="27" t="s">
        <v>431</v>
      </c>
      <c r="D216" s="27">
        <v>15172</v>
      </c>
      <c r="E216" s="27" t="s">
        <v>443</v>
      </c>
      <c r="F216" s="28">
        <v>0</v>
      </c>
      <c r="G216" s="29" t="s">
        <v>222</v>
      </c>
    </row>
    <row r="217" spans="2:7" hidden="1" x14ac:dyDescent="0.25">
      <c r="B217" s="27" t="s">
        <v>188</v>
      </c>
      <c r="C217" s="27" t="s">
        <v>431</v>
      </c>
      <c r="D217" s="27">
        <v>15176</v>
      </c>
      <c r="E217" s="27" t="s">
        <v>444</v>
      </c>
      <c r="F217" s="28" t="s">
        <v>252</v>
      </c>
      <c r="G217" s="29" t="s">
        <v>253</v>
      </c>
    </row>
    <row r="218" spans="2:7" hidden="1" x14ac:dyDescent="0.25">
      <c r="B218" s="27" t="s">
        <v>188</v>
      </c>
      <c r="C218" s="27" t="s">
        <v>431</v>
      </c>
      <c r="D218" s="27">
        <v>15180</v>
      </c>
      <c r="E218" s="27" t="s">
        <v>445</v>
      </c>
      <c r="F218" s="28">
        <v>0</v>
      </c>
      <c r="G218" s="29" t="s">
        <v>222</v>
      </c>
    </row>
    <row r="219" spans="2:7" hidden="1" x14ac:dyDescent="0.25">
      <c r="B219" s="27" t="s">
        <v>188</v>
      </c>
      <c r="C219" s="27" t="s">
        <v>431</v>
      </c>
      <c r="D219" s="27">
        <v>15183</v>
      </c>
      <c r="E219" s="27" t="s">
        <v>446</v>
      </c>
      <c r="F219" s="28">
        <v>0</v>
      </c>
      <c r="G219" s="29" t="s">
        <v>222</v>
      </c>
    </row>
    <row r="220" spans="2:7" hidden="1" x14ac:dyDescent="0.25">
      <c r="B220" s="27" t="s">
        <v>188</v>
      </c>
      <c r="C220" s="27" t="s">
        <v>431</v>
      </c>
      <c r="D220" s="27">
        <v>15185</v>
      </c>
      <c r="E220" s="27" t="s">
        <v>447</v>
      </c>
      <c r="F220" s="28">
        <v>0</v>
      </c>
      <c r="G220" s="29" t="s">
        <v>222</v>
      </c>
    </row>
    <row r="221" spans="2:7" hidden="1" x14ac:dyDescent="0.25">
      <c r="B221" s="27" t="s">
        <v>188</v>
      </c>
      <c r="C221" s="27" t="s">
        <v>431</v>
      </c>
      <c r="D221" s="27">
        <v>15187</v>
      </c>
      <c r="E221" s="27" t="s">
        <v>448</v>
      </c>
      <c r="F221" s="28">
        <v>0</v>
      </c>
      <c r="G221" s="29" t="s">
        <v>222</v>
      </c>
    </row>
    <row r="222" spans="2:7" hidden="1" x14ac:dyDescent="0.25">
      <c r="B222" s="27" t="s">
        <v>188</v>
      </c>
      <c r="C222" s="27" t="s">
        <v>431</v>
      </c>
      <c r="D222" s="27">
        <v>15236</v>
      </c>
      <c r="E222" s="27" t="s">
        <v>449</v>
      </c>
      <c r="F222" s="28">
        <v>0</v>
      </c>
      <c r="G222" s="29" t="s">
        <v>222</v>
      </c>
    </row>
    <row r="223" spans="2:7" hidden="1" x14ac:dyDescent="0.25">
      <c r="B223" s="27" t="s">
        <v>188</v>
      </c>
      <c r="C223" s="27" t="s">
        <v>431</v>
      </c>
      <c r="D223" s="27">
        <v>15232</v>
      </c>
      <c r="E223" s="27" t="s">
        <v>450</v>
      </c>
      <c r="F223" s="28">
        <v>0</v>
      </c>
      <c r="G223" s="29" t="s">
        <v>222</v>
      </c>
    </row>
    <row r="224" spans="2:7" hidden="1" x14ac:dyDescent="0.25">
      <c r="B224" s="27" t="s">
        <v>188</v>
      </c>
      <c r="C224" s="27" t="s">
        <v>431</v>
      </c>
      <c r="D224" s="27">
        <v>15189</v>
      </c>
      <c r="E224" s="27" t="s">
        <v>451</v>
      </c>
      <c r="F224" s="28">
        <v>0</v>
      </c>
      <c r="G224" s="29" t="s">
        <v>222</v>
      </c>
    </row>
    <row r="225" spans="2:7" hidden="1" x14ac:dyDescent="0.25">
      <c r="B225" s="27" t="s">
        <v>188</v>
      </c>
      <c r="C225" s="27" t="s">
        <v>431</v>
      </c>
      <c r="D225" s="27">
        <v>15215</v>
      </c>
      <c r="E225" s="27" t="s">
        <v>452</v>
      </c>
      <c r="F225" s="28">
        <v>0</v>
      </c>
      <c r="G225" s="29" t="s">
        <v>222</v>
      </c>
    </row>
    <row r="226" spans="2:7" hidden="1" x14ac:dyDescent="0.25">
      <c r="B226" s="27" t="s">
        <v>188</v>
      </c>
      <c r="C226" s="27" t="s">
        <v>431</v>
      </c>
      <c r="D226" s="27">
        <v>15218</v>
      </c>
      <c r="E226" s="27" t="s">
        <v>453</v>
      </c>
      <c r="F226" s="28">
        <v>0</v>
      </c>
      <c r="G226" s="29" t="s">
        <v>222</v>
      </c>
    </row>
    <row r="227" spans="2:7" hidden="1" x14ac:dyDescent="0.25">
      <c r="B227" s="27" t="s">
        <v>188</v>
      </c>
      <c r="C227" s="27" t="s">
        <v>431</v>
      </c>
      <c r="D227" s="27">
        <v>15223</v>
      </c>
      <c r="E227" s="27" t="s">
        <v>454</v>
      </c>
      <c r="F227" s="28">
        <v>0</v>
      </c>
      <c r="G227" s="29" t="s">
        <v>222</v>
      </c>
    </row>
    <row r="228" spans="2:7" hidden="1" x14ac:dyDescent="0.25">
      <c r="B228" s="27" t="s">
        <v>188</v>
      </c>
      <c r="C228" s="27" t="s">
        <v>431</v>
      </c>
      <c r="D228" s="27">
        <v>15224</v>
      </c>
      <c r="E228" s="27" t="s">
        <v>455</v>
      </c>
      <c r="F228" s="28">
        <v>0</v>
      </c>
      <c r="G228" s="29" t="s">
        <v>222</v>
      </c>
    </row>
    <row r="229" spans="2:7" hidden="1" x14ac:dyDescent="0.25">
      <c r="B229" s="27" t="s">
        <v>188</v>
      </c>
      <c r="C229" s="27" t="s">
        <v>431</v>
      </c>
      <c r="D229" s="27">
        <v>15226</v>
      </c>
      <c r="E229" s="27" t="s">
        <v>456</v>
      </c>
      <c r="F229" s="28">
        <v>0</v>
      </c>
      <c r="G229" s="29" t="s">
        <v>222</v>
      </c>
    </row>
    <row r="230" spans="2:7" hidden="1" x14ac:dyDescent="0.25">
      <c r="B230" s="27" t="s">
        <v>188</v>
      </c>
      <c r="C230" s="27" t="s">
        <v>431</v>
      </c>
      <c r="D230" s="27">
        <v>15204</v>
      </c>
      <c r="E230" s="27" t="s">
        <v>457</v>
      </c>
      <c r="F230" s="28" t="s">
        <v>252</v>
      </c>
      <c r="G230" s="29" t="s">
        <v>253</v>
      </c>
    </row>
    <row r="231" spans="2:7" hidden="1" x14ac:dyDescent="0.25">
      <c r="B231" s="27" t="s">
        <v>188</v>
      </c>
      <c r="C231" s="27" t="s">
        <v>431</v>
      </c>
      <c r="D231" s="27">
        <v>15238</v>
      </c>
      <c r="E231" s="27" t="s">
        <v>458</v>
      </c>
      <c r="F231" s="28" t="s">
        <v>252</v>
      </c>
      <c r="G231" s="29" t="s">
        <v>253</v>
      </c>
    </row>
    <row r="232" spans="2:7" hidden="1" x14ac:dyDescent="0.25">
      <c r="B232" s="27" t="s">
        <v>188</v>
      </c>
      <c r="C232" s="27" t="s">
        <v>431</v>
      </c>
      <c r="D232" s="27">
        <v>15244</v>
      </c>
      <c r="E232" s="27" t="s">
        <v>459</v>
      </c>
      <c r="F232" s="28">
        <v>0</v>
      </c>
      <c r="G232" s="29" t="s">
        <v>222</v>
      </c>
    </row>
    <row r="233" spans="2:7" hidden="1" x14ac:dyDescent="0.25">
      <c r="B233" s="27" t="s">
        <v>188</v>
      </c>
      <c r="C233" s="27" t="s">
        <v>431</v>
      </c>
      <c r="D233" s="27">
        <v>15248</v>
      </c>
      <c r="E233" s="27" t="s">
        <v>460</v>
      </c>
      <c r="F233" s="28">
        <v>0</v>
      </c>
      <c r="G233" s="29" t="s">
        <v>222</v>
      </c>
    </row>
    <row r="234" spans="2:7" hidden="1" x14ac:dyDescent="0.25">
      <c r="B234" s="27" t="s">
        <v>188</v>
      </c>
      <c r="C234" s="27" t="s">
        <v>431</v>
      </c>
      <c r="D234" s="27">
        <v>15272</v>
      </c>
      <c r="E234" s="27" t="s">
        <v>461</v>
      </c>
      <c r="F234" s="28" t="s">
        <v>237</v>
      </c>
      <c r="G234" s="29" t="s">
        <v>238</v>
      </c>
    </row>
    <row r="235" spans="2:7" hidden="1" x14ac:dyDescent="0.25">
      <c r="B235" s="27" t="s">
        <v>188</v>
      </c>
      <c r="C235" s="27" t="s">
        <v>431</v>
      </c>
      <c r="D235" s="27">
        <v>15276</v>
      </c>
      <c r="E235" s="27" t="s">
        <v>462</v>
      </c>
      <c r="F235" s="28">
        <v>0</v>
      </c>
      <c r="G235" s="29" t="s">
        <v>222</v>
      </c>
    </row>
    <row r="236" spans="2:7" hidden="1" x14ac:dyDescent="0.25">
      <c r="B236" s="27" t="s">
        <v>188</v>
      </c>
      <c r="C236" s="27" t="s">
        <v>431</v>
      </c>
      <c r="D236" s="27">
        <v>15293</v>
      </c>
      <c r="E236" s="27" t="s">
        <v>463</v>
      </c>
      <c r="F236" s="28">
        <v>0</v>
      </c>
      <c r="G236" s="29" t="s">
        <v>222</v>
      </c>
    </row>
    <row r="237" spans="2:7" hidden="1" x14ac:dyDescent="0.25">
      <c r="B237" s="27" t="s">
        <v>188</v>
      </c>
      <c r="C237" s="27" t="s">
        <v>431</v>
      </c>
      <c r="D237" s="27">
        <v>15296</v>
      </c>
      <c r="E237" s="27" t="s">
        <v>464</v>
      </c>
      <c r="F237" s="28">
        <v>0</v>
      </c>
      <c r="G237" s="29" t="s">
        <v>222</v>
      </c>
    </row>
    <row r="238" spans="2:7" hidden="1" x14ac:dyDescent="0.25">
      <c r="B238" s="27" t="s">
        <v>188</v>
      </c>
      <c r="C238" s="27" t="s">
        <v>431</v>
      </c>
      <c r="D238" s="27">
        <v>15299</v>
      </c>
      <c r="E238" s="27" t="s">
        <v>465</v>
      </c>
      <c r="F238" s="28">
        <v>0</v>
      </c>
      <c r="G238" s="29" t="s">
        <v>222</v>
      </c>
    </row>
    <row r="239" spans="2:7" hidden="1" x14ac:dyDescent="0.25">
      <c r="B239" s="27" t="s">
        <v>188</v>
      </c>
      <c r="C239" s="27" t="s">
        <v>431</v>
      </c>
      <c r="D239" s="27">
        <v>15317</v>
      </c>
      <c r="E239" s="27" t="s">
        <v>466</v>
      </c>
      <c r="F239" s="28">
        <v>0</v>
      </c>
      <c r="G239" s="29" t="s">
        <v>222</v>
      </c>
    </row>
    <row r="240" spans="2:7" hidden="1" x14ac:dyDescent="0.25">
      <c r="B240" s="27" t="s">
        <v>188</v>
      </c>
      <c r="C240" s="27" t="s">
        <v>431</v>
      </c>
      <c r="D240" s="27">
        <v>15322</v>
      </c>
      <c r="E240" s="27" t="s">
        <v>467</v>
      </c>
      <c r="F240" s="28" t="s">
        <v>252</v>
      </c>
      <c r="G240" s="29" t="s">
        <v>253</v>
      </c>
    </row>
    <row r="241" spans="2:7" hidden="1" x14ac:dyDescent="0.25">
      <c r="B241" s="27" t="s">
        <v>188</v>
      </c>
      <c r="C241" s="27" t="s">
        <v>431</v>
      </c>
      <c r="D241" s="27">
        <v>15332</v>
      </c>
      <c r="E241" s="27" t="s">
        <v>468</v>
      </c>
      <c r="F241" s="28">
        <v>0</v>
      </c>
      <c r="G241" s="29" t="s">
        <v>222</v>
      </c>
    </row>
    <row r="242" spans="2:7" hidden="1" x14ac:dyDescent="0.25">
      <c r="B242" s="27" t="s">
        <v>188</v>
      </c>
      <c r="C242" s="27" t="s">
        <v>431</v>
      </c>
      <c r="D242" s="27">
        <v>15362</v>
      </c>
      <c r="E242" s="27" t="s">
        <v>469</v>
      </c>
      <c r="F242" s="28">
        <v>0</v>
      </c>
      <c r="G242" s="29" t="s">
        <v>222</v>
      </c>
    </row>
    <row r="243" spans="2:7" hidden="1" x14ac:dyDescent="0.25">
      <c r="B243" s="27" t="s">
        <v>188</v>
      </c>
      <c r="C243" s="27" t="s">
        <v>431</v>
      </c>
      <c r="D243" s="27">
        <v>15367</v>
      </c>
      <c r="E243" s="27" t="s">
        <v>470</v>
      </c>
      <c r="F243" s="28">
        <v>0</v>
      </c>
      <c r="G243" s="29" t="s">
        <v>222</v>
      </c>
    </row>
    <row r="244" spans="2:7" hidden="1" x14ac:dyDescent="0.25">
      <c r="B244" s="27" t="s">
        <v>188</v>
      </c>
      <c r="C244" s="27" t="s">
        <v>431</v>
      </c>
      <c r="D244" s="27">
        <v>15368</v>
      </c>
      <c r="E244" s="27" t="s">
        <v>296</v>
      </c>
      <c r="F244" s="28">
        <v>0</v>
      </c>
      <c r="G244" s="29" t="s">
        <v>222</v>
      </c>
    </row>
    <row r="245" spans="2:7" hidden="1" x14ac:dyDescent="0.25">
      <c r="B245" s="27" t="s">
        <v>188</v>
      </c>
      <c r="C245" s="27" t="s">
        <v>431</v>
      </c>
      <c r="D245" s="27">
        <v>15380</v>
      </c>
      <c r="E245" s="27" t="s">
        <v>471</v>
      </c>
      <c r="F245" s="28">
        <v>0</v>
      </c>
      <c r="G245" s="29" t="s">
        <v>222</v>
      </c>
    </row>
    <row r="246" spans="2:7" hidden="1" x14ac:dyDescent="0.25">
      <c r="B246" s="27" t="s">
        <v>188</v>
      </c>
      <c r="C246" s="27" t="s">
        <v>431</v>
      </c>
      <c r="D246" s="27">
        <v>15403</v>
      </c>
      <c r="E246" s="27" t="s">
        <v>472</v>
      </c>
      <c r="F246" s="28" t="s">
        <v>237</v>
      </c>
      <c r="G246" s="29" t="s">
        <v>238</v>
      </c>
    </row>
    <row r="247" spans="2:7" hidden="1" x14ac:dyDescent="0.25">
      <c r="B247" s="27" t="s">
        <v>188</v>
      </c>
      <c r="C247" s="27" t="s">
        <v>431</v>
      </c>
      <c r="D247" s="27">
        <v>15401</v>
      </c>
      <c r="E247" s="27" t="s">
        <v>225</v>
      </c>
      <c r="F247" s="28" t="s">
        <v>245</v>
      </c>
      <c r="G247" s="29" t="s">
        <v>246</v>
      </c>
    </row>
    <row r="248" spans="2:7" hidden="1" x14ac:dyDescent="0.25">
      <c r="B248" s="27" t="s">
        <v>188</v>
      </c>
      <c r="C248" s="27" t="s">
        <v>431</v>
      </c>
      <c r="D248" s="27">
        <v>15377</v>
      </c>
      <c r="E248" s="27" t="s">
        <v>473</v>
      </c>
      <c r="F248" s="28">
        <v>0</v>
      </c>
      <c r="G248" s="29" t="s">
        <v>222</v>
      </c>
    </row>
    <row r="249" spans="2:7" hidden="1" x14ac:dyDescent="0.25">
      <c r="B249" s="27" t="s">
        <v>188</v>
      </c>
      <c r="C249" s="27" t="s">
        <v>431</v>
      </c>
      <c r="D249" s="27">
        <v>15425</v>
      </c>
      <c r="E249" s="27" t="s">
        <v>474</v>
      </c>
      <c r="F249" s="28">
        <v>0</v>
      </c>
      <c r="G249" s="29" t="s">
        <v>222</v>
      </c>
    </row>
    <row r="250" spans="2:7" hidden="1" x14ac:dyDescent="0.25">
      <c r="B250" s="27" t="s">
        <v>188</v>
      </c>
      <c r="C250" s="27" t="s">
        <v>431</v>
      </c>
      <c r="D250" s="27">
        <v>15442</v>
      </c>
      <c r="E250" s="27" t="s">
        <v>475</v>
      </c>
      <c r="F250" s="28">
        <v>0</v>
      </c>
      <c r="G250" s="29" t="s">
        <v>222</v>
      </c>
    </row>
    <row r="251" spans="2:7" hidden="1" x14ac:dyDescent="0.25">
      <c r="B251" s="27" t="s">
        <v>188</v>
      </c>
      <c r="C251" s="27" t="s">
        <v>431</v>
      </c>
      <c r="D251" s="27">
        <v>15455</v>
      </c>
      <c r="E251" s="27" t="s">
        <v>476</v>
      </c>
      <c r="F251" s="28" t="s">
        <v>237</v>
      </c>
      <c r="G251" s="29" t="s">
        <v>222</v>
      </c>
    </row>
    <row r="252" spans="2:7" hidden="1" x14ac:dyDescent="0.25">
      <c r="B252" s="27" t="s">
        <v>188</v>
      </c>
      <c r="C252" s="27" t="s">
        <v>431</v>
      </c>
      <c r="D252" s="27">
        <v>15464</v>
      </c>
      <c r="E252" s="27" t="s">
        <v>477</v>
      </c>
      <c r="F252" s="28">
        <v>0</v>
      </c>
      <c r="G252" s="29" t="s">
        <v>222</v>
      </c>
    </row>
    <row r="253" spans="2:7" hidden="1" x14ac:dyDescent="0.25">
      <c r="B253" s="27" t="s">
        <v>188</v>
      </c>
      <c r="C253" s="27" t="s">
        <v>431</v>
      </c>
      <c r="D253" s="27">
        <v>15466</v>
      </c>
      <c r="E253" s="27" t="s">
        <v>478</v>
      </c>
      <c r="F253" s="28">
        <v>0</v>
      </c>
      <c r="G253" s="29" t="s">
        <v>222</v>
      </c>
    </row>
    <row r="254" spans="2:7" hidden="1" x14ac:dyDescent="0.25">
      <c r="B254" s="27" t="s">
        <v>188</v>
      </c>
      <c r="C254" s="27" t="s">
        <v>431</v>
      </c>
      <c r="D254" s="27">
        <v>15469</v>
      </c>
      <c r="E254" s="27" t="s">
        <v>479</v>
      </c>
      <c r="F254" s="28" t="s">
        <v>252</v>
      </c>
      <c r="G254" s="29" t="s">
        <v>253</v>
      </c>
    </row>
    <row r="255" spans="2:7" hidden="1" x14ac:dyDescent="0.25">
      <c r="B255" s="27" t="s">
        <v>188</v>
      </c>
      <c r="C255" s="27" t="s">
        <v>431</v>
      </c>
      <c r="D255" s="27">
        <v>15476</v>
      </c>
      <c r="E255" s="27" t="s">
        <v>480</v>
      </c>
      <c r="F255" s="28">
        <v>0</v>
      </c>
      <c r="G255" s="29" t="s">
        <v>222</v>
      </c>
    </row>
    <row r="256" spans="2:7" hidden="1" x14ac:dyDescent="0.25">
      <c r="B256" s="27" t="s">
        <v>188</v>
      </c>
      <c r="C256" s="27" t="s">
        <v>431</v>
      </c>
      <c r="D256" s="27">
        <v>15491</v>
      </c>
      <c r="E256" s="27" t="s">
        <v>481</v>
      </c>
      <c r="F256" s="28" t="s">
        <v>237</v>
      </c>
      <c r="G256" s="29" t="s">
        <v>238</v>
      </c>
    </row>
    <row r="257" spans="2:7" hidden="1" x14ac:dyDescent="0.25">
      <c r="B257" s="27" t="s">
        <v>188</v>
      </c>
      <c r="C257" s="27" t="s">
        <v>431</v>
      </c>
      <c r="D257" s="27">
        <v>15500</v>
      </c>
      <c r="E257" s="27" t="s">
        <v>482</v>
      </c>
      <c r="F257" s="28">
        <v>0</v>
      </c>
      <c r="G257" s="29" t="s">
        <v>222</v>
      </c>
    </row>
    <row r="258" spans="2:7" hidden="1" x14ac:dyDescent="0.25">
      <c r="B258" s="27" t="s">
        <v>188</v>
      </c>
      <c r="C258" s="27" t="s">
        <v>431</v>
      </c>
      <c r="D258" s="27">
        <v>15507</v>
      </c>
      <c r="E258" s="27" t="s">
        <v>483</v>
      </c>
      <c r="F258" s="28">
        <v>0</v>
      </c>
      <c r="G258" s="29" t="s">
        <v>222</v>
      </c>
    </row>
    <row r="259" spans="2:7" hidden="1" x14ac:dyDescent="0.25">
      <c r="B259" s="27" t="s">
        <v>188</v>
      </c>
      <c r="C259" s="27" t="s">
        <v>431</v>
      </c>
      <c r="D259" s="27">
        <v>15511</v>
      </c>
      <c r="E259" s="27" t="s">
        <v>484</v>
      </c>
      <c r="F259" s="28">
        <v>0</v>
      </c>
      <c r="G259" s="29" t="s">
        <v>222</v>
      </c>
    </row>
    <row r="260" spans="2:7" hidden="1" x14ac:dyDescent="0.25">
      <c r="B260" s="27" t="s">
        <v>188</v>
      </c>
      <c r="C260" s="27" t="s">
        <v>431</v>
      </c>
      <c r="D260" s="27">
        <v>15516</v>
      </c>
      <c r="E260" s="27" t="s">
        <v>485</v>
      </c>
      <c r="F260" s="28" t="s">
        <v>252</v>
      </c>
      <c r="G260" s="29" t="s">
        <v>253</v>
      </c>
    </row>
    <row r="261" spans="2:7" hidden="1" x14ac:dyDescent="0.25">
      <c r="B261" s="27" t="s">
        <v>188</v>
      </c>
      <c r="C261" s="27" t="s">
        <v>431</v>
      </c>
      <c r="D261" s="27">
        <v>15518</v>
      </c>
      <c r="E261" s="27" t="s">
        <v>486</v>
      </c>
      <c r="F261" s="28">
        <v>0</v>
      </c>
      <c r="G261" s="29" t="s">
        <v>222</v>
      </c>
    </row>
    <row r="262" spans="2:7" hidden="1" x14ac:dyDescent="0.25">
      <c r="B262" s="27" t="s">
        <v>188</v>
      </c>
      <c r="C262" s="27" t="s">
        <v>431</v>
      </c>
      <c r="D262" s="27">
        <v>15522</v>
      </c>
      <c r="E262" s="27" t="s">
        <v>487</v>
      </c>
      <c r="F262" s="28">
        <v>0</v>
      </c>
      <c r="G262" s="29" t="s">
        <v>222</v>
      </c>
    </row>
    <row r="263" spans="2:7" hidden="1" x14ac:dyDescent="0.25">
      <c r="B263" s="27" t="s">
        <v>188</v>
      </c>
      <c r="C263" s="27" t="s">
        <v>431</v>
      </c>
      <c r="D263" s="27">
        <v>15531</v>
      </c>
      <c r="E263" s="27" t="s">
        <v>488</v>
      </c>
      <c r="F263" s="28">
        <v>0</v>
      </c>
      <c r="G263" s="29" t="s">
        <v>222</v>
      </c>
    </row>
    <row r="264" spans="2:7" hidden="1" x14ac:dyDescent="0.25">
      <c r="B264" s="27" t="s">
        <v>188</v>
      </c>
      <c r="C264" s="27" t="s">
        <v>431</v>
      </c>
      <c r="D264" s="27">
        <v>15533</v>
      </c>
      <c r="E264" s="27" t="s">
        <v>489</v>
      </c>
      <c r="F264" s="28">
        <v>0</v>
      </c>
      <c r="G264" s="29" t="s">
        <v>222</v>
      </c>
    </row>
    <row r="265" spans="2:7" hidden="1" x14ac:dyDescent="0.25">
      <c r="B265" s="27" t="s">
        <v>188</v>
      </c>
      <c r="C265" s="27" t="s">
        <v>431</v>
      </c>
      <c r="D265" s="27">
        <v>15537</v>
      </c>
      <c r="E265" s="27" t="s">
        <v>490</v>
      </c>
      <c r="F265" s="28" t="s">
        <v>252</v>
      </c>
      <c r="G265" s="29" t="s">
        <v>253</v>
      </c>
    </row>
    <row r="266" spans="2:7" hidden="1" x14ac:dyDescent="0.25">
      <c r="B266" s="27" t="s">
        <v>188</v>
      </c>
      <c r="C266" s="27" t="s">
        <v>431</v>
      </c>
      <c r="D266" s="27">
        <v>15542</v>
      </c>
      <c r="E266" s="27" t="s">
        <v>491</v>
      </c>
      <c r="F266" s="28">
        <v>0</v>
      </c>
      <c r="G266" s="29" t="s">
        <v>222</v>
      </c>
    </row>
    <row r="267" spans="2:7" hidden="1" x14ac:dyDescent="0.25">
      <c r="B267" s="27" t="s">
        <v>188</v>
      </c>
      <c r="C267" s="27" t="s">
        <v>431</v>
      </c>
      <c r="D267" s="27">
        <v>15550</v>
      </c>
      <c r="E267" s="27" t="s">
        <v>492</v>
      </c>
      <c r="F267" s="28">
        <v>0</v>
      </c>
      <c r="G267" s="29" t="s">
        <v>222</v>
      </c>
    </row>
    <row r="268" spans="2:7" hidden="1" x14ac:dyDescent="0.25">
      <c r="B268" s="27" t="s">
        <v>188</v>
      </c>
      <c r="C268" s="27" t="s">
        <v>431</v>
      </c>
      <c r="D268" s="27">
        <v>15572</v>
      </c>
      <c r="E268" s="27" t="s">
        <v>493</v>
      </c>
      <c r="F268" s="28" t="s">
        <v>252</v>
      </c>
      <c r="G268" s="29" t="s">
        <v>253</v>
      </c>
    </row>
    <row r="269" spans="2:7" hidden="1" x14ac:dyDescent="0.25">
      <c r="B269" s="27" t="s">
        <v>188</v>
      </c>
      <c r="C269" s="27" t="s">
        <v>431</v>
      </c>
      <c r="D269" s="27">
        <v>15514</v>
      </c>
      <c r="E269" s="27" t="s">
        <v>494</v>
      </c>
      <c r="F269" s="28">
        <v>0</v>
      </c>
      <c r="G269" s="29" t="s">
        <v>222</v>
      </c>
    </row>
    <row r="270" spans="2:7" hidden="1" x14ac:dyDescent="0.25">
      <c r="B270" s="27" t="s">
        <v>188</v>
      </c>
      <c r="C270" s="27" t="s">
        <v>431</v>
      </c>
      <c r="D270" s="27">
        <v>15580</v>
      </c>
      <c r="E270" s="27" t="s">
        <v>495</v>
      </c>
      <c r="F270" s="28">
        <v>0</v>
      </c>
      <c r="G270" s="29" t="s">
        <v>222</v>
      </c>
    </row>
    <row r="271" spans="2:7" hidden="1" x14ac:dyDescent="0.25">
      <c r="B271" s="27" t="s">
        <v>188</v>
      </c>
      <c r="C271" s="27" t="s">
        <v>431</v>
      </c>
      <c r="D271" s="27">
        <v>15599</v>
      </c>
      <c r="E271" s="27" t="s">
        <v>496</v>
      </c>
      <c r="F271" s="28">
        <v>0</v>
      </c>
      <c r="G271" s="29" t="s">
        <v>222</v>
      </c>
    </row>
    <row r="272" spans="2:7" hidden="1" x14ac:dyDescent="0.25">
      <c r="B272" s="27" t="s">
        <v>188</v>
      </c>
      <c r="C272" s="27" t="s">
        <v>431</v>
      </c>
      <c r="D272" s="27">
        <v>15600</v>
      </c>
      <c r="E272" s="27" t="s">
        <v>497</v>
      </c>
      <c r="F272" s="28" t="s">
        <v>252</v>
      </c>
      <c r="G272" s="29" t="s">
        <v>253</v>
      </c>
    </row>
    <row r="273" spans="2:7" hidden="1" x14ac:dyDescent="0.25">
      <c r="B273" s="27" t="s">
        <v>188</v>
      </c>
      <c r="C273" s="27" t="s">
        <v>431</v>
      </c>
      <c r="D273" s="27">
        <v>15693</v>
      </c>
      <c r="E273" s="27" t="s">
        <v>498</v>
      </c>
      <c r="F273" s="28">
        <v>2</v>
      </c>
      <c r="G273" s="29" t="s">
        <v>253</v>
      </c>
    </row>
    <row r="274" spans="2:7" hidden="1" x14ac:dyDescent="0.25">
      <c r="B274" s="27" t="s">
        <v>188</v>
      </c>
      <c r="C274" s="27" t="s">
        <v>431</v>
      </c>
      <c r="D274" s="27">
        <v>15632</v>
      </c>
      <c r="E274" s="27" t="s">
        <v>499</v>
      </c>
      <c r="F274" s="28">
        <v>0</v>
      </c>
      <c r="G274" s="29" t="s">
        <v>222</v>
      </c>
    </row>
    <row r="275" spans="2:7" hidden="1" x14ac:dyDescent="0.25">
      <c r="B275" s="27" t="s">
        <v>188</v>
      </c>
      <c r="C275" s="27" t="s">
        <v>431</v>
      </c>
      <c r="D275" s="27">
        <v>15646</v>
      </c>
      <c r="E275" s="27" t="s">
        <v>500</v>
      </c>
      <c r="F275" s="28" t="s">
        <v>252</v>
      </c>
      <c r="G275" s="29" t="s">
        <v>253</v>
      </c>
    </row>
    <row r="276" spans="2:7" hidden="1" x14ac:dyDescent="0.25">
      <c r="B276" s="27" t="s">
        <v>188</v>
      </c>
      <c r="C276" s="27" t="s">
        <v>431</v>
      </c>
      <c r="D276" s="27">
        <v>15660</v>
      </c>
      <c r="E276" s="27" t="s">
        <v>501</v>
      </c>
      <c r="F276" s="28">
        <v>0</v>
      </c>
      <c r="G276" s="29" t="s">
        <v>222</v>
      </c>
    </row>
    <row r="277" spans="2:7" hidden="1" x14ac:dyDescent="0.25">
      <c r="B277" s="27" t="s">
        <v>188</v>
      </c>
      <c r="C277" s="27" t="s">
        <v>431</v>
      </c>
      <c r="D277" s="27">
        <v>15673</v>
      </c>
      <c r="E277" s="27" t="s">
        <v>502</v>
      </c>
      <c r="F277" s="28" t="s">
        <v>245</v>
      </c>
      <c r="G277" s="29" t="s">
        <v>246</v>
      </c>
    </row>
    <row r="278" spans="2:7" hidden="1" x14ac:dyDescent="0.25">
      <c r="B278" s="27" t="s">
        <v>188</v>
      </c>
      <c r="C278" s="27" t="s">
        <v>431</v>
      </c>
      <c r="D278" s="27">
        <v>15740</v>
      </c>
      <c r="E278" s="27" t="s">
        <v>504</v>
      </c>
      <c r="F278" s="28">
        <v>0</v>
      </c>
      <c r="G278" s="29" t="s">
        <v>222</v>
      </c>
    </row>
    <row r="279" spans="2:7" hidden="1" x14ac:dyDescent="0.25">
      <c r="B279" s="27" t="s">
        <v>188</v>
      </c>
      <c r="C279" s="27" t="s">
        <v>431</v>
      </c>
      <c r="D279" s="27">
        <v>15753</v>
      </c>
      <c r="E279" s="27" t="s">
        <v>505</v>
      </c>
      <c r="F279" s="28" t="s">
        <v>252</v>
      </c>
      <c r="G279" s="29" t="s">
        <v>253</v>
      </c>
    </row>
    <row r="280" spans="2:7" hidden="1" x14ac:dyDescent="0.25">
      <c r="B280" s="27" t="s">
        <v>188</v>
      </c>
      <c r="C280" s="27" t="s">
        <v>431</v>
      </c>
      <c r="D280" s="27">
        <v>15757</v>
      </c>
      <c r="E280" s="27" t="s">
        <v>506</v>
      </c>
      <c r="F280" s="28">
        <v>0</v>
      </c>
      <c r="G280" s="29" t="s">
        <v>222</v>
      </c>
    </row>
    <row r="281" spans="2:7" hidden="1" x14ac:dyDescent="0.25">
      <c r="B281" s="27" t="s">
        <v>188</v>
      </c>
      <c r="C281" s="27" t="s">
        <v>431</v>
      </c>
      <c r="D281" s="27">
        <v>15755</v>
      </c>
      <c r="E281" s="27" t="s">
        <v>507</v>
      </c>
      <c r="F281" s="28">
        <v>0</v>
      </c>
      <c r="G281" s="29" t="s">
        <v>222</v>
      </c>
    </row>
    <row r="282" spans="2:7" hidden="1" x14ac:dyDescent="0.25">
      <c r="B282" s="27" t="s">
        <v>188</v>
      </c>
      <c r="C282" s="27" t="s">
        <v>431</v>
      </c>
      <c r="D282" s="27">
        <v>15759</v>
      </c>
      <c r="E282" s="27" t="s">
        <v>508</v>
      </c>
      <c r="F282" s="28" t="s">
        <v>252</v>
      </c>
      <c r="G282" s="29" t="s">
        <v>253</v>
      </c>
    </row>
    <row r="283" spans="2:7" hidden="1" x14ac:dyDescent="0.25">
      <c r="B283" s="27" t="s">
        <v>188</v>
      </c>
      <c r="C283" s="27" t="s">
        <v>431</v>
      </c>
      <c r="D283" s="27">
        <v>15761</v>
      </c>
      <c r="E283" s="27" t="s">
        <v>509</v>
      </c>
      <c r="F283" s="28">
        <v>0</v>
      </c>
      <c r="G283" s="29" t="s">
        <v>222</v>
      </c>
    </row>
    <row r="284" spans="2:7" hidden="1" x14ac:dyDescent="0.25">
      <c r="B284" s="27" t="s">
        <v>188</v>
      </c>
      <c r="C284" s="27" t="s">
        <v>431</v>
      </c>
      <c r="D284" s="27">
        <v>15762</v>
      </c>
      <c r="E284" s="27" t="s">
        <v>510</v>
      </c>
      <c r="F284" s="28">
        <v>0</v>
      </c>
      <c r="G284" s="29" t="s">
        <v>222</v>
      </c>
    </row>
    <row r="285" spans="2:7" hidden="1" x14ac:dyDescent="0.25">
      <c r="B285" s="27" t="s">
        <v>188</v>
      </c>
      <c r="C285" s="27" t="s">
        <v>431</v>
      </c>
      <c r="D285" s="27">
        <v>15764</v>
      </c>
      <c r="E285" s="27" t="s">
        <v>511</v>
      </c>
      <c r="F285" s="28">
        <v>0</v>
      </c>
      <c r="G285" s="29" t="s">
        <v>222</v>
      </c>
    </row>
    <row r="286" spans="2:7" hidden="1" x14ac:dyDescent="0.25">
      <c r="B286" s="27" t="s">
        <v>188</v>
      </c>
      <c r="C286" s="27" t="s">
        <v>431</v>
      </c>
      <c r="D286" s="27">
        <v>15763</v>
      </c>
      <c r="E286" s="27" t="s">
        <v>512</v>
      </c>
      <c r="F286" s="28">
        <v>0</v>
      </c>
      <c r="G286" s="29" t="s">
        <v>222</v>
      </c>
    </row>
    <row r="287" spans="2:7" hidden="1" x14ac:dyDescent="0.25">
      <c r="B287" s="27" t="s">
        <v>188</v>
      </c>
      <c r="C287" s="27" t="s">
        <v>431</v>
      </c>
      <c r="D287" s="27">
        <v>15774</v>
      </c>
      <c r="E287" s="27" t="s">
        <v>513</v>
      </c>
      <c r="F287" s="28">
        <v>0</v>
      </c>
      <c r="G287" s="29" t="s">
        <v>222</v>
      </c>
    </row>
    <row r="288" spans="2:7" hidden="1" x14ac:dyDescent="0.25">
      <c r="B288" s="27" t="s">
        <v>188</v>
      </c>
      <c r="C288" s="27" t="s">
        <v>431</v>
      </c>
      <c r="D288" s="27">
        <v>15776</v>
      </c>
      <c r="E288" s="27" t="s">
        <v>514</v>
      </c>
      <c r="F288" s="28">
        <v>0</v>
      </c>
      <c r="G288" s="29" t="s">
        <v>222</v>
      </c>
    </row>
    <row r="289" spans="2:7" hidden="1" x14ac:dyDescent="0.25">
      <c r="B289" s="27" t="s">
        <v>188</v>
      </c>
      <c r="C289" s="27" t="s">
        <v>431</v>
      </c>
      <c r="D289" s="27">
        <v>15778</v>
      </c>
      <c r="E289" s="27" t="s">
        <v>515</v>
      </c>
      <c r="F289" s="28">
        <v>0</v>
      </c>
      <c r="G289" s="29" t="s">
        <v>222</v>
      </c>
    </row>
    <row r="290" spans="2:7" hidden="1" x14ac:dyDescent="0.25">
      <c r="B290" s="27" t="s">
        <v>188</v>
      </c>
      <c r="C290" s="27" t="s">
        <v>431</v>
      </c>
      <c r="D290" s="27">
        <v>15798</v>
      </c>
      <c r="E290" s="27" t="s">
        <v>516</v>
      </c>
      <c r="F290" s="28">
        <v>0</v>
      </c>
      <c r="G290" s="29" t="s">
        <v>222</v>
      </c>
    </row>
    <row r="291" spans="2:7" hidden="1" x14ac:dyDescent="0.25">
      <c r="B291" s="27" t="s">
        <v>188</v>
      </c>
      <c r="C291" s="27" t="s">
        <v>431</v>
      </c>
      <c r="D291" s="27">
        <v>15804</v>
      </c>
      <c r="E291" s="27" t="s">
        <v>517</v>
      </c>
      <c r="F291" s="28" t="s">
        <v>237</v>
      </c>
      <c r="G291" s="29" t="s">
        <v>238</v>
      </c>
    </row>
    <row r="292" spans="2:7" hidden="1" x14ac:dyDescent="0.25">
      <c r="B292" s="27" t="s">
        <v>188</v>
      </c>
      <c r="C292" s="27" t="s">
        <v>431</v>
      </c>
      <c r="D292" s="27">
        <v>15806</v>
      </c>
      <c r="E292" s="27" t="s">
        <v>518</v>
      </c>
      <c r="F292" s="28" t="s">
        <v>252</v>
      </c>
      <c r="G292" s="29" t="s">
        <v>253</v>
      </c>
    </row>
    <row r="293" spans="2:7" hidden="1" x14ac:dyDescent="0.25">
      <c r="B293" s="27" t="s">
        <v>188</v>
      </c>
      <c r="C293" s="27" t="s">
        <v>431</v>
      </c>
      <c r="D293" s="27">
        <v>15808</v>
      </c>
      <c r="E293" s="27" t="s">
        <v>519</v>
      </c>
      <c r="F293" s="28" t="s">
        <v>252</v>
      </c>
      <c r="G293" s="29" t="s">
        <v>253</v>
      </c>
    </row>
    <row r="294" spans="2:7" hidden="1" x14ac:dyDescent="0.25">
      <c r="B294" s="27" t="s">
        <v>188</v>
      </c>
      <c r="C294" s="27" t="s">
        <v>431</v>
      </c>
      <c r="D294" s="27">
        <v>15810</v>
      </c>
      <c r="E294" s="27" t="s">
        <v>520</v>
      </c>
      <c r="F294" s="28">
        <v>0</v>
      </c>
      <c r="G294" s="29" t="s">
        <v>222</v>
      </c>
    </row>
    <row r="295" spans="2:7" hidden="1" x14ac:dyDescent="0.25">
      <c r="B295" s="27" t="s">
        <v>188</v>
      </c>
      <c r="C295" s="27" t="s">
        <v>431</v>
      </c>
      <c r="D295" s="27">
        <v>15814</v>
      </c>
      <c r="E295" s="27" t="s">
        <v>521</v>
      </c>
      <c r="F295" s="28">
        <v>0</v>
      </c>
      <c r="G295" s="29" t="s">
        <v>222</v>
      </c>
    </row>
    <row r="296" spans="2:7" hidden="1" x14ac:dyDescent="0.25">
      <c r="B296" s="27" t="s">
        <v>188</v>
      </c>
      <c r="C296" s="27" t="s">
        <v>431</v>
      </c>
      <c r="D296" s="27">
        <v>15001</v>
      </c>
      <c r="E296" s="27" t="s">
        <v>522</v>
      </c>
      <c r="F296" s="28" t="s">
        <v>252</v>
      </c>
      <c r="G296" s="29" t="s">
        <v>253</v>
      </c>
    </row>
    <row r="297" spans="2:7" hidden="1" x14ac:dyDescent="0.25">
      <c r="B297" s="27" t="s">
        <v>188</v>
      </c>
      <c r="C297" s="27" t="s">
        <v>431</v>
      </c>
      <c r="D297" s="27">
        <v>15835</v>
      </c>
      <c r="E297" s="27" t="s">
        <v>523</v>
      </c>
      <c r="F297" s="28">
        <v>0</v>
      </c>
      <c r="G297" s="29" t="s">
        <v>222</v>
      </c>
    </row>
    <row r="298" spans="2:7" hidden="1" x14ac:dyDescent="0.25">
      <c r="B298" s="27" t="s">
        <v>188</v>
      </c>
      <c r="C298" s="27" t="s">
        <v>431</v>
      </c>
      <c r="D298" s="27">
        <v>15837</v>
      </c>
      <c r="E298" s="27" t="s">
        <v>524</v>
      </c>
      <c r="F298" s="28">
        <v>0</v>
      </c>
      <c r="G298" s="29" t="s">
        <v>222</v>
      </c>
    </row>
    <row r="299" spans="2:7" hidden="1" x14ac:dyDescent="0.25">
      <c r="B299" s="27" t="s">
        <v>188</v>
      </c>
      <c r="C299" s="27" t="s">
        <v>431</v>
      </c>
      <c r="D299" s="27">
        <v>15820</v>
      </c>
      <c r="E299" s="27" t="s">
        <v>525</v>
      </c>
      <c r="F299" s="28">
        <v>0</v>
      </c>
      <c r="G299" s="29" t="s">
        <v>222</v>
      </c>
    </row>
    <row r="300" spans="2:7" hidden="1" x14ac:dyDescent="0.25">
      <c r="B300" s="27" t="s">
        <v>188</v>
      </c>
      <c r="C300" s="27" t="s">
        <v>431</v>
      </c>
      <c r="D300" s="27">
        <v>15842</v>
      </c>
      <c r="E300" s="27" t="s">
        <v>526</v>
      </c>
      <c r="F300" s="28">
        <v>0</v>
      </c>
      <c r="G300" s="29" t="s">
        <v>222</v>
      </c>
    </row>
    <row r="301" spans="2:7" hidden="1" x14ac:dyDescent="0.25">
      <c r="B301" s="27" t="s">
        <v>188</v>
      </c>
      <c r="C301" s="27" t="s">
        <v>431</v>
      </c>
      <c r="D301" s="27">
        <v>15861</v>
      </c>
      <c r="E301" s="27" t="s">
        <v>527</v>
      </c>
      <c r="F301" s="28">
        <v>0</v>
      </c>
      <c r="G301" s="29" t="s">
        <v>222</v>
      </c>
    </row>
    <row r="302" spans="2:7" hidden="1" x14ac:dyDescent="0.25">
      <c r="B302" s="27" t="s">
        <v>188</v>
      </c>
      <c r="C302" s="27" t="s">
        <v>431</v>
      </c>
      <c r="D302" s="27">
        <v>15407</v>
      </c>
      <c r="E302" s="27" t="s">
        <v>528</v>
      </c>
      <c r="F302" s="28" t="s">
        <v>252</v>
      </c>
      <c r="G302" s="29" t="s">
        <v>253</v>
      </c>
    </row>
    <row r="303" spans="2:7" hidden="1" x14ac:dyDescent="0.25">
      <c r="B303" s="27" t="s">
        <v>188</v>
      </c>
      <c r="C303" s="27" t="s">
        <v>431</v>
      </c>
      <c r="D303" s="27">
        <v>15879</v>
      </c>
      <c r="E303" s="27" t="s">
        <v>529</v>
      </c>
      <c r="F303" s="28">
        <v>0</v>
      </c>
      <c r="G303" s="29" t="s">
        <v>222</v>
      </c>
    </row>
    <row r="304" spans="2:7" hidden="1" x14ac:dyDescent="0.25">
      <c r="B304" s="27" t="s">
        <v>188</v>
      </c>
      <c r="C304" s="27" t="s">
        <v>431</v>
      </c>
      <c r="D304" s="27">
        <v>15897</v>
      </c>
      <c r="E304" s="27" t="s">
        <v>530</v>
      </c>
      <c r="F304" s="28">
        <v>0</v>
      </c>
      <c r="G304" s="29" t="s">
        <v>222</v>
      </c>
    </row>
    <row r="305" spans="2:7" hidden="1" x14ac:dyDescent="0.25">
      <c r="B305" s="27" t="s">
        <v>186</v>
      </c>
      <c r="C305" s="27" t="s">
        <v>260</v>
      </c>
      <c r="D305" s="27">
        <v>17013</v>
      </c>
      <c r="E305" s="27" t="s">
        <v>531</v>
      </c>
      <c r="F305" s="28">
        <v>0</v>
      </c>
      <c r="G305" s="29" t="s">
        <v>222</v>
      </c>
    </row>
    <row r="306" spans="2:7" hidden="1" x14ac:dyDescent="0.25">
      <c r="B306" s="27" t="s">
        <v>186</v>
      </c>
      <c r="C306" s="27" t="s">
        <v>260</v>
      </c>
      <c r="D306" s="27">
        <v>17042</v>
      </c>
      <c r="E306" s="27" t="s">
        <v>532</v>
      </c>
      <c r="F306" s="28" t="s">
        <v>252</v>
      </c>
      <c r="G306" s="29" t="s">
        <v>253</v>
      </c>
    </row>
    <row r="307" spans="2:7" hidden="1" x14ac:dyDescent="0.25">
      <c r="B307" s="27" t="s">
        <v>186</v>
      </c>
      <c r="C307" s="27" t="s">
        <v>260</v>
      </c>
      <c r="D307" s="27">
        <v>17050</v>
      </c>
      <c r="E307" s="27" t="s">
        <v>533</v>
      </c>
      <c r="F307" s="28" t="s">
        <v>237</v>
      </c>
      <c r="G307" s="29" t="s">
        <v>238</v>
      </c>
    </row>
    <row r="308" spans="2:7" hidden="1" x14ac:dyDescent="0.25">
      <c r="B308" s="27" t="s">
        <v>186</v>
      </c>
      <c r="C308" s="27" t="s">
        <v>260</v>
      </c>
      <c r="D308" s="27">
        <v>17088</v>
      </c>
      <c r="E308" s="27" t="s">
        <v>534</v>
      </c>
      <c r="F308" s="28">
        <v>0</v>
      </c>
      <c r="G308" s="29" t="s">
        <v>222</v>
      </c>
    </row>
    <row r="309" spans="2:7" hidden="1" x14ac:dyDescent="0.25">
      <c r="B309" s="27" t="s">
        <v>186</v>
      </c>
      <c r="C309" s="27" t="s">
        <v>260</v>
      </c>
      <c r="D309" s="27">
        <v>17174</v>
      </c>
      <c r="E309" s="27" t="s">
        <v>535</v>
      </c>
      <c r="F309" s="28" t="s">
        <v>252</v>
      </c>
      <c r="G309" s="29" t="s">
        <v>253</v>
      </c>
    </row>
    <row r="310" spans="2:7" hidden="1" x14ac:dyDescent="0.25">
      <c r="B310" s="27" t="s">
        <v>186</v>
      </c>
      <c r="C310" s="27" t="s">
        <v>260</v>
      </c>
      <c r="D310" s="27">
        <v>17272</v>
      </c>
      <c r="E310" s="27" t="s">
        <v>536</v>
      </c>
      <c r="F310" s="28">
        <v>0</v>
      </c>
      <c r="G310" s="29" t="s">
        <v>222</v>
      </c>
    </row>
    <row r="311" spans="2:7" s="20" customFormat="1" hidden="1" x14ac:dyDescent="0.25">
      <c r="B311" s="27" t="s">
        <v>186</v>
      </c>
      <c r="C311" s="27" t="s">
        <v>260</v>
      </c>
      <c r="D311" s="27">
        <v>17380</v>
      </c>
      <c r="E311" s="27" t="s">
        <v>537</v>
      </c>
      <c r="F311" s="28" t="s">
        <v>252</v>
      </c>
      <c r="G311" s="29" t="s">
        <v>253</v>
      </c>
    </row>
    <row r="312" spans="2:7" hidden="1" x14ac:dyDescent="0.25">
      <c r="B312" s="27" t="s">
        <v>186</v>
      </c>
      <c r="C312" s="27" t="s">
        <v>260</v>
      </c>
      <c r="D312" s="27">
        <v>17388</v>
      </c>
      <c r="E312" s="27" t="s">
        <v>538</v>
      </c>
      <c r="F312" s="28">
        <v>0</v>
      </c>
      <c r="G312" s="29" t="s">
        <v>222</v>
      </c>
    </row>
    <row r="313" spans="2:7" hidden="1" x14ac:dyDescent="0.25">
      <c r="B313" s="27" t="s">
        <v>186</v>
      </c>
      <c r="C313" s="27" t="s">
        <v>260</v>
      </c>
      <c r="D313" s="27">
        <v>17001</v>
      </c>
      <c r="E313" s="27" t="s">
        <v>539</v>
      </c>
      <c r="F313" s="28" t="s">
        <v>252</v>
      </c>
      <c r="G313" s="29" t="s">
        <v>253</v>
      </c>
    </row>
    <row r="314" spans="2:7" hidden="1" x14ac:dyDescent="0.25">
      <c r="B314" s="27" t="s">
        <v>186</v>
      </c>
      <c r="C314" s="27" t="s">
        <v>260</v>
      </c>
      <c r="D314" s="27">
        <v>17433</v>
      </c>
      <c r="E314" s="27" t="s">
        <v>540</v>
      </c>
      <c r="F314" s="28" t="s">
        <v>237</v>
      </c>
      <c r="G314" s="29" t="s">
        <v>222</v>
      </c>
    </row>
    <row r="315" spans="2:7" hidden="1" x14ac:dyDescent="0.25">
      <c r="B315" s="27" t="s">
        <v>186</v>
      </c>
      <c r="C315" s="27" t="s">
        <v>260</v>
      </c>
      <c r="D315" s="27">
        <v>17486</v>
      </c>
      <c r="E315" s="27" t="s">
        <v>541</v>
      </c>
      <c r="F315" s="28" t="s">
        <v>237</v>
      </c>
      <c r="G315" s="29" t="s">
        <v>238</v>
      </c>
    </row>
    <row r="316" spans="2:7" hidden="1" x14ac:dyDescent="0.25">
      <c r="B316" s="27" t="s">
        <v>186</v>
      </c>
      <c r="C316" s="27" t="s">
        <v>260</v>
      </c>
      <c r="D316" s="27">
        <v>17524</v>
      </c>
      <c r="E316" s="27" t="s">
        <v>542</v>
      </c>
      <c r="F316" s="28">
        <v>0</v>
      </c>
      <c r="G316" s="29" t="s">
        <v>222</v>
      </c>
    </row>
    <row r="317" spans="2:7" hidden="1" x14ac:dyDescent="0.25">
      <c r="B317" s="27" t="s">
        <v>186</v>
      </c>
      <c r="C317" s="27" t="s">
        <v>260</v>
      </c>
      <c r="D317" s="27">
        <v>17541</v>
      </c>
      <c r="E317" s="27" t="s">
        <v>543</v>
      </c>
      <c r="F317" s="28">
        <v>0</v>
      </c>
      <c r="G317" s="29" t="s">
        <v>222</v>
      </c>
    </row>
    <row r="318" spans="2:7" hidden="1" x14ac:dyDescent="0.25">
      <c r="B318" s="27" t="s">
        <v>186</v>
      </c>
      <c r="C318" s="27" t="s">
        <v>260</v>
      </c>
      <c r="D318" s="27">
        <v>17614</v>
      </c>
      <c r="E318" s="27" t="s">
        <v>544</v>
      </c>
      <c r="F318" s="28">
        <v>2</v>
      </c>
      <c r="G318" s="29" t="s">
        <v>253</v>
      </c>
    </row>
    <row r="319" spans="2:7" hidden="1" x14ac:dyDescent="0.25">
      <c r="B319" s="27" t="s">
        <v>186</v>
      </c>
      <c r="C319" s="27" t="s">
        <v>260</v>
      </c>
      <c r="D319" s="27">
        <v>17616</v>
      </c>
      <c r="E319" s="27" t="s">
        <v>545</v>
      </c>
      <c r="F319" s="28">
        <v>0</v>
      </c>
      <c r="G319" s="29" t="s">
        <v>222</v>
      </c>
    </row>
    <row r="320" spans="2:7" hidden="1" x14ac:dyDescent="0.25">
      <c r="B320" s="27" t="s">
        <v>186</v>
      </c>
      <c r="C320" s="27" t="s">
        <v>260</v>
      </c>
      <c r="D320" s="27">
        <v>17653</v>
      </c>
      <c r="E320" s="27" t="s">
        <v>546</v>
      </c>
      <c r="F320" s="28" t="s">
        <v>252</v>
      </c>
      <c r="G320" s="29" t="s">
        <v>253</v>
      </c>
    </row>
    <row r="321" spans="2:7" hidden="1" x14ac:dyDescent="0.25">
      <c r="B321" s="27" t="s">
        <v>186</v>
      </c>
      <c r="C321" s="27" t="s">
        <v>260</v>
      </c>
      <c r="D321" s="27">
        <v>17777</v>
      </c>
      <c r="E321" s="27" t="s">
        <v>547</v>
      </c>
      <c r="F321" s="28" t="s">
        <v>237</v>
      </c>
      <c r="G321" s="29" t="s">
        <v>238</v>
      </c>
    </row>
    <row r="322" spans="2:7" hidden="1" x14ac:dyDescent="0.25">
      <c r="B322" s="27" t="s">
        <v>186</v>
      </c>
      <c r="C322" s="27" t="s">
        <v>260</v>
      </c>
      <c r="D322" s="27">
        <v>17873</v>
      </c>
      <c r="E322" s="27" t="s">
        <v>548</v>
      </c>
      <c r="F322" s="28" t="s">
        <v>252</v>
      </c>
      <c r="G322" s="29" t="s">
        <v>253</v>
      </c>
    </row>
    <row r="323" spans="2:7" hidden="1" x14ac:dyDescent="0.25">
      <c r="B323" s="27" t="s">
        <v>186</v>
      </c>
      <c r="C323" s="27" t="s">
        <v>260</v>
      </c>
      <c r="D323" s="27">
        <v>17877</v>
      </c>
      <c r="E323" s="27" t="s">
        <v>549</v>
      </c>
      <c r="F323" s="28" t="s">
        <v>252</v>
      </c>
      <c r="G323" s="29" t="s">
        <v>253</v>
      </c>
    </row>
    <row r="324" spans="2:7" hidden="1" x14ac:dyDescent="0.25">
      <c r="B324" s="27" t="s">
        <v>550</v>
      </c>
      <c r="C324" s="27" t="s">
        <v>551</v>
      </c>
      <c r="D324" s="27">
        <v>18029</v>
      </c>
      <c r="E324" s="27" t="s">
        <v>552</v>
      </c>
      <c r="F324" s="28">
        <v>0</v>
      </c>
      <c r="G324" s="29" t="s">
        <v>222</v>
      </c>
    </row>
    <row r="325" spans="2:7" hidden="1" x14ac:dyDescent="0.25">
      <c r="B325" s="27" t="s">
        <v>550</v>
      </c>
      <c r="C325" s="27" t="s">
        <v>551</v>
      </c>
      <c r="D325" s="27">
        <v>18205</v>
      </c>
      <c r="E325" s="27" t="s">
        <v>553</v>
      </c>
      <c r="F325" s="28">
        <v>0</v>
      </c>
      <c r="G325" s="29" t="s">
        <v>222</v>
      </c>
    </row>
    <row r="326" spans="2:7" hidden="1" x14ac:dyDescent="0.25">
      <c r="B326" s="27" t="s">
        <v>550</v>
      </c>
      <c r="C326" s="27" t="s">
        <v>551</v>
      </c>
      <c r="D326" s="27">
        <v>18247</v>
      </c>
      <c r="E326" s="27" t="s">
        <v>554</v>
      </c>
      <c r="F326" s="28">
        <v>0</v>
      </c>
      <c r="G326" s="29" t="s">
        <v>222</v>
      </c>
    </row>
    <row r="327" spans="2:7" hidden="1" x14ac:dyDescent="0.25">
      <c r="B327" s="27" t="s">
        <v>550</v>
      </c>
      <c r="C327" s="27" t="s">
        <v>551</v>
      </c>
      <c r="D327" s="27">
        <v>18001</v>
      </c>
      <c r="E327" s="27" t="s">
        <v>555</v>
      </c>
      <c r="F327" s="28" t="s">
        <v>237</v>
      </c>
      <c r="G327" s="29" t="s">
        <v>238</v>
      </c>
    </row>
    <row r="328" spans="2:7" hidden="1" x14ac:dyDescent="0.25">
      <c r="B328" s="27" t="s">
        <v>550</v>
      </c>
      <c r="C328" s="27" t="s">
        <v>551</v>
      </c>
      <c r="D328" s="27">
        <v>18479</v>
      </c>
      <c r="E328" s="27" t="s">
        <v>556</v>
      </c>
      <c r="F328" s="28">
        <v>0</v>
      </c>
      <c r="G328" s="29" t="s">
        <v>222</v>
      </c>
    </row>
    <row r="329" spans="2:7" hidden="1" x14ac:dyDescent="0.25">
      <c r="B329" s="27" t="s">
        <v>550</v>
      </c>
      <c r="C329" s="27" t="s">
        <v>551</v>
      </c>
      <c r="D329" s="27">
        <v>18860</v>
      </c>
      <c r="E329" s="27" t="s">
        <v>348</v>
      </c>
      <c r="F329" s="28">
        <v>0</v>
      </c>
      <c r="G329" s="29" t="s">
        <v>222</v>
      </c>
    </row>
    <row r="330" spans="2:7" hidden="1" x14ac:dyDescent="0.25">
      <c r="B330" s="27" t="s">
        <v>550</v>
      </c>
      <c r="C330" s="27" t="s">
        <v>551</v>
      </c>
      <c r="D330" s="27">
        <v>18753</v>
      </c>
      <c r="E330" s="27" t="s">
        <v>557</v>
      </c>
      <c r="F330" s="28">
        <v>0</v>
      </c>
      <c r="G330" s="29" t="s">
        <v>222</v>
      </c>
    </row>
    <row r="331" spans="2:7" hidden="1" x14ac:dyDescent="0.25">
      <c r="B331" s="27" t="s">
        <v>558</v>
      </c>
      <c r="C331" s="27" t="s">
        <v>559</v>
      </c>
      <c r="D331" s="27">
        <v>85010</v>
      </c>
      <c r="E331" s="27" t="s">
        <v>560</v>
      </c>
      <c r="F331" s="28" t="s">
        <v>237</v>
      </c>
      <c r="G331" s="29" t="s">
        <v>238</v>
      </c>
    </row>
    <row r="332" spans="2:7" hidden="1" x14ac:dyDescent="0.25">
      <c r="B332" s="27" t="s">
        <v>558</v>
      </c>
      <c r="C332" s="27" t="s">
        <v>559</v>
      </c>
      <c r="D332" s="27">
        <v>85015</v>
      </c>
      <c r="E332" s="27" t="s">
        <v>561</v>
      </c>
      <c r="F332" s="28">
        <v>0</v>
      </c>
      <c r="G332" s="29" t="s">
        <v>222</v>
      </c>
    </row>
    <row r="333" spans="2:7" hidden="1" x14ac:dyDescent="0.25">
      <c r="B333" s="27" t="s">
        <v>558</v>
      </c>
      <c r="C333" s="27" t="s">
        <v>559</v>
      </c>
      <c r="D333" s="27">
        <v>85125</v>
      </c>
      <c r="E333" s="27" t="s">
        <v>562</v>
      </c>
      <c r="F333" s="28">
        <v>0</v>
      </c>
      <c r="G333" s="29" t="s">
        <v>222</v>
      </c>
    </row>
    <row r="334" spans="2:7" hidden="1" x14ac:dyDescent="0.25">
      <c r="B334" s="27" t="s">
        <v>558</v>
      </c>
      <c r="C334" s="27" t="s">
        <v>559</v>
      </c>
      <c r="D334" s="27">
        <v>85136</v>
      </c>
      <c r="E334" s="27" t="s">
        <v>563</v>
      </c>
      <c r="F334" s="28">
        <v>0</v>
      </c>
      <c r="G334" s="29" t="s">
        <v>222</v>
      </c>
    </row>
    <row r="335" spans="2:7" hidden="1" x14ac:dyDescent="0.25">
      <c r="B335" s="27" t="s">
        <v>558</v>
      </c>
      <c r="C335" s="27" t="s">
        <v>559</v>
      </c>
      <c r="D335" s="27">
        <v>85139</v>
      </c>
      <c r="E335" s="27" t="s">
        <v>564</v>
      </c>
      <c r="F335" s="28">
        <v>0</v>
      </c>
      <c r="G335" s="29" t="s">
        <v>222</v>
      </c>
    </row>
    <row r="336" spans="2:7" hidden="1" x14ac:dyDescent="0.25">
      <c r="B336" s="27" t="s">
        <v>558</v>
      </c>
      <c r="C336" s="27" t="s">
        <v>559</v>
      </c>
      <c r="D336" s="27">
        <v>85162</v>
      </c>
      <c r="E336" s="27" t="s">
        <v>565</v>
      </c>
      <c r="F336" s="28">
        <v>0</v>
      </c>
      <c r="G336" s="29" t="s">
        <v>222</v>
      </c>
    </row>
    <row r="337" spans="2:7" s="20" customFormat="1" hidden="1" x14ac:dyDescent="0.25">
      <c r="B337" s="27" t="s">
        <v>558</v>
      </c>
      <c r="C337" s="27" t="s">
        <v>559</v>
      </c>
      <c r="D337" s="27">
        <v>85230</v>
      </c>
      <c r="E337" s="27" t="s">
        <v>566</v>
      </c>
      <c r="F337" s="28">
        <v>0</v>
      </c>
      <c r="G337" s="29" t="s">
        <v>222</v>
      </c>
    </row>
    <row r="338" spans="2:7" hidden="1" x14ac:dyDescent="0.25">
      <c r="B338" s="27" t="s">
        <v>558</v>
      </c>
      <c r="C338" s="27" t="s">
        <v>559</v>
      </c>
      <c r="D338" s="27">
        <v>85250</v>
      </c>
      <c r="E338" s="27" t="s">
        <v>567</v>
      </c>
      <c r="F338" s="28">
        <v>0</v>
      </c>
      <c r="G338" s="29" t="s">
        <v>222</v>
      </c>
    </row>
    <row r="339" spans="2:7" hidden="1" x14ac:dyDescent="0.25">
      <c r="B339" s="27" t="s">
        <v>558</v>
      </c>
      <c r="C339" s="27" t="s">
        <v>559</v>
      </c>
      <c r="D339" s="27">
        <v>85263</v>
      </c>
      <c r="E339" s="27" t="s">
        <v>568</v>
      </c>
      <c r="F339" s="28">
        <v>0</v>
      </c>
      <c r="G339" s="29" t="s">
        <v>222</v>
      </c>
    </row>
    <row r="340" spans="2:7" hidden="1" x14ac:dyDescent="0.25">
      <c r="B340" s="27" t="s">
        <v>558</v>
      </c>
      <c r="C340" s="27" t="s">
        <v>559</v>
      </c>
      <c r="D340" s="27">
        <v>85279</v>
      </c>
      <c r="E340" s="27" t="s">
        <v>569</v>
      </c>
      <c r="F340" s="28">
        <v>0</v>
      </c>
      <c r="G340" s="29" t="s">
        <v>222</v>
      </c>
    </row>
    <row r="341" spans="2:7" hidden="1" x14ac:dyDescent="0.25">
      <c r="B341" s="27" t="s">
        <v>558</v>
      </c>
      <c r="C341" s="27" t="s">
        <v>559</v>
      </c>
      <c r="D341" s="27">
        <v>85300</v>
      </c>
      <c r="E341" s="27" t="s">
        <v>321</v>
      </c>
      <c r="F341" s="28">
        <v>0</v>
      </c>
      <c r="G341" s="29" t="s">
        <v>222</v>
      </c>
    </row>
    <row r="342" spans="2:7" hidden="1" x14ac:dyDescent="0.25">
      <c r="B342" s="27" t="s">
        <v>558</v>
      </c>
      <c r="C342" s="27" t="s">
        <v>559</v>
      </c>
      <c r="D342" s="27">
        <v>85325</v>
      </c>
      <c r="E342" s="27" t="s">
        <v>570</v>
      </c>
      <c r="F342" s="28">
        <v>0</v>
      </c>
      <c r="G342" s="29" t="s">
        <v>222</v>
      </c>
    </row>
    <row r="343" spans="2:7" hidden="1" x14ac:dyDescent="0.25">
      <c r="B343" s="27" t="s">
        <v>558</v>
      </c>
      <c r="C343" s="27" t="s">
        <v>559</v>
      </c>
      <c r="D343" s="27">
        <v>85315</v>
      </c>
      <c r="E343" s="27" t="s">
        <v>571</v>
      </c>
      <c r="F343" s="28">
        <v>0</v>
      </c>
      <c r="G343" s="29" t="s">
        <v>222</v>
      </c>
    </row>
    <row r="344" spans="2:7" hidden="1" x14ac:dyDescent="0.25">
      <c r="B344" s="27" t="s">
        <v>558</v>
      </c>
      <c r="C344" s="27" t="s">
        <v>559</v>
      </c>
      <c r="D344" s="27">
        <v>85410</v>
      </c>
      <c r="E344" s="27" t="s">
        <v>572</v>
      </c>
      <c r="F344" s="28">
        <v>0</v>
      </c>
      <c r="G344" s="29" t="s">
        <v>222</v>
      </c>
    </row>
    <row r="345" spans="2:7" hidden="1" x14ac:dyDescent="0.25">
      <c r="B345" s="27" t="s">
        <v>558</v>
      </c>
      <c r="C345" s="27" t="s">
        <v>559</v>
      </c>
      <c r="D345" s="27">
        <v>85430</v>
      </c>
      <c r="E345" s="27" t="s">
        <v>573</v>
      </c>
      <c r="F345" s="28">
        <v>0</v>
      </c>
      <c r="G345" s="29" t="s">
        <v>222</v>
      </c>
    </row>
    <row r="346" spans="2:7" hidden="1" x14ac:dyDescent="0.25">
      <c r="B346" s="27" t="s">
        <v>558</v>
      </c>
      <c r="C346" s="27" t="s">
        <v>559</v>
      </c>
      <c r="D346" s="27">
        <v>85400</v>
      </c>
      <c r="E346" s="27" t="s">
        <v>574</v>
      </c>
      <c r="F346" s="28">
        <v>0</v>
      </c>
      <c r="G346" s="29" t="s">
        <v>222</v>
      </c>
    </row>
    <row r="347" spans="2:7" hidden="1" x14ac:dyDescent="0.25">
      <c r="B347" s="27" t="s">
        <v>558</v>
      </c>
      <c r="C347" s="27" t="s">
        <v>559</v>
      </c>
      <c r="D347" s="27">
        <v>85440</v>
      </c>
      <c r="E347" s="27" t="s">
        <v>429</v>
      </c>
      <c r="F347" s="28" t="s">
        <v>252</v>
      </c>
      <c r="G347" s="29" t="s">
        <v>253</v>
      </c>
    </row>
    <row r="348" spans="2:7" hidden="1" x14ac:dyDescent="0.25">
      <c r="B348" s="27" t="s">
        <v>558</v>
      </c>
      <c r="C348" s="27" t="s">
        <v>559</v>
      </c>
      <c r="D348" s="27">
        <v>85001</v>
      </c>
      <c r="E348" s="27" t="s">
        <v>575</v>
      </c>
      <c r="F348" s="28" t="s">
        <v>237</v>
      </c>
      <c r="G348" s="29" t="s">
        <v>238</v>
      </c>
    </row>
    <row r="349" spans="2:7" hidden="1" x14ac:dyDescent="0.25">
      <c r="B349" s="27" t="s">
        <v>576</v>
      </c>
      <c r="C349" s="27" t="s">
        <v>577</v>
      </c>
      <c r="D349" s="27">
        <v>19075</v>
      </c>
      <c r="E349" s="27" t="s">
        <v>578</v>
      </c>
      <c r="F349" s="28">
        <v>0</v>
      </c>
      <c r="G349" s="29" t="s">
        <v>222</v>
      </c>
    </row>
    <row r="350" spans="2:7" hidden="1" x14ac:dyDescent="0.25">
      <c r="B350" s="27" t="s">
        <v>576</v>
      </c>
      <c r="C350" s="27" t="s">
        <v>577</v>
      </c>
      <c r="D350" s="27">
        <v>19142</v>
      </c>
      <c r="E350" s="27" t="s">
        <v>579</v>
      </c>
      <c r="F350" s="28">
        <v>0</v>
      </c>
      <c r="G350" s="29" t="s">
        <v>222</v>
      </c>
    </row>
    <row r="351" spans="2:7" hidden="1" x14ac:dyDescent="0.25">
      <c r="B351" s="27" t="s">
        <v>576</v>
      </c>
      <c r="C351" s="27" t="s">
        <v>577</v>
      </c>
      <c r="D351" s="27">
        <v>19290</v>
      </c>
      <c r="E351" s="27" t="s">
        <v>555</v>
      </c>
      <c r="F351" s="28">
        <v>0</v>
      </c>
      <c r="G351" s="29" t="s">
        <v>222</v>
      </c>
    </row>
    <row r="352" spans="2:7" hidden="1" x14ac:dyDescent="0.25">
      <c r="B352" s="27" t="s">
        <v>576</v>
      </c>
      <c r="C352" s="27" t="s">
        <v>577</v>
      </c>
      <c r="D352" s="27">
        <v>19300</v>
      </c>
      <c r="E352" s="27" t="s">
        <v>581</v>
      </c>
      <c r="F352" s="28">
        <v>0</v>
      </c>
      <c r="G352" s="29" t="s">
        <v>222</v>
      </c>
    </row>
    <row r="353" spans="2:7" hidden="1" x14ac:dyDescent="0.25">
      <c r="B353" s="27" t="s">
        <v>576</v>
      </c>
      <c r="C353" s="27" t="s">
        <v>577</v>
      </c>
      <c r="D353" s="27">
        <v>19397</v>
      </c>
      <c r="E353" s="27" t="s">
        <v>582</v>
      </c>
      <c r="F353" s="28">
        <v>0</v>
      </c>
      <c r="G353" s="29" t="s">
        <v>222</v>
      </c>
    </row>
    <row r="354" spans="2:7" hidden="1" x14ac:dyDescent="0.25">
      <c r="B354" s="27" t="s">
        <v>576</v>
      </c>
      <c r="C354" s="27" t="s">
        <v>577</v>
      </c>
      <c r="D354" s="27">
        <v>19418</v>
      </c>
      <c r="E354" s="27" t="s">
        <v>583</v>
      </c>
      <c r="F354" s="28">
        <v>0</v>
      </c>
      <c r="G354" s="29" t="s">
        <v>222</v>
      </c>
    </row>
    <row r="355" spans="2:7" hidden="1" x14ac:dyDescent="0.25">
      <c r="B355" s="27" t="s">
        <v>576</v>
      </c>
      <c r="C355" s="27" t="s">
        <v>577</v>
      </c>
      <c r="D355" s="27">
        <v>19450</v>
      </c>
      <c r="E355" s="27" t="s">
        <v>584</v>
      </c>
      <c r="F355" s="28">
        <v>0</v>
      </c>
      <c r="G355" s="29" t="s">
        <v>222</v>
      </c>
    </row>
    <row r="356" spans="2:7" hidden="1" x14ac:dyDescent="0.25">
      <c r="B356" s="27" t="s">
        <v>576</v>
      </c>
      <c r="C356" s="27" t="s">
        <v>577</v>
      </c>
      <c r="D356" s="27">
        <v>19455</v>
      </c>
      <c r="E356" s="27" t="s">
        <v>585</v>
      </c>
      <c r="F356" s="28" t="s">
        <v>237</v>
      </c>
      <c r="G356" s="29" t="s">
        <v>238</v>
      </c>
    </row>
    <row r="357" spans="2:7" hidden="1" x14ac:dyDescent="0.25">
      <c r="B357" s="27" t="s">
        <v>576</v>
      </c>
      <c r="C357" s="27" t="s">
        <v>577</v>
      </c>
      <c r="D357" s="27">
        <v>19513</v>
      </c>
      <c r="E357" s="27" t="s">
        <v>586</v>
      </c>
      <c r="F357" s="28">
        <v>0</v>
      </c>
      <c r="G357" s="29" t="s">
        <v>222</v>
      </c>
    </row>
    <row r="358" spans="2:7" hidden="1" x14ac:dyDescent="0.25">
      <c r="B358" s="27" t="s">
        <v>576</v>
      </c>
      <c r="C358" s="27" t="s">
        <v>577</v>
      </c>
      <c r="D358" s="27">
        <v>19532</v>
      </c>
      <c r="E358" s="27" t="s">
        <v>587</v>
      </c>
      <c r="F358" s="28">
        <v>0</v>
      </c>
      <c r="G358" s="29" t="s">
        <v>222</v>
      </c>
    </row>
    <row r="359" spans="2:7" hidden="1" x14ac:dyDescent="0.25">
      <c r="B359" s="27" t="s">
        <v>576</v>
      </c>
      <c r="C359" s="27" t="s">
        <v>577</v>
      </c>
      <c r="D359" s="27">
        <v>19533</v>
      </c>
      <c r="E359" s="27" t="s">
        <v>588</v>
      </c>
      <c r="F359" s="28">
        <v>0</v>
      </c>
      <c r="G359" s="29" t="s">
        <v>222</v>
      </c>
    </row>
    <row r="360" spans="2:7" hidden="1" x14ac:dyDescent="0.25">
      <c r="B360" s="27" t="s">
        <v>576</v>
      </c>
      <c r="C360" s="27" t="s">
        <v>577</v>
      </c>
      <c r="D360" s="27">
        <v>19548</v>
      </c>
      <c r="E360" s="27" t="s">
        <v>589</v>
      </c>
      <c r="F360" s="28" t="s">
        <v>252</v>
      </c>
      <c r="G360" s="29" t="s">
        <v>253</v>
      </c>
    </row>
    <row r="361" spans="2:7" hidden="1" x14ac:dyDescent="0.25">
      <c r="B361" s="27" t="s">
        <v>576</v>
      </c>
      <c r="C361" s="27" t="s">
        <v>577</v>
      </c>
      <c r="D361" s="27">
        <v>19001</v>
      </c>
      <c r="E361" s="27" t="s">
        <v>590</v>
      </c>
      <c r="F361" s="28" t="s">
        <v>252</v>
      </c>
      <c r="G361" s="29" t="s">
        <v>253</v>
      </c>
    </row>
    <row r="362" spans="2:7" hidden="1" x14ac:dyDescent="0.25">
      <c r="B362" s="27" t="s">
        <v>576</v>
      </c>
      <c r="C362" s="27" t="s">
        <v>577</v>
      </c>
      <c r="D362" s="27">
        <v>19573</v>
      </c>
      <c r="E362" s="27" t="s">
        <v>591</v>
      </c>
      <c r="F362" s="28" t="s">
        <v>252</v>
      </c>
      <c r="G362" s="29" t="s">
        <v>253</v>
      </c>
    </row>
    <row r="363" spans="2:7" hidden="1" x14ac:dyDescent="0.25">
      <c r="B363" s="27" t="s">
        <v>576</v>
      </c>
      <c r="C363" s="27" t="s">
        <v>577</v>
      </c>
      <c r="D363" s="27">
        <v>19585</v>
      </c>
      <c r="E363" s="27" t="s">
        <v>592</v>
      </c>
      <c r="F363" s="28">
        <v>0</v>
      </c>
      <c r="G363" s="29" t="s">
        <v>222</v>
      </c>
    </row>
    <row r="364" spans="2:7" hidden="1" x14ac:dyDescent="0.25">
      <c r="B364" s="27" t="s">
        <v>576</v>
      </c>
      <c r="C364" s="27" t="s">
        <v>577</v>
      </c>
      <c r="D364" s="27">
        <v>19517</v>
      </c>
      <c r="E364" s="27" t="s">
        <v>494</v>
      </c>
      <c r="F364" s="28">
        <v>0</v>
      </c>
      <c r="G364" s="29" t="s">
        <v>222</v>
      </c>
    </row>
    <row r="365" spans="2:7" hidden="1" x14ac:dyDescent="0.25">
      <c r="B365" s="27" t="s">
        <v>576</v>
      </c>
      <c r="C365" s="27" t="s">
        <v>577</v>
      </c>
      <c r="D365" s="27">
        <v>19622</v>
      </c>
      <c r="E365" s="27" t="s">
        <v>593</v>
      </c>
      <c r="F365" s="28">
        <v>0</v>
      </c>
      <c r="G365" s="29" t="s">
        <v>222</v>
      </c>
    </row>
    <row r="366" spans="2:7" hidden="1" x14ac:dyDescent="0.25">
      <c r="B366" s="27" t="s">
        <v>576</v>
      </c>
      <c r="C366" s="27" t="s">
        <v>577</v>
      </c>
      <c r="D366" s="27">
        <v>19693</v>
      </c>
      <c r="E366" s="27" t="s">
        <v>594</v>
      </c>
      <c r="F366" s="28">
        <v>0</v>
      </c>
      <c r="G366" s="29" t="s">
        <v>222</v>
      </c>
    </row>
    <row r="367" spans="2:7" hidden="1" x14ac:dyDescent="0.25">
      <c r="B367" s="27" t="s">
        <v>576</v>
      </c>
      <c r="C367" s="27" t="s">
        <v>577</v>
      </c>
      <c r="D367" s="27">
        <v>19701</v>
      </c>
      <c r="E367" s="27" t="s">
        <v>421</v>
      </c>
      <c r="F367" s="28">
        <v>0</v>
      </c>
      <c r="G367" s="29" t="s">
        <v>222</v>
      </c>
    </row>
    <row r="368" spans="2:7" hidden="1" x14ac:dyDescent="0.25">
      <c r="B368" s="27" t="s">
        <v>576</v>
      </c>
      <c r="C368" s="27" t="s">
        <v>577</v>
      </c>
      <c r="D368" s="27">
        <v>19743</v>
      </c>
      <c r="E368" s="27" t="s">
        <v>595</v>
      </c>
      <c r="F368" s="28">
        <v>0</v>
      </c>
      <c r="G368" s="29" t="s">
        <v>222</v>
      </c>
    </row>
    <row r="369" spans="2:7" hidden="1" x14ac:dyDescent="0.25">
      <c r="B369" s="27" t="s">
        <v>576</v>
      </c>
      <c r="C369" s="27" t="s">
        <v>577</v>
      </c>
      <c r="D369" s="27">
        <v>19760</v>
      </c>
      <c r="E369" s="27" t="s">
        <v>596</v>
      </c>
      <c r="F369" s="28">
        <v>0</v>
      </c>
      <c r="G369" s="29" t="s">
        <v>222</v>
      </c>
    </row>
    <row r="370" spans="2:7" hidden="1" x14ac:dyDescent="0.25">
      <c r="B370" s="27" t="s">
        <v>576</v>
      </c>
      <c r="C370" s="27" t="s">
        <v>577</v>
      </c>
      <c r="D370" s="27">
        <v>19698</v>
      </c>
      <c r="E370" s="27" t="s">
        <v>597</v>
      </c>
      <c r="F370" s="28" t="s">
        <v>252</v>
      </c>
      <c r="G370" s="29" t="s">
        <v>253</v>
      </c>
    </row>
    <row r="371" spans="2:7" hidden="1" x14ac:dyDescent="0.25">
      <c r="B371" s="27" t="s">
        <v>576</v>
      </c>
      <c r="C371" s="27" t="s">
        <v>577</v>
      </c>
      <c r="D371" s="27">
        <v>19785</v>
      </c>
      <c r="E371" s="27" t="s">
        <v>598</v>
      </c>
      <c r="F371" s="28">
        <v>0</v>
      </c>
      <c r="G371" s="29" t="s">
        <v>222</v>
      </c>
    </row>
    <row r="372" spans="2:7" hidden="1" x14ac:dyDescent="0.25">
      <c r="B372" s="27" t="s">
        <v>576</v>
      </c>
      <c r="C372" s="27" t="s">
        <v>577</v>
      </c>
      <c r="D372" s="27">
        <v>19780</v>
      </c>
      <c r="E372" s="27" t="s">
        <v>599</v>
      </c>
      <c r="F372" s="28">
        <v>0</v>
      </c>
      <c r="G372" s="29" t="s">
        <v>222</v>
      </c>
    </row>
    <row r="373" spans="2:7" hidden="1" x14ac:dyDescent="0.25">
      <c r="B373" s="27" t="s">
        <v>576</v>
      </c>
      <c r="C373" s="27" t="s">
        <v>577</v>
      </c>
      <c r="D373" s="27">
        <v>19809</v>
      </c>
      <c r="E373" s="27" t="s">
        <v>600</v>
      </c>
      <c r="F373" s="28">
        <v>0</v>
      </c>
      <c r="G373" s="29" t="s">
        <v>222</v>
      </c>
    </row>
    <row r="374" spans="2:7" hidden="1" x14ac:dyDescent="0.25">
      <c r="B374" s="27" t="s">
        <v>576</v>
      </c>
      <c r="C374" s="27" t="s">
        <v>577</v>
      </c>
      <c r="D374" s="27">
        <v>19821</v>
      </c>
      <c r="E374" s="27" t="s">
        <v>601</v>
      </c>
      <c r="F374" s="28">
        <v>0</v>
      </c>
      <c r="G374" s="29" t="s">
        <v>222</v>
      </c>
    </row>
    <row r="375" spans="2:7" hidden="1" x14ac:dyDescent="0.25">
      <c r="B375" s="27" t="s">
        <v>576</v>
      </c>
      <c r="C375" s="27" t="s">
        <v>577</v>
      </c>
      <c r="D375" s="27">
        <v>19824</v>
      </c>
      <c r="E375" s="27" t="s">
        <v>602</v>
      </c>
      <c r="F375" s="28">
        <v>0</v>
      </c>
      <c r="G375" s="29" t="s">
        <v>222</v>
      </c>
    </row>
    <row r="376" spans="2:7" hidden="1" x14ac:dyDescent="0.25">
      <c r="B376" s="27" t="s">
        <v>576</v>
      </c>
      <c r="C376" s="27" t="s">
        <v>577</v>
      </c>
      <c r="D376" s="27">
        <v>19845</v>
      </c>
      <c r="E376" s="27" t="s">
        <v>603</v>
      </c>
      <c r="F376" s="28" t="s">
        <v>237</v>
      </c>
      <c r="G376" s="29" t="s">
        <v>238</v>
      </c>
    </row>
    <row r="377" spans="2:7" hidden="1" x14ac:dyDescent="0.25">
      <c r="B377" s="27" t="s">
        <v>604</v>
      </c>
      <c r="C377" s="27" t="s">
        <v>605</v>
      </c>
      <c r="D377" s="27">
        <v>20011</v>
      </c>
      <c r="E377" s="27" t="s">
        <v>606</v>
      </c>
      <c r="F377" s="28" t="s">
        <v>237</v>
      </c>
      <c r="G377" s="29" t="s">
        <v>238</v>
      </c>
    </row>
    <row r="378" spans="2:7" hidden="1" x14ac:dyDescent="0.25">
      <c r="B378" s="27" t="s">
        <v>604</v>
      </c>
      <c r="C378" s="27" t="s">
        <v>605</v>
      </c>
      <c r="D378" s="27">
        <v>20013</v>
      </c>
      <c r="E378" s="27" t="s">
        <v>607</v>
      </c>
      <c r="F378" s="28">
        <v>0</v>
      </c>
      <c r="G378" s="29" t="s">
        <v>222</v>
      </c>
    </row>
    <row r="379" spans="2:7" hidden="1" x14ac:dyDescent="0.25">
      <c r="B379" s="27" t="s">
        <v>604</v>
      </c>
      <c r="C379" s="27" t="s">
        <v>605</v>
      </c>
      <c r="D379" s="27">
        <v>20032</v>
      </c>
      <c r="E379" s="27" t="s">
        <v>608</v>
      </c>
      <c r="F379" s="28">
        <v>0</v>
      </c>
      <c r="G379" s="29" t="s">
        <v>222</v>
      </c>
    </row>
    <row r="380" spans="2:7" hidden="1" x14ac:dyDescent="0.25">
      <c r="B380" s="27" t="s">
        <v>604</v>
      </c>
      <c r="C380" s="27" t="s">
        <v>605</v>
      </c>
      <c r="D380" s="27">
        <v>20045</v>
      </c>
      <c r="E380" s="27" t="s">
        <v>609</v>
      </c>
      <c r="F380" s="28">
        <v>0</v>
      </c>
      <c r="G380" s="29" t="s">
        <v>222</v>
      </c>
    </row>
    <row r="381" spans="2:7" hidden="1" x14ac:dyDescent="0.25">
      <c r="B381" s="27" t="s">
        <v>604</v>
      </c>
      <c r="C381" s="27" t="s">
        <v>605</v>
      </c>
      <c r="D381" s="27">
        <v>20060</v>
      </c>
      <c r="E381" s="27" t="s">
        <v>610</v>
      </c>
      <c r="F381" s="28">
        <v>0</v>
      </c>
      <c r="G381" s="29" t="s">
        <v>222</v>
      </c>
    </row>
    <row r="382" spans="2:7" hidden="1" x14ac:dyDescent="0.25">
      <c r="B382" s="27" t="s">
        <v>604</v>
      </c>
      <c r="C382" s="27" t="s">
        <v>605</v>
      </c>
      <c r="D382" s="27">
        <v>20175</v>
      </c>
      <c r="E382" s="27" t="s">
        <v>611</v>
      </c>
      <c r="F382" s="28">
        <v>0</v>
      </c>
      <c r="G382" s="29" t="s">
        <v>222</v>
      </c>
    </row>
    <row r="383" spans="2:7" hidden="1" x14ac:dyDescent="0.25">
      <c r="B383" s="27" t="s">
        <v>604</v>
      </c>
      <c r="C383" s="27" t="s">
        <v>605</v>
      </c>
      <c r="D383" s="27">
        <v>20178</v>
      </c>
      <c r="E383" s="27" t="s">
        <v>612</v>
      </c>
      <c r="F383" s="28">
        <v>0</v>
      </c>
      <c r="G383" s="29" t="s">
        <v>222</v>
      </c>
    </row>
    <row r="384" spans="2:7" hidden="1" x14ac:dyDescent="0.25">
      <c r="B384" s="27" t="s">
        <v>604</v>
      </c>
      <c r="C384" s="27" t="s">
        <v>605</v>
      </c>
      <c r="D384" s="27">
        <v>20228</v>
      </c>
      <c r="E384" s="27" t="s">
        <v>613</v>
      </c>
      <c r="F384" s="28">
        <v>0</v>
      </c>
      <c r="G384" s="29" t="s">
        <v>222</v>
      </c>
    </row>
    <row r="385" spans="2:7" hidden="1" x14ac:dyDescent="0.25">
      <c r="B385" s="27" t="s">
        <v>604</v>
      </c>
      <c r="C385" s="27" t="s">
        <v>605</v>
      </c>
      <c r="D385" s="27">
        <v>20238</v>
      </c>
      <c r="E385" s="27" t="s">
        <v>614</v>
      </c>
      <c r="F385" s="28">
        <v>0</v>
      </c>
      <c r="G385" s="29" t="s">
        <v>222</v>
      </c>
    </row>
    <row r="386" spans="2:7" hidden="1" x14ac:dyDescent="0.25">
      <c r="B386" s="27" t="s">
        <v>604</v>
      </c>
      <c r="C386" s="27" t="s">
        <v>605</v>
      </c>
      <c r="D386" s="27">
        <v>20250</v>
      </c>
      <c r="E386" s="27" t="s">
        <v>615</v>
      </c>
      <c r="F386" s="28">
        <v>0</v>
      </c>
      <c r="G386" s="29" t="s">
        <v>222</v>
      </c>
    </row>
    <row r="387" spans="2:7" hidden="1" x14ac:dyDescent="0.25">
      <c r="B387" s="27" t="s">
        <v>604</v>
      </c>
      <c r="C387" s="27" t="s">
        <v>605</v>
      </c>
      <c r="D387" s="27">
        <v>20295</v>
      </c>
      <c r="E387" s="27" t="s">
        <v>616</v>
      </c>
      <c r="F387" s="28">
        <v>0</v>
      </c>
      <c r="G387" s="29" t="s">
        <v>222</v>
      </c>
    </row>
    <row r="388" spans="2:7" hidden="1" x14ac:dyDescent="0.25">
      <c r="B388" s="27" t="s">
        <v>604</v>
      </c>
      <c r="C388" s="27" t="s">
        <v>605</v>
      </c>
      <c r="D388" s="27">
        <v>20310</v>
      </c>
      <c r="E388" s="27" t="s">
        <v>617</v>
      </c>
      <c r="F388" s="28">
        <v>0</v>
      </c>
      <c r="G388" s="29" t="s">
        <v>222</v>
      </c>
    </row>
    <row r="389" spans="2:7" hidden="1" x14ac:dyDescent="0.25">
      <c r="B389" s="27" t="s">
        <v>604</v>
      </c>
      <c r="C389" s="27" t="s">
        <v>605</v>
      </c>
      <c r="D389" s="27">
        <v>20400</v>
      </c>
      <c r="E389" s="27" t="s">
        <v>618</v>
      </c>
      <c r="F389" s="28">
        <v>0</v>
      </c>
      <c r="G389" s="29" t="s">
        <v>222</v>
      </c>
    </row>
    <row r="390" spans="2:7" hidden="1" x14ac:dyDescent="0.25">
      <c r="B390" s="27" t="s">
        <v>604</v>
      </c>
      <c r="C390" s="27" t="s">
        <v>605</v>
      </c>
      <c r="D390" s="27">
        <v>20383</v>
      </c>
      <c r="E390" s="27" t="s">
        <v>619</v>
      </c>
      <c r="F390" s="28">
        <v>0</v>
      </c>
      <c r="G390" s="29" t="s">
        <v>222</v>
      </c>
    </row>
    <row r="391" spans="2:7" hidden="1" x14ac:dyDescent="0.25">
      <c r="B391" s="27" t="s">
        <v>604</v>
      </c>
      <c r="C391" s="27" t="s">
        <v>605</v>
      </c>
      <c r="D391" s="27">
        <v>20621</v>
      </c>
      <c r="E391" s="27" t="s">
        <v>620</v>
      </c>
      <c r="F391" s="28">
        <v>0</v>
      </c>
      <c r="G391" s="29" t="s">
        <v>222</v>
      </c>
    </row>
    <row r="392" spans="2:7" hidden="1" x14ac:dyDescent="0.25">
      <c r="B392" s="27" t="s">
        <v>604</v>
      </c>
      <c r="C392" s="27" t="s">
        <v>605</v>
      </c>
      <c r="D392" s="27">
        <v>20443</v>
      </c>
      <c r="E392" s="27" t="s">
        <v>621</v>
      </c>
      <c r="F392" s="28">
        <v>0</v>
      </c>
      <c r="G392" s="29" t="s">
        <v>222</v>
      </c>
    </row>
    <row r="393" spans="2:7" hidden="1" x14ac:dyDescent="0.25">
      <c r="B393" s="27" t="s">
        <v>604</v>
      </c>
      <c r="C393" s="27" t="s">
        <v>605</v>
      </c>
      <c r="D393" s="27">
        <v>20517</v>
      </c>
      <c r="E393" s="27" t="s">
        <v>622</v>
      </c>
      <c r="F393" s="28">
        <v>0</v>
      </c>
      <c r="G393" s="29" t="s">
        <v>222</v>
      </c>
    </row>
    <row r="394" spans="2:7" hidden="1" x14ac:dyDescent="0.25">
      <c r="B394" s="27" t="s">
        <v>604</v>
      </c>
      <c r="C394" s="27" t="s">
        <v>605</v>
      </c>
      <c r="D394" s="27">
        <v>20550</v>
      </c>
      <c r="E394" s="27" t="s">
        <v>623</v>
      </c>
      <c r="F394" s="28">
        <v>0</v>
      </c>
      <c r="G394" s="29" t="s">
        <v>222</v>
      </c>
    </row>
    <row r="395" spans="2:7" hidden="1" x14ac:dyDescent="0.25">
      <c r="B395" s="27" t="s">
        <v>604</v>
      </c>
      <c r="C395" s="27" t="s">
        <v>605</v>
      </c>
      <c r="D395" s="27">
        <v>20570</v>
      </c>
      <c r="E395" s="27" t="s">
        <v>624</v>
      </c>
      <c r="F395" s="28">
        <v>0</v>
      </c>
      <c r="G395" s="29" t="s">
        <v>222</v>
      </c>
    </row>
    <row r="396" spans="2:7" hidden="1" x14ac:dyDescent="0.25">
      <c r="B396" s="27" t="s">
        <v>604</v>
      </c>
      <c r="C396" s="27" t="s">
        <v>605</v>
      </c>
      <c r="D396" s="27">
        <v>20614</v>
      </c>
      <c r="E396" s="27" t="s">
        <v>625</v>
      </c>
      <c r="F396" s="28">
        <v>0</v>
      </c>
      <c r="G396" s="29" t="s">
        <v>222</v>
      </c>
    </row>
    <row r="397" spans="2:7" hidden="1" x14ac:dyDescent="0.25">
      <c r="B397" s="27" t="s">
        <v>604</v>
      </c>
      <c r="C397" s="27" t="s">
        <v>605</v>
      </c>
      <c r="D397" s="27">
        <v>20710</v>
      </c>
      <c r="E397" s="27" t="s">
        <v>626</v>
      </c>
      <c r="F397" s="28">
        <v>0</v>
      </c>
      <c r="G397" s="29" t="s">
        <v>222</v>
      </c>
    </row>
    <row r="398" spans="2:7" hidden="1" x14ac:dyDescent="0.25">
      <c r="B398" s="27" t="s">
        <v>604</v>
      </c>
      <c r="C398" s="27" t="s">
        <v>605</v>
      </c>
      <c r="D398" s="27">
        <v>20750</v>
      </c>
      <c r="E398" s="27" t="s">
        <v>627</v>
      </c>
      <c r="F398" s="28">
        <v>0</v>
      </c>
      <c r="G398" s="29" t="s">
        <v>222</v>
      </c>
    </row>
    <row r="399" spans="2:7" hidden="1" x14ac:dyDescent="0.25">
      <c r="B399" s="27" t="s">
        <v>604</v>
      </c>
      <c r="C399" s="27" t="s">
        <v>605</v>
      </c>
      <c r="D399" s="27">
        <v>20770</v>
      </c>
      <c r="E399" s="27" t="s">
        <v>628</v>
      </c>
      <c r="F399" s="28">
        <v>0</v>
      </c>
      <c r="G399" s="29" t="s">
        <v>222</v>
      </c>
    </row>
    <row r="400" spans="2:7" hidden="1" x14ac:dyDescent="0.25">
      <c r="B400" s="27" t="s">
        <v>604</v>
      </c>
      <c r="C400" s="27" t="s">
        <v>605</v>
      </c>
      <c r="D400" s="27">
        <v>20787</v>
      </c>
      <c r="E400" s="27" t="s">
        <v>629</v>
      </c>
      <c r="F400" s="28">
        <v>0</v>
      </c>
      <c r="G400" s="29" t="s">
        <v>222</v>
      </c>
    </row>
    <row r="401" spans="2:7" hidden="1" x14ac:dyDescent="0.25">
      <c r="B401" s="27" t="s">
        <v>604</v>
      </c>
      <c r="C401" s="27" t="s">
        <v>605</v>
      </c>
      <c r="D401" s="27">
        <v>20001</v>
      </c>
      <c r="E401" s="27" t="s">
        <v>630</v>
      </c>
      <c r="F401" s="28" t="s">
        <v>237</v>
      </c>
      <c r="G401" s="29" t="s">
        <v>238</v>
      </c>
    </row>
    <row r="402" spans="2:7" hidden="1" x14ac:dyDescent="0.25">
      <c r="B402" s="27" t="s">
        <v>631</v>
      </c>
      <c r="C402" s="27" t="s">
        <v>632</v>
      </c>
      <c r="D402" s="27">
        <v>27006</v>
      </c>
      <c r="E402" s="27" t="s">
        <v>633</v>
      </c>
      <c r="F402" s="28">
        <v>0</v>
      </c>
      <c r="G402" s="29" t="s">
        <v>222</v>
      </c>
    </row>
    <row r="403" spans="2:7" hidden="1" x14ac:dyDescent="0.25">
      <c r="B403" s="27" t="s">
        <v>631</v>
      </c>
      <c r="C403" s="27" t="s">
        <v>632</v>
      </c>
      <c r="D403" s="27">
        <v>27025</v>
      </c>
      <c r="E403" s="27" t="s">
        <v>634</v>
      </c>
      <c r="F403" s="28">
        <v>0</v>
      </c>
      <c r="G403" s="29" t="s">
        <v>222</v>
      </c>
    </row>
    <row r="404" spans="2:7" hidden="1" x14ac:dyDescent="0.25">
      <c r="B404" s="27" t="s">
        <v>631</v>
      </c>
      <c r="C404" s="27" t="s">
        <v>632</v>
      </c>
      <c r="D404" s="27">
        <v>27050</v>
      </c>
      <c r="E404" s="27" t="s">
        <v>635</v>
      </c>
      <c r="F404" s="28">
        <v>0</v>
      </c>
      <c r="G404" s="29" t="s">
        <v>222</v>
      </c>
    </row>
    <row r="405" spans="2:7" hidden="1" x14ac:dyDescent="0.25">
      <c r="B405" s="27" t="s">
        <v>631</v>
      </c>
      <c r="C405" s="27" t="s">
        <v>632</v>
      </c>
      <c r="D405" s="27">
        <v>27073</v>
      </c>
      <c r="E405" s="27" t="s">
        <v>636</v>
      </c>
      <c r="F405" s="28">
        <v>0</v>
      </c>
      <c r="G405" s="29" t="s">
        <v>222</v>
      </c>
    </row>
    <row r="406" spans="2:7" hidden="1" x14ac:dyDescent="0.25">
      <c r="B406" s="27" t="s">
        <v>631</v>
      </c>
      <c r="C406" s="27" t="s">
        <v>632</v>
      </c>
      <c r="D406" s="27">
        <v>27075</v>
      </c>
      <c r="E406" s="27" t="s">
        <v>637</v>
      </c>
      <c r="F406" s="28">
        <v>0</v>
      </c>
      <c r="G406" s="29" t="s">
        <v>222</v>
      </c>
    </row>
    <row r="407" spans="2:7" hidden="1" x14ac:dyDescent="0.25">
      <c r="B407" s="27" t="s">
        <v>631</v>
      </c>
      <c r="C407" s="27" t="s">
        <v>632</v>
      </c>
      <c r="D407" s="27">
        <v>27077</v>
      </c>
      <c r="E407" s="27" t="s">
        <v>638</v>
      </c>
      <c r="F407" s="28">
        <v>0</v>
      </c>
      <c r="G407" s="29" t="s">
        <v>222</v>
      </c>
    </row>
    <row r="408" spans="2:7" hidden="1" x14ac:dyDescent="0.25">
      <c r="B408" s="27" t="s">
        <v>631</v>
      </c>
      <c r="C408" s="27" t="s">
        <v>632</v>
      </c>
      <c r="D408" s="27">
        <v>27086</v>
      </c>
      <c r="E408" s="27" t="s">
        <v>639</v>
      </c>
      <c r="F408" s="28">
        <v>0</v>
      </c>
      <c r="G408" s="29" t="s">
        <v>222</v>
      </c>
    </row>
    <row r="409" spans="2:7" hidden="1" x14ac:dyDescent="0.25">
      <c r="B409" s="27" t="s">
        <v>631</v>
      </c>
      <c r="C409" s="27" t="s">
        <v>632</v>
      </c>
      <c r="D409" s="27">
        <v>27099</v>
      </c>
      <c r="E409" s="27" t="s">
        <v>640</v>
      </c>
      <c r="F409" s="28">
        <v>0</v>
      </c>
      <c r="G409" s="29" t="s">
        <v>222</v>
      </c>
    </row>
    <row r="410" spans="2:7" hidden="1" x14ac:dyDescent="0.25">
      <c r="B410" s="27" t="s">
        <v>631</v>
      </c>
      <c r="C410" s="27" t="s">
        <v>632</v>
      </c>
      <c r="D410" s="27">
        <v>27150</v>
      </c>
      <c r="E410" s="27" t="s">
        <v>641</v>
      </c>
      <c r="F410" s="28">
        <v>0</v>
      </c>
      <c r="G410" s="29" t="s">
        <v>222</v>
      </c>
    </row>
    <row r="411" spans="2:7" hidden="1" x14ac:dyDescent="0.25">
      <c r="B411" s="27" t="s">
        <v>631</v>
      </c>
      <c r="C411" s="27" t="s">
        <v>632</v>
      </c>
      <c r="D411" s="27">
        <v>27205</v>
      </c>
      <c r="E411" s="27" t="s">
        <v>642</v>
      </c>
      <c r="F411" s="28">
        <v>0</v>
      </c>
      <c r="G411" s="29" t="s">
        <v>222</v>
      </c>
    </row>
    <row r="412" spans="2:7" hidden="1" x14ac:dyDescent="0.25">
      <c r="B412" s="27" t="s">
        <v>631</v>
      </c>
      <c r="C412" s="27" t="s">
        <v>632</v>
      </c>
      <c r="D412" s="27">
        <v>27135</v>
      </c>
      <c r="E412" s="27" t="s">
        <v>643</v>
      </c>
      <c r="F412" s="28">
        <v>0</v>
      </c>
      <c r="G412" s="29" t="s">
        <v>222</v>
      </c>
    </row>
    <row r="413" spans="2:7" hidden="1" x14ac:dyDescent="0.25">
      <c r="B413" s="27" t="s">
        <v>631</v>
      </c>
      <c r="C413" s="27" t="s">
        <v>632</v>
      </c>
      <c r="D413" s="27">
        <v>27245</v>
      </c>
      <c r="E413" s="27" t="s">
        <v>644</v>
      </c>
      <c r="F413" s="28">
        <v>0</v>
      </c>
      <c r="G413" s="29" t="s">
        <v>222</v>
      </c>
    </row>
    <row r="414" spans="2:7" hidden="1" x14ac:dyDescent="0.25">
      <c r="B414" s="27" t="s">
        <v>631</v>
      </c>
      <c r="C414" s="27" t="s">
        <v>632</v>
      </c>
      <c r="D414" s="27">
        <v>27250</v>
      </c>
      <c r="E414" s="27" t="s">
        <v>645</v>
      </c>
      <c r="F414" s="28">
        <v>0</v>
      </c>
      <c r="G414" s="29" t="s">
        <v>222</v>
      </c>
    </row>
    <row r="415" spans="2:7" hidden="1" x14ac:dyDescent="0.25">
      <c r="B415" s="27" t="s">
        <v>631</v>
      </c>
      <c r="C415" s="27" t="s">
        <v>632</v>
      </c>
      <c r="D415" s="27">
        <v>27361</v>
      </c>
      <c r="E415" s="27" t="s">
        <v>646</v>
      </c>
      <c r="F415" s="28">
        <v>0</v>
      </c>
      <c r="G415" s="29" t="s">
        <v>222</v>
      </c>
    </row>
    <row r="416" spans="2:7" hidden="1" x14ac:dyDescent="0.25">
      <c r="B416" s="27" t="s">
        <v>631</v>
      </c>
      <c r="C416" s="27" t="s">
        <v>632</v>
      </c>
      <c r="D416" s="27">
        <v>27372</v>
      </c>
      <c r="E416" s="27" t="s">
        <v>647</v>
      </c>
      <c r="F416" s="28">
        <v>0</v>
      </c>
      <c r="G416" s="29" t="s">
        <v>222</v>
      </c>
    </row>
    <row r="417" spans="2:7" hidden="1" x14ac:dyDescent="0.25">
      <c r="B417" s="27" t="s">
        <v>631</v>
      </c>
      <c r="C417" s="27" t="s">
        <v>632</v>
      </c>
      <c r="D417" s="27">
        <v>27413</v>
      </c>
      <c r="E417" s="27" t="s">
        <v>648</v>
      </c>
      <c r="F417" s="28">
        <v>0</v>
      </c>
      <c r="G417" s="29" t="s">
        <v>222</v>
      </c>
    </row>
    <row r="418" spans="2:7" hidden="1" x14ac:dyDescent="0.25">
      <c r="B418" s="27" t="s">
        <v>631</v>
      </c>
      <c r="C418" s="27" t="s">
        <v>632</v>
      </c>
      <c r="D418" s="27">
        <v>27425</v>
      </c>
      <c r="E418" s="27" t="s">
        <v>649</v>
      </c>
      <c r="F418" s="28">
        <v>0</v>
      </c>
      <c r="G418" s="29" t="s">
        <v>222</v>
      </c>
    </row>
    <row r="419" spans="2:7" hidden="1" x14ac:dyDescent="0.25">
      <c r="B419" s="27" t="s">
        <v>631</v>
      </c>
      <c r="C419" s="27" t="s">
        <v>632</v>
      </c>
      <c r="D419" s="27">
        <v>27430</v>
      </c>
      <c r="E419" s="27" t="s">
        <v>650</v>
      </c>
      <c r="F419" s="28">
        <v>0</v>
      </c>
      <c r="G419" s="29" t="s">
        <v>222</v>
      </c>
    </row>
    <row r="420" spans="2:7" hidden="1" x14ac:dyDescent="0.25">
      <c r="B420" s="27" t="s">
        <v>631</v>
      </c>
      <c r="C420" s="27" t="s">
        <v>632</v>
      </c>
      <c r="D420" s="27">
        <v>27450</v>
      </c>
      <c r="E420" s="27" t="s">
        <v>651</v>
      </c>
      <c r="F420" s="28">
        <v>0</v>
      </c>
      <c r="G420" s="29" t="s">
        <v>222</v>
      </c>
    </row>
    <row r="421" spans="2:7" hidden="1" x14ac:dyDescent="0.25">
      <c r="B421" s="27" t="s">
        <v>631</v>
      </c>
      <c r="C421" s="27" t="s">
        <v>632</v>
      </c>
      <c r="D421" s="27">
        <v>27491</v>
      </c>
      <c r="E421" s="27" t="s">
        <v>652</v>
      </c>
      <c r="F421" s="28">
        <v>0</v>
      </c>
      <c r="G421" s="29" t="s">
        <v>222</v>
      </c>
    </row>
    <row r="422" spans="2:7" hidden="1" x14ac:dyDescent="0.25">
      <c r="B422" s="27" t="s">
        <v>631</v>
      </c>
      <c r="C422" s="27" t="s">
        <v>632</v>
      </c>
      <c r="D422" s="27">
        <v>27495</v>
      </c>
      <c r="E422" s="27" t="s">
        <v>653</v>
      </c>
      <c r="F422" s="28">
        <v>0</v>
      </c>
      <c r="G422" s="29" t="s">
        <v>222</v>
      </c>
    </row>
    <row r="423" spans="2:7" hidden="1" x14ac:dyDescent="0.25">
      <c r="B423" s="27" t="s">
        <v>631</v>
      </c>
      <c r="C423" s="27" t="s">
        <v>632</v>
      </c>
      <c r="D423" s="27">
        <v>27001</v>
      </c>
      <c r="E423" s="27" t="s">
        <v>654</v>
      </c>
      <c r="F423" s="28" t="s">
        <v>237</v>
      </c>
      <c r="G423" s="29" t="s">
        <v>238</v>
      </c>
    </row>
    <row r="424" spans="2:7" hidden="1" x14ac:dyDescent="0.25">
      <c r="B424" s="27" t="s">
        <v>631</v>
      </c>
      <c r="C424" s="27" t="s">
        <v>632</v>
      </c>
      <c r="D424" s="27">
        <v>27615</v>
      </c>
      <c r="E424" s="27" t="s">
        <v>544</v>
      </c>
      <c r="F424" s="28">
        <v>0</v>
      </c>
      <c r="G424" s="29" t="s">
        <v>222</v>
      </c>
    </row>
    <row r="425" spans="2:7" hidden="1" x14ac:dyDescent="0.25">
      <c r="B425" s="27" t="s">
        <v>631</v>
      </c>
      <c r="C425" s="27" t="s">
        <v>632</v>
      </c>
      <c r="D425" s="27">
        <v>27580</v>
      </c>
      <c r="E425" s="27" t="s">
        <v>655</v>
      </c>
      <c r="F425" s="28">
        <v>0</v>
      </c>
      <c r="G425" s="29" t="s">
        <v>222</v>
      </c>
    </row>
    <row r="426" spans="2:7" hidden="1" x14ac:dyDescent="0.25">
      <c r="B426" s="27" t="s">
        <v>631</v>
      </c>
      <c r="C426" s="27" t="s">
        <v>632</v>
      </c>
      <c r="D426" s="27">
        <v>27600</v>
      </c>
      <c r="E426" s="27" t="s">
        <v>656</v>
      </c>
      <c r="F426" s="28">
        <v>0</v>
      </c>
      <c r="G426" s="29" t="s">
        <v>222</v>
      </c>
    </row>
    <row r="427" spans="2:7" hidden="1" x14ac:dyDescent="0.25">
      <c r="B427" s="27" t="s">
        <v>631</v>
      </c>
      <c r="C427" s="27" t="s">
        <v>632</v>
      </c>
      <c r="D427" s="27">
        <v>27660</v>
      </c>
      <c r="E427" s="27" t="s">
        <v>657</v>
      </c>
      <c r="F427" s="28">
        <v>0</v>
      </c>
      <c r="G427" s="29" t="s">
        <v>222</v>
      </c>
    </row>
    <row r="428" spans="2:7" hidden="1" x14ac:dyDescent="0.25">
      <c r="B428" s="27" t="s">
        <v>631</v>
      </c>
      <c r="C428" s="27" t="s">
        <v>632</v>
      </c>
      <c r="D428" s="27">
        <v>27745</v>
      </c>
      <c r="E428" s="27" t="s">
        <v>658</v>
      </c>
      <c r="F428" s="28">
        <v>0</v>
      </c>
      <c r="G428" s="29" t="s">
        <v>222</v>
      </c>
    </row>
    <row r="429" spans="2:7" hidden="1" x14ac:dyDescent="0.25">
      <c r="B429" s="27" t="s">
        <v>631</v>
      </c>
      <c r="C429" s="27" t="s">
        <v>632</v>
      </c>
      <c r="D429" s="27">
        <v>27787</v>
      </c>
      <c r="E429" s="27" t="s">
        <v>659</v>
      </c>
      <c r="F429" s="28">
        <v>0</v>
      </c>
      <c r="G429" s="29" t="s">
        <v>222</v>
      </c>
    </row>
    <row r="430" spans="2:7" hidden="1" x14ac:dyDescent="0.25">
      <c r="B430" s="27" t="s">
        <v>631</v>
      </c>
      <c r="C430" s="27" t="s">
        <v>632</v>
      </c>
      <c r="D430" s="27">
        <v>27800</v>
      </c>
      <c r="E430" s="27" t="s">
        <v>660</v>
      </c>
      <c r="F430" s="28">
        <v>0</v>
      </c>
      <c r="G430" s="29" t="s">
        <v>222</v>
      </c>
    </row>
    <row r="431" spans="2:7" hidden="1" x14ac:dyDescent="0.25">
      <c r="B431" s="27" t="s">
        <v>631</v>
      </c>
      <c r="C431" s="27" t="s">
        <v>632</v>
      </c>
      <c r="D431" s="27">
        <v>27810</v>
      </c>
      <c r="E431" s="27" t="s">
        <v>661</v>
      </c>
      <c r="F431" s="28">
        <v>0</v>
      </c>
      <c r="G431" s="29" t="s">
        <v>222</v>
      </c>
    </row>
    <row r="432" spans="2:7" hidden="1" x14ac:dyDescent="0.25">
      <c r="B432" s="27" t="s">
        <v>662</v>
      </c>
      <c r="C432" s="27" t="s">
        <v>399</v>
      </c>
      <c r="D432" s="27">
        <v>23068</v>
      </c>
      <c r="E432" s="27" t="s">
        <v>663</v>
      </c>
      <c r="F432" s="28">
        <v>0</v>
      </c>
      <c r="G432" s="29" t="s">
        <v>222</v>
      </c>
    </row>
    <row r="433" spans="2:7" hidden="1" x14ac:dyDescent="0.25">
      <c r="B433" s="27" t="s">
        <v>662</v>
      </c>
      <c r="C433" s="27" t="s">
        <v>399</v>
      </c>
      <c r="D433" s="27">
        <v>23090</v>
      </c>
      <c r="E433" s="27" t="s">
        <v>664</v>
      </c>
      <c r="F433" s="28">
        <v>0</v>
      </c>
      <c r="G433" s="29" t="s">
        <v>222</v>
      </c>
    </row>
    <row r="434" spans="2:7" hidden="1" x14ac:dyDescent="0.25">
      <c r="B434" s="27" t="s">
        <v>662</v>
      </c>
      <c r="C434" s="27" t="s">
        <v>399</v>
      </c>
      <c r="D434" s="27">
        <v>23162</v>
      </c>
      <c r="E434" s="27" t="s">
        <v>665</v>
      </c>
      <c r="F434" s="28" t="s">
        <v>237</v>
      </c>
      <c r="G434" s="29" t="s">
        <v>238</v>
      </c>
    </row>
    <row r="435" spans="2:7" hidden="1" x14ac:dyDescent="0.25">
      <c r="B435" s="27" t="s">
        <v>662</v>
      </c>
      <c r="C435" s="27" t="s">
        <v>399</v>
      </c>
      <c r="D435" s="27">
        <v>23182</v>
      </c>
      <c r="E435" s="27" t="s">
        <v>667</v>
      </c>
      <c r="F435" s="28" t="s">
        <v>237</v>
      </c>
      <c r="G435" s="29" t="s">
        <v>238</v>
      </c>
    </row>
    <row r="436" spans="2:7" hidden="1" x14ac:dyDescent="0.25">
      <c r="B436" s="27" t="s">
        <v>662</v>
      </c>
      <c r="C436" s="27" t="s">
        <v>399</v>
      </c>
      <c r="D436" s="27">
        <v>23189</v>
      </c>
      <c r="E436" s="27" t="s">
        <v>668</v>
      </c>
      <c r="F436" s="28">
        <v>0</v>
      </c>
      <c r="G436" s="29" t="s">
        <v>222</v>
      </c>
    </row>
    <row r="437" spans="2:7" hidden="1" x14ac:dyDescent="0.25">
      <c r="B437" s="27" t="s">
        <v>662</v>
      </c>
      <c r="C437" s="27" t="s">
        <v>399</v>
      </c>
      <c r="D437" s="27">
        <v>23300</v>
      </c>
      <c r="E437" s="27" t="s">
        <v>669</v>
      </c>
      <c r="F437" s="28">
        <v>0</v>
      </c>
      <c r="G437" s="29" t="s">
        <v>222</v>
      </c>
    </row>
    <row r="438" spans="2:7" hidden="1" x14ac:dyDescent="0.25">
      <c r="B438" s="27" t="s">
        <v>662</v>
      </c>
      <c r="C438" s="27" t="s">
        <v>399</v>
      </c>
      <c r="D438" s="27">
        <v>23350</v>
      </c>
      <c r="E438" s="27" t="s">
        <v>670</v>
      </c>
      <c r="F438" s="28">
        <v>0</v>
      </c>
      <c r="G438" s="29" t="s">
        <v>222</v>
      </c>
    </row>
    <row r="439" spans="2:7" hidden="1" x14ac:dyDescent="0.25">
      <c r="B439" s="27" t="s">
        <v>662</v>
      </c>
      <c r="C439" s="27" t="s">
        <v>399</v>
      </c>
      <c r="D439" s="27">
        <v>23417</v>
      </c>
      <c r="E439" s="27" t="s">
        <v>671</v>
      </c>
      <c r="F439" s="28" t="s">
        <v>237</v>
      </c>
      <c r="G439" s="29" t="s">
        <v>238</v>
      </c>
    </row>
    <row r="440" spans="2:7" hidden="1" x14ac:dyDescent="0.25">
      <c r="B440" s="27" t="s">
        <v>662</v>
      </c>
      <c r="C440" s="27" t="s">
        <v>399</v>
      </c>
      <c r="D440" s="27">
        <v>23419</v>
      </c>
      <c r="E440" s="27" t="s">
        <v>672</v>
      </c>
      <c r="F440" s="28">
        <v>0</v>
      </c>
      <c r="G440" s="29" t="s">
        <v>222</v>
      </c>
    </row>
    <row r="441" spans="2:7" hidden="1" x14ac:dyDescent="0.25">
      <c r="B441" s="27" t="s">
        <v>662</v>
      </c>
      <c r="C441" s="27" t="s">
        <v>399</v>
      </c>
      <c r="D441" s="27">
        <v>23464</v>
      </c>
      <c r="E441" s="27" t="s">
        <v>673</v>
      </c>
      <c r="F441" s="28">
        <v>0</v>
      </c>
      <c r="G441" s="29" t="s">
        <v>222</v>
      </c>
    </row>
    <row r="442" spans="2:7" hidden="1" x14ac:dyDescent="0.25">
      <c r="B442" s="27" t="s">
        <v>662</v>
      </c>
      <c r="C442" s="27" t="s">
        <v>399</v>
      </c>
      <c r="D442" s="27">
        <v>23001</v>
      </c>
      <c r="E442" s="27" t="s">
        <v>674</v>
      </c>
      <c r="F442" s="28" t="s">
        <v>237</v>
      </c>
      <c r="G442" s="29" t="s">
        <v>238</v>
      </c>
    </row>
    <row r="443" spans="2:7" hidden="1" x14ac:dyDescent="0.25">
      <c r="B443" s="27" t="s">
        <v>662</v>
      </c>
      <c r="C443" s="27" t="s">
        <v>399</v>
      </c>
      <c r="D443" s="27">
        <v>23570</v>
      </c>
      <c r="E443" s="27" t="s">
        <v>675</v>
      </c>
      <c r="F443" s="28">
        <v>0</v>
      </c>
      <c r="G443" s="29" t="s">
        <v>222</v>
      </c>
    </row>
    <row r="444" spans="2:7" hidden="1" x14ac:dyDescent="0.25">
      <c r="B444" s="27" t="s">
        <v>662</v>
      </c>
      <c r="C444" s="27" t="s">
        <v>399</v>
      </c>
      <c r="D444" s="27">
        <v>23574</v>
      </c>
      <c r="E444" s="27" t="s">
        <v>676</v>
      </c>
      <c r="F444" s="28">
        <v>0</v>
      </c>
      <c r="G444" s="29" t="s">
        <v>222</v>
      </c>
    </row>
    <row r="445" spans="2:7" hidden="1" x14ac:dyDescent="0.25">
      <c r="B445" s="27" t="s">
        <v>662</v>
      </c>
      <c r="C445" s="27" t="s">
        <v>399</v>
      </c>
      <c r="D445" s="27">
        <v>23580</v>
      </c>
      <c r="E445" s="27" t="s">
        <v>677</v>
      </c>
      <c r="F445" s="28">
        <v>0</v>
      </c>
      <c r="G445" s="29" t="s">
        <v>222</v>
      </c>
    </row>
    <row r="446" spans="2:7" hidden="1" x14ac:dyDescent="0.25">
      <c r="B446" s="27" t="s">
        <v>662</v>
      </c>
      <c r="C446" s="27" t="s">
        <v>399</v>
      </c>
      <c r="D446" s="27">
        <v>23586</v>
      </c>
      <c r="E446" s="27" t="s">
        <v>678</v>
      </c>
      <c r="F446" s="28">
        <v>0</v>
      </c>
      <c r="G446" s="29" t="s">
        <v>222</v>
      </c>
    </row>
    <row r="447" spans="2:7" hidden="1" x14ac:dyDescent="0.25">
      <c r="B447" s="27" t="s">
        <v>662</v>
      </c>
      <c r="C447" s="27" t="s">
        <v>399</v>
      </c>
      <c r="D447" s="27">
        <v>23675</v>
      </c>
      <c r="E447" s="27" t="s">
        <v>679</v>
      </c>
      <c r="F447" s="28">
        <v>0</v>
      </c>
      <c r="G447" s="29" t="s">
        <v>222</v>
      </c>
    </row>
    <row r="448" spans="2:7" hidden="1" x14ac:dyDescent="0.25">
      <c r="B448" s="27" t="s">
        <v>662</v>
      </c>
      <c r="C448" s="27" t="s">
        <v>399</v>
      </c>
      <c r="D448" s="27">
        <v>23660</v>
      </c>
      <c r="E448" s="27" t="s">
        <v>680</v>
      </c>
      <c r="F448" s="28" t="s">
        <v>237</v>
      </c>
      <c r="G448" s="29" t="s">
        <v>238</v>
      </c>
    </row>
    <row r="449" spans="2:7" hidden="1" x14ac:dyDescent="0.25">
      <c r="B449" s="27" t="s">
        <v>662</v>
      </c>
      <c r="C449" s="27" t="s">
        <v>399</v>
      </c>
      <c r="D449" s="27">
        <v>23670</v>
      </c>
      <c r="E449" s="27" t="s">
        <v>681</v>
      </c>
      <c r="F449" s="28">
        <v>0</v>
      </c>
      <c r="G449" s="29" t="s">
        <v>222</v>
      </c>
    </row>
    <row r="450" spans="2:7" hidden="1" x14ac:dyDescent="0.25">
      <c r="B450" s="27" t="s">
        <v>662</v>
      </c>
      <c r="C450" s="27" t="s">
        <v>399</v>
      </c>
      <c r="D450" s="27">
        <v>23672</v>
      </c>
      <c r="E450" s="27" t="s">
        <v>682</v>
      </c>
      <c r="F450" s="28">
        <v>0</v>
      </c>
      <c r="G450" s="29" t="s">
        <v>222</v>
      </c>
    </row>
    <row r="451" spans="2:7" hidden="1" x14ac:dyDescent="0.25">
      <c r="B451" s="27" t="s">
        <v>662</v>
      </c>
      <c r="C451" s="27" t="s">
        <v>399</v>
      </c>
      <c r="D451" s="27">
        <v>23678</v>
      </c>
      <c r="E451" s="27" t="s">
        <v>325</v>
      </c>
      <c r="F451" s="28">
        <v>0</v>
      </c>
      <c r="G451" s="29" t="s">
        <v>222</v>
      </c>
    </row>
    <row r="452" spans="2:7" hidden="1" x14ac:dyDescent="0.25">
      <c r="B452" s="27" t="s">
        <v>662</v>
      </c>
      <c r="C452" s="27" t="s">
        <v>399</v>
      </c>
      <c r="D452" s="27">
        <v>23682</v>
      </c>
      <c r="E452" s="27" t="s">
        <v>683</v>
      </c>
      <c r="F452" s="28">
        <v>0</v>
      </c>
      <c r="G452" s="29" t="s">
        <v>222</v>
      </c>
    </row>
    <row r="453" spans="2:7" hidden="1" x14ac:dyDescent="0.25">
      <c r="B453" s="27" t="s">
        <v>662</v>
      </c>
      <c r="C453" s="27" t="s">
        <v>399</v>
      </c>
      <c r="D453" s="27">
        <v>23686</v>
      </c>
      <c r="E453" s="27" t="s">
        <v>684</v>
      </c>
      <c r="F453" s="28">
        <v>0</v>
      </c>
      <c r="G453" s="29" t="s">
        <v>222</v>
      </c>
    </row>
    <row r="454" spans="2:7" hidden="1" x14ac:dyDescent="0.25">
      <c r="B454" s="27" t="s">
        <v>662</v>
      </c>
      <c r="C454" s="27" t="s">
        <v>399</v>
      </c>
      <c r="D454" s="27">
        <v>23807</v>
      </c>
      <c r="E454" s="27" t="s">
        <v>685</v>
      </c>
      <c r="F454" s="28">
        <v>0</v>
      </c>
      <c r="G454" s="29" t="s">
        <v>222</v>
      </c>
    </row>
    <row r="455" spans="2:7" hidden="1" x14ac:dyDescent="0.25">
      <c r="B455" s="27" t="s">
        <v>662</v>
      </c>
      <c r="C455" s="27" t="s">
        <v>399</v>
      </c>
      <c r="D455" s="27">
        <v>23815</v>
      </c>
      <c r="E455" s="27" t="s">
        <v>686</v>
      </c>
      <c r="F455" s="28">
        <v>0</v>
      </c>
      <c r="G455" s="29" t="s">
        <v>222</v>
      </c>
    </row>
    <row r="456" spans="2:7" hidden="1" x14ac:dyDescent="0.25">
      <c r="B456" s="27" t="s">
        <v>662</v>
      </c>
      <c r="C456" s="27" t="s">
        <v>399</v>
      </c>
      <c r="D456" s="27">
        <v>23855</v>
      </c>
      <c r="E456" s="27" t="s">
        <v>687</v>
      </c>
      <c r="F456" s="28">
        <v>0</v>
      </c>
      <c r="G456" s="29" t="s">
        <v>222</v>
      </c>
    </row>
    <row r="457" spans="2:7" hidden="1" x14ac:dyDescent="0.25">
      <c r="B457" s="27" t="s">
        <v>688</v>
      </c>
      <c r="C457" s="27" t="s">
        <v>689</v>
      </c>
      <c r="D457" s="27">
        <v>25001</v>
      </c>
      <c r="E457" s="27" t="s">
        <v>690</v>
      </c>
      <c r="F457" s="28" t="s">
        <v>252</v>
      </c>
      <c r="G457" s="29" t="s">
        <v>253</v>
      </c>
    </row>
    <row r="458" spans="2:7" hidden="1" x14ac:dyDescent="0.25">
      <c r="B458" s="27" t="s">
        <v>688</v>
      </c>
      <c r="C458" s="27" t="s">
        <v>689</v>
      </c>
      <c r="D458" s="27">
        <v>25019</v>
      </c>
      <c r="E458" s="27" t="s">
        <v>691</v>
      </c>
      <c r="F458" s="28">
        <v>0</v>
      </c>
      <c r="G458" s="29" t="s">
        <v>222</v>
      </c>
    </row>
    <row r="459" spans="2:7" hidden="1" x14ac:dyDescent="0.25">
      <c r="B459" s="27" t="s">
        <v>688</v>
      </c>
      <c r="C459" s="27" t="s">
        <v>689</v>
      </c>
      <c r="D459" s="27">
        <v>25035</v>
      </c>
      <c r="E459" s="27" t="s">
        <v>692</v>
      </c>
      <c r="F459" s="28" t="s">
        <v>252</v>
      </c>
      <c r="G459" s="29" t="s">
        <v>253</v>
      </c>
    </row>
    <row r="460" spans="2:7" hidden="1" x14ac:dyDescent="0.25">
      <c r="B460" s="27" t="s">
        <v>688</v>
      </c>
      <c r="C460" s="27" t="s">
        <v>689</v>
      </c>
      <c r="D460" s="27">
        <v>25040</v>
      </c>
      <c r="E460" s="27" t="s">
        <v>693</v>
      </c>
      <c r="F460" s="28" t="s">
        <v>252</v>
      </c>
      <c r="G460" s="29" t="s">
        <v>253</v>
      </c>
    </row>
    <row r="461" spans="2:7" hidden="1" x14ac:dyDescent="0.25">
      <c r="B461" s="27" t="s">
        <v>688</v>
      </c>
      <c r="C461" s="27" t="s">
        <v>689</v>
      </c>
      <c r="D461" s="27">
        <v>25053</v>
      </c>
      <c r="E461" s="27" t="s">
        <v>694</v>
      </c>
      <c r="F461" s="28" t="s">
        <v>252</v>
      </c>
      <c r="G461" s="29" t="s">
        <v>253</v>
      </c>
    </row>
    <row r="462" spans="2:7" hidden="1" x14ac:dyDescent="0.25">
      <c r="B462" s="27" t="s">
        <v>688</v>
      </c>
      <c r="C462" s="27" t="s">
        <v>689</v>
      </c>
      <c r="D462" s="27">
        <v>25086</v>
      </c>
      <c r="E462" s="27" t="s">
        <v>695</v>
      </c>
      <c r="F462" s="28">
        <v>0</v>
      </c>
      <c r="G462" s="29" t="s">
        <v>222</v>
      </c>
    </row>
    <row r="463" spans="2:7" hidden="1" x14ac:dyDescent="0.25">
      <c r="B463" s="27" t="s">
        <v>688</v>
      </c>
      <c r="C463" s="27" t="s">
        <v>689</v>
      </c>
      <c r="D463" s="27">
        <v>25095</v>
      </c>
      <c r="E463" s="27" t="s">
        <v>696</v>
      </c>
      <c r="F463" s="28">
        <v>0</v>
      </c>
      <c r="G463" s="29" t="s">
        <v>222</v>
      </c>
    </row>
    <row r="464" spans="2:7" hidden="1" x14ac:dyDescent="0.25">
      <c r="B464" s="27" t="s">
        <v>194</v>
      </c>
      <c r="C464" s="27" t="s">
        <v>689</v>
      </c>
      <c r="D464" s="27">
        <v>11001</v>
      </c>
      <c r="E464" s="27" t="s">
        <v>697</v>
      </c>
      <c r="F464" s="28" t="s">
        <v>698</v>
      </c>
      <c r="G464" s="29" t="s">
        <v>699</v>
      </c>
    </row>
    <row r="465" spans="2:7" hidden="1" x14ac:dyDescent="0.25">
      <c r="B465" s="27" t="s">
        <v>688</v>
      </c>
      <c r="C465" s="27" t="s">
        <v>689</v>
      </c>
      <c r="D465" s="27">
        <v>25099</v>
      </c>
      <c r="E465" s="27" t="s">
        <v>700</v>
      </c>
      <c r="F465" s="28" t="s">
        <v>237</v>
      </c>
      <c r="G465" s="29" t="s">
        <v>238</v>
      </c>
    </row>
    <row r="466" spans="2:7" hidden="1" x14ac:dyDescent="0.25">
      <c r="B466" s="27" t="s">
        <v>688</v>
      </c>
      <c r="C466" s="27" t="s">
        <v>689</v>
      </c>
      <c r="D466" s="27">
        <v>25120</v>
      </c>
      <c r="E466" s="27" t="s">
        <v>701</v>
      </c>
      <c r="F466" s="28">
        <v>0</v>
      </c>
      <c r="G466" s="29" t="s">
        <v>222</v>
      </c>
    </row>
    <row r="467" spans="2:7" hidden="1" x14ac:dyDescent="0.25">
      <c r="B467" s="27" t="s">
        <v>688</v>
      </c>
      <c r="C467" s="27" t="s">
        <v>689</v>
      </c>
      <c r="D467" s="27">
        <v>25123</v>
      </c>
      <c r="E467" s="27" t="s">
        <v>702</v>
      </c>
      <c r="F467" s="28">
        <v>0</v>
      </c>
      <c r="G467" s="29" t="s">
        <v>222</v>
      </c>
    </row>
    <row r="468" spans="2:7" hidden="1" x14ac:dyDescent="0.25">
      <c r="B468" s="27" t="s">
        <v>688</v>
      </c>
      <c r="C468" s="27" t="s">
        <v>689</v>
      </c>
      <c r="D468" s="27">
        <v>25126</v>
      </c>
      <c r="E468" s="27" t="s">
        <v>703</v>
      </c>
      <c r="F468" s="28" t="s">
        <v>698</v>
      </c>
      <c r="G468" s="29" t="s">
        <v>699</v>
      </c>
    </row>
    <row r="469" spans="2:7" hidden="1" x14ac:dyDescent="0.25">
      <c r="B469" s="27" t="s">
        <v>688</v>
      </c>
      <c r="C469" s="27" t="s">
        <v>689</v>
      </c>
      <c r="D469" s="27">
        <v>25148</v>
      </c>
      <c r="E469" s="27" t="s">
        <v>704</v>
      </c>
      <c r="F469" s="28">
        <v>0</v>
      </c>
      <c r="G469" s="29" t="s">
        <v>222</v>
      </c>
    </row>
    <row r="470" spans="2:7" hidden="1" x14ac:dyDescent="0.25">
      <c r="B470" s="27" t="s">
        <v>688</v>
      </c>
      <c r="C470" s="27" t="s">
        <v>689</v>
      </c>
      <c r="D470" s="27">
        <v>25151</v>
      </c>
      <c r="E470" s="27" t="s">
        <v>705</v>
      </c>
      <c r="F470" s="28" t="s">
        <v>252</v>
      </c>
      <c r="G470" s="29" t="s">
        <v>253</v>
      </c>
    </row>
    <row r="471" spans="2:7" hidden="1" x14ac:dyDescent="0.25">
      <c r="B471" s="27" t="s">
        <v>688</v>
      </c>
      <c r="C471" s="27" t="s">
        <v>689</v>
      </c>
      <c r="D471" s="27">
        <v>25154</v>
      </c>
      <c r="E471" s="27" t="s">
        <v>706</v>
      </c>
      <c r="F471" s="28">
        <v>0</v>
      </c>
      <c r="G471" s="29" t="s">
        <v>222</v>
      </c>
    </row>
    <row r="472" spans="2:7" hidden="1" x14ac:dyDescent="0.25">
      <c r="B472" s="27" t="s">
        <v>688</v>
      </c>
      <c r="C472" s="27" t="s">
        <v>689</v>
      </c>
      <c r="D472" s="27">
        <v>25168</v>
      </c>
      <c r="E472" s="27" t="s">
        <v>707</v>
      </c>
      <c r="F472" s="28">
        <v>0</v>
      </c>
      <c r="G472" s="29" t="s">
        <v>222</v>
      </c>
    </row>
    <row r="473" spans="2:7" hidden="1" x14ac:dyDescent="0.25">
      <c r="B473" s="27" t="s">
        <v>688</v>
      </c>
      <c r="C473" s="27" t="s">
        <v>689</v>
      </c>
      <c r="D473" s="27">
        <v>25178</v>
      </c>
      <c r="E473" s="27" t="s">
        <v>708</v>
      </c>
      <c r="F473" s="28" t="s">
        <v>237</v>
      </c>
      <c r="G473" s="29" t="s">
        <v>238</v>
      </c>
    </row>
    <row r="474" spans="2:7" hidden="1" x14ac:dyDescent="0.25">
      <c r="B474" s="27" t="s">
        <v>688</v>
      </c>
      <c r="C474" s="27" t="s">
        <v>689</v>
      </c>
      <c r="D474" s="27">
        <v>25181</v>
      </c>
      <c r="E474" s="27" t="s">
        <v>709</v>
      </c>
      <c r="F474" s="28" t="s">
        <v>252</v>
      </c>
      <c r="G474" s="29" t="s">
        <v>253</v>
      </c>
    </row>
    <row r="475" spans="2:7" hidden="1" x14ac:dyDescent="0.25">
      <c r="B475" s="27" t="s">
        <v>688</v>
      </c>
      <c r="C475" s="27" t="s">
        <v>689</v>
      </c>
      <c r="D475" s="27">
        <v>25183</v>
      </c>
      <c r="E475" s="27" t="s">
        <v>710</v>
      </c>
      <c r="F475" s="28" t="s">
        <v>252</v>
      </c>
      <c r="G475" s="29" t="s">
        <v>253</v>
      </c>
    </row>
    <row r="476" spans="2:7" hidden="1" x14ac:dyDescent="0.25">
      <c r="B476" s="27" t="s">
        <v>688</v>
      </c>
      <c r="C476" s="27" t="s">
        <v>689</v>
      </c>
      <c r="D476" s="27">
        <v>25175</v>
      </c>
      <c r="E476" s="27" t="s">
        <v>711</v>
      </c>
      <c r="F476" s="28" t="s">
        <v>698</v>
      </c>
      <c r="G476" s="29" t="s">
        <v>699</v>
      </c>
    </row>
    <row r="477" spans="2:7" hidden="1" x14ac:dyDescent="0.25">
      <c r="B477" s="27" t="s">
        <v>688</v>
      </c>
      <c r="C477" s="27" t="s">
        <v>689</v>
      </c>
      <c r="D477" s="27">
        <v>25200</v>
      </c>
      <c r="E477" s="27" t="s">
        <v>712</v>
      </c>
      <c r="F477" s="28" t="s">
        <v>237</v>
      </c>
      <c r="G477" s="29" t="s">
        <v>238</v>
      </c>
    </row>
    <row r="478" spans="2:7" hidden="1" x14ac:dyDescent="0.25">
      <c r="B478" s="27" t="s">
        <v>688</v>
      </c>
      <c r="C478" s="27" t="s">
        <v>689</v>
      </c>
      <c r="D478" s="27">
        <v>25214</v>
      </c>
      <c r="E478" s="27" t="s">
        <v>713</v>
      </c>
      <c r="F478" s="28" t="s">
        <v>698</v>
      </c>
      <c r="G478" s="29" t="s">
        <v>699</v>
      </c>
    </row>
    <row r="479" spans="2:7" hidden="1" x14ac:dyDescent="0.25">
      <c r="B479" s="27" t="s">
        <v>688</v>
      </c>
      <c r="C479" s="27" t="s">
        <v>689</v>
      </c>
      <c r="D479" s="27">
        <v>25224</v>
      </c>
      <c r="E479" s="27" t="s">
        <v>714</v>
      </c>
      <c r="F479" s="28">
        <v>0</v>
      </c>
      <c r="G479" s="29" t="s">
        <v>222</v>
      </c>
    </row>
    <row r="480" spans="2:7" hidden="1" x14ac:dyDescent="0.25">
      <c r="B480" s="27" t="s">
        <v>688</v>
      </c>
      <c r="C480" s="27" t="s">
        <v>689</v>
      </c>
      <c r="D480" s="27">
        <v>25245</v>
      </c>
      <c r="E480" s="27" t="s">
        <v>715</v>
      </c>
      <c r="F480" s="28" t="s">
        <v>252</v>
      </c>
      <c r="G480" s="29" t="s">
        <v>253</v>
      </c>
    </row>
    <row r="481" spans="2:7" hidden="1" x14ac:dyDescent="0.25">
      <c r="B481" s="27" t="s">
        <v>688</v>
      </c>
      <c r="C481" s="27" t="s">
        <v>689</v>
      </c>
      <c r="D481" s="27">
        <v>25258</v>
      </c>
      <c r="E481" s="27" t="s">
        <v>401</v>
      </c>
      <c r="F481" s="28">
        <v>0</v>
      </c>
      <c r="G481" s="29" t="s">
        <v>222</v>
      </c>
    </row>
    <row r="482" spans="2:7" hidden="1" x14ac:dyDescent="0.25">
      <c r="B482" s="27" t="s">
        <v>688</v>
      </c>
      <c r="C482" s="27" t="s">
        <v>689</v>
      </c>
      <c r="D482" s="27">
        <v>25260</v>
      </c>
      <c r="E482" s="27" t="s">
        <v>716</v>
      </c>
      <c r="F482" s="28" t="s">
        <v>237</v>
      </c>
      <c r="G482" s="29" t="s">
        <v>238</v>
      </c>
    </row>
    <row r="483" spans="2:7" hidden="1" x14ac:dyDescent="0.25">
      <c r="B483" s="27" t="s">
        <v>688</v>
      </c>
      <c r="C483" s="27" t="s">
        <v>689</v>
      </c>
      <c r="D483" s="27">
        <v>25269</v>
      </c>
      <c r="E483" s="27" t="s">
        <v>717</v>
      </c>
      <c r="F483" s="28" t="s">
        <v>698</v>
      </c>
      <c r="G483" s="29" t="s">
        <v>699</v>
      </c>
    </row>
    <row r="484" spans="2:7" hidden="1" x14ac:dyDescent="0.25">
      <c r="B484" s="27" t="s">
        <v>688</v>
      </c>
      <c r="C484" s="27" t="s">
        <v>689</v>
      </c>
      <c r="D484" s="27">
        <v>25279</v>
      </c>
      <c r="E484" s="27" t="s">
        <v>718</v>
      </c>
      <c r="F484" s="28" t="s">
        <v>252</v>
      </c>
      <c r="G484" s="29" t="s">
        <v>253</v>
      </c>
    </row>
    <row r="485" spans="2:7" hidden="1" x14ac:dyDescent="0.25">
      <c r="B485" s="27" t="s">
        <v>688</v>
      </c>
      <c r="C485" s="27" t="s">
        <v>689</v>
      </c>
      <c r="D485" s="27">
        <v>25281</v>
      </c>
      <c r="E485" s="27" t="s">
        <v>719</v>
      </c>
      <c r="F485" s="28">
        <v>0</v>
      </c>
      <c r="G485" s="29" t="s">
        <v>222</v>
      </c>
    </row>
    <row r="486" spans="2:7" hidden="1" x14ac:dyDescent="0.25">
      <c r="B486" s="27" t="s">
        <v>688</v>
      </c>
      <c r="C486" s="27" t="s">
        <v>689</v>
      </c>
      <c r="D486" s="27">
        <v>25286</v>
      </c>
      <c r="E486" s="27" t="s">
        <v>720</v>
      </c>
      <c r="F486" s="28" t="s">
        <v>698</v>
      </c>
      <c r="G486" s="29" t="s">
        <v>699</v>
      </c>
    </row>
    <row r="487" spans="2:7" hidden="1" x14ac:dyDescent="0.25">
      <c r="B487" s="27" t="s">
        <v>688</v>
      </c>
      <c r="C487" s="27" t="s">
        <v>689</v>
      </c>
      <c r="D487" s="27">
        <v>25290</v>
      </c>
      <c r="E487" s="27" t="s">
        <v>721</v>
      </c>
      <c r="F487" s="28" t="s">
        <v>252</v>
      </c>
      <c r="G487" s="29" t="s">
        <v>253</v>
      </c>
    </row>
    <row r="488" spans="2:7" hidden="1" x14ac:dyDescent="0.25">
      <c r="B488" s="27" t="s">
        <v>688</v>
      </c>
      <c r="C488" s="27" t="s">
        <v>689</v>
      </c>
      <c r="D488" s="27">
        <v>25288</v>
      </c>
      <c r="E488" s="27" t="s">
        <v>722</v>
      </c>
      <c r="F488" s="28">
        <v>0</v>
      </c>
      <c r="G488" s="29" t="s">
        <v>222</v>
      </c>
    </row>
    <row r="489" spans="2:7" hidden="1" x14ac:dyDescent="0.25">
      <c r="B489" s="27" t="s">
        <v>688</v>
      </c>
      <c r="C489" s="27" t="s">
        <v>689</v>
      </c>
      <c r="D489" s="27">
        <v>25293</v>
      </c>
      <c r="E489" s="27" t="s">
        <v>723</v>
      </c>
      <c r="F489" s="28">
        <v>0</v>
      </c>
      <c r="G489" s="29" t="s">
        <v>222</v>
      </c>
    </row>
    <row r="490" spans="2:7" hidden="1" x14ac:dyDescent="0.25">
      <c r="B490" s="27" t="s">
        <v>688</v>
      </c>
      <c r="C490" s="27" t="s">
        <v>689</v>
      </c>
      <c r="D490" s="27">
        <v>25295</v>
      </c>
      <c r="E490" s="27" t="s">
        <v>724</v>
      </c>
      <c r="F490" s="28" t="s">
        <v>252</v>
      </c>
      <c r="G490" s="29" t="s">
        <v>253</v>
      </c>
    </row>
    <row r="491" spans="2:7" hidden="1" x14ac:dyDescent="0.25">
      <c r="B491" s="27" t="s">
        <v>688</v>
      </c>
      <c r="C491" s="27" t="s">
        <v>689</v>
      </c>
      <c r="D491" s="27">
        <v>25297</v>
      </c>
      <c r="E491" s="27" t="s">
        <v>725</v>
      </c>
      <c r="F491" s="28">
        <v>0</v>
      </c>
      <c r="G491" s="29" t="s">
        <v>222</v>
      </c>
    </row>
    <row r="492" spans="2:7" hidden="1" x14ac:dyDescent="0.25">
      <c r="B492" s="27" t="s">
        <v>688</v>
      </c>
      <c r="C492" s="27" t="s">
        <v>689</v>
      </c>
      <c r="D492" s="27">
        <v>25299</v>
      </c>
      <c r="E492" s="27" t="s">
        <v>726</v>
      </c>
      <c r="F492" s="28">
        <v>0</v>
      </c>
      <c r="G492" s="29" t="s">
        <v>222</v>
      </c>
    </row>
    <row r="493" spans="2:7" hidden="1" x14ac:dyDescent="0.25">
      <c r="B493" s="27" t="s">
        <v>688</v>
      </c>
      <c r="C493" s="27" t="s">
        <v>689</v>
      </c>
      <c r="D493" s="27">
        <v>25307</v>
      </c>
      <c r="E493" s="27" t="s">
        <v>727</v>
      </c>
      <c r="F493" s="28" t="s">
        <v>252</v>
      </c>
      <c r="G493" s="29" t="s">
        <v>253</v>
      </c>
    </row>
    <row r="494" spans="2:7" hidden="1" x14ac:dyDescent="0.25">
      <c r="B494" s="27" t="s">
        <v>688</v>
      </c>
      <c r="C494" s="27" t="s">
        <v>689</v>
      </c>
      <c r="D494" s="27">
        <v>25312</v>
      </c>
      <c r="E494" s="27" t="s">
        <v>287</v>
      </c>
      <c r="F494" s="28">
        <v>0</v>
      </c>
      <c r="G494" s="29" t="s">
        <v>222</v>
      </c>
    </row>
    <row r="495" spans="2:7" hidden="1" x14ac:dyDescent="0.25">
      <c r="B495" s="27" t="s">
        <v>688</v>
      </c>
      <c r="C495" s="27" t="s">
        <v>689</v>
      </c>
      <c r="D495" s="27">
        <v>25317</v>
      </c>
      <c r="E495" s="27" t="s">
        <v>728</v>
      </c>
      <c r="F495" s="28">
        <v>0</v>
      </c>
      <c r="G495" s="29" t="s">
        <v>222</v>
      </c>
    </row>
    <row r="496" spans="2:7" hidden="1" x14ac:dyDescent="0.25">
      <c r="B496" s="27" t="s">
        <v>688</v>
      </c>
      <c r="C496" s="27" t="s">
        <v>689</v>
      </c>
      <c r="D496" s="27">
        <v>25320</v>
      </c>
      <c r="E496" s="27" t="s">
        <v>729</v>
      </c>
      <c r="F496" s="28" t="s">
        <v>252</v>
      </c>
      <c r="G496" s="29" t="s">
        <v>253</v>
      </c>
    </row>
    <row r="497" spans="2:7" hidden="1" x14ac:dyDescent="0.25">
      <c r="B497" s="27" t="s">
        <v>688</v>
      </c>
      <c r="C497" s="27" t="s">
        <v>689</v>
      </c>
      <c r="D497" s="27">
        <v>25322</v>
      </c>
      <c r="E497" s="27" t="s">
        <v>730</v>
      </c>
      <c r="F497" s="28" t="s">
        <v>698</v>
      </c>
      <c r="G497" s="29" t="s">
        <v>699</v>
      </c>
    </row>
    <row r="498" spans="2:7" hidden="1" x14ac:dyDescent="0.25">
      <c r="B498" s="27" t="s">
        <v>688</v>
      </c>
      <c r="C498" s="27" t="s">
        <v>689</v>
      </c>
      <c r="D498" s="27">
        <v>25324</v>
      </c>
      <c r="E498" s="27" t="s">
        <v>731</v>
      </c>
      <c r="F498" s="28">
        <v>0</v>
      </c>
      <c r="G498" s="29" t="s">
        <v>222</v>
      </c>
    </row>
    <row r="499" spans="2:7" hidden="1" x14ac:dyDescent="0.25">
      <c r="B499" s="27" t="s">
        <v>688</v>
      </c>
      <c r="C499" s="27" t="s">
        <v>689</v>
      </c>
      <c r="D499" s="27">
        <v>25328</v>
      </c>
      <c r="E499" s="27" t="s">
        <v>732</v>
      </c>
      <c r="F499" s="28">
        <v>0</v>
      </c>
      <c r="G499" s="29" t="s">
        <v>222</v>
      </c>
    </row>
    <row r="500" spans="2:7" hidden="1" x14ac:dyDescent="0.25">
      <c r="B500" s="27" t="s">
        <v>688</v>
      </c>
      <c r="C500" s="27" t="s">
        <v>689</v>
      </c>
      <c r="D500" s="27">
        <v>25335</v>
      </c>
      <c r="E500" s="27" t="s">
        <v>733</v>
      </c>
      <c r="F500" s="28">
        <v>3</v>
      </c>
      <c r="G500" s="29" t="s">
        <v>238</v>
      </c>
    </row>
    <row r="501" spans="2:7" hidden="1" x14ac:dyDescent="0.25">
      <c r="B501" s="27" t="s">
        <v>688</v>
      </c>
      <c r="C501" s="27" t="s">
        <v>689</v>
      </c>
      <c r="D501" s="27">
        <v>25339</v>
      </c>
      <c r="E501" s="27" t="s">
        <v>734</v>
      </c>
      <c r="F501" s="28">
        <v>0</v>
      </c>
      <c r="G501" s="29" t="s">
        <v>222</v>
      </c>
    </row>
    <row r="502" spans="2:7" hidden="1" x14ac:dyDescent="0.25">
      <c r="B502" s="27" t="s">
        <v>688</v>
      </c>
      <c r="C502" s="27" t="s">
        <v>689</v>
      </c>
      <c r="D502" s="27">
        <v>25368</v>
      </c>
      <c r="E502" s="27" t="s">
        <v>735</v>
      </c>
      <c r="F502" s="28">
        <v>0</v>
      </c>
      <c r="G502" s="29" t="s">
        <v>222</v>
      </c>
    </row>
    <row r="503" spans="2:7" hidden="1" x14ac:dyDescent="0.25">
      <c r="B503" s="27" t="s">
        <v>688</v>
      </c>
      <c r="C503" s="27" t="s">
        <v>689</v>
      </c>
      <c r="D503" s="27">
        <v>25377</v>
      </c>
      <c r="E503" s="27" t="s">
        <v>736</v>
      </c>
      <c r="F503" s="28" t="s">
        <v>698</v>
      </c>
      <c r="G503" s="29" t="s">
        <v>699</v>
      </c>
    </row>
    <row r="504" spans="2:7" hidden="1" x14ac:dyDescent="0.25">
      <c r="B504" s="27" t="s">
        <v>688</v>
      </c>
      <c r="C504" s="27" t="s">
        <v>689</v>
      </c>
      <c r="D504" s="27">
        <v>25386</v>
      </c>
      <c r="E504" s="27" t="s">
        <v>737</v>
      </c>
      <c r="F504" s="28" t="s">
        <v>252</v>
      </c>
      <c r="G504" s="29" t="s">
        <v>253</v>
      </c>
    </row>
    <row r="505" spans="2:7" hidden="1" x14ac:dyDescent="0.25">
      <c r="B505" s="27" t="s">
        <v>688</v>
      </c>
      <c r="C505" s="27" t="s">
        <v>689</v>
      </c>
      <c r="D505" s="27">
        <v>25394</v>
      </c>
      <c r="E505" s="27" t="s">
        <v>738</v>
      </c>
      <c r="F505" s="28">
        <v>0</v>
      </c>
      <c r="G505" s="29" t="s">
        <v>222</v>
      </c>
    </row>
    <row r="506" spans="2:7" hidden="1" x14ac:dyDescent="0.25">
      <c r="B506" s="27" t="s">
        <v>688</v>
      </c>
      <c r="C506" s="27" t="s">
        <v>689</v>
      </c>
      <c r="D506" s="27">
        <v>25398</v>
      </c>
      <c r="E506" s="27" t="s">
        <v>739</v>
      </c>
      <c r="F506" s="28">
        <v>0</v>
      </c>
      <c r="G506" s="29" t="s">
        <v>222</v>
      </c>
    </row>
    <row r="507" spans="2:7" hidden="1" x14ac:dyDescent="0.25">
      <c r="B507" s="27" t="s">
        <v>688</v>
      </c>
      <c r="C507" s="27" t="s">
        <v>689</v>
      </c>
      <c r="D507" s="27">
        <v>25402</v>
      </c>
      <c r="E507" s="27" t="s">
        <v>582</v>
      </c>
      <c r="F507" s="28" t="s">
        <v>252</v>
      </c>
      <c r="G507" s="29" t="s">
        <v>253</v>
      </c>
    </row>
    <row r="508" spans="2:7" hidden="1" x14ac:dyDescent="0.25">
      <c r="B508" s="27" t="s">
        <v>688</v>
      </c>
      <c r="C508" s="27" t="s">
        <v>689</v>
      </c>
      <c r="D508" s="27">
        <v>25407</v>
      </c>
      <c r="E508" s="27" t="s">
        <v>740</v>
      </c>
      <c r="F508" s="28">
        <v>0</v>
      </c>
      <c r="G508" s="29" t="s">
        <v>222</v>
      </c>
    </row>
    <row r="509" spans="2:7" hidden="1" x14ac:dyDescent="0.25">
      <c r="B509" s="27" t="s">
        <v>688</v>
      </c>
      <c r="C509" s="27" t="s">
        <v>689</v>
      </c>
      <c r="D509" s="27">
        <v>25426</v>
      </c>
      <c r="E509" s="27" t="s">
        <v>741</v>
      </c>
      <c r="F509" s="28">
        <v>0</v>
      </c>
      <c r="G509" s="29" t="s">
        <v>222</v>
      </c>
    </row>
    <row r="510" spans="2:7" hidden="1" x14ac:dyDescent="0.25">
      <c r="B510" s="27" t="s">
        <v>688</v>
      </c>
      <c r="C510" s="27" t="s">
        <v>689</v>
      </c>
      <c r="D510" s="27">
        <v>25430</v>
      </c>
      <c r="E510" s="27" t="s">
        <v>742</v>
      </c>
      <c r="F510" s="28" t="s">
        <v>698</v>
      </c>
      <c r="G510" s="29" t="s">
        <v>699</v>
      </c>
    </row>
    <row r="511" spans="2:7" hidden="1" x14ac:dyDescent="0.25">
      <c r="B511" s="27" t="s">
        <v>688</v>
      </c>
      <c r="C511" s="27" t="s">
        <v>689</v>
      </c>
      <c r="D511" s="27">
        <v>25436</v>
      </c>
      <c r="E511" s="27" t="s">
        <v>743</v>
      </c>
      <c r="F511" s="28">
        <v>0</v>
      </c>
      <c r="G511" s="29" t="s">
        <v>222</v>
      </c>
    </row>
    <row r="512" spans="2:7" hidden="1" x14ac:dyDescent="0.25">
      <c r="B512" s="27" t="s">
        <v>688</v>
      </c>
      <c r="C512" s="27" t="s">
        <v>689</v>
      </c>
      <c r="D512" s="27">
        <v>25438</v>
      </c>
      <c r="E512" s="27" t="s">
        <v>744</v>
      </c>
      <c r="F512" s="28">
        <v>0</v>
      </c>
      <c r="G512" s="29" t="s">
        <v>222</v>
      </c>
    </row>
    <row r="513" spans="2:7" hidden="1" x14ac:dyDescent="0.25">
      <c r="B513" s="27" t="s">
        <v>688</v>
      </c>
      <c r="C513" s="27" t="s">
        <v>689</v>
      </c>
      <c r="D513" s="27">
        <v>25473</v>
      </c>
      <c r="E513" s="27" t="s">
        <v>745</v>
      </c>
      <c r="F513" s="28" t="s">
        <v>698</v>
      </c>
      <c r="G513" s="29" t="s">
        <v>699</v>
      </c>
    </row>
    <row r="514" spans="2:7" hidden="1" x14ac:dyDescent="0.25">
      <c r="B514" s="27" t="s">
        <v>688</v>
      </c>
      <c r="C514" s="27" t="s">
        <v>689</v>
      </c>
      <c r="D514" s="27">
        <v>25483</v>
      </c>
      <c r="E514" s="27" t="s">
        <v>308</v>
      </c>
      <c r="F514" s="28">
        <v>0</v>
      </c>
      <c r="G514" s="29" t="s">
        <v>222</v>
      </c>
    </row>
    <row r="515" spans="2:7" hidden="1" x14ac:dyDescent="0.25">
      <c r="B515" s="27" t="s">
        <v>688</v>
      </c>
      <c r="C515" s="27" t="s">
        <v>689</v>
      </c>
      <c r="D515" s="27">
        <v>25486</v>
      </c>
      <c r="E515" s="27" t="s">
        <v>746</v>
      </c>
      <c r="F515" s="28" t="s">
        <v>698</v>
      </c>
      <c r="G515" s="29" t="s">
        <v>699</v>
      </c>
    </row>
    <row r="516" spans="2:7" hidden="1" x14ac:dyDescent="0.25">
      <c r="B516" s="27" t="s">
        <v>688</v>
      </c>
      <c r="C516" s="27" t="s">
        <v>689</v>
      </c>
      <c r="D516" s="27">
        <v>25488</v>
      </c>
      <c r="E516" s="27" t="s">
        <v>747</v>
      </c>
      <c r="F516" s="28" t="s">
        <v>252</v>
      </c>
      <c r="G516" s="29" t="s">
        <v>253</v>
      </c>
    </row>
    <row r="517" spans="2:7" hidden="1" x14ac:dyDescent="0.25">
      <c r="B517" s="27" t="s">
        <v>688</v>
      </c>
      <c r="C517" s="27" t="s">
        <v>689</v>
      </c>
      <c r="D517" s="27">
        <v>25489</v>
      </c>
      <c r="E517" s="27" t="s">
        <v>748</v>
      </c>
      <c r="F517" s="28">
        <v>0</v>
      </c>
      <c r="G517" s="29" t="s">
        <v>222</v>
      </c>
    </row>
    <row r="518" spans="2:7" hidden="1" x14ac:dyDescent="0.25">
      <c r="B518" s="27" t="s">
        <v>688</v>
      </c>
      <c r="C518" s="27" t="s">
        <v>689</v>
      </c>
      <c r="D518" s="27">
        <v>25491</v>
      </c>
      <c r="E518" s="27" t="s">
        <v>749</v>
      </c>
      <c r="F518" s="28">
        <v>0</v>
      </c>
      <c r="G518" s="29" t="s">
        <v>222</v>
      </c>
    </row>
    <row r="519" spans="2:7" hidden="1" x14ac:dyDescent="0.25">
      <c r="B519" s="27" t="s">
        <v>688</v>
      </c>
      <c r="C519" s="27" t="s">
        <v>689</v>
      </c>
      <c r="D519" s="27">
        <v>25513</v>
      </c>
      <c r="E519" s="27" t="s">
        <v>750</v>
      </c>
      <c r="F519" s="28" t="s">
        <v>252</v>
      </c>
      <c r="G519" s="29" t="s">
        <v>253</v>
      </c>
    </row>
    <row r="520" spans="2:7" hidden="1" x14ac:dyDescent="0.25">
      <c r="B520" s="27" t="s">
        <v>688</v>
      </c>
      <c r="C520" s="27" t="s">
        <v>689</v>
      </c>
      <c r="D520" s="27">
        <v>25518</v>
      </c>
      <c r="E520" s="27" t="s">
        <v>751</v>
      </c>
      <c r="F520" s="28">
        <v>0</v>
      </c>
      <c r="G520" s="29" t="s">
        <v>222</v>
      </c>
    </row>
    <row r="521" spans="2:7" hidden="1" x14ac:dyDescent="0.25">
      <c r="B521" s="27" t="s">
        <v>688</v>
      </c>
      <c r="C521" s="27" t="s">
        <v>689</v>
      </c>
      <c r="D521" s="27">
        <v>25524</v>
      </c>
      <c r="E521" s="27" t="s">
        <v>752</v>
      </c>
      <c r="F521" s="28">
        <v>0</v>
      </c>
      <c r="G521" s="29" t="s">
        <v>222</v>
      </c>
    </row>
    <row r="522" spans="2:7" hidden="1" x14ac:dyDescent="0.25">
      <c r="B522" s="27" t="s">
        <v>688</v>
      </c>
      <c r="C522" s="27" t="s">
        <v>689</v>
      </c>
      <c r="D522" s="27">
        <v>25530</v>
      </c>
      <c r="E522" s="27" t="s">
        <v>753</v>
      </c>
      <c r="F522" s="28">
        <v>0</v>
      </c>
      <c r="G522" s="29" t="s">
        <v>222</v>
      </c>
    </row>
    <row r="523" spans="2:7" hidden="1" x14ac:dyDescent="0.25">
      <c r="B523" s="27" t="s">
        <v>688</v>
      </c>
      <c r="C523" s="27" t="s">
        <v>689</v>
      </c>
      <c r="D523" s="27">
        <v>25535</v>
      </c>
      <c r="E523" s="27" t="s">
        <v>754</v>
      </c>
      <c r="F523" s="28">
        <v>0</v>
      </c>
      <c r="G523" s="29" t="s">
        <v>222</v>
      </c>
    </row>
    <row r="524" spans="2:7" hidden="1" x14ac:dyDescent="0.25">
      <c r="B524" s="27" t="s">
        <v>688</v>
      </c>
      <c r="C524" s="27" t="s">
        <v>689</v>
      </c>
      <c r="D524" s="27">
        <v>25580</v>
      </c>
      <c r="E524" s="27" t="s">
        <v>755</v>
      </c>
      <c r="F524" s="28">
        <v>0</v>
      </c>
      <c r="G524" s="29" t="s">
        <v>222</v>
      </c>
    </row>
    <row r="525" spans="2:7" hidden="1" x14ac:dyDescent="0.25">
      <c r="B525" s="27" t="s">
        <v>688</v>
      </c>
      <c r="C525" s="27" t="s">
        <v>689</v>
      </c>
      <c r="D525" s="27">
        <v>25592</v>
      </c>
      <c r="E525" s="27" t="s">
        <v>756</v>
      </c>
      <c r="F525" s="28">
        <v>0</v>
      </c>
      <c r="G525" s="29" t="s">
        <v>222</v>
      </c>
    </row>
    <row r="526" spans="2:7" hidden="1" x14ac:dyDescent="0.25">
      <c r="B526" s="27" t="s">
        <v>688</v>
      </c>
      <c r="C526" s="27" t="s">
        <v>689</v>
      </c>
      <c r="D526" s="27">
        <v>25594</v>
      </c>
      <c r="E526" s="27" t="s">
        <v>757</v>
      </c>
      <c r="F526" s="28">
        <v>0</v>
      </c>
      <c r="G526" s="29" t="s">
        <v>222</v>
      </c>
    </row>
    <row r="527" spans="2:7" hidden="1" x14ac:dyDescent="0.25">
      <c r="B527" s="27" t="s">
        <v>688</v>
      </c>
      <c r="C527" s="27" t="s">
        <v>689</v>
      </c>
      <c r="D527" s="27">
        <v>25596</v>
      </c>
      <c r="E527" s="27" t="s">
        <v>758</v>
      </c>
      <c r="F527" s="28">
        <v>0</v>
      </c>
      <c r="G527" s="29" t="s">
        <v>222</v>
      </c>
    </row>
    <row r="528" spans="2:7" hidden="1" x14ac:dyDescent="0.25">
      <c r="B528" s="27" t="s">
        <v>688</v>
      </c>
      <c r="C528" s="27" t="s">
        <v>689</v>
      </c>
      <c r="D528" s="27">
        <v>25612</v>
      </c>
      <c r="E528" s="27" t="s">
        <v>759</v>
      </c>
      <c r="F528" s="28" t="s">
        <v>237</v>
      </c>
      <c r="G528" s="29" t="s">
        <v>238</v>
      </c>
    </row>
    <row r="529" spans="2:7" hidden="1" x14ac:dyDescent="0.25">
      <c r="B529" s="27" t="s">
        <v>688</v>
      </c>
      <c r="C529" s="27" t="s">
        <v>689</v>
      </c>
      <c r="D529" s="27">
        <v>25662</v>
      </c>
      <c r="E529" s="27" t="s">
        <v>760</v>
      </c>
      <c r="F529" s="28">
        <v>0</v>
      </c>
      <c r="G529" s="29" t="s">
        <v>222</v>
      </c>
    </row>
    <row r="530" spans="2:7" hidden="1" x14ac:dyDescent="0.25">
      <c r="B530" s="27" t="s">
        <v>688</v>
      </c>
      <c r="C530" s="27" t="s">
        <v>689</v>
      </c>
      <c r="D530" s="27">
        <v>25645</v>
      </c>
      <c r="E530" s="27" t="s">
        <v>761</v>
      </c>
      <c r="F530" s="28">
        <v>0</v>
      </c>
      <c r="G530" s="29" t="s">
        <v>222</v>
      </c>
    </row>
    <row r="531" spans="2:7" hidden="1" x14ac:dyDescent="0.25">
      <c r="B531" s="27" t="s">
        <v>688</v>
      </c>
      <c r="C531" s="27" t="s">
        <v>689</v>
      </c>
      <c r="D531" s="27">
        <v>25649</v>
      </c>
      <c r="E531" s="27" t="s">
        <v>762</v>
      </c>
      <c r="F531" s="28">
        <v>0</v>
      </c>
      <c r="G531" s="29" t="s">
        <v>222</v>
      </c>
    </row>
    <row r="532" spans="2:7" hidden="1" x14ac:dyDescent="0.25">
      <c r="B532" s="27" t="s">
        <v>688</v>
      </c>
      <c r="C532" s="27" t="s">
        <v>689</v>
      </c>
      <c r="D532" s="27">
        <v>25653</v>
      </c>
      <c r="E532" s="27" t="s">
        <v>763</v>
      </c>
      <c r="F532" s="28">
        <v>0</v>
      </c>
      <c r="G532" s="29" t="s">
        <v>222</v>
      </c>
    </row>
    <row r="533" spans="2:7" hidden="1" x14ac:dyDescent="0.25">
      <c r="B533" s="27" t="s">
        <v>688</v>
      </c>
      <c r="C533" s="27" t="s">
        <v>689</v>
      </c>
      <c r="D533" s="27">
        <v>25658</v>
      </c>
      <c r="E533" s="27" t="s">
        <v>326</v>
      </c>
      <c r="F533" s="28" t="s">
        <v>252</v>
      </c>
      <c r="G533" s="29" t="s">
        <v>253</v>
      </c>
    </row>
    <row r="534" spans="2:7" hidden="1" x14ac:dyDescent="0.25">
      <c r="B534" s="27" t="s">
        <v>688</v>
      </c>
      <c r="C534" s="27" t="s">
        <v>689</v>
      </c>
      <c r="D534" s="27">
        <v>25736</v>
      </c>
      <c r="E534" s="27" t="s">
        <v>764</v>
      </c>
      <c r="F534" s="28" t="s">
        <v>252</v>
      </c>
      <c r="G534" s="29" t="s">
        <v>253</v>
      </c>
    </row>
    <row r="535" spans="2:7" hidden="1" x14ac:dyDescent="0.25">
      <c r="B535" s="27" t="s">
        <v>688</v>
      </c>
      <c r="C535" s="27" t="s">
        <v>689</v>
      </c>
      <c r="D535" s="27">
        <v>25740</v>
      </c>
      <c r="E535" s="27" t="s">
        <v>765</v>
      </c>
      <c r="F535" s="28" t="s">
        <v>237</v>
      </c>
      <c r="G535" s="29" t="s">
        <v>238</v>
      </c>
    </row>
    <row r="536" spans="2:7" hidden="1" x14ac:dyDescent="0.25">
      <c r="B536" s="27" t="s">
        <v>688</v>
      </c>
      <c r="C536" s="27" t="s">
        <v>689</v>
      </c>
      <c r="D536" s="27">
        <v>25743</v>
      </c>
      <c r="E536" s="27" t="s">
        <v>766</v>
      </c>
      <c r="F536" s="28" t="s">
        <v>252</v>
      </c>
      <c r="G536" s="29" t="s">
        <v>253</v>
      </c>
    </row>
    <row r="537" spans="2:7" hidden="1" x14ac:dyDescent="0.25">
      <c r="B537" s="27" t="s">
        <v>688</v>
      </c>
      <c r="C537" s="27" t="s">
        <v>689</v>
      </c>
      <c r="D537" s="27">
        <v>25745</v>
      </c>
      <c r="E537" s="27" t="s">
        <v>767</v>
      </c>
      <c r="F537" s="28" t="s">
        <v>252</v>
      </c>
      <c r="G537" s="29" t="s">
        <v>253</v>
      </c>
    </row>
    <row r="538" spans="2:7" s="20" customFormat="1" hidden="1" x14ac:dyDescent="0.25">
      <c r="B538" s="27" t="s">
        <v>688</v>
      </c>
      <c r="C538" s="27" t="s">
        <v>689</v>
      </c>
      <c r="D538" s="27">
        <v>25754</v>
      </c>
      <c r="E538" s="27" t="s">
        <v>768</v>
      </c>
      <c r="F538" s="28" t="s">
        <v>698</v>
      </c>
      <c r="G538" s="29" t="s">
        <v>699</v>
      </c>
    </row>
    <row r="539" spans="2:7" hidden="1" x14ac:dyDescent="0.25">
      <c r="B539" s="27" t="s">
        <v>688</v>
      </c>
      <c r="C539" s="27" t="s">
        <v>689</v>
      </c>
      <c r="D539" s="27">
        <v>25758</v>
      </c>
      <c r="E539" s="27" t="s">
        <v>769</v>
      </c>
      <c r="F539" s="28" t="s">
        <v>698</v>
      </c>
      <c r="G539" s="29" t="s">
        <v>699</v>
      </c>
    </row>
    <row r="540" spans="2:7" hidden="1" x14ac:dyDescent="0.25">
      <c r="B540" s="27" t="s">
        <v>688</v>
      </c>
      <c r="C540" s="27" t="s">
        <v>689</v>
      </c>
      <c r="D540" s="27">
        <v>25769</v>
      </c>
      <c r="E540" s="27" t="s">
        <v>770</v>
      </c>
      <c r="F540" s="28" t="s">
        <v>237</v>
      </c>
      <c r="G540" s="29" t="s">
        <v>238</v>
      </c>
    </row>
    <row r="541" spans="2:7" hidden="1" x14ac:dyDescent="0.25">
      <c r="B541" s="27" t="s">
        <v>688</v>
      </c>
      <c r="C541" s="27" t="s">
        <v>689</v>
      </c>
      <c r="D541" s="27">
        <v>25772</v>
      </c>
      <c r="E541" s="27" t="s">
        <v>771</v>
      </c>
      <c r="F541" s="28" t="s">
        <v>252</v>
      </c>
      <c r="G541" s="29" t="s">
        <v>253</v>
      </c>
    </row>
    <row r="542" spans="2:7" hidden="1" x14ac:dyDescent="0.25">
      <c r="B542" s="27" t="s">
        <v>688</v>
      </c>
      <c r="C542" s="27" t="s">
        <v>689</v>
      </c>
      <c r="D542" s="27">
        <v>25777</v>
      </c>
      <c r="E542" s="27" t="s">
        <v>772</v>
      </c>
      <c r="F542" s="28">
        <v>0</v>
      </c>
      <c r="G542" s="29" t="s">
        <v>222</v>
      </c>
    </row>
    <row r="543" spans="2:7" hidden="1" x14ac:dyDescent="0.25">
      <c r="B543" s="27" t="s">
        <v>688</v>
      </c>
      <c r="C543" s="27" t="s">
        <v>689</v>
      </c>
      <c r="D543" s="27">
        <v>25779</v>
      </c>
      <c r="E543" s="27" t="s">
        <v>773</v>
      </c>
      <c r="F543" s="28">
        <v>0</v>
      </c>
      <c r="G543" s="29" t="s">
        <v>222</v>
      </c>
    </row>
    <row r="544" spans="2:7" hidden="1" x14ac:dyDescent="0.25">
      <c r="B544" s="27" t="s">
        <v>688</v>
      </c>
      <c r="C544" s="27" t="s">
        <v>689</v>
      </c>
      <c r="D544" s="27">
        <v>25781</v>
      </c>
      <c r="E544" s="27" t="s">
        <v>774</v>
      </c>
      <c r="F544" s="28">
        <v>0</v>
      </c>
      <c r="G544" s="29" t="s">
        <v>222</v>
      </c>
    </row>
    <row r="545" spans="2:7" hidden="1" x14ac:dyDescent="0.25">
      <c r="B545" s="27" t="s">
        <v>688</v>
      </c>
      <c r="C545" s="27" t="s">
        <v>689</v>
      </c>
      <c r="D545" s="27">
        <v>25785</v>
      </c>
      <c r="E545" s="27" t="s">
        <v>775</v>
      </c>
      <c r="F545" s="28" t="s">
        <v>698</v>
      </c>
      <c r="G545" s="29" t="s">
        <v>699</v>
      </c>
    </row>
    <row r="546" spans="2:7" hidden="1" x14ac:dyDescent="0.25">
      <c r="B546" s="27" t="s">
        <v>688</v>
      </c>
      <c r="C546" s="27" t="s">
        <v>689</v>
      </c>
      <c r="D546" s="27">
        <v>25793</v>
      </c>
      <c r="E546" s="27" t="s">
        <v>776</v>
      </c>
      <c r="F546" s="28">
        <v>0</v>
      </c>
      <c r="G546" s="29" t="s">
        <v>222</v>
      </c>
    </row>
    <row r="547" spans="2:7" hidden="1" x14ac:dyDescent="0.25">
      <c r="B547" s="27" t="s">
        <v>688</v>
      </c>
      <c r="C547" s="27" t="s">
        <v>689</v>
      </c>
      <c r="D547" s="27">
        <v>25797</v>
      </c>
      <c r="E547" s="27" t="s">
        <v>777</v>
      </c>
      <c r="F547" s="28">
        <v>0</v>
      </c>
      <c r="G547" s="29" t="s">
        <v>222</v>
      </c>
    </row>
    <row r="548" spans="2:7" hidden="1" x14ac:dyDescent="0.25">
      <c r="B548" s="27" t="s">
        <v>688</v>
      </c>
      <c r="C548" s="27" t="s">
        <v>689</v>
      </c>
      <c r="D548" s="27">
        <v>25799</v>
      </c>
      <c r="E548" s="27" t="s">
        <v>778</v>
      </c>
      <c r="F548" s="28" t="s">
        <v>698</v>
      </c>
      <c r="G548" s="29" t="s">
        <v>699</v>
      </c>
    </row>
    <row r="549" spans="2:7" hidden="1" x14ac:dyDescent="0.25">
      <c r="B549" s="27" t="s">
        <v>688</v>
      </c>
      <c r="C549" s="27" t="s">
        <v>689</v>
      </c>
      <c r="D549" s="27">
        <v>25805</v>
      </c>
      <c r="E549" s="27" t="s">
        <v>779</v>
      </c>
      <c r="F549" s="28">
        <v>0</v>
      </c>
      <c r="G549" s="29" t="s">
        <v>222</v>
      </c>
    </row>
    <row r="550" spans="2:7" hidden="1" x14ac:dyDescent="0.25">
      <c r="B550" s="27" t="s">
        <v>688</v>
      </c>
      <c r="C550" s="27" t="s">
        <v>689</v>
      </c>
      <c r="D550" s="27">
        <v>25807</v>
      </c>
      <c r="E550" s="27" t="s">
        <v>780</v>
      </c>
      <c r="F550" s="28">
        <v>0</v>
      </c>
      <c r="G550" s="29" t="s">
        <v>222</v>
      </c>
    </row>
    <row r="551" spans="2:7" hidden="1" x14ac:dyDescent="0.25">
      <c r="B551" s="27" t="s">
        <v>688</v>
      </c>
      <c r="C551" s="27" t="s">
        <v>689</v>
      </c>
      <c r="D551" s="27">
        <v>25815</v>
      </c>
      <c r="E551" s="27" t="s">
        <v>781</v>
      </c>
      <c r="F551" s="28" t="s">
        <v>252</v>
      </c>
      <c r="G551" s="29" t="s">
        <v>253</v>
      </c>
    </row>
    <row r="552" spans="2:7" hidden="1" x14ac:dyDescent="0.25">
      <c r="B552" s="27" t="s">
        <v>688</v>
      </c>
      <c r="C552" s="27" t="s">
        <v>689</v>
      </c>
      <c r="D552" s="27">
        <v>25817</v>
      </c>
      <c r="E552" s="27" t="s">
        <v>782</v>
      </c>
      <c r="F552" s="28" t="s">
        <v>698</v>
      </c>
      <c r="G552" s="29" t="s">
        <v>699</v>
      </c>
    </row>
    <row r="553" spans="2:7" hidden="1" x14ac:dyDescent="0.25">
      <c r="B553" s="27" t="s">
        <v>688</v>
      </c>
      <c r="C553" s="27" t="s">
        <v>689</v>
      </c>
      <c r="D553" s="27">
        <v>25823</v>
      </c>
      <c r="E553" s="27" t="s">
        <v>783</v>
      </c>
      <c r="F553" s="28">
        <v>0</v>
      </c>
      <c r="G553" s="29" t="s">
        <v>222</v>
      </c>
    </row>
    <row r="554" spans="2:7" hidden="1" x14ac:dyDescent="0.25">
      <c r="B554" s="27" t="s">
        <v>688</v>
      </c>
      <c r="C554" s="27" t="s">
        <v>689</v>
      </c>
      <c r="D554" s="27">
        <v>25839</v>
      </c>
      <c r="E554" s="27" t="s">
        <v>784</v>
      </c>
      <c r="F554" s="28">
        <v>0</v>
      </c>
      <c r="G554" s="29" t="s">
        <v>222</v>
      </c>
    </row>
    <row r="555" spans="2:7" hidden="1" x14ac:dyDescent="0.25">
      <c r="B555" s="27" t="s">
        <v>688</v>
      </c>
      <c r="C555" s="27" t="s">
        <v>689</v>
      </c>
      <c r="D555" s="27">
        <v>25841</v>
      </c>
      <c r="E555" s="27" t="s">
        <v>785</v>
      </c>
      <c r="F555" s="28">
        <v>0</v>
      </c>
      <c r="G555" s="29" t="s">
        <v>222</v>
      </c>
    </row>
    <row r="556" spans="2:7" hidden="1" x14ac:dyDescent="0.25">
      <c r="B556" s="27" t="s">
        <v>688</v>
      </c>
      <c r="C556" s="27" t="s">
        <v>689</v>
      </c>
      <c r="D556" s="27">
        <v>25845</v>
      </c>
      <c r="E556" s="27" t="s">
        <v>786</v>
      </c>
      <c r="F556" s="28">
        <v>0</v>
      </c>
      <c r="G556" s="29" t="s">
        <v>222</v>
      </c>
    </row>
    <row r="557" spans="2:7" hidden="1" x14ac:dyDescent="0.25">
      <c r="B557" s="27" t="s">
        <v>688</v>
      </c>
      <c r="C557" s="27" t="s">
        <v>689</v>
      </c>
      <c r="D557" s="27">
        <v>25506</v>
      </c>
      <c r="E557" s="27" t="s">
        <v>350</v>
      </c>
      <c r="F557" s="28">
        <v>0</v>
      </c>
      <c r="G557" s="29" t="s">
        <v>222</v>
      </c>
    </row>
    <row r="558" spans="2:7" hidden="1" x14ac:dyDescent="0.25">
      <c r="B558" s="27" t="s">
        <v>688</v>
      </c>
      <c r="C558" s="27" t="s">
        <v>689</v>
      </c>
      <c r="D558" s="27">
        <v>25862</v>
      </c>
      <c r="E558" s="27" t="s">
        <v>787</v>
      </c>
      <c r="F558" s="28">
        <v>0</v>
      </c>
      <c r="G558" s="29" t="s">
        <v>222</v>
      </c>
    </row>
    <row r="559" spans="2:7" hidden="1" x14ac:dyDescent="0.25">
      <c r="B559" s="27" t="s">
        <v>688</v>
      </c>
      <c r="C559" s="27" t="s">
        <v>689</v>
      </c>
      <c r="D559" s="27">
        <v>25867</v>
      </c>
      <c r="E559" s="27" t="s">
        <v>788</v>
      </c>
      <c r="F559" s="28">
        <v>0</v>
      </c>
      <c r="G559" s="29" t="s">
        <v>222</v>
      </c>
    </row>
    <row r="560" spans="2:7" hidden="1" x14ac:dyDescent="0.25">
      <c r="B560" s="27" t="s">
        <v>688</v>
      </c>
      <c r="C560" s="27" t="s">
        <v>689</v>
      </c>
      <c r="D560" s="27">
        <v>25873</v>
      </c>
      <c r="E560" s="27" t="s">
        <v>789</v>
      </c>
      <c r="F560" s="28" t="s">
        <v>252</v>
      </c>
      <c r="G560" s="29" t="s">
        <v>253</v>
      </c>
    </row>
    <row r="561" spans="2:7" hidden="1" x14ac:dyDescent="0.25">
      <c r="B561" s="27" t="s">
        <v>688</v>
      </c>
      <c r="C561" s="27" t="s">
        <v>689</v>
      </c>
      <c r="D561" s="27">
        <v>25843</v>
      </c>
      <c r="E561" s="27" t="s">
        <v>790</v>
      </c>
      <c r="F561" s="28" t="s">
        <v>237</v>
      </c>
      <c r="G561" s="29" t="s">
        <v>238</v>
      </c>
    </row>
    <row r="562" spans="2:7" hidden="1" x14ac:dyDescent="0.25">
      <c r="B562" s="27" t="s">
        <v>688</v>
      </c>
      <c r="C562" s="27" t="s">
        <v>689</v>
      </c>
      <c r="D562" s="27">
        <v>25871</v>
      </c>
      <c r="E562" s="27" t="s">
        <v>791</v>
      </c>
      <c r="F562" s="28">
        <v>0</v>
      </c>
      <c r="G562" s="29" t="s">
        <v>222</v>
      </c>
    </row>
    <row r="563" spans="2:7" hidden="1" x14ac:dyDescent="0.25">
      <c r="B563" s="27" t="s">
        <v>688</v>
      </c>
      <c r="C563" s="27" t="s">
        <v>689</v>
      </c>
      <c r="D563" s="27">
        <v>25875</v>
      </c>
      <c r="E563" s="27" t="s">
        <v>792</v>
      </c>
      <c r="F563" s="28" t="s">
        <v>237</v>
      </c>
      <c r="G563" s="29" t="s">
        <v>238</v>
      </c>
    </row>
    <row r="564" spans="2:7" hidden="1" x14ac:dyDescent="0.25">
      <c r="B564" s="27" t="s">
        <v>688</v>
      </c>
      <c r="C564" s="27" t="s">
        <v>689</v>
      </c>
      <c r="D564" s="27">
        <v>25878</v>
      </c>
      <c r="E564" s="27" t="s">
        <v>793</v>
      </c>
      <c r="F564" s="28" t="s">
        <v>237</v>
      </c>
      <c r="G564" s="29" t="s">
        <v>238</v>
      </c>
    </row>
    <row r="565" spans="2:7" hidden="1" x14ac:dyDescent="0.25">
      <c r="B565" s="27" t="s">
        <v>688</v>
      </c>
      <c r="C565" s="27" t="s">
        <v>689</v>
      </c>
      <c r="D565" s="27">
        <v>25885</v>
      </c>
      <c r="E565" s="27" t="s">
        <v>794</v>
      </c>
      <c r="F565" s="28">
        <v>0</v>
      </c>
      <c r="G565" s="29" t="s">
        <v>222</v>
      </c>
    </row>
    <row r="566" spans="2:7" hidden="1" x14ac:dyDescent="0.25">
      <c r="B566" s="27" t="s">
        <v>688</v>
      </c>
      <c r="C566" s="27" t="s">
        <v>689</v>
      </c>
      <c r="D566" s="27">
        <v>25898</v>
      </c>
      <c r="E566" s="27" t="s">
        <v>795</v>
      </c>
      <c r="F566" s="28">
        <v>0</v>
      </c>
      <c r="G566" s="29" t="s">
        <v>222</v>
      </c>
    </row>
    <row r="567" spans="2:7" hidden="1" x14ac:dyDescent="0.25">
      <c r="B567" s="27" t="s">
        <v>688</v>
      </c>
      <c r="C567" s="27" t="s">
        <v>689</v>
      </c>
      <c r="D567" s="27">
        <v>25899</v>
      </c>
      <c r="E567" s="27" t="s">
        <v>796</v>
      </c>
      <c r="F567" s="28" t="s">
        <v>698</v>
      </c>
      <c r="G567" s="29" t="s">
        <v>699</v>
      </c>
    </row>
    <row r="568" spans="2:7" hidden="1" x14ac:dyDescent="0.25">
      <c r="B568" s="27" t="s">
        <v>688</v>
      </c>
      <c r="C568" s="27" t="s">
        <v>689</v>
      </c>
      <c r="D568" s="27">
        <v>25851</v>
      </c>
      <c r="E568" s="27" t="s">
        <v>797</v>
      </c>
      <c r="F568" s="28">
        <v>0</v>
      </c>
      <c r="G568" s="29" t="s">
        <v>222</v>
      </c>
    </row>
    <row r="569" spans="2:7" hidden="1" x14ac:dyDescent="0.25">
      <c r="B569" s="27" t="s">
        <v>798</v>
      </c>
      <c r="C569" s="27" t="s">
        <v>799</v>
      </c>
      <c r="D569" s="27">
        <v>94343</v>
      </c>
      <c r="E569" s="27" t="s">
        <v>800</v>
      </c>
      <c r="F569" s="28">
        <v>0</v>
      </c>
      <c r="G569" s="29" t="s">
        <v>222</v>
      </c>
    </row>
    <row r="570" spans="2:7" hidden="1" x14ac:dyDescent="0.25">
      <c r="B570" s="27" t="s">
        <v>798</v>
      </c>
      <c r="C570" s="27" t="s">
        <v>799</v>
      </c>
      <c r="D570" s="27">
        <v>94886</v>
      </c>
      <c r="E570" s="27" t="s">
        <v>801</v>
      </c>
      <c r="F570" s="28">
        <v>0</v>
      </c>
      <c r="G570" s="29" t="s">
        <v>222</v>
      </c>
    </row>
    <row r="571" spans="2:7" hidden="1" x14ac:dyDescent="0.25">
      <c r="B571" s="27" t="s">
        <v>798</v>
      </c>
      <c r="C571" s="27" t="s">
        <v>799</v>
      </c>
      <c r="D571" s="27">
        <v>94001</v>
      </c>
      <c r="E571" s="27" t="s">
        <v>802</v>
      </c>
      <c r="F571" s="28">
        <v>0</v>
      </c>
      <c r="G571" s="29" t="s">
        <v>222</v>
      </c>
    </row>
    <row r="572" spans="2:7" hidden="1" x14ac:dyDescent="0.25">
      <c r="B572" s="27" t="s">
        <v>798</v>
      </c>
      <c r="C572" s="27" t="s">
        <v>799</v>
      </c>
      <c r="D572" s="27">
        <v>94885</v>
      </c>
      <c r="E572" s="27" t="s">
        <v>803</v>
      </c>
      <c r="F572" s="28">
        <v>0</v>
      </c>
      <c r="G572" s="29" t="s">
        <v>222</v>
      </c>
    </row>
    <row r="573" spans="2:7" hidden="1" x14ac:dyDescent="0.25">
      <c r="B573" s="27" t="s">
        <v>798</v>
      </c>
      <c r="C573" s="27" t="s">
        <v>799</v>
      </c>
      <c r="D573" s="27">
        <v>94663</v>
      </c>
      <c r="E573" s="27" t="s">
        <v>804</v>
      </c>
      <c r="F573" s="28">
        <v>0</v>
      </c>
      <c r="G573" s="29" t="s">
        <v>222</v>
      </c>
    </row>
    <row r="574" spans="2:7" hidden="1" x14ac:dyDescent="0.25">
      <c r="B574" s="27" t="s">
        <v>798</v>
      </c>
      <c r="C574" s="27" t="s">
        <v>799</v>
      </c>
      <c r="D574" s="27">
        <v>94888</v>
      </c>
      <c r="E574" s="27" t="s">
        <v>805</v>
      </c>
      <c r="F574" s="28">
        <v>0</v>
      </c>
      <c r="G574" s="29" t="s">
        <v>222</v>
      </c>
    </row>
    <row r="575" spans="2:7" hidden="1" x14ac:dyDescent="0.25">
      <c r="B575" s="27" t="s">
        <v>798</v>
      </c>
      <c r="C575" s="27" t="s">
        <v>799</v>
      </c>
      <c r="D575" s="27">
        <v>94887</v>
      </c>
      <c r="E575" s="27" t="s">
        <v>806</v>
      </c>
      <c r="F575" s="28">
        <v>0</v>
      </c>
      <c r="G575" s="29" t="s">
        <v>222</v>
      </c>
    </row>
    <row r="576" spans="2:7" hidden="1" x14ac:dyDescent="0.25">
      <c r="B576" s="27" t="s">
        <v>798</v>
      </c>
      <c r="C576" s="27" t="s">
        <v>799</v>
      </c>
      <c r="D576" s="27">
        <v>94884</v>
      </c>
      <c r="E576" s="27" t="s">
        <v>378</v>
      </c>
      <c r="F576" s="28">
        <v>0</v>
      </c>
      <c r="G576" s="29" t="s">
        <v>222</v>
      </c>
    </row>
    <row r="577" spans="2:8" hidden="1" x14ac:dyDescent="0.25">
      <c r="B577" s="27" t="s">
        <v>798</v>
      </c>
      <c r="C577" s="27" t="s">
        <v>799</v>
      </c>
      <c r="D577" s="27">
        <v>94883</v>
      </c>
      <c r="E577" s="27" t="s">
        <v>807</v>
      </c>
      <c r="F577" s="28">
        <v>0</v>
      </c>
      <c r="G577" s="29" t="s">
        <v>222</v>
      </c>
    </row>
    <row r="578" spans="2:8" hidden="1" x14ac:dyDescent="0.25">
      <c r="B578" s="27" t="s">
        <v>808</v>
      </c>
      <c r="C578" s="27" t="s">
        <v>809</v>
      </c>
      <c r="D578" s="27">
        <v>44035</v>
      </c>
      <c r="E578" s="27" t="s">
        <v>552</v>
      </c>
      <c r="F578" s="28" t="s">
        <v>237</v>
      </c>
      <c r="G578" s="29" t="s">
        <v>238</v>
      </c>
    </row>
    <row r="579" spans="2:8" hidden="1" x14ac:dyDescent="0.25">
      <c r="B579" s="27" t="s">
        <v>808</v>
      </c>
      <c r="C579" s="27" t="s">
        <v>809</v>
      </c>
      <c r="D579" s="27">
        <v>44078</v>
      </c>
      <c r="E579" s="27" t="s">
        <v>810</v>
      </c>
      <c r="F579" s="28">
        <v>0</v>
      </c>
      <c r="G579" s="29" t="s">
        <v>222</v>
      </c>
      <c r="H579" s="21"/>
    </row>
    <row r="580" spans="2:8" hidden="1" x14ac:dyDescent="0.25">
      <c r="B580" s="27" t="s">
        <v>808</v>
      </c>
      <c r="C580" s="27" t="s">
        <v>809</v>
      </c>
      <c r="D580" s="27">
        <v>44090</v>
      </c>
      <c r="E580" s="27" t="s">
        <v>811</v>
      </c>
      <c r="F580" s="28">
        <v>0</v>
      </c>
      <c r="G580" s="29" t="s">
        <v>222</v>
      </c>
    </row>
    <row r="581" spans="2:8" hidden="1" x14ac:dyDescent="0.25">
      <c r="B581" s="27" t="s">
        <v>808</v>
      </c>
      <c r="C581" s="27" t="s">
        <v>809</v>
      </c>
      <c r="D581" s="27">
        <v>44098</v>
      </c>
      <c r="E581" s="27" t="s">
        <v>812</v>
      </c>
      <c r="F581" s="28">
        <v>0</v>
      </c>
      <c r="G581" s="29" t="s">
        <v>222</v>
      </c>
    </row>
    <row r="582" spans="2:8" hidden="1" x14ac:dyDescent="0.25">
      <c r="B582" s="27" t="s">
        <v>808</v>
      </c>
      <c r="C582" s="27" t="s">
        <v>809</v>
      </c>
      <c r="D582" s="27">
        <v>44110</v>
      </c>
      <c r="E582" s="27" t="s">
        <v>813</v>
      </c>
      <c r="F582" s="28">
        <v>0</v>
      </c>
      <c r="G582" s="29" t="s">
        <v>222</v>
      </c>
    </row>
    <row r="583" spans="2:8" hidden="1" x14ac:dyDescent="0.25">
      <c r="B583" s="27" t="s">
        <v>808</v>
      </c>
      <c r="C583" s="27" t="s">
        <v>809</v>
      </c>
      <c r="D583" s="27">
        <v>44279</v>
      </c>
      <c r="E583" s="27" t="s">
        <v>814</v>
      </c>
      <c r="F583" s="28" t="s">
        <v>237</v>
      </c>
      <c r="G583" s="29" t="s">
        <v>238</v>
      </c>
    </row>
    <row r="584" spans="2:8" hidden="1" x14ac:dyDescent="0.25">
      <c r="B584" s="27" t="s">
        <v>808</v>
      </c>
      <c r="C584" s="27" t="s">
        <v>809</v>
      </c>
      <c r="D584" s="27">
        <v>44378</v>
      </c>
      <c r="E584" s="27" t="s">
        <v>815</v>
      </c>
      <c r="F584" s="28">
        <v>0</v>
      </c>
      <c r="G584" s="29" t="s">
        <v>222</v>
      </c>
    </row>
    <row r="585" spans="2:8" hidden="1" x14ac:dyDescent="0.25">
      <c r="B585" s="27" t="s">
        <v>808</v>
      </c>
      <c r="C585" s="27" t="s">
        <v>809</v>
      </c>
      <c r="D585" s="27">
        <v>44420</v>
      </c>
      <c r="E585" s="27" t="s">
        <v>816</v>
      </c>
      <c r="F585" s="28">
        <v>0</v>
      </c>
      <c r="G585" s="29" t="s">
        <v>222</v>
      </c>
    </row>
    <row r="586" spans="2:8" hidden="1" x14ac:dyDescent="0.25">
      <c r="B586" s="27" t="s">
        <v>808</v>
      </c>
      <c r="C586" s="27" t="s">
        <v>809</v>
      </c>
      <c r="D586" s="27">
        <v>44430</v>
      </c>
      <c r="E586" s="27" t="s">
        <v>817</v>
      </c>
      <c r="F586" s="28" t="s">
        <v>237</v>
      </c>
      <c r="G586" s="29" t="s">
        <v>238</v>
      </c>
    </row>
    <row r="587" spans="2:8" hidden="1" x14ac:dyDescent="0.25">
      <c r="B587" s="27" t="s">
        <v>808</v>
      </c>
      <c r="C587" s="27" t="s">
        <v>809</v>
      </c>
      <c r="D587" s="27">
        <v>44560</v>
      </c>
      <c r="E587" s="27" t="s">
        <v>818</v>
      </c>
      <c r="F587" s="28">
        <v>0</v>
      </c>
      <c r="G587" s="29" t="s">
        <v>222</v>
      </c>
    </row>
    <row r="588" spans="2:8" hidden="1" x14ac:dyDescent="0.25">
      <c r="B588" s="27" t="s">
        <v>808</v>
      </c>
      <c r="C588" s="27" t="s">
        <v>809</v>
      </c>
      <c r="D588" s="27">
        <v>44001</v>
      </c>
      <c r="E588" s="27" t="s">
        <v>819</v>
      </c>
      <c r="F588" s="28" t="s">
        <v>237</v>
      </c>
      <c r="G588" s="29" t="s">
        <v>238</v>
      </c>
    </row>
    <row r="589" spans="2:8" hidden="1" x14ac:dyDescent="0.25">
      <c r="B589" s="27" t="s">
        <v>808</v>
      </c>
      <c r="C589" s="27" t="s">
        <v>809</v>
      </c>
      <c r="D589" s="27">
        <v>44650</v>
      </c>
      <c r="E589" s="27" t="s">
        <v>820</v>
      </c>
      <c r="F589" s="28" t="s">
        <v>237</v>
      </c>
      <c r="G589" s="29" t="s">
        <v>238</v>
      </c>
    </row>
    <row r="590" spans="2:8" hidden="1" x14ac:dyDescent="0.25">
      <c r="B590" s="27" t="s">
        <v>808</v>
      </c>
      <c r="C590" s="27" t="s">
        <v>809</v>
      </c>
      <c r="D590" s="27">
        <v>44847</v>
      </c>
      <c r="E590" s="27" t="s">
        <v>821</v>
      </c>
      <c r="F590" s="28">
        <v>0</v>
      </c>
      <c r="G590" s="29" t="s">
        <v>222</v>
      </c>
    </row>
    <row r="591" spans="2:8" hidden="1" x14ac:dyDescent="0.25">
      <c r="B591" s="27" t="s">
        <v>808</v>
      </c>
      <c r="C591" s="27" t="s">
        <v>809</v>
      </c>
      <c r="D591" s="27">
        <v>44855</v>
      </c>
      <c r="E591" s="27" t="s">
        <v>822</v>
      </c>
      <c r="F591" s="28" t="s">
        <v>237</v>
      </c>
      <c r="G591" s="29" t="s">
        <v>238</v>
      </c>
    </row>
    <row r="592" spans="2:8" hidden="1" x14ac:dyDescent="0.25">
      <c r="B592" s="27" t="s">
        <v>808</v>
      </c>
      <c r="C592" s="27" t="s">
        <v>809</v>
      </c>
      <c r="D592" s="27">
        <v>44874</v>
      </c>
      <c r="E592" s="27" t="s">
        <v>429</v>
      </c>
      <c r="F592" s="28">
        <v>3</v>
      </c>
      <c r="G592" s="29" t="s">
        <v>238</v>
      </c>
    </row>
    <row r="593" spans="2:7" hidden="1" x14ac:dyDescent="0.25">
      <c r="B593" s="27" t="s">
        <v>823</v>
      </c>
      <c r="C593" s="27" t="s">
        <v>824</v>
      </c>
      <c r="D593" s="27">
        <v>95025</v>
      </c>
      <c r="E593" s="27" t="s">
        <v>825</v>
      </c>
      <c r="F593" s="28">
        <v>0</v>
      </c>
      <c r="G593" s="29" t="s">
        <v>222</v>
      </c>
    </row>
    <row r="594" spans="2:7" hidden="1" x14ac:dyDescent="0.25">
      <c r="B594" s="27" t="s">
        <v>823</v>
      </c>
      <c r="C594" s="27" t="s">
        <v>824</v>
      </c>
      <c r="D594" s="27">
        <v>95200</v>
      </c>
      <c r="E594" s="27" t="s">
        <v>476</v>
      </c>
      <c r="F594" s="28">
        <v>0</v>
      </c>
      <c r="G594" s="29" t="s">
        <v>222</v>
      </c>
    </row>
    <row r="595" spans="2:7" hidden="1" x14ac:dyDescent="0.25">
      <c r="B595" s="27" t="s">
        <v>823</v>
      </c>
      <c r="C595" s="27" t="s">
        <v>824</v>
      </c>
      <c r="D595" s="27">
        <v>95001</v>
      </c>
      <c r="E595" s="27" t="s">
        <v>826</v>
      </c>
      <c r="F595" s="28" t="s">
        <v>252</v>
      </c>
      <c r="G595" s="29" t="s">
        <v>253</v>
      </c>
    </row>
    <row r="596" spans="2:7" hidden="1" x14ac:dyDescent="0.25">
      <c r="B596" s="27" t="s">
        <v>827</v>
      </c>
      <c r="C596" s="27" t="s">
        <v>828</v>
      </c>
      <c r="D596" s="27">
        <v>41006</v>
      </c>
      <c r="E596" s="27" t="s">
        <v>829</v>
      </c>
      <c r="F596" s="28">
        <v>0</v>
      </c>
      <c r="G596" s="29" t="s">
        <v>222</v>
      </c>
    </row>
    <row r="597" spans="2:7" hidden="1" x14ac:dyDescent="0.25">
      <c r="B597" s="27" t="s">
        <v>827</v>
      </c>
      <c r="C597" s="27" t="s">
        <v>828</v>
      </c>
      <c r="D597" s="27">
        <v>41013</v>
      </c>
      <c r="E597" s="27" t="s">
        <v>830</v>
      </c>
      <c r="F597" s="28">
        <v>0</v>
      </c>
      <c r="G597" s="29" t="s">
        <v>222</v>
      </c>
    </row>
    <row r="598" spans="2:7" hidden="1" x14ac:dyDescent="0.25">
      <c r="B598" s="27" t="s">
        <v>827</v>
      </c>
      <c r="C598" s="27" t="s">
        <v>828</v>
      </c>
      <c r="D598" s="27">
        <v>41016</v>
      </c>
      <c r="E598" s="27" t="s">
        <v>831</v>
      </c>
      <c r="F598" s="28" t="s">
        <v>237</v>
      </c>
      <c r="G598" s="29" t="s">
        <v>238</v>
      </c>
    </row>
    <row r="599" spans="2:7" hidden="1" x14ac:dyDescent="0.25">
      <c r="B599" s="27" t="s">
        <v>827</v>
      </c>
      <c r="C599" s="27" t="s">
        <v>828</v>
      </c>
      <c r="D599" s="27">
        <v>41020</v>
      </c>
      <c r="E599" s="27" t="s">
        <v>832</v>
      </c>
      <c r="F599" s="28">
        <v>0</v>
      </c>
      <c r="G599" s="29" t="s">
        <v>222</v>
      </c>
    </row>
    <row r="600" spans="2:7" hidden="1" x14ac:dyDescent="0.25">
      <c r="B600" s="27" t="s">
        <v>827</v>
      </c>
      <c r="C600" s="27" t="s">
        <v>828</v>
      </c>
      <c r="D600" s="27">
        <v>41026</v>
      </c>
      <c r="E600" s="27" t="s">
        <v>833</v>
      </c>
      <c r="F600" s="28">
        <v>0</v>
      </c>
      <c r="G600" s="29" t="s">
        <v>222</v>
      </c>
    </row>
    <row r="601" spans="2:7" hidden="1" x14ac:dyDescent="0.25">
      <c r="B601" s="27" t="s">
        <v>827</v>
      </c>
      <c r="C601" s="27" t="s">
        <v>828</v>
      </c>
      <c r="D601" s="27">
        <v>41078</v>
      </c>
      <c r="E601" s="27" t="s">
        <v>834</v>
      </c>
      <c r="F601" s="28">
        <v>0</v>
      </c>
      <c r="G601" s="29" t="s">
        <v>222</v>
      </c>
    </row>
    <row r="602" spans="2:7" hidden="1" x14ac:dyDescent="0.25">
      <c r="B602" s="27" t="s">
        <v>827</v>
      </c>
      <c r="C602" s="27" t="s">
        <v>828</v>
      </c>
      <c r="D602" s="27">
        <v>41132</v>
      </c>
      <c r="E602" s="27" t="s">
        <v>835</v>
      </c>
      <c r="F602" s="28" t="s">
        <v>245</v>
      </c>
      <c r="G602" s="29" t="s">
        <v>246</v>
      </c>
    </row>
    <row r="603" spans="2:7" hidden="1" x14ac:dyDescent="0.25">
      <c r="B603" s="27" t="s">
        <v>827</v>
      </c>
      <c r="C603" s="27" t="s">
        <v>828</v>
      </c>
      <c r="D603" s="27">
        <v>41206</v>
      </c>
      <c r="E603" s="27" t="s">
        <v>836</v>
      </c>
      <c r="F603" s="28">
        <v>0</v>
      </c>
      <c r="G603" s="29" t="s">
        <v>222</v>
      </c>
    </row>
    <row r="604" spans="2:7" hidden="1" x14ac:dyDescent="0.25">
      <c r="B604" s="27" t="s">
        <v>827</v>
      </c>
      <c r="C604" s="27" t="s">
        <v>828</v>
      </c>
      <c r="D604" s="27">
        <v>41244</v>
      </c>
      <c r="E604" s="27" t="s">
        <v>837</v>
      </c>
      <c r="F604" s="28">
        <v>0</v>
      </c>
      <c r="G604" s="29" t="s">
        <v>222</v>
      </c>
    </row>
    <row r="605" spans="2:7" hidden="1" x14ac:dyDescent="0.25">
      <c r="B605" s="27" t="s">
        <v>827</v>
      </c>
      <c r="C605" s="27" t="s">
        <v>828</v>
      </c>
      <c r="D605" s="27">
        <v>41298</v>
      </c>
      <c r="E605" s="27" t="s">
        <v>838</v>
      </c>
      <c r="F605" s="28" t="s">
        <v>237</v>
      </c>
      <c r="G605" s="29" t="s">
        <v>238</v>
      </c>
    </row>
    <row r="606" spans="2:7" hidden="1" x14ac:dyDescent="0.25">
      <c r="B606" s="27" t="s">
        <v>827</v>
      </c>
      <c r="C606" s="27" t="s">
        <v>828</v>
      </c>
      <c r="D606" s="27">
        <v>41306</v>
      </c>
      <c r="E606" s="27" t="s">
        <v>839</v>
      </c>
      <c r="F606" s="28" t="s">
        <v>245</v>
      </c>
      <c r="G606" s="29" t="s">
        <v>246</v>
      </c>
    </row>
    <row r="607" spans="2:7" hidden="1" x14ac:dyDescent="0.25">
      <c r="B607" s="27" t="s">
        <v>827</v>
      </c>
      <c r="C607" s="27" t="s">
        <v>828</v>
      </c>
      <c r="D607" s="27">
        <v>41319</v>
      </c>
      <c r="E607" s="27" t="s">
        <v>288</v>
      </c>
      <c r="F607" s="28">
        <v>0</v>
      </c>
      <c r="G607" s="29" t="s">
        <v>222</v>
      </c>
    </row>
    <row r="608" spans="2:7" hidden="1" x14ac:dyDescent="0.25">
      <c r="B608" s="27" t="s">
        <v>827</v>
      </c>
      <c r="C608" s="27" t="s">
        <v>828</v>
      </c>
      <c r="D608" s="27">
        <v>41349</v>
      </c>
      <c r="E608" s="27" t="s">
        <v>840</v>
      </c>
      <c r="F608" s="28">
        <v>0</v>
      </c>
      <c r="G608" s="29" t="s">
        <v>222</v>
      </c>
    </row>
    <row r="609" spans="2:7" hidden="1" x14ac:dyDescent="0.25">
      <c r="B609" s="27" t="s">
        <v>827</v>
      </c>
      <c r="C609" s="27" t="s">
        <v>828</v>
      </c>
      <c r="D609" s="27">
        <v>41359</v>
      </c>
      <c r="E609" s="27" t="s">
        <v>841</v>
      </c>
      <c r="F609" s="28">
        <v>0</v>
      </c>
      <c r="G609" s="29" t="s">
        <v>222</v>
      </c>
    </row>
    <row r="610" spans="2:7" hidden="1" x14ac:dyDescent="0.25">
      <c r="B610" s="27" t="s">
        <v>827</v>
      </c>
      <c r="C610" s="27" t="s">
        <v>828</v>
      </c>
      <c r="D610" s="27">
        <v>41378</v>
      </c>
      <c r="E610" s="27" t="s">
        <v>842</v>
      </c>
      <c r="F610" s="28">
        <v>0</v>
      </c>
      <c r="G610" s="29" t="s">
        <v>222</v>
      </c>
    </row>
    <row r="611" spans="2:7" hidden="1" x14ac:dyDescent="0.25">
      <c r="B611" s="27" t="s">
        <v>827</v>
      </c>
      <c r="C611" s="27" t="s">
        <v>828</v>
      </c>
      <c r="D611" s="27">
        <v>41396</v>
      </c>
      <c r="E611" s="27" t="s">
        <v>843</v>
      </c>
      <c r="F611" s="28" t="s">
        <v>245</v>
      </c>
      <c r="G611" s="29" t="s">
        <v>246</v>
      </c>
    </row>
    <row r="612" spans="2:7" hidden="1" x14ac:dyDescent="0.25">
      <c r="B612" s="27" t="s">
        <v>827</v>
      </c>
      <c r="C612" s="27" t="s">
        <v>828</v>
      </c>
      <c r="D612" s="27">
        <v>41001</v>
      </c>
      <c r="E612" s="27" t="s">
        <v>844</v>
      </c>
      <c r="F612" s="28">
        <v>2</v>
      </c>
      <c r="G612" s="29" t="s">
        <v>253</v>
      </c>
    </row>
    <row r="613" spans="2:7" hidden="1" x14ac:dyDescent="0.25">
      <c r="B613" s="27" t="s">
        <v>827</v>
      </c>
      <c r="C613" s="27" t="s">
        <v>828</v>
      </c>
      <c r="D613" s="27">
        <v>41483</v>
      </c>
      <c r="E613" s="27" t="s">
        <v>845</v>
      </c>
      <c r="F613" s="28">
        <v>0</v>
      </c>
      <c r="G613" s="29" t="s">
        <v>222</v>
      </c>
    </row>
    <row r="614" spans="2:7" hidden="1" x14ac:dyDescent="0.25">
      <c r="B614" s="27" t="s">
        <v>827</v>
      </c>
      <c r="C614" s="27" t="s">
        <v>828</v>
      </c>
      <c r="D614" s="27">
        <v>41503</v>
      </c>
      <c r="E614" s="27" t="s">
        <v>846</v>
      </c>
      <c r="F614" s="28">
        <v>0</v>
      </c>
      <c r="G614" s="29" t="s">
        <v>222</v>
      </c>
    </row>
    <row r="615" spans="2:7" hidden="1" x14ac:dyDescent="0.25">
      <c r="B615" s="27" t="s">
        <v>827</v>
      </c>
      <c r="C615" s="27" t="s">
        <v>828</v>
      </c>
      <c r="D615" s="27">
        <v>41518</v>
      </c>
      <c r="E615" s="27" t="s">
        <v>847</v>
      </c>
      <c r="F615" s="28"/>
      <c r="G615" s="29" t="s">
        <v>222</v>
      </c>
    </row>
    <row r="616" spans="2:7" hidden="1" x14ac:dyDescent="0.25">
      <c r="B616" s="27" t="s">
        <v>827</v>
      </c>
      <c r="C616" s="27" t="s">
        <v>828</v>
      </c>
      <c r="D616" s="27">
        <v>41524</v>
      </c>
      <c r="E616" s="27" t="s">
        <v>848</v>
      </c>
      <c r="F616" s="28">
        <v>0</v>
      </c>
      <c r="G616" s="29" t="s">
        <v>222</v>
      </c>
    </row>
    <row r="617" spans="2:7" hidden="1" x14ac:dyDescent="0.25">
      <c r="B617" s="27" t="s">
        <v>827</v>
      </c>
      <c r="C617" s="27" t="s">
        <v>828</v>
      </c>
      <c r="D617" s="27">
        <v>41530</v>
      </c>
      <c r="E617" s="27" t="s">
        <v>542</v>
      </c>
      <c r="F617" s="28">
        <v>0</v>
      </c>
      <c r="G617" s="29" t="s">
        <v>222</v>
      </c>
    </row>
    <row r="618" spans="2:7" hidden="1" x14ac:dyDescent="0.25">
      <c r="B618" s="27" t="s">
        <v>827</v>
      </c>
      <c r="C618" s="27" t="s">
        <v>828</v>
      </c>
      <c r="D618" s="27">
        <v>41548</v>
      </c>
      <c r="E618" s="27" t="s">
        <v>849</v>
      </c>
      <c r="F618" s="28">
        <v>0</v>
      </c>
      <c r="G618" s="29" t="s">
        <v>222</v>
      </c>
    </row>
    <row r="619" spans="2:7" hidden="1" x14ac:dyDescent="0.25">
      <c r="B619" s="27" t="s">
        <v>827</v>
      </c>
      <c r="C619" s="27" t="s">
        <v>828</v>
      </c>
      <c r="D619" s="27">
        <v>41551</v>
      </c>
      <c r="E619" s="27" t="s">
        <v>850</v>
      </c>
      <c r="F619" s="28" t="s">
        <v>245</v>
      </c>
      <c r="G619" s="29" t="s">
        <v>246</v>
      </c>
    </row>
    <row r="620" spans="2:7" hidden="1" x14ac:dyDescent="0.25">
      <c r="B620" s="27" t="s">
        <v>827</v>
      </c>
      <c r="C620" s="27" t="s">
        <v>828</v>
      </c>
      <c r="D620" s="27">
        <v>41615</v>
      </c>
      <c r="E620" s="27" t="s">
        <v>851</v>
      </c>
      <c r="F620" s="28" t="s">
        <v>245</v>
      </c>
      <c r="G620" s="29" t="s">
        <v>246</v>
      </c>
    </row>
    <row r="621" spans="2:7" hidden="1" x14ac:dyDescent="0.25">
      <c r="B621" s="27" t="s">
        <v>827</v>
      </c>
      <c r="C621" s="27" t="s">
        <v>828</v>
      </c>
      <c r="D621" s="27">
        <v>41660</v>
      </c>
      <c r="E621" s="27" t="s">
        <v>852</v>
      </c>
      <c r="F621" s="28">
        <v>0</v>
      </c>
      <c r="G621" s="29" t="s">
        <v>222</v>
      </c>
    </row>
    <row r="622" spans="2:7" hidden="1" x14ac:dyDescent="0.25">
      <c r="B622" s="27" t="s">
        <v>827</v>
      </c>
      <c r="C622" s="27" t="s">
        <v>828</v>
      </c>
      <c r="D622" s="27">
        <v>41668</v>
      </c>
      <c r="E622" s="27" t="s">
        <v>853</v>
      </c>
      <c r="F622" s="28" t="s">
        <v>245</v>
      </c>
      <c r="G622" s="29" t="s">
        <v>246</v>
      </c>
    </row>
    <row r="623" spans="2:7" hidden="1" x14ac:dyDescent="0.25">
      <c r="B623" s="27" t="s">
        <v>827</v>
      </c>
      <c r="C623" s="27" t="s">
        <v>828</v>
      </c>
      <c r="D623" s="27">
        <v>41676</v>
      </c>
      <c r="E623" s="27" t="s">
        <v>503</v>
      </c>
      <c r="F623" s="28">
        <v>0</v>
      </c>
      <c r="G623" s="29" t="s">
        <v>222</v>
      </c>
    </row>
    <row r="624" spans="2:7" hidden="1" x14ac:dyDescent="0.25">
      <c r="B624" s="27" t="s">
        <v>827</v>
      </c>
      <c r="C624" s="27" t="s">
        <v>828</v>
      </c>
      <c r="D624" s="27">
        <v>41791</v>
      </c>
      <c r="E624" s="27" t="s">
        <v>854</v>
      </c>
      <c r="F624" s="28">
        <v>0</v>
      </c>
      <c r="G624" s="29" t="s">
        <v>222</v>
      </c>
    </row>
    <row r="625" spans="2:7" hidden="1" x14ac:dyDescent="0.25">
      <c r="B625" s="27" t="s">
        <v>827</v>
      </c>
      <c r="C625" s="27" t="s">
        <v>828</v>
      </c>
      <c r="D625" s="27">
        <v>41799</v>
      </c>
      <c r="E625" s="27" t="s">
        <v>855</v>
      </c>
      <c r="F625" s="28">
        <v>0</v>
      </c>
      <c r="G625" s="29" t="s">
        <v>222</v>
      </c>
    </row>
    <row r="626" spans="2:7" hidden="1" x14ac:dyDescent="0.25">
      <c r="B626" s="27" t="s">
        <v>827</v>
      </c>
      <c r="C626" s="27" t="s">
        <v>828</v>
      </c>
      <c r="D626" s="27">
        <v>41801</v>
      </c>
      <c r="E626" s="27" t="s">
        <v>856</v>
      </c>
      <c r="F626" s="28">
        <v>0</v>
      </c>
      <c r="G626" s="29" t="s">
        <v>222</v>
      </c>
    </row>
    <row r="627" spans="2:7" hidden="1" x14ac:dyDescent="0.25">
      <c r="B627" s="27" t="s">
        <v>827</v>
      </c>
      <c r="C627" s="27" t="s">
        <v>828</v>
      </c>
      <c r="D627" s="27">
        <v>41807</v>
      </c>
      <c r="E627" s="27" t="s">
        <v>857</v>
      </c>
      <c r="F627" s="28">
        <v>0</v>
      </c>
      <c r="G627" s="29" t="s">
        <v>222</v>
      </c>
    </row>
    <row r="628" spans="2:7" hidden="1" x14ac:dyDescent="0.25">
      <c r="B628" s="27" t="s">
        <v>827</v>
      </c>
      <c r="C628" s="27" t="s">
        <v>828</v>
      </c>
      <c r="D628" s="27">
        <v>41872</v>
      </c>
      <c r="E628" s="27" t="s">
        <v>858</v>
      </c>
      <c r="F628" s="28">
        <v>0</v>
      </c>
      <c r="G628" s="29" t="s">
        <v>222</v>
      </c>
    </row>
    <row r="629" spans="2:7" hidden="1" x14ac:dyDescent="0.25">
      <c r="B629" s="27" t="s">
        <v>827</v>
      </c>
      <c r="C629" s="27" t="s">
        <v>828</v>
      </c>
      <c r="D629" s="27">
        <v>41885</v>
      </c>
      <c r="E629" s="27" t="s">
        <v>859</v>
      </c>
      <c r="F629" s="28">
        <v>0</v>
      </c>
      <c r="G629" s="29" t="s">
        <v>222</v>
      </c>
    </row>
    <row r="630" spans="2:7" hidden="1" x14ac:dyDescent="0.25">
      <c r="B630" s="27" t="s">
        <v>827</v>
      </c>
      <c r="C630" s="27" t="s">
        <v>828</v>
      </c>
      <c r="D630" s="27">
        <v>41357</v>
      </c>
      <c r="E630" s="27" t="s">
        <v>860</v>
      </c>
      <c r="F630" s="28">
        <v>0</v>
      </c>
      <c r="G630" s="29" t="s">
        <v>222</v>
      </c>
    </row>
    <row r="631" spans="2:7" hidden="1" x14ac:dyDescent="0.25">
      <c r="B631" s="27" t="s">
        <v>861</v>
      </c>
      <c r="C631" s="27" t="s">
        <v>862</v>
      </c>
      <c r="D631" s="27">
        <v>47030</v>
      </c>
      <c r="E631" s="27" t="s">
        <v>863</v>
      </c>
      <c r="F631" s="28">
        <v>0</v>
      </c>
      <c r="G631" s="29" t="s">
        <v>222</v>
      </c>
    </row>
    <row r="632" spans="2:7" hidden="1" x14ac:dyDescent="0.25">
      <c r="B632" s="27" t="s">
        <v>861</v>
      </c>
      <c r="C632" s="27" t="s">
        <v>862</v>
      </c>
      <c r="D632" s="27">
        <v>47053</v>
      </c>
      <c r="E632" s="27" t="s">
        <v>864</v>
      </c>
      <c r="F632" s="28" t="s">
        <v>237</v>
      </c>
      <c r="G632" s="29" t="s">
        <v>238</v>
      </c>
    </row>
    <row r="633" spans="2:7" hidden="1" x14ac:dyDescent="0.25">
      <c r="B633" s="27" t="s">
        <v>861</v>
      </c>
      <c r="C633" s="27" t="s">
        <v>862</v>
      </c>
      <c r="D633" s="27">
        <v>47058</v>
      </c>
      <c r="E633" s="27" t="s">
        <v>865</v>
      </c>
      <c r="F633" s="28">
        <v>0</v>
      </c>
      <c r="G633" s="29" t="s">
        <v>222</v>
      </c>
    </row>
    <row r="634" spans="2:7" hidden="1" x14ac:dyDescent="0.25">
      <c r="B634" s="27" t="s">
        <v>861</v>
      </c>
      <c r="C634" s="27" t="s">
        <v>862</v>
      </c>
      <c r="D634" s="27">
        <v>47161</v>
      </c>
      <c r="E634" s="27" t="s">
        <v>866</v>
      </c>
      <c r="F634" s="28">
        <v>0</v>
      </c>
      <c r="G634" s="29" t="s">
        <v>222</v>
      </c>
    </row>
    <row r="635" spans="2:7" hidden="1" x14ac:dyDescent="0.25">
      <c r="B635" s="27" t="s">
        <v>861</v>
      </c>
      <c r="C635" s="27" t="s">
        <v>862</v>
      </c>
      <c r="D635" s="27">
        <v>47170</v>
      </c>
      <c r="E635" s="27" t="s">
        <v>867</v>
      </c>
      <c r="F635" s="28">
        <v>0</v>
      </c>
      <c r="G635" s="29" t="s">
        <v>222</v>
      </c>
    </row>
    <row r="636" spans="2:7" hidden="1" x14ac:dyDescent="0.25">
      <c r="B636" s="27" t="s">
        <v>861</v>
      </c>
      <c r="C636" s="27" t="s">
        <v>862</v>
      </c>
      <c r="D636" s="27">
        <v>47189</v>
      </c>
      <c r="E636" s="27" t="s">
        <v>868</v>
      </c>
      <c r="F636" s="28" t="s">
        <v>252</v>
      </c>
      <c r="G636" s="29" t="s">
        <v>253</v>
      </c>
    </row>
    <row r="637" spans="2:7" hidden="1" x14ac:dyDescent="0.25">
      <c r="B637" s="27" t="s">
        <v>861</v>
      </c>
      <c r="C637" s="27" t="s">
        <v>862</v>
      </c>
      <c r="D637" s="27">
        <v>47205</v>
      </c>
      <c r="E637" s="27" t="s">
        <v>273</v>
      </c>
      <c r="F637" s="28">
        <v>0</v>
      </c>
      <c r="G637" s="29" t="s">
        <v>222</v>
      </c>
    </row>
    <row r="638" spans="2:7" hidden="1" x14ac:dyDescent="0.25">
      <c r="B638" s="27" t="s">
        <v>861</v>
      </c>
      <c r="C638" s="27" t="s">
        <v>862</v>
      </c>
      <c r="D638" s="27">
        <v>47245</v>
      </c>
      <c r="E638" s="27" t="s">
        <v>869</v>
      </c>
      <c r="F638" s="28" t="s">
        <v>237</v>
      </c>
      <c r="G638" s="29" t="s">
        <v>238</v>
      </c>
    </row>
    <row r="639" spans="2:7" hidden="1" x14ac:dyDescent="0.25">
      <c r="B639" s="27" t="s">
        <v>861</v>
      </c>
      <c r="C639" s="27" t="s">
        <v>862</v>
      </c>
      <c r="D639" s="27">
        <v>47258</v>
      </c>
      <c r="E639" s="27" t="s">
        <v>870</v>
      </c>
      <c r="F639" s="28">
        <v>0</v>
      </c>
      <c r="G639" s="29" t="s">
        <v>222</v>
      </c>
    </row>
    <row r="640" spans="2:7" hidden="1" x14ac:dyDescent="0.25">
      <c r="B640" s="27" t="s">
        <v>861</v>
      </c>
      <c r="C640" s="27" t="s">
        <v>862</v>
      </c>
      <c r="D640" s="27">
        <v>47268</v>
      </c>
      <c r="E640" s="27" t="s">
        <v>871</v>
      </c>
      <c r="F640" s="28">
        <v>0</v>
      </c>
      <c r="G640" s="29" t="s">
        <v>222</v>
      </c>
    </row>
    <row r="641" spans="2:7" hidden="1" x14ac:dyDescent="0.25">
      <c r="B641" s="27" t="s">
        <v>861</v>
      </c>
      <c r="C641" s="27" t="s">
        <v>862</v>
      </c>
      <c r="D641" s="27">
        <v>47288</v>
      </c>
      <c r="E641" s="27" t="s">
        <v>872</v>
      </c>
      <c r="F641" s="28" t="s">
        <v>237</v>
      </c>
      <c r="G641" s="29" t="s">
        <v>238</v>
      </c>
    </row>
    <row r="642" spans="2:7" hidden="1" x14ac:dyDescent="0.25">
      <c r="B642" s="27" t="s">
        <v>861</v>
      </c>
      <c r="C642" s="27" t="s">
        <v>862</v>
      </c>
      <c r="D642" s="27">
        <v>47318</v>
      </c>
      <c r="E642" s="27" t="s">
        <v>873</v>
      </c>
      <c r="F642" s="28">
        <v>0</v>
      </c>
      <c r="G642" s="29" t="s">
        <v>222</v>
      </c>
    </row>
    <row r="643" spans="2:7" hidden="1" x14ac:dyDescent="0.25">
      <c r="B643" s="27" t="s">
        <v>861</v>
      </c>
      <c r="C643" s="27" t="s">
        <v>862</v>
      </c>
      <c r="D643" s="27">
        <v>47460</v>
      </c>
      <c r="E643" s="27" t="s">
        <v>874</v>
      </c>
      <c r="F643" s="28">
        <v>0</v>
      </c>
      <c r="G643" s="29" t="s">
        <v>222</v>
      </c>
    </row>
    <row r="644" spans="2:7" hidden="1" x14ac:dyDescent="0.25">
      <c r="B644" s="27" t="s">
        <v>861</v>
      </c>
      <c r="C644" s="27" t="s">
        <v>862</v>
      </c>
      <c r="D644" s="27">
        <v>47541</v>
      </c>
      <c r="E644" s="27" t="s">
        <v>875</v>
      </c>
      <c r="F644" s="28">
        <v>0</v>
      </c>
      <c r="G644" s="29" t="s">
        <v>222</v>
      </c>
    </row>
    <row r="645" spans="2:7" hidden="1" x14ac:dyDescent="0.25">
      <c r="B645" s="27" t="s">
        <v>861</v>
      </c>
      <c r="C645" s="27" t="s">
        <v>862</v>
      </c>
      <c r="D645" s="27">
        <v>47545</v>
      </c>
      <c r="E645" s="27" t="s">
        <v>876</v>
      </c>
      <c r="F645" s="28">
        <v>0</v>
      </c>
      <c r="G645" s="29" t="s">
        <v>222</v>
      </c>
    </row>
    <row r="646" spans="2:7" hidden="1" x14ac:dyDescent="0.25">
      <c r="B646" s="27" t="s">
        <v>861</v>
      </c>
      <c r="C646" s="27" t="s">
        <v>862</v>
      </c>
      <c r="D646" s="27">
        <v>47551</v>
      </c>
      <c r="E646" s="27" t="s">
        <v>877</v>
      </c>
      <c r="F646" s="28">
        <v>0</v>
      </c>
      <c r="G646" s="29" t="s">
        <v>222</v>
      </c>
    </row>
    <row r="647" spans="2:7" hidden="1" x14ac:dyDescent="0.25">
      <c r="B647" s="27" t="s">
        <v>861</v>
      </c>
      <c r="C647" s="27" t="s">
        <v>862</v>
      </c>
      <c r="D647" s="27">
        <v>47555</v>
      </c>
      <c r="E647" s="27" t="s">
        <v>878</v>
      </c>
      <c r="F647" s="28" t="s">
        <v>237</v>
      </c>
      <c r="G647" s="29" t="s">
        <v>238</v>
      </c>
    </row>
    <row r="648" spans="2:7" hidden="1" x14ac:dyDescent="0.25">
      <c r="B648" s="27" t="s">
        <v>861</v>
      </c>
      <c r="C648" s="27" t="s">
        <v>862</v>
      </c>
      <c r="D648" s="27">
        <v>47570</v>
      </c>
      <c r="E648" s="27" t="s">
        <v>879</v>
      </c>
      <c r="F648" s="28">
        <v>0</v>
      </c>
      <c r="G648" s="29" t="s">
        <v>222</v>
      </c>
    </row>
    <row r="649" spans="2:7" hidden="1" x14ac:dyDescent="0.25">
      <c r="B649" s="27" t="s">
        <v>861</v>
      </c>
      <c r="C649" s="27" t="s">
        <v>862</v>
      </c>
      <c r="D649" s="27">
        <v>47605</v>
      </c>
      <c r="E649" s="27" t="s">
        <v>880</v>
      </c>
      <c r="F649" s="28">
        <v>0</v>
      </c>
      <c r="G649" s="29" t="s">
        <v>222</v>
      </c>
    </row>
    <row r="650" spans="2:7" hidden="1" x14ac:dyDescent="0.25">
      <c r="B650" s="27" t="s">
        <v>861</v>
      </c>
      <c r="C650" s="27" t="s">
        <v>862</v>
      </c>
      <c r="D650" s="27">
        <v>47660</v>
      </c>
      <c r="E650" s="27" t="s">
        <v>881</v>
      </c>
      <c r="F650" s="28">
        <v>0</v>
      </c>
      <c r="G650" s="29" t="s">
        <v>222</v>
      </c>
    </row>
    <row r="651" spans="2:7" hidden="1" x14ac:dyDescent="0.25">
      <c r="B651" s="27" t="s">
        <v>861</v>
      </c>
      <c r="C651" s="27" t="s">
        <v>862</v>
      </c>
      <c r="D651" s="27">
        <v>47675</v>
      </c>
      <c r="E651" s="27" t="s">
        <v>546</v>
      </c>
      <c r="F651" s="28">
        <v>0</v>
      </c>
      <c r="G651" s="29" t="s">
        <v>222</v>
      </c>
    </row>
    <row r="652" spans="2:7" hidden="1" x14ac:dyDescent="0.25">
      <c r="B652" s="27" t="s">
        <v>861</v>
      </c>
      <c r="C652" s="27" t="s">
        <v>862</v>
      </c>
      <c r="D652" s="27">
        <v>47692</v>
      </c>
      <c r="E652" s="27" t="s">
        <v>882</v>
      </c>
      <c r="F652" s="28">
        <v>0</v>
      </c>
      <c r="G652" s="29" t="s">
        <v>222</v>
      </c>
    </row>
    <row r="653" spans="2:7" hidden="1" x14ac:dyDescent="0.25">
      <c r="B653" s="27" t="s">
        <v>861</v>
      </c>
      <c r="C653" s="27" t="s">
        <v>862</v>
      </c>
      <c r="D653" s="27">
        <v>47703</v>
      </c>
      <c r="E653" s="27" t="s">
        <v>883</v>
      </c>
      <c r="F653" s="28">
        <v>0</v>
      </c>
      <c r="G653" s="29" t="s">
        <v>222</v>
      </c>
    </row>
    <row r="654" spans="2:7" hidden="1" x14ac:dyDescent="0.25">
      <c r="B654" s="27" t="s">
        <v>861</v>
      </c>
      <c r="C654" s="27" t="s">
        <v>862</v>
      </c>
      <c r="D654" s="27">
        <v>47707</v>
      </c>
      <c r="E654" s="27" t="s">
        <v>884</v>
      </c>
      <c r="F654" s="28">
        <v>0</v>
      </c>
      <c r="G654" s="29" t="s">
        <v>222</v>
      </c>
    </row>
    <row r="655" spans="2:7" hidden="1" x14ac:dyDescent="0.25">
      <c r="B655" s="27" t="s">
        <v>861</v>
      </c>
      <c r="C655" s="27" t="s">
        <v>862</v>
      </c>
      <c r="D655" s="27">
        <v>47720</v>
      </c>
      <c r="E655" s="27" t="s">
        <v>885</v>
      </c>
      <c r="F655" s="28">
        <v>0</v>
      </c>
      <c r="G655" s="29" t="s">
        <v>222</v>
      </c>
    </row>
    <row r="656" spans="2:7" hidden="1" x14ac:dyDescent="0.25">
      <c r="B656" s="27" t="s">
        <v>861</v>
      </c>
      <c r="C656" s="27" t="s">
        <v>862</v>
      </c>
      <c r="D656" s="27">
        <v>47001</v>
      </c>
      <c r="E656" s="27" t="s">
        <v>886</v>
      </c>
      <c r="F656" s="28" t="s">
        <v>252</v>
      </c>
      <c r="G656" s="29" t="s">
        <v>253</v>
      </c>
    </row>
    <row r="657" spans="2:7" hidden="1" x14ac:dyDescent="0.25">
      <c r="B657" s="27" t="s">
        <v>861</v>
      </c>
      <c r="C657" s="27" t="s">
        <v>862</v>
      </c>
      <c r="D657" s="27">
        <v>47745</v>
      </c>
      <c r="E657" s="27" t="s">
        <v>887</v>
      </c>
      <c r="F657" s="28">
        <v>0</v>
      </c>
      <c r="G657" s="29" t="s">
        <v>222</v>
      </c>
    </row>
    <row r="658" spans="2:7" hidden="1" x14ac:dyDescent="0.25">
      <c r="B658" s="27" t="s">
        <v>861</v>
      </c>
      <c r="C658" s="27" t="s">
        <v>862</v>
      </c>
      <c r="D658" s="27">
        <v>47798</v>
      </c>
      <c r="E658" s="27" t="s">
        <v>888</v>
      </c>
      <c r="F658" s="28">
        <v>0</v>
      </c>
      <c r="G658" s="29" t="s">
        <v>222</v>
      </c>
    </row>
    <row r="659" spans="2:7" hidden="1" x14ac:dyDescent="0.25">
      <c r="B659" s="27" t="s">
        <v>861</v>
      </c>
      <c r="C659" s="27" t="s">
        <v>862</v>
      </c>
      <c r="D659" s="27">
        <v>47960</v>
      </c>
      <c r="E659" s="27" t="s">
        <v>889</v>
      </c>
      <c r="F659" s="28">
        <v>0</v>
      </c>
      <c r="G659" s="29" t="s">
        <v>222</v>
      </c>
    </row>
    <row r="660" spans="2:7" hidden="1" x14ac:dyDescent="0.25">
      <c r="B660" s="27" t="s">
        <v>861</v>
      </c>
      <c r="C660" s="27" t="s">
        <v>862</v>
      </c>
      <c r="D660" s="27">
        <v>47980</v>
      </c>
      <c r="E660" s="27" t="s">
        <v>890</v>
      </c>
      <c r="F660" s="28">
        <v>0</v>
      </c>
      <c r="G660" s="29" t="s">
        <v>222</v>
      </c>
    </row>
    <row r="661" spans="2:7" hidden="1" x14ac:dyDescent="0.25">
      <c r="B661" s="27" t="s">
        <v>891</v>
      </c>
      <c r="C661" s="27" t="s">
        <v>892</v>
      </c>
      <c r="D661" s="27">
        <v>50006</v>
      </c>
      <c r="E661" s="27" t="s">
        <v>893</v>
      </c>
      <c r="F661" s="28" t="s">
        <v>252</v>
      </c>
      <c r="G661" s="29" t="s">
        <v>253</v>
      </c>
    </row>
    <row r="662" spans="2:7" hidden="1" x14ac:dyDescent="0.25">
      <c r="B662" s="27" t="s">
        <v>891</v>
      </c>
      <c r="C662" s="27" t="s">
        <v>892</v>
      </c>
      <c r="D662" s="27">
        <v>50110</v>
      </c>
      <c r="E662" s="27" t="s">
        <v>894</v>
      </c>
      <c r="F662" s="28">
        <v>0</v>
      </c>
      <c r="G662" s="29" t="s">
        <v>222</v>
      </c>
    </row>
    <row r="663" spans="2:7" hidden="1" x14ac:dyDescent="0.25">
      <c r="B663" s="27" t="s">
        <v>891</v>
      </c>
      <c r="C663" s="27" t="s">
        <v>892</v>
      </c>
      <c r="D663" s="27">
        <v>50124</v>
      </c>
      <c r="E663" s="27" t="s">
        <v>895</v>
      </c>
      <c r="F663" s="28">
        <v>0</v>
      </c>
      <c r="G663" s="29" t="s">
        <v>222</v>
      </c>
    </row>
    <row r="664" spans="2:7" hidden="1" x14ac:dyDescent="0.25">
      <c r="B664" s="27" t="s">
        <v>891</v>
      </c>
      <c r="C664" s="27" t="s">
        <v>892</v>
      </c>
      <c r="D664" s="27">
        <v>50150</v>
      </c>
      <c r="E664" s="27" t="s">
        <v>896</v>
      </c>
      <c r="F664" s="28">
        <v>0</v>
      </c>
      <c r="G664" s="29" t="s">
        <v>222</v>
      </c>
    </row>
    <row r="665" spans="2:7" hidden="1" x14ac:dyDescent="0.25">
      <c r="B665" s="27" t="s">
        <v>891</v>
      </c>
      <c r="C665" s="27" t="s">
        <v>892</v>
      </c>
      <c r="D665" s="27">
        <v>50223</v>
      </c>
      <c r="E665" s="27" t="s">
        <v>897</v>
      </c>
      <c r="F665" s="28">
        <v>0</v>
      </c>
      <c r="G665" s="29" t="s">
        <v>222</v>
      </c>
    </row>
    <row r="666" spans="2:7" hidden="1" x14ac:dyDescent="0.25">
      <c r="B666" s="27" t="s">
        <v>891</v>
      </c>
      <c r="C666" s="27" t="s">
        <v>892</v>
      </c>
      <c r="D666" s="27">
        <v>50226</v>
      </c>
      <c r="E666" s="27" t="s">
        <v>898</v>
      </c>
      <c r="F666" s="28" t="s">
        <v>252</v>
      </c>
      <c r="G666" s="29" t="s">
        <v>253</v>
      </c>
    </row>
    <row r="667" spans="2:7" hidden="1" x14ac:dyDescent="0.25">
      <c r="B667" s="27" t="s">
        <v>891</v>
      </c>
      <c r="C667" s="27" t="s">
        <v>892</v>
      </c>
      <c r="D667" s="27">
        <v>50245</v>
      </c>
      <c r="E667" s="27" t="s">
        <v>899</v>
      </c>
      <c r="F667" s="28">
        <v>0</v>
      </c>
      <c r="G667" s="29" t="s">
        <v>222</v>
      </c>
    </row>
    <row r="668" spans="2:7" hidden="1" x14ac:dyDescent="0.25">
      <c r="B668" s="27" t="s">
        <v>891</v>
      </c>
      <c r="C668" s="27" t="s">
        <v>892</v>
      </c>
      <c r="D668" s="27">
        <v>50251</v>
      </c>
      <c r="E668" s="27" t="s">
        <v>900</v>
      </c>
      <c r="F668" s="28">
        <v>0</v>
      </c>
      <c r="G668" s="29" t="s">
        <v>222</v>
      </c>
    </row>
    <row r="669" spans="2:7" hidden="1" x14ac:dyDescent="0.25">
      <c r="B669" s="27" t="s">
        <v>891</v>
      </c>
      <c r="C669" s="27" t="s">
        <v>892</v>
      </c>
      <c r="D669" s="27">
        <v>50270</v>
      </c>
      <c r="E669" s="27" t="s">
        <v>901</v>
      </c>
      <c r="F669" s="28">
        <v>0</v>
      </c>
      <c r="G669" s="29" t="s">
        <v>222</v>
      </c>
    </row>
    <row r="670" spans="2:7" hidden="1" x14ac:dyDescent="0.25">
      <c r="B670" s="27" t="s">
        <v>891</v>
      </c>
      <c r="C670" s="27" t="s">
        <v>892</v>
      </c>
      <c r="D670" s="27">
        <v>50313</v>
      </c>
      <c r="E670" s="27" t="s">
        <v>287</v>
      </c>
      <c r="F670" s="28" t="s">
        <v>252</v>
      </c>
      <c r="G670" s="29" t="s">
        <v>253</v>
      </c>
    </row>
    <row r="671" spans="2:7" hidden="1" x14ac:dyDescent="0.25">
      <c r="B671" s="27" t="s">
        <v>891</v>
      </c>
      <c r="C671" s="27" t="s">
        <v>892</v>
      </c>
      <c r="D671" s="27">
        <v>50318</v>
      </c>
      <c r="E671" s="27" t="s">
        <v>873</v>
      </c>
      <c r="F671" s="28" t="s">
        <v>252</v>
      </c>
      <c r="G671" s="29" t="s">
        <v>253</v>
      </c>
    </row>
    <row r="672" spans="2:7" hidden="1" x14ac:dyDescent="0.25">
      <c r="B672" s="27" t="s">
        <v>891</v>
      </c>
      <c r="C672" s="27" t="s">
        <v>892</v>
      </c>
      <c r="D672" s="27">
        <v>50350</v>
      </c>
      <c r="E672" s="27" t="s">
        <v>902</v>
      </c>
      <c r="F672" s="28">
        <v>0</v>
      </c>
      <c r="G672" s="29" t="s">
        <v>222</v>
      </c>
    </row>
    <row r="673" spans="2:7" hidden="1" x14ac:dyDescent="0.25">
      <c r="B673" s="27" t="s">
        <v>891</v>
      </c>
      <c r="C673" s="27" t="s">
        <v>892</v>
      </c>
      <c r="D673" s="27">
        <v>50400</v>
      </c>
      <c r="E673" s="27" t="s">
        <v>903</v>
      </c>
      <c r="F673" s="28">
        <v>0</v>
      </c>
      <c r="G673" s="29" t="s">
        <v>222</v>
      </c>
    </row>
    <row r="674" spans="2:7" hidden="1" x14ac:dyDescent="0.25">
      <c r="B674" s="27" t="s">
        <v>891</v>
      </c>
      <c r="C674" s="27" t="s">
        <v>892</v>
      </c>
      <c r="D674" s="27">
        <v>50325</v>
      </c>
      <c r="E674" s="27" t="s">
        <v>904</v>
      </c>
      <c r="F674" s="28">
        <v>0</v>
      </c>
      <c r="G674" s="29" t="s">
        <v>222</v>
      </c>
    </row>
    <row r="675" spans="2:7" hidden="1" x14ac:dyDescent="0.25">
      <c r="B675" s="27" t="s">
        <v>891</v>
      </c>
      <c r="C675" s="27" t="s">
        <v>892</v>
      </c>
      <c r="D675" s="27">
        <v>50330</v>
      </c>
      <c r="E675" s="27" t="s">
        <v>905</v>
      </c>
      <c r="F675" s="28">
        <v>0</v>
      </c>
      <c r="G675" s="29" t="s">
        <v>222</v>
      </c>
    </row>
    <row r="676" spans="2:7" hidden="1" x14ac:dyDescent="0.25">
      <c r="B676" s="27" t="s">
        <v>891</v>
      </c>
      <c r="C676" s="27" t="s">
        <v>892</v>
      </c>
      <c r="D676" s="27">
        <v>50450</v>
      </c>
      <c r="E676" s="27" t="s">
        <v>906</v>
      </c>
      <c r="F676" s="28">
        <v>0</v>
      </c>
      <c r="G676" s="29" t="s">
        <v>222</v>
      </c>
    </row>
    <row r="677" spans="2:7" hidden="1" x14ac:dyDescent="0.25">
      <c r="B677" s="27" t="s">
        <v>891</v>
      </c>
      <c r="C677" s="27" t="s">
        <v>892</v>
      </c>
      <c r="D677" s="27">
        <v>50568</v>
      </c>
      <c r="E677" s="27" t="s">
        <v>907</v>
      </c>
      <c r="F677" s="28" t="s">
        <v>252</v>
      </c>
      <c r="G677" s="29" t="s">
        <v>253</v>
      </c>
    </row>
    <row r="678" spans="2:7" hidden="1" x14ac:dyDescent="0.25">
      <c r="B678" s="27" t="s">
        <v>891</v>
      </c>
      <c r="C678" s="27" t="s">
        <v>892</v>
      </c>
      <c r="D678" s="27">
        <v>50577</v>
      </c>
      <c r="E678" s="27" t="s">
        <v>908</v>
      </c>
      <c r="F678" s="28">
        <v>0</v>
      </c>
      <c r="G678" s="29" t="s">
        <v>222</v>
      </c>
    </row>
    <row r="679" spans="2:7" hidden="1" x14ac:dyDescent="0.25">
      <c r="B679" s="27" t="s">
        <v>891</v>
      </c>
      <c r="C679" s="27" t="s">
        <v>892</v>
      </c>
      <c r="D679" s="27">
        <v>50573</v>
      </c>
      <c r="E679" s="27" t="s">
        <v>909</v>
      </c>
      <c r="F679" s="28" t="s">
        <v>252</v>
      </c>
      <c r="G679" s="29" t="s">
        <v>253</v>
      </c>
    </row>
    <row r="680" spans="2:7" hidden="1" x14ac:dyDescent="0.25">
      <c r="B680" s="27" t="s">
        <v>891</v>
      </c>
      <c r="C680" s="27" t="s">
        <v>892</v>
      </c>
      <c r="D680" s="27">
        <v>50606</v>
      </c>
      <c r="E680" s="27" t="s">
        <v>910</v>
      </c>
      <c r="F680" s="28" t="s">
        <v>252</v>
      </c>
      <c r="G680" s="29" t="s">
        <v>253</v>
      </c>
    </row>
    <row r="681" spans="2:7" hidden="1" x14ac:dyDescent="0.25">
      <c r="B681" s="27" t="s">
        <v>891</v>
      </c>
      <c r="C681" s="27" t="s">
        <v>892</v>
      </c>
      <c r="D681" s="27">
        <v>50680</v>
      </c>
      <c r="E681" s="27" t="s">
        <v>911</v>
      </c>
      <c r="F681" s="28">
        <v>0</v>
      </c>
      <c r="G681" s="29" t="s">
        <v>222</v>
      </c>
    </row>
    <row r="682" spans="2:7" hidden="1" x14ac:dyDescent="0.25">
      <c r="B682" s="27" t="s">
        <v>891</v>
      </c>
      <c r="C682" s="27" t="s">
        <v>892</v>
      </c>
      <c r="D682" s="27">
        <v>50683</v>
      </c>
      <c r="E682" s="27" t="s">
        <v>912</v>
      </c>
      <c r="F682" s="28">
        <v>0</v>
      </c>
      <c r="G682" s="29" t="s">
        <v>222</v>
      </c>
    </row>
    <row r="683" spans="2:7" hidden="1" x14ac:dyDescent="0.25">
      <c r="B683" s="27" t="s">
        <v>891</v>
      </c>
      <c r="C683" s="27" t="s">
        <v>892</v>
      </c>
      <c r="D683" s="27">
        <v>50686</v>
      </c>
      <c r="E683" s="27" t="s">
        <v>913</v>
      </c>
      <c r="F683" s="28">
        <v>0</v>
      </c>
      <c r="G683" s="29" t="s">
        <v>222</v>
      </c>
    </row>
    <row r="684" spans="2:7" hidden="1" x14ac:dyDescent="0.25">
      <c r="B684" s="27" t="s">
        <v>891</v>
      </c>
      <c r="C684" s="27" t="s">
        <v>892</v>
      </c>
      <c r="D684" s="27">
        <v>50689</v>
      </c>
      <c r="E684" s="27" t="s">
        <v>628</v>
      </c>
      <c r="F684" s="28" t="s">
        <v>252</v>
      </c>
      <c r="G684" s="29" t="s">
        <v>253</v>
      </c>
    </row>
    <row r="685" spans="2:7" hidden="1" x14ac:dyDescent="0.25">
      <c r="B685" s="27" t="s">
        <v>891</v>
      </c>
      <c r="C685" s="27" t="s">
        <v>892</v>
      </c>
      <c r="D685" s="27">
        <v>50370</v>
      </c>
      <c r="E685" s="27" t="s">
        <v>914</v>
      </c>
      <c r="F685" s="28">
        <v>0</v>
      </c>
      <c r="G685" s="29" t="s">
        <v>222</v>
      </c>
    </row>
    <row r="686" spans="2:7" hidden="1" x14ac:dyDescent="0.25">
      <c r="B686" s="27" t="s">
        <v>891</v>
      </c>
      <c r="C686" s="27" t="s">
        <v>892</v>
      </c>
      <c r="D686" s="27">
        <v>50001</v>
      </c>
      <c r="E686" s="27" t="s">
        <v>915</v>
      </c>
      <c r="F686" s="28" t="s">
        <v>252</v>
      </c>
      <c r="G686" s="29" t="s">
        <v>253</v>
      </c>
    </row>
    <row r="687" spans="2:7" hidden="1" x14ac:dyDescent="0.25">
      <c r="B687" s="27" t="s">
        <v>891</v>
      </c>
      <c r="C687" s="27" t="s">
        <v>892</v>
      </c>
      <c r="D687" s="27">
        <v>50711</v>
      </c>
      <c r="E687" s="27" t="s">
        <v>916</v>
      </c>
      <c r="F687" s="28">
        <v>0</v>
      </c>
      <c r="G687" s="29" t="s">
        <v>222</v>
      </c>
    </row>
    <row r="688" spans="2:7" hidden="1" x14ac:dyDescent="0.25">
      <c r="B688" s="27" t="s">
        <v>917</v>
      </c>
      <c r="C688" s="27" t="s">
        <v>918</v>
      </c>
      <c r="D688" s="27">
        <v>52019</v>
      </c>
      <c r="E688" s="27" t="s">
        <v>919</v>
      </c>
      <c r="F688" s="28">
        <v>0</v>
      </c>
      <c r="G688" s="29" t="s">
        <v>222</v>
      </c>
    </row>
    <row r="689" spans="2:7" hidden="1" x14ac:dyDescent="0.25">
      <c r="B689" s="27" t="s">
        <v>917</v>
      </c>
      <c r="C689" s="27" t="s">
        <v>918</v>
      </c>
      <c r="D689" s="27">
        <v>52022</v>
      </c>
      <c r="E689" s="27" t="s">
        <v>920</v>
      </c>
      <c r="F689" s="28">
        <v>0</v>
      </c>
      <c r="G689" s="29" t="s">
        <v>222</v>
      </c>
    </row>
    <row r="690" spans="2:7" hidden="1" x14ac:dyDescent="0.25">
      <c r="B690" s="27" t="s">
        <v>917</v>
      </c>
      <c r="C690" s="27" t="s">
        <v>918</v>
      </c>
      <c r="D690" s="27">
        <v>52036</v>
      </c>
      <c r="E690" s="27" t="s">
        <v>921</v>
      </c>
      <c r="F690" s="28">
        <v>0</v>
      </c>
      <c r="G690" s="29" t="s">
        <v>222</v>
      </c>
    </row>
    <row r="691" spans="2:7" hidden="1" x14ac:dyDescent="0.25">
      <c r="B691" s="27" t="s">
        <v>917</v>
      </c>
      <c r="C691" s="27" t="s">
        <v>918</v>
      </c>
      <c r="D691" s="27">
        <v>52051</v>
      </c>
      <c r="E691" s="27" t="s">
        <v>922</v>
      </c>
      <c r="F691" s="28">
        <v>0</v>
      </c>
      <c r="G691" s="29" t="s">
        <v>222</v>
      </c>
    </row>
    <row r="692" spans="2:7" hidden="1" x14ac:dyDescent="0.25">
      <c r="B692" s="27" t="s">
        <v>917</v>
      </c>
      <c r="C692" s="27" t="s">
        <v>918</v>
      </c>
      <c r="D692" s="27">
        <v>52079</v>
      </c>
      <c r="E692" s="27" t="s">
        <v>923</v>
      </c>
      <c r="F692" s="28">
        <v>0</v>
      </c>
      <c r="G692" s="29" t="s">
        <v>222</v>
      </c>
    </row>
    <row r="693" spans="2:7" hidden="1" x14ac:dyDescent="0.25">
      <c r="B693" s="27" t="s">
        <v>917</v>
      </c>
      <c r="C693" s="27" t="s">
        <v>918</v>
      </c>
      <c r="D693" s="27">
        <v>52083</v>
      </c>
      <c r="E693" s="27" t="s">
        <v>435</v>
      </c>
      <c r="F693" s="28">
        <v>0</v>
      </c>
      <c r="G693" s="29" t="s">
        <v>222</v>
      </c>
    </row>
    <row r="694" spans="2:7" hidden="1" x14ac:dyDescent="0.25">
      <c r="B694" s="27" t="s">
        <v>917</v>
      </c>
      <c r="C694" s="27" t="s">
        <v>918</v>
      </c>
      <c r="D694" s="27">
        <v>52110</v>
      </c>
      <c r="E694" s="27" t="s">
        <v>924</v>
      </c>
      <c r="F694" s="28">
        <v>0</v>
      </c>
      <c r="G694" s="29" t="s">
        <v>222</v>
      </c>
    </row>
    <row r="695" spans="2:7" hidden="1" x14ac:dyDescent="0.25">
      <c r="B695" s="27" t="s">
        <v>917</v>
      </c>
      <c r="C695" s="27" t="s">
        <v>918</v>
      </c>
      <c r="D695" s="27">
        <v>52240</v>
      </c>
      <c r="E695" s="27" t="s">
        <v>925</v>
      </c>
      <c r="F695" s="28">
        <v>0</v>
      </c>
      <c r="G695" s="29" t="s">
        <v>222</v>
      </c>
    </row>
    <row r="696" spans="2:7" hidden="1" x14ac:dyDescent="0.25">
      <c r="B696" s="27" t="s">
        <v>917</v>
      </c>
      <c r="C696" s="27" t="s">
        <v>918</v>
      </c>
      <c r="D696" s="27">
        <v>52203</v>
      </c>
      <c r="E696" s="27" t="s">
        <v>926</v>
      </c>
      <c r="F696" s="28">
        <v>0</v>
      </c>
      <c r="G696" s="29" t="s">
        <v>222</v>
      </c>
    </row>
    <row r="697" spans="2:7" hidden="1" x14ac:dyDescent="0.25">
      <c r="B697" s="27" t="s">
        <v>917</v>
      </c>
      <c r="C697" s="27" t="s">
        <v>918</v>
      </c>
      <c r="D697" s="27">
        <v>52207</v>
      </c>
      <c r="E697" s="27" t="s">
        <v>927</v>
      </c>
      <c r="F697" s="28">
        <v>0</v>
      </c>
      <c r="G697" s="29" t="s">
        <v>222</v>
      </c>
    </row>
    <row r="698" spans="2:7" hidden="1" x14ac:dyDescent="0.25">
      <c r="B698" s="27" t="s">
        <v>917</v>
      </c>
      <c r="C698" s="27" t="s">
        <v>918</v>
      </c>
      <c r="D698" s="27">
        <v>52210</v>
      </c>
      <c r="E698" s="27" t="s">
        <v>928</v>
      </c>
      <c r="F698" s="28">
        <v>0</v>
      </c>
      <c r="G698" s="29" t="s">
        <v>222</v>
      </c>
    </row>
    <row r="699" spans="2:7" hidden="1" x14ac:dyDescent="0.25">
      <c r="B699" s="27" t="s">
        <v>917</v>
      </c>
      <c r="C699" s="27" t="s">
        <v>918</v>
      </c>
      <c r="D699" s="27">
        <v>52224</v>
      </c>
      <c r="E699" s="27" t="s">
        <v>929</v>
      </c>
      <c r="F699" s="28">
        <v>0</v>
      </c>
      <c r="G699" s="29" t="s">
        <v>222</v>
      </c>
    </row>
    <row r="700" spans="2:7" hidden="1" x14ac:dyDescent="0.25">
      <c r="B700" s="27" t="s">
        <v>917</v>
      </c>
      <c r="C700" s="27" t="s">
        <v>918</v>
      </c>
      <c r="D700" s="27">
        <v>52227</v>
      </c>
      <c r="E700" s="27" t="s">
        <v>930</v>
      </c>
      <c r="F700" s="28">
        <v>0</v>
      </c>
      <c r="G700" s="29" t="s">
        <v>222</v>
      </c>
    </row>
    <row r="701" spans="2:7" hidden="1" x14ac:dyDescent="0.25">
      <c r="B701" s="27" t="s">
        <v>917</v>
      </c>
      <c r="C701" s="27" t="s">
        <v>918</v>
      </c>
      <c r="D701" s="27">
        <v>52233</v>
      </c>
      <c r="E701" s="27" t="s">
        <v>931</v>
      </c>
      <c r="F701" s="28">
        <v>0</v>
      </c>
      <c r="G701" s="29" t="s">
        <v>222</v>
      </c>
    </row>
    <row r="702" spans="2:7" hidden="1" x14ac:dyDescent="0.25">
      <c r="B702" s="27" t="s">
        <v>917</v>
      </c>
      <c r="C702" s="27" t="s">
        <v>918</v>
      </c>
      <c r="D702" s="27">
        <v>52215</v>
      </c>
      <c r="E702" s="27" t="s">
        <v>399</v>
      </c>
      <c r="F702" s="28">
        <v>0</v>
      </c>
      <c r="G702" s="29" t="s">
        <v>222</v>
      </c>
    </row>
    <row r="703" spans="2:7" hidden="1" x14ac:dyDescent="0.25">
      <c r="B703" s="27" t="s">
        <v>917</v>
      </c>
      <c r="C703" s="27" t="s">
        <v>918</v>
      </c>
      <c r="D703" s="27">
        <v>52250</v>
      </c>
      <c r="E703" s="27" t="s">
        <v>932</v>
      </c>
      <c r="F703" s="28">
        <v>0</v>
      </c>
      <c r="G703" s="29" t="s">
        <v>222</v>
      </c>
    </row>
    <row r="704" spans="2:7" hidden="1" x14ac:dyDescent="0.25">
      <c r="B704" s="27" t="s">
        <v>917</v>
      </c>
      <c r="C704" s="27" t="s">
        <v>918</v>
      </c>
      <c r="D704" s="27">
        <v>52254</v>
      </c>
      <c r="E704" s="27" t="s">
        <v>933</v>
      </c>
      <c r="F704" s="28">
        <v>0</v>
      </c>
      <c r="G704" s="29" t="s">
        <v>222</v>
      </c>
    </row>
    <row r="705" spans="2:7" hidden="1" x14ac:dyDescent="0.25">
      <c r="B705" s="27" t="s">
        <v>917</v>
      </c>
      <c r="C705" s="27" t="s">
        <v>918</v>
      </c>
      <c r="D705" s="27">
        <v>52256</v>
      </c>
      <c r="E705" s="27" t="s">
        <v>934</v>
      </c>
      <c r="F705" s="28">
        <v>0</v>
      </c>
      <c r="G705" s="29" t="s">
        <v>222</v>
      </c>
    </row>
    <row r="706" spans="2:7" hidden="1" x14ac:dyDescent="0.25">
      <c r="B706" s="27" t="s">
        <v>917</v>
      </c>
      <c r="C706" s="27" t="s">
        <v>918</v>
      </c>
      <c r="D706" s="27">
        <v>52258</v>
      </c>
      <c r="E706" s="27" t="s">
        <v>935</v>
      </c>
      <c r="F706" s="28">
        <v>0</v>
      </c>
      <c r="G706" s="29" t="s">
        <v>222</v>
      </c>
    </row>
    <row r="707" spans="2:7" hidden="1" x14ac:dyDescent="0.25">
      <c r="B707" s="27" t="s">
        <v>917</v>
      </c>
      <c r="C707" s="27" t="s">
        <v>918</v>
      </c>
      <c r="D707" s="27">
        <v>52260</v>
      </c>
      <c r="E707" s="27" t="s">
        <v>580</v>
      </c>
      <c r="F707" s="28">
        <v>0</v>
      </c>
      <c r="G707" s="29" t="s">
        <v>222</v>
      </c>
    </row>
    <row r="708" spans="2:7" hidden="1" x14ac:dyDescent="0.25">
      <c r="B708" s="27" t="s">
        <v>917</v>
      </c>
      <c r="C708" s="27" t="s">
        <v>918</v>
      </c>
      <c r="D708" s="27">
        <v>52520</v>
      </c>
      <c r="E708" s="27" t="s">
        <v>936</v>
      </c>
      <c r="F708" s="28">
        <v>0</v>
      </c>
      <c r="G708" s="29" t="s">
        <v>222</v>
      </c>
    </row>
    <row r="709" spans="2:7" hidden="1" x14ac:dyDescent="0.25">
      <c r="B709" s="27" t="s">
        <v>917</v>
      </c>
      <c r="C709" s="27" t="s">
        <v>918</v>
      </c>
      <c r="D709" s="27">
        <v>52287</v>
      </c>
      <c r="E709" s="27" t="s">
        <v>937</v>
      </c>
      <c r="F709" s="28">
        <v>0</v>
      </c>
      <c r="G709" s="29" t="s">
        <v>222</v>
      </c>
    </row>
    <row r="710" spans="2:7" hidden="1" x14ac:dyDescent="0.25">
      <c r="B710" s="27" t="s">
        <v>917</v>
      </c>
      <c r="C710" s="27" t="s">
        <v>918</v>
      </c>
      <c r="D710" s="27">
        <v>52317</v>
      </c>
      <c r="E710" s="27" t="s">
        <v>938</v>
      </c>
      <c r="F710" s="28">
        <v>0</v>
      </c>
      <c r="G710" s="29" t="s">
        <v>222</v>
      </c>
    </row>
    <row r="711" spans="2:7" hidden="1" x14ac:dyDescent="0.25">
      <c r="B711" s="27" t="s">
        <v>917</v>
      </c>
      <c r="C711" s="27" t="s">
        <v>918</v>
      </c>
      <c r="D711" s="27">
        <v>52320</v>
      </c>
      <c r="E711" s="27" t="s">
        <v>939</v>
      </c>
      <c r="F711" s="28">
        <v>0</v>
      </c>
      <c r="G711" s="29" t="s">
        <v>222</v>
      </c>
    </row>
    <row r="712" spans="2:7" hidden="1" x14ac:dyDescent="0.25">
      <c r="B712" s="27" t="s">
        <v>917</v>
      </c>
      <c r="C712" s="27" t="s">
        <v>918</v>
      </c>
      <c r="D712" s="27">
        <v>52323</v>
      </c>
      <c r="E712" s="27" t="s">
        <v>940</v>
      </c>
      <c r="F712" s="28">
        <v>0</v>
      </c>
      <c r="G712" s="29" t="s">
        <v>222</v>
      </c>
    </row>
    <row r="713" spans="2:7" hidden="1" x14ac:dyDescent="0.25">
      <c r="B713" s="27" t="s">
        <v>917</v>
      </c>
      <c r="C713" s="27" t="s">
        <v>918</v>
      </c>
      <c r="D713" s="27">
        <v>52352</v>
      </c>
      <c r="E713" s="27" t="s">
        <v>941</v>
      </c>
      <c r="F713" s="28">
        <v>0</v>
      </c>
      <c r="G713" s="29" t="s">
        <v>222</v>
      </c>
    </row>
    <row r="714" spans="2:7" hidden="1" x14ac:dyDescent="0.25">
      <c r="B714" s="27" t="s">
        <v>917</v>
      </c>
      <c r="C714" s="27" t="s">
        <v>918</v>
      </c>
      <c r="D714" s="27">
        <v>52354</v>
      </c>
      <c r="E714" s="27" t="s">
        <v>942</v>
      </c>
      <c r="F714" s="28">
        <v>0</v>
      </c>
      <c r="G714" s="29" t="s">
        <v>222</v>
      </c>
    </row>
    <row r="715" spans="2:7" hidden="1" x14ac:dyDescent="0.25">
      <c r="B715" s="27" t="s">
        <v>917</v>
      </c>
      <c r="C715" s="27" t="s">
        <v>918</v>
      </c>
      <c r="D715" s="27">
        <v>52356</v>
      </c>
      <c r="E715" s="27" t="s">
        <v>943</v>
      </c>
      <c r="F715" s="28" t="s">
        <v>237</v>
      </c>
      <c r="G715" s="29" t="s">
        <v>238</v>
      </c>
    </row>
    <row r="716" spans="2:7" hidden="1" x14ac:dyDescent="0.25">
      <c r="B716" s="27" t="s">
        <v>917</v>
      </c>
      <c r="C716" s="27" t="s">
        <v>918</v>
      </c>
      <c r="D716" s="27">
        <v>52378</v>
      </c>
      <c r="E716" s="27" t="s">
        <v>944</v>
      </c>
      <c r="F716" s="28">
        <v>0</v>
      </c>
      <c r="G716" s="29" t="s">
        <v>222</v>
      </c>
    </row>
    <row r="717" spans="2:7" hidden="1" x14ac:dyDescent="0.25">
      <c r="B717" s="27" t="s">
        <v>917</v>
      </c>
      <c r="C717" s="27" t="s">
        <v>918</v>
      </c>
      <c r="D717" s="27">
        <v>52381</v>
      </c>
      <c r="E717" s="27" t="s">
        <v>945</v>
      </c>
      <c r="F717" s="28">
        <v>0</v>
      </c>
      <c r="G717" s="29" t="s">
        <v>222</v>
      </c>
    </row>
    <row r="718" spans="2:7" hidden="1" x14ac:dyDescent="0.25">
      <c r="B718" s="27" t="s">
        <v>917</v>
      </c>
      <c r="C718" s="27" t="s">
        <v>918</v>
      </c>
      <c r="D718" s="27">
        <v>52385</v>
      </c>
      <c r="E718" s="27" t="s">
        <v>946</v>
      </c>
      <c r="F718" s="28">
        <v>0</v>
      </c>
      <c r="G718" s="29" t="s">
        <v>222</v>
      </c>
    </row>
    <row r="719" spans="2:7" hidden="1" x14ac:dyDescent="0.25">
      <c r="B719" s="27" t="s">
        <v>917</v>
      </c>
      <c r="C719" s="27" t="s">
        <v>918</v>
      </c>
      <c r="D719" s="27">
        <v>52390</v>
      </c>
      <c r="E719" s="27" t="s">
        <v>947</v>
      </c>
      <c r="F719" s="28">
        <v>0</v>
      </c>
      <c r="G719" s="29" t="s">
        <v>222</v>
      </c>
    </row>
    <row r="720" spans="2:7" hidden="1" x14ac:dyDescent="0.25">
      <c r="B720" s="27" t="s">
        <v>917</v>
      </c>
      <c r="C720" s="27" t="s">
        <v>918</v>
      </c>
      <c r="D720" s="27">
        <v>52399</v>
      </c>
      <c r="E720" s="27" t="s">
        <v>300</v>
      </c>
      <c r="F720" s="28">
        <v>0</v>
      </c>
      <c r="G720" s="29" t="s">
        <v>222</v>
      </c>
    </row>
    <row r="721" spans="2:7" hidden="1" x14ac:dyDescent="0.25">
      <c r="B721" s="27" t="s">
        <v>917</v>
      </c>
      <c r="C721" s="27" t="s">
        <v>918</v>
      </c>
      <c r="D721" s="27">
        <v>52405</v>
      </c>
      <c r="E721" s="27" t="s">
        <v>948</v>
      </c>
      <c r="F721" s="28">
        <v>0</v>
      </c>
      <c r="G721" s="29" t="s">
        <v>222</v>
      </c>
    </row>
    <row r="722" spans="2:7" hidden="1" x14ac:dyDescent="0.25">
      <c r="B722" s="27" t="s">
        <v>917</v>
      </c>
      <c r="C722" s="27" t="s">
        <v>918</v>
      </c>
      <c r="D722" s="27">
        <v>52411</v>
      </c>
      <c r="E722" s="27" t="s">
        <v>949</v>
      </c>
      <c r="F722" s="28">
        <v>0</v>
      </c>
      <c r="G722" s="29" t="s">
        <v>222</v>
      </c>
    </row>
    <row r="723" spans="2:7" hidden="1" x14ac:dyDescent="0.25">
      <c r="B723" s="27" t="s">
        <v>917</v>
      </c>
      <c r="C723" s="27" t="s">
        <v>918</v>
      </c>
      <c r="D723" s="27">
        <v>52418</v>
      </c>
      <c r="E723" s="27" t="s">
        <v>950</v>
      </c>
      <c r="F723" s="28">
        <v>0</v>
      </c>
      <c r="G723" s="29" t="s">
        <v>222</v>
      </c>
    </row>
    <row r="724" spans="2:7" hidden="1" x14ac:dyDescent="0.25">
      <c r="B724" s="27" t="s">
        <v>917</v>
      </c>
      <c r="C724" s="27" t="s">
        <v>918</v>
      </c>
      <c r="D724" s="27">
        <v>52427</v>
      </c>
      <c r="E724" s="27" t="s">
        <v>951</v>
      </c>
      <c r="F724" s="28">
        <v>0</v>
      </c>
      <c r="G724" s="29" t="s">
        <v>222</v>
      </c>
    </row>
    <row r="725" spans="2:7" hidden="1" x14ac:dyDescent="0.25">
      <c r="B725" s="27" t="s">
        <v>917</v>
      </c>
      <c r="C725" s="27" t="s">
        <v>918</v>
      </c>
      <c r="D725" s="27">
        <v>52435</v>
      </c>
      <c r="E725" s="27" t="s">
        <v>952</v>
      </c>
      <c r="F725" s="28">
        <v>0</v>
      </c>
      <c r="G725" s="29" t="s">
        <v>222</v>
      </c>
    </row>
    <row r="726" spans="2:7" hidden="1" x14ac:dyDescent="0.25">
      <c r="B726" s="27" t="s">
        <v>917</v>
      </c>
      <c r="C726" s="27" t="s">
        <v>918</v>
      </c>
      <c r="D726" s="27">
        <v>52473</v>
      </c>
      <c r="E726" s="27" t="s">
        <v>745</v>
      </c>
      <c r="F726" s="28">
        <v>0</v>
      </c>
      <c r="G726" s="29" t="s">
        <v>222</v>
      </c>
    </row>
    <row r="727" spans="2:7" hidden="1" x14ac:dyDescent="0.25">
      <c r="B727" s="27" t="s">
        <v>917</v>
      </c>
      <c r="C727" s="27" t="s">
        <v>918</v>
      </c>
      <c r="D727" s="27">
        <v>52480</v>
      </c>
      <c r="E727" s="27" t="s">
        <v>308</v>
      </c>
      <c r="F727" s="28">
        <v>0</v>
      </c>
      <c r="G727" s="29" t="s">
        <v>222</v>
      </c>
    </row>
    <row r="728" spans="2:7" hidden="1" x14ac:dyDescent="0.25">
      <c r="B728" s="27" t="s">
        <v>917</v>
      </c>
      <c r="C728" s="27" t="s">
        <v>918</v>
      </c>
      <c r="D728" s="27">
        <v>52490</v>
      </c>
      <c r="E728" s="27" t="s">
        <v>953</v>
      </c>
      <c r="F728" s="28">
        <v>0</v>
      </c>
      <c r="G728" s="29" t="s">
        <v>222</v>
      </c>
    </row>
    <row r="729" spans="2:7" hidden="1" x14ac:dyDescent="0.25">
      <c r="B729" s="27" t="s">
        <v>917</v>
      </c>
      <c r="C729" s="27" t="s">
        <v>918</v>
      </c>
      <c r="D729" s="27">
        <v>52506</v>
      </c>
      <c r="E729" s="27" t="s">
        <v>954</v>
      </c>
      <c r="F729" s="28">
        <v>0</v>
      </c>
      <c r="G729" s="29" t="s">
        <v>222</v>
      </c>
    </row>
    <row r="730" spans="2:7" hidden="1" x14ac:dyDescent="0.25">
      <c r="B730" s="27" t="s">
        <v>917</v>
      </c>
      <c r="C730" s="27" t="s">
        <v>918</v>
      </c>
      <c r="D730" s="27">
        <v>52001</v>
      </c>
      <c r="E730" s="27" t="s">
        <v>955</v>
      </c>
      <c r="F730" s="28" t="s">
        <v>252</v>
      </c>
      <c r="G730" s="29" t="s">
        <v>253</v>
      </c>
    </row>
    <row r="731" spans="2:7" hidden="1" x14ac:dyDescent="0.25">
      <c r="B731" s="27" t="s">
        <v>917</v>
      </c>
      <c r="C731" s="27" t="s">
        <v>918</v>
      </c>
      <c r="D731" s="27">
        <v>52540</v>
      </c>
      <c r="E731" s="27" t="s">
        <v>956</v>
      </c>
      <c r="F731" s="28">
        <v>0</v>
      </c>
      <c r="G731" s="29" t="s">
        <v>222</v>
      </c>
    </row>
    <row r="732" spans="2:7" hidden="1" x14ac:dyDescent="0.25">
      <c r="B732" s="27" t="s">
        <v>917</v>
      </c>
      <c r="C732" s="27" t="s">
        <v>918</v>
      </c>
      <c r="D732" s="27">
        <v>52560</v>
      </c>
      <c r="E732" s="27" t="s">
        <v>957</v>
      </c>
      <c r="F732" s="28">
        <v>0</v>
      </c>
      <c r="G732" s="29" t="s">
        <v>222</v>
      </c>
    </row>
    <row r="733" spans="2:7" hidden="1" x14ac:dyDescent="0.25">
      <c r="B733" s="27" t="s">
        <v>917</v>
      </c>
      <c r="C733" s="27" t="s">
        <v>918</v>
      </c>
      <c r="D733" s="27">
        <v>52565</v>
      </c>
      <c r="E733" s="27" t="s">
        <v>958</v>
      </c>
      <c r="F733" s="28">
        <v>0</v>
      </c>
      <c r="G733" s="29" t="s">
        <v>222</v>
      </c>
    </row>
    <row r="734" spans="2:7" hidden="1" x14ac:dyDescent="0.25">
      <c r="B734" s="27" t="s">
        <v>917</v>
      </c>
      <c r="C734" s="27" t="s">
        <v>918</v>
      </c>
      <c r="D734" s="27">
        <v>52573</v>
      </c>
      <c r="E734" s="27" t="s">
        <v>959</v>
      </c>
      <c r="F734" s="28">
        <v>0</v>
      </c>
      <c r="G734" s="29" t="s">
        <v>222</v>
      </c>
    </row>
    <row r="735" spans="2:7" hidden="1" x14ac:dyDescent="0.25">
      <c r="B735" s="27" t="s">
        <v>917</v>
      </c>
      <c r="C735" s="27" t="s">
        <v>918</v>
      </c>
      <c r="D735" s="27">
        <v>52585</v>
      </c>
      <c r="E735" s="27" t="s">
        <v>960</v>
      </c>
      <c r="F735" s="28">
        <v>0</v>
      </c>
      <c r="G735" s="29" t="s">
        <v>222</v>
      </c>
    </row>
    <row r="736" spans="2:7" hidden="1" x14ac:dyDescent="0.25">
      <c r="B736" s="27" t="s">
        <v>917</v>
      </c>
      <c r="C736" s="27" t="s">
        <v>918</v>
      </c>
      <c r="D736" s="27">
        <v>52612</v>
      </c>
      <c r="E736" s="27" t="s">
        <v>759</v>
      </c>
      <c r="F736" s="28">
        <v>0</v>
      </c>
      <c r="G736" s="29" t="s">
        <v>222</v>
      </c>
    </row>
    <row r="737" spans="2:7" hidden="1" x14ac:dyDescent="0.25">
      <c r="B737" s="27" t="s">
        <v>917</v>
      </c>
      <c r="C737" s="27" t="s">
        <v>918</v>
      </c>
      <c r="D737" s="27">
        <v>52621</v>
      </c>
      <c r="E737" s="27" t="s">
        <v>961</v>
      </c>
      <c r="F737" s="28">
        <v>0</v>
      </c>
      <c r="G737" s="29" t="s">
        <v>222</v>
      </c>
    </row>
    <row r="738" spans="2:7" hidden="1" x14ac:dyDescent="0.25">
      <c r="B738" s="27" t="s">
        <v>917</v>
      </c>
      <c r="C738" s="27" t="s">
        <v>918</v>
      </c>
      <c r="D738" s="27">
        <v>52678</v>
      </c>
      <c r="E738" s="27" t="s">
        <v>962</v>
      </c>
      <c r="F738" s="28">
        <v>0</v>
      </c>
      <c r="G738" s="29" t="s">
        <v>222</v>
      </c>
    </row>
    <row r="739" spans="2:7" hidden="1" x14ac:dyDescent="0.25">
      <c r="B739" s="27" t="s">
        <v>917</v>
      </c>
      <c r="C739" s="27" t="s">
        <v>918</v>
      </c>
      <c r="D739" s="27">
        <v>52835</v>
      </c>
      <c r="E739" s="27" t="s">
        <v>963</v>
      </c>
      <c r="F739" s="28">
        <v>0</v>
      </c>
      <c r="G739" s="29" t="s">
        <v>222</v>
      </c>
    </row>
    <row r="740" spans="2:7" hidden="1" x14ac:dyDescent="0.25">
      <c r="B740" s="27" t="s">
        <v>917</v>
      </c>
      <c r="C740" s="27" t="s">
        <v>918</v>
      </c>
      <c r="D740" s="27">
        <v>52685</v>
      </c>
      <c r="E740" s="27" t="s">
        <v>762</v>
      </c>
      <c r="F740" s="28">
        <v>0</v>
      </c>
      <c r="G740" s="29" t="s">
        <v>222</v>
      </c>
    </row>
    <row r="741" spans="2:7" hidden="1" x14ac:dyDescent="0.25">
      <c r="B741" s="27" t="s">
        <v>917</v>
      </c>
      <c r="C741" s="27" t="s">
        <v>918</v>
      </c>
      <c r="D741" s="27">
        <v>52687</v>
      </c>
      <c r="E741" s="27" t="s">
        <v>964</v>
      </c>
      <c r="F741" s="28">
        <v>0</v>
      </c>
      <c r="G741" s="29" t="s">
        <v>222</v>
      </c>
    </row>
    <row r="742" spans="2:7" hidden="1" x14ac:dyDescent="0.25">
      <c r="B742" s="27" t="s">
        <v>917</v>
      </c>
      <c r="C742" s="27" t="s">
        <v>918</v>
      </c>
      <c r="D742" s="27">
        <v>52694</v>
      </c>
      <c r="E742" s="27" t="s">
        <v>965</v>
      </c>
      <c r="F742" s="28">
        <v>0</v>
      </c>
      <c r="G742" s="29" t="s">
        <v>222</v>
      </c>
    </row>
    <row r="743" spans="2:7" hidden="1" x14ac:dyDescent="0.25">
      <c r="B743" s="27" t="s">
        <v>917</v>
      </c>
      <c r="C743" s="27" t="s">
        <v>918</v>
      </c>
      <c r="D743" s="27">
        <v>52683</v>
      </c>
      <c r="E743" s="27" t="s">
        <v>966</v>
      </c>
      <c r="F743" s="28">
        <v>0</v>
      </c>
      <c r="G743" s="29" t="s">
        <v>222</v>
      </c>
    </row>
    <row r="744" spans="2:7" hidden="1" x14ac:dyDescent="0.25">
      <c r="B744" s="27" t="s">
        <v>917</v>
      </c>
      <c r="C744" s="27" t="s">
        <v>918</v>
      </c>
      <c r="D744" s="27">
        <v>52696</v>
      </c>
      <c r="E744" s="27" t="s">
        <v>967</v>
      </c>
      <c r="F744" s="28">
        <v>0</v>
      </c>
      <c r="G744" s="29" t="s">
        <v>222</v>
      </c>
    </row>
    <row r="745" spans="2:7" hidden="1" x14ac:dyDescent="0.25">
      <c r="B745" s="27" t="s">
        <v>917</v>
      </c>
      <c r="C745" s="27" t="s">
        <v>918</v>
      </c>
      <c r="D745" s="27">
        <v>52699</v>
      </c>
      <c r="E745" s="27" t="s">
        <v>968</v>
      </c>
      <c r="F745" s="28">
        <v>0</v>
      </c>
      <c r="G745" s="29" t="s">
        <v>222</v>
      </c>
    </row>
    <row r="746" spans="2:7" hidden="1" x14ac:dyDescent="0.25">
      <c r="B746" s="27" t="s">
        <v>917</v>
      </c>
      <c r="C746" s="27" t="s">
        <v>918</v>
      </c>
      <c r="D746" s="27">
        <v>52720</v>
      </c>
      <c r="E746" s="27" t="s">
        <v>969</v>
      </c>
      <c r="F746" s="28">
        <v>0</v>
      </c>
      <c r="G746" s="29" t="s">
        <v>222</v>
      </c>
    </row>
    <row r="747" spans="2:7" hidden="1" x14ac:dyDescent="0.25">
      <c r="B747" s="27" t="s">
        <v>917</v>
      </c>
      <c r="C747" s="27" t="s">
        <v>918</v>
      </c>
      <c r="D747" s="27">
        <v>52786</v>
      </c>
      <c r="E747" s="27" t="s">
        <v>970</v>
      </c>
      <c r="F747" s="28">
        <v>0</v>
      </c>
      <c r="G747" s="29" t="s">
        <v>222</v>
      </c>
    </row>
    <row r="748" spans="2:7" hidden="1" x14ac:dyDescent="0.25">
      <c r="B748" s="27" t="s">
        <v>917</v>
      </c>
      <c r="C748" s="27" t="s">
        <v>918</v>
      </c>
      <c r="D748" s="27">
        <v>52788</v>
      </c>
      <c r="E748" s="27" t="s">
        <v>971</v>
      </c>
      <c r="F748" s="28">
        <v>0</v>
      </c>
      <c r="G748" s="29" t="s">
        <v>222</v>
      </c>
    </row>
    <row r="749" spans="2:7" hidden="1" x14ac:dyDescent="0.25">
      <c r="B749" s="27" t="s">
        <v>917</v>
      </c>
      <c r="C749" s="27" t="s">
        <v>918</v>
      </c>
      <c r="D749" s="27">
        <v>52838</v>
      </c>
      <c r="E749" s="27" t="s">
        <v>972</v>
      </c>
      <c r="F749" s="28">
        <v>0</v>
      </c>
      <c r="G749" s="29" t="s">
        <v>222</v>
      </c>
    </row>
    <row r="750" spans="2:7" hidden="1" x14ac:dyDescent="0.25">
      <c r="B750" s="27" t="s">
        <v>917</v>
      </c>
      <c r="C750" s="27" t="s">
        <v>918</v>
      </c>
      <c r="D750" s="27">
        <v>52885</v>
      </c>
      <c r="E750" s="27" t="s">
        <v>973</v>
      </c>
      <c r="F750" s="28">
        <v>0</v>
      </c>
      <c r="G750" s="29" t="s">
        <v>222</v>
      </c>
    </row>
    <row r="751" spans="2:7" hidden="1" x14ac:dyDescent="0.25">
      <c r="B751" s="27" t="s">
        <v>974</v>
      </c>
      <c r="C751" s="27" t="s">
        <v>975</v>
      </c>
      <c r="D751" s="27">
        <v>54003</v>
      </c>
      <c r="E751" s="27" t="s">
        <v>976</v>
      </c>
      <c r="F751" s="28">
        <v>0</v>
      </c>
      <c r="G751" s="29" t="s">
        <v>222</v>
      </c>
    </row>
    <row r="752" spans="2:7" hidden="1" x14ac:dyDescent="0.25">
      <c r="B752" s="27" t="s">
        <v>974</v>
      </c>
      <c r="C752" s="27" t="s">
        <v>975</v>
      </c>
      <c r="D752" s="27">
        <v>54051</v>
      </c>
      <c r="E752" s="27" t="s">
        <v>977</v>
      </c>
      <c r="F752" s="28">
        <v>0</v>
      </c>
      <c r="G752" s="29" t="s">
        <v>222</v>
      </c>
    </row>
    <row r="753" spans="2:7" hidden="1" x14ac:dyDescent="0.25">
      <c r="B753" s="27" t="s">
        <v>974</v>
      </c>
      <c r="C753" s="27" t="s">
        <v>975</v>
      </c>
      <c r="D753" s="27">
        <v>54099</v>
      </c>
      <c r="E753" s="27" t="s">
        <v>978</v>
      </c>
      <c r="F753" s="28">
        <v>0</v>
      </c>
      <c r="G753" s="29" t="s">
        <v>222</v>
      </c>
    </row>
    <row r="754" spans="2:7" hidden="1" x14ac:dyDescent="0.25">
      <c r="B754" s="27" t="s">
        <v>974</v>
      </c>
      <c r="C754" s="27" t="s">
        <v>975</v>
      </c>
      <c r="D754" s="27">
        <v>54109</v>
      </c>
      <c r="E754" s="27" t="s">
        <v>979</v>
      </c>
      <c r="F754" s="28">
        <v>0</v>
      </c>
      <c r="G754" s="29" t="s">
        <v>222</v>
      </c>
    </row>
    <row r="755" spans="2:7" hidden="1" x14ac:dyDescent="0.25">
      <c r="B755" s="27" t="s">
        <v>974</v>
      </c>
      <c r="C755" s="27" t="s">
        <v>975</v>
      </c>
      <c r="D755" s="27">
        <v>54128</v>
      </c>
      <c r="E755" s="27" t="s">
        <v>980</v>
      </c>
      <c r="F755" s="28">
        <v>0</v>
      </c>
      <c r="G755" s="29" t="s">
        <v>222</v>
      </c>
    </row>
    <row r="756" spans="2:7" hidden="1" x14ac:dyDescent="0.25">
      <c r="B756" s="27" t="s">
        <v>974</v>
      </c>
      <c r="C756" s="27" t="s">
        <v>975</v>
      </c>
      <c r="D756" s="27">
        <v>54172</v>
      </c>
      <c r="E756" s="27" t="s">
        <v>981</v>
      </c>
      <c r="F756" s="28" t="s">
        <v>237</v>
      </c>
      <c r="G756" s="29" t="s">
        <v>238</v>
      </c>
    </row>
    <row r="757" spans="2:7" hidden="1" x14ac:dyDescent="0.25">
      <c r="B757" s="27" t="s">
        <v>974</v>
      </c>
      <c r="C757" s="27" t="s">
        <v>975</v>
      </c>
      <c r="D757" s="27">
        <v>54174</v>
      </c>
      <c r="E757" s="27" t="s">
        <v>982</v>
      </c>
      <c r="F757" s="28">
        <v>0</v>
      </c>
      <c r="G757" s="29" t="s">
        <v>222</v>
      </c>
    </row>
    <row r="758" spans="2:7" hidden="1" x14ac:dyDescent="0.25">
      <c r="B758" s="27" t="s">
        <v>974</v>
      </c>
      <c r="C758" s="27" t="s">
        <v>975</v>
      </c>
      <c r="D758" s="27">
        <v>54206</v>
      </c>
      <c r="E758" s="27" t="s">
        <v>983</v>
      </c>
      <c r="F758" s="28">
        <v>0</v>
      </c>
      <c r="G758" s="29" t="s">
        <v>222</v>
      </c>
    </row>
    <row r="759" spans="2:7" hidden="1" x14ac:dyDescent="0.25">
      <c r="B759" s="27" t="s">
        <v>974</v>
      </c>
      <c r="C759" s="27" t="s">
        <v>975</v>
      </c>
      <c r="D759" s="27">
        <v>54223</v>
      </c>
      <c r="E759" s="27" t="s">
        <v>984</v>
      </c>
      <c r="F759" s="28">
        <v>0</v>
      </c>
      <c r="G759" s="29" t="s">
        <v>222</v>
      </c>
    </row>
    <row r="760" spans="2:7" hidden="1" x14ac:dyDescent="0.25">
      <c r="B760" s="27" t="s">
        <v>974</v>
      </c>
      <c r="C760" s="27" t="s">
        <v>975</v>
      </c>
      <c r="D760" s="27">
        <v>54125</v>
      </c>
      <c r="E760" s="27" t="s">
        <v>985</v>
      </c>
      <c r="F760" s="28">
        <v>0</v>
      </c>
      <c r="G760" s="29" t="s">
        <v>222</v>
      </c>
    </row>
    <row r="761" spans="2:7" hidden="1" x14ac:dyDescent="0.25">
      <c r="B761" s="27" t="s">
        <v>974</v>
      </c>
      <c r="C761" s="27" t="s">
        <v>975</v>
      </c>
      <c r="D761" s="27">
        <v>54001</v>
      </c>
      <c r="E761" s="27" t="s">
        <v>986</v>
      </c>
      <c r="F761" s="28" t="s">
        <v>237</v>
      </c>
      <c r="G761" s="29" t="s">
        <v>238</v>
      </c>
    </row>
    <row r="762" spans="2:7" hidden="1" x14ac:dyDescent="0.25">
      <c r="B762" s="27" t="s">
        <v>974</v>
      </c>
      <c r="C762" s="27" t="s">
        <v>975</v>
      </c>
      <c r="D762" s="27">
        <v>54239</v>
      </c>
      <c r="E762" s="27" t="s">
        <v>987</v>
      </c>
      <c r="F762" s="28">
        <v>0</v>
      </c>
      <c r="G762" s="29" t="s">
        <v>222</v>
      </c>
    </row>
    <row r="763" spans="2:7" hidden="1" x14ac:dyDescent="0.25">
      <c r="B763" s="27" t="s">
        <v>974</v>
      </c>
      <c r="C763" s="27" t="s">
        <v>975</v>
      </c>
      <c r="D763" s="27">
        <v>54245</v>
      </c>
      <c r="E763" s="27" t="s">
        <v>988</v>
      </c>
      <c r="F763" s="28">
        <v>0</v>
      </c>
      <c r="G763" s="29" t="s">
        <v>222</v>
      </c>
    </row>
    <row r="764" spans="2:7" hidden="1" x14ac:dyDescent="0.25">
      <c r="B764" s="27" t="s">
        <v>974</v>
      </c>
      <c r="C764" s="27" t="s">
        <v>975</v>
      </c>
      <c r="D764" s="27">
        <v>54250</v>
      </c>
      <c r="E764" s="27" t="s">
        <v>989</v>
      </c>
      <c r="F764" s="28">
        <v>0</v>
      </c>
      <c r="G764" s="29" t="s">
        <v>222</v>
      </c>
    </row>
    <row r="765" spans="2:7" hidden="1" x14ac:dyDescent="0.25">
      <c r="B765" s="27" t="s">
        <v>974</v>
      </c>
      <c r="C765" s="27" t="s">
        <v>975</v>
      </c>
      <c r="D765" s="27">
        <v>54261</v>
      </c>
      <c r="E765" s="27" t="s">
        <v>990</v>
      </c>
      <c r="F765" s="28">
        <v>0</v>
      </c>
      <c r="G765" s="29" t="s">
        <v>222</v>
      </c>
    </row>
    <row r="766" spans="2:7" hidden="1" x14ac:dyDescent="0.25">
      <c r="B766" s="27" t="s">
        <v>974</v>
      </c>
      <c r="C766" s="27" t="s">
        <v>975</v>
      </c>
      <c r="D766" s="27">
        <v>54313</v>
      </c>
      <c r="E766" s="27" t="s">
        <v>991</v>
      </c>
      <c r="F766" s="28">
        <v>0</v>
      </c>
      <c r="G766" s="29" t="s">
        <v>222</v>
      </c>
    </row>
    <row r="767" spans="2:7" hidden="1" x14ac:dyDescent="0.25">
      <c r="B767" s="27" t="s">
        <v>974</v>
      </c>
      <c r="C767" s="27" t="s">
        <v>975</v>
      </c>
      <c r="D767" s="27">
        <v>54344</v>
      </c>
      <c r="E767" s="27" t="s">
        <v>992</v>
      </c>
      <c r="F767" s="28">
        <v>0</v>
      </c>
      <c r="G767" s="29" t="s">
        <v>222</v>
      </c>
    </row>
    <row r="768" spans="2:7" hidden="1" x14ac:dyDescent="0.25">
      <c r="B768" s="27" t="s">
        <v>974</v>
      </c>
      <c r="C768" s="27" t="s">
        <v>975</v>
      </c>
      <c r="D768" s="27">
        <v>54347</v>
      </c>
      <c r="E768" s="27" t="s">
        <v>993</v>
      </c>
      <c r="F768" s="28">
        <v>0</v>
      </c>
      <c r="G768" s="29" t="s">
        <v>222</v>
      </c>
    </row>
    <row r="769" spans="2:7" hidden="1" x14ac:dyDescent="0.25">
      <c r="B769" s="27" t="s">
        <v>974</v>
      </c>
      <c r="C769" s="27" t="s">
        <v>975</v>
      </c>
      <c r="D769" s="27">
        <v>54385</v>
      </c>
      <c r="E769" s="27" t="s">
        <v>994</v>
      </c>
      <c r="F769" s="28">
        <v>0</v>
      </c>
      <c r="G769" s="29" t="s">
        <v>222</v>
      </c>
    </row>
    <row r="770" spans="2:7" hidden="1" x14ac:dyDescent="0.25">
      <c r="B770" s="27" t="s">
        <v>974</v>
      </c>
      <c r="C770" s="27" t="s">
        <v>975</v>
      </c>
      <c r="D770" s="27">
        <v>54398</v>
      </c>
      <c r="E770" s="27" t="s">
        <v>995</v>
      </c>
      <c r="F770" s="28">
        <v>0</v>
      </c>
      <c r="G770" s="29" t="s">
        <v>222</v>
      </c>
    </row>
    <row r="771" spans="2:7" hidden="1" x14ac:dyDescent="0.25">
      <c r="B771" s="27" t="s">
        <v>974</v>
      </c>
      <c r="C771" s="27" t="s">
        <v>975</v>
      </c>
      <c r="D771" s="27">
        <v>54377</v>
      </c>
      <c r="E771" s="27" t="s">
        <v>996</v>
      </c>
      <c r="F771" s="28">
        <v>0</v>
      </c>
      <c r="G771" s="29" t="s">
        <v>222</v>
      </c>
    </row>
    <row r="772" spans="2:7" hidden="1" x14ac:dyDescent="0.25">
      <c r="B772" s="27" t="s">
        <v>974</v>
      </c>
      <c r="C772" s="27" t="s">
        <v>975</v>
      </c>
      <c r="D772" s="27">
        <v>54405</v>
      </c>
      <c r="E772" s="27" t="s">
        <v>997</v>
      </c>
      <c r="F772" s="28" t="s">
        <v>237</v>
      </c>
      <c r="G772" s="29" t="s">
        <v>222</v>
      </c>
    </row>
    <row r="773" spans="2:7" hidden="1" x14ac:dyDescent="0.25">
      <c r="B773" s="27" t="s">
        <v>974</v>
      </c>
      <c r="C773" s="27" t="s">
        <v>975</v>
      </c>
      <c r="D773" s="27">
        <v>54418</v>
      </c>
      <c r="E773" s="27" t="s">
        <v>998</v>
      </c>
      <c r="F773" s="28">
        <v>0</v>
      </c>
      <c r="G773" s="29" t="s">
        <v>222</v>
      </c>
    </row>
    <row r="774" spans="2:7" hidden="1" x14ac:dyDescent="0.25">
      <c r="B774" s="27" t="s">
        <v>974</v>
      </c>
      <c r="C774" s="27" t="s">
        <v>975</v>
      </c>
      <c r="D774" s="27">
        <v>54480</v>
      </c>
      <c r="E774" s="27" t="s">
        <v>999</v>
      </c>
      <c r="F774" s="28">
        <v>0</v>
      </c>
      <c r="G774" s="29" t="s">
        <v>222</v>
      </c>
    </row>
    <row r="775" spans="2:7" hidden="1" x14ac:dyDescent="0.25">
      <c r="B775" s="27" t="s">
        <v>974</v>
      </c>
      <c r="C775" s="27" t="s">
        <v>975</v>
      </c>
      <c r="D775" s="27">
        <v>54498</v>
      </c>
      <c r="E775" s="27" t="s">
        <v>1000</v>
      </c>
      <c r="F775" s="28" t="s">
        <v>245</v>
      </c>
      <c r="G775" s="29" t="s">
        <v>246</v>
      </c>
    </row>
    <row r="776" spans="2:7" hidden="1" x14ac:dyDescent="0.25">
      <c r="B776" s="27" t="s">
        <v>974</v>
      </c>
      <c r="C776" s="27" t="s">
        <v>975</v>
      </c>
      <c r="D776" s="27">
        <v>54518</v>
      </c>
      <c r="E776" s="27" t="s">
        <v>1001</v>
      </c>
      <c r="F776" s="28" t="s">
        <v>237</v>
      </c>
      <c r="G776" s="29" t="s">
        <v>238</v>
      </c>
    </row>
    <row r="777" spans="2:7" hidden="1" x14ac:dyDescent="0.25">
      <c r="B777" s="27" t="s">
        <v>974</v>
      </c>
      <c r="C777" s="27" t="s">
        <v>975</v>
      </c>
      <c r="D777" s="27">
        <v>54520</v>
      </c>
      <c r="E777" s="27" t="s">
        <v>1002</v>
      </c>
      <c r="F777" s="28">
        <v>0</v>
      </c>
      <c r="G777" s="29" t="s">
        <v>222</v>
      </c>
    </row>
    <row r="778" spans="2:7" hidden="1" x14ac:dyDescent="0.25">
      <c r="B778" s="27" t="s">
        <v>974</v>
      </c>
      <c r="C778" s="27" t="s">
        <v>975</v>
      </c>
      <c r="D778" s="27">
        <v>54553</v>
      </c>
      <c r="E778" s="27" t="s">
        <v>231</v>
      </c>
      <c r="F778" s="28">
        <v>0</v>
      </c>
      <c r="G778" s="29" t="s">
        <v>222</v>
      </c>
    </row>
    <row r="779" spans="2:7" hidden="1" x14ac:dyDescent="0.25">
      <c r="B779" s="27" t="s">
        <v>974</v>
      </c>
      <c r="C779" s="27" t="s">
        <v>975</v>
      </c>
      <c r="D779" s="27">
        <v>54599</v>
      </c>
      <c r="E779" s="27" t="s">
        <v>1003</v>
      </c>
      <c r="F779" s="28">
        <v>0</v>
      </c>
      <c r="G779" s="29" t="s">
        <v>222</v>
      </c>
    </row>
    <row r="780" spans="2:7" hidden="1" x14ac:dyDescent="0.25">
      <c r="B780" s="27" t="s">
        <v>974</v>
      </c>
      <c r="C780" s="27" t="s">
        <v>975</v>
      </c>
      <c r="D780" s="27">
        <v>54660</v>
      </c>
      <c r="E780" s="27" t="s">
        <v>1004</v>
      </c>
      <c r="F780" s="28">
        <v>0</v>
      </c>
      <c r="G780" s="29" t="s">
        <v>222</v>
      </c>
    </row>
    <row r="781" spans="2:7" hidden="1" x14ac:dyDescent="0.25">
      <c r="B781" s="27" t="s">
        <v>974</v>
      </c>
      <c r="C781" s="27" t="s">
        <v>975</v>
      </c>
      <c r="D781" s="27">
        <v>54670</v>
      </c>
      <c r="E781" s="27" t="s">
        <v>1005</v>
      </c>
      <c r="F781" s="28">
        <v>0</v>
      </c>
      <c r="G781" s="29" t="s">
        <v>222</v>
      </c>
    </row>
    <row r="782" spans="2:7" hidden="1" x14ac:dyDescent="0.25">
      <c r="B782" s="27" t="s">
        <v>974</v>
      </c>
      <c r="C782" s="27" t="s">
        <v>975</v>
      </c>
      <c r="D782" s="27">
        <v>54673</v>
      </c>
      <c r="E782" s="27" t="s">
        <v>763</v>
      </c>
      <c r="F782" s="28">
        <v>0</v>
      </c>
      <c r="G782" s="29" t="s">
        <v>222</v>
      </c>
    </row>
    <row r="783" spans="2:7" hidden="1" x14ac:dyDescent="0.25">
      <c r="B783" s="27" t="s">
        <v>974</v>
      </c>
      <c r="C783" s="27" t="s">
        <v>975</v>
      </c>
      <c r="D783" s="27">
        <v>54680</v>
      </c>
      <c r="E783" s="27" t="s">
        <v>1006</v>
      </c>
      <c r="F783" s="28">
        <v>0</v>
      </c>
      <c r="G783" s="29" t="s">
        <v>222</v>
      </c>
    </row>
    <row r="784" spans="2:7" hidden="1" x14ac:dyDescent="0.25">
      <c r="B784" s="27" t="s">
        <v>974</v>
      </c>
      <c r="C784" s="27" t="s">
        <v>975</v>
      </c>
      <c r="D784" s="27">
        <v>54743</v>
      </c>
      <c r="E784" s="27" t="s">
        <v>1007</v>
      </c>
      <c r="F784" s="28">
        <v>0</v>
      </c>
      <c r="G784" s="29" t="s">
        <v>222</v>
      </c>
    </row>
    <row r="785" spans="2:7" hidden="1" x14ac:dyDescent="0.25">
      <c r="B785" s="27" t="s">
        <v>974</v>
      </c>
      <c r="C785" s="27" t="s">
        <v>975</v>
      </c>
      <c r="D785" s="27">
        <v>54800</v>
      </c>
      <c r="E785" s="27" t="s">
        <v>1008</v>
      </c>
      <c r="F785" s="28">
        <v>0</v>
      </c>
      <c r="G785" s="29" t="s">
        <v>222</v>
      </c>
    </row>
    <row r="786" spans="2:7" hidden="1" x14ac:dyDescent="0.25">
      <c r="B786" s="27" t="s">
        <v>974</v>
      </c>
      <c r="C786" s="27" t="s">
        <v>975</v>
      </c>
      <c r="D786" s="27">
        <v>54810</v>
      </c>
      <c r="E786" s="27" t="s">
        <v>1009</v>
      </c>
      <c r="F786" s="28">
        <v>0</v>
      </c>
      <c r="G786" s="29" t="s">
        <v>222</v>
      </c>
    </row>
    <row r="787" spans="2:7" hidden="1" x14ac:dyDescent="0.25">
      <c r="B787" s="27" t="s">
        <v>974</v>
      </c>
      <c r="C787" s="27" t="s">
        <v>975</v>
      </c>
      <c r="D787" s="27">
        <v>54820</v>
      </c>
      <c r="E787" s="27" t="s">
        <v>342</v>
      </c>
      <c r="F787" s="28">
        <v>0</v>
      </c>
      <c r="G787" s="29" t="s">
        <v>222</v>
      </c>
    </row>
    <row r="788" spans="2:7" hidden="1" x14ac:dyDescent="0.25">
      <c r="B788" s="27" t="s">
        <v>974</v>
      </c>
      <c r="C788" s="27" t="s">
        <v>975</v>
      </c>
      <c r="D788" s="27">
        <v>54871</v>
      </c>
      <c r="E788" s="27" t="s">
        <v>1010</v>
      </c>
      <c r="F788" s="28">
        <v>0</v>
      </c>
      <c r="G788" s="29" t="s">
        <v>222</v>
      </c>
    </row>
    <row r="789" spans="2:7" hidden="1" x14ac:dyDescent="0.25">
      <c r="B789" s="27" t="s">
        <v>1011</v>
      </c>
      <c r="C789" s="27" t="s">
        <v>1012</v>
      </c>
      <c r="D789" s="27">
        <v>86219</v>
      </c>
      <c r="E789" s="27" t="s">
        <v>1013</v>
      </c>
      <c r="F789" s="28">
        <v>0</v>
      </c>
      <c r="G789" s="29" t="s">
        <v>222</v>
      </c>
    </row>
    <row r="790" spans="2:7" hidden="1" x14ac:dyDescent="0.25">
      <c r="B790" s="27" t="s">
        <v>1011</v>
      </c>
      <c r="C790" s="27" t="s">
        <v>1012</v>
      </c>
      <c r="D790" s="27">
        <v>86001</v>
      </c>
      <c r="E790" s="27" t="s">
        <v>1014</v>
      </c>
      <c r="F790" s="28">
        <v>0</v>
      </c>
      <c r="G790" s="29" t="s">
        <v>222</v>
      </c>
    </row>
    <row r="791" spans="2:7" hidden="1" x14ac:dyDescent="0.25">
      <c r="B791" s="27" t="s">
        <v>1011</v>
      </c>
      <c r="C791" s="27" t="s">
        <v>1012</v>
      </c>
      <c r="D791" s="27">
        <v>86320</v>
      </c>
      <c r="E791" s="27" t="s">
        <v>1015</v>
      </c>
      <c r="F791" s="28">
        <v>0</v>
      </c>
      <c r="G791" s="29" t="s">
        <v>222</v>
      </c>
    </row>
    <row r="792" spans="2:7" hidden="1" x14ac:dyDescent="0.25">
      <c r="B792" s="27" t="s">
        <v>1011</v>
      </c>
      <c r="C792" s="27" t="s">
        <v>1012</v>
      </c>
      <c r="D792" s="27">
        <v>86573</v>
      </c>
      <c r="E792" s="27" t="s">
        <v>1016</v>
      </c>
      <c r="F792" s="28">
        <v>0</v>
      </c>
      <c r="G792" s="29" t="s">
        <v>222</v>
      </c>
    </row>
    <row r="793" spans="2:7" hidden="1" x14ac:dyDescent="0.25">
      <c r="B793" s="27" t="s">
        <v>1011</v>
      </c>
      <c r="C793" s="27" t="s">
        <v>1012</v>
      </c>
      <c r="D793" s="27">
        <v>86568</v>
      </c>
      <c r="E793" s="27" t="s">
        <v>1017</v>
      </c>
      <c r="F793" s="28">
        <v>0</v>
      </c>
      <c r="G793" s="29" t="s">
        <v>222</v>
      </c>
    </row>
    <row r="794" spans="2:7" hidden="1" x14ac:dyDescent="0.25">
      <c r="B794" s="27" t="s">
        <v>1011</v>
      </c>
      <c r="C794" s="27" t="s">
        <v>1012</v>
      </c>
      <c r="D794" s="27">
        <v>86569</v>
      </c>
      <c r="E794" s="27" t="s">
        <v>1018</v>
      </c>
      <c r="F794" s="28">
        <v>0</v>
      </c>
      <c r="G794" s="29" t="s">
        <v>222</v>
      </c>
    </row>
    <row r="795" spans="2:7" hidden="1" x14ac:dyDescent="0.25">
      <c r="B795" s="27" t="s">
        <v>1011</v>
      </c>
      <c r="C795" s="27" t="s">
        <v>1012</v>
      </c>
      <c r="D795" s="27">
        <v>86571</v>
      </c>
      <c r="E795" s="27" t="s">
        <v>1019</v>
      </c>
      <c r="F795" s="28">
        <v>0</v>
      </c>
      <c r="G795" s="29" t="s">
        <v>222</v>
      </c>
    </row>
    <row r="796" spans="2:7" hidden="1" x14ac:dyDescent="0.25">
      <c r="B796" s="27" t="s">
        <v>1011</v>
      </c>
      <c r="C796" s="27" t="s">
        <v>1012</v>
      </c>
      <c r="D796" s="27">
        <v>86755</v>
      </c>
      <c r="E796" s="27" t="s">
        <v>326</v>
      </c>
      <c r="F796" s="28">
        <v>0</v>
      </c>
      <c r="G796" s="29" t="s">
        <v>222</v>
      </c>
    </row>
    <row r="797" spans="2:7" hidden="1" x14ac:dyDescent="0.25">
      <c r="B797" s="27" t="s">
        <v>1011</v>
      </c>
      <c r="C797" s="27" t="s">
        <v>1012</v>
      </c>
      <c r="D797" s="27">
        <v>86757</v>
      </c>
      <c r="E797" s="27" t="s">
        <v>1020</v>
      </c>
      <c r="F797" s="28">
        <v>0</v>
      </c>
      <c r="G797" s="29" t="s">
        <v>222</v>
      </c>
    </row>
    <row r="798" spans="2:7" hidden="1" x14ac:dyDescent="0.25">
      <c r="B798" s="27" t="s">
        <v>1011</v>
      </c>
      <c r="C798" s="27" t="s">
        <v>1012</v>
      </c>
      <c r="D798" s="27">
        <v>86760</v>
      </c>
      <c r="E798" s="27" t="s">
        <v>1006</v>
      </c>
      <c r="F798" s="28">
        <v>0</v>
      </c>
      <c r="G798" s="29" t="s">
        <v>222</v>
      </c>
    </row>
    <row r="799" spans="2:7" hidden="1" x14ac:dyDescent="0.25">
      <c r="B799" s="27" t="s">
        <v>1011</v>
      </c>
      <c r="C799" s="27" t="s">
        <v>1012</v>
      </c>
      <c r="D799" s="27">
        <v>86749</v>
      </c>
      <c r="E799" s="27" t="s">
        <v>1021</v>
      </c>
      <c r="F799" s="28">
        <v>0</v>
      </c>
      <c r="G799" s="29" t="s">
        <v>222</v>
      </c>
    </row>
    <row r="800" spans="2:7" hidden="1" x14ac:dyDescent="0.25">
      <c r="B800" s="27" t="s">
        <v>1011</v>
      </c>
      <c r="C800" s="27" t="s">
        <v>1012</v>
      </c>
      <c r="D800" s="27">
        <v>86865</v>
      </c>
      <c r="E800" s="27" t="s">
        <v>1022</v>
      </c>
      <c r="F800" s="28">
        <v>0</v>
      </c>
      <c r="G800" s="29" t="s">
        <v>222</v>
      </c>
    </row>
    <row r="801" spans="2:7" hidden="1" x14ac:dyDescent="0.25">
      <c r="B801" s="27" t="s">
        <v>1011</v>
      </c>
      <c r="C801" s="27" t="s">
        <v>1012</v>
      </c>
      <c r="D801" s="27">
        <v>86885</v>
      </c>
      <c r="E801" s="27" t="s">
        <v>1023</v>
      </c>
      <c r="F801" s="28">
        <v>0</v>
      </c>
      <c r="G801" s="29" t="s">
        <v>222</v>
      </c>
    </row>
    <row r="802" spans="2:7" hidden="1" x14ac:dyDescent="0.25">
      <c r="B802" s="27" t="s">
        <v>1024</v>
      </c>
      <c r="C802" s="27" t="s">
        <v>1025</v>
      </c>
      <c r="D802" s="27">
        <v>63001</v>
      </c>
      <c r="E802" s="27" t="s">
        <v>249</v>
      </c>
      <c r="F802" s="28" t="s">
        <v>252</v>
      </c>
      <c r="G802" s="29" t="s">
        <v>253</v>
      </c>
    </row>
    <row r="803" spans="2:7" hidden="1" x14ac:dyDescent="0.25">
      <c r="B803" s="27" t="s">
        <v>1024</v>
      </c>
      <c r="C803" s="27" t="s">
        <v>1025</v>
      </c>
      <c r="D803" s="27">
        <v>63111</v>
      </c>
      <c r="E803" s="27" t="s">
        <v>439</v>
      </c>
      <c r="F803" s="28">
        <v>0</v>
      </c>
      <c r="G803" s="29" t="s">
        <v>222</v>
      </c>
    </row>
    <row r="804" spans="2:7" hidden="1" x14ac:dyDescent="0.25">
      <c r="B804" s="27" t="s">
        <v>1024</v>
      </c>
      <c r="C804" s="27" t="s">
        <v>1025</v>
      </c>
      <c r="D804" s="27">
        <v>63130</v>
      </c>
      <c r="E804" s="27" t="s">
        <v>1026</v>
      </c>
      <c r="F804" s="28" t="s">
        <v>252</v>
      </c>
      <c r="G804" s="29" t="s">
        <v>253</v>
      </c>
    </row>
    <row r="805" spans="2:7" hidden="1" x14ac:dyDescent="0.25">
      <c r="B805" s="27" t="s">
        <v>1024</v>
      </c>
      <c r="C805" s="27" t="s">
        <v>1025</v>
      </c>
      <c r="D805" s="27">
        <v>63190</v>
      </c>
      <c r="E805" s="27" t="s">
        <v>1027</v>
      </c>
      <c r="F805" s="28" t="s">
        <v>252</v>
      </c>
      <c r="G805" s="29" t="s">
        <v>253</v>
      </c>
    </row>
    <row r="806" spans="2:7" hidden="1" x14ac:dyDescent="0.25">
      <c r="B806" s="27" t="s">
        <v>1024</v>
      </c>
      <c r="C806" s="27" t="s">
        <v>1025</v>
      </c>
      <c r="D806" s="27">
        <v>63212</v>
      </c>
      <c r="E806" s="27" t="s">
        <v>399</v>
      </c>
      <c r="F806" s="28">
        <v>0</v>
      </c>
      <c r="G806" s="29" t="s">
        <v>222</v>
      </c>
    </row>
    <row r="807" spans="2:7" hidden="1" x14ac:dyDescent="0.25">
      <c r="B807" s="27" t="s">
        <v>1024</v>
      </c>
      <c r="C807" s="27" t="s">
        <v>1025</v>
      </c>
      <c r="D807" s="27">
        <v>63272</v>
      </c>
      <c r="E807" s="27" t="s">
        <v>1028</v>
      </c>
      <c r="F807" s="28" t="s">
        <v>245</v>
      </c>
      <c r="G807" s="29" t="s">
        <v>246</v>
      </c>
    </row>
    <row r="808" spans="2:7" hidden="1" x14ac:dyDescent="0.25">
      <c r="B808" s="27" t="s">
        <v>1024</v>
      </c>
      <c r="C808" s="27" t="s">
        <v>1025</v>
      </c>
      <c r="D808" s="27">
        <v>63302</v>
      </c>
      <c r="E808" s="27" t="s">
        <v>1029</v>
      </c>
      <c r="F808" s="28" t="s">
        <v>237</v>
      </c>
      <c r="G808" s="29" t="s">
        <v>238</v>
      </c>
    </row>
    <row r="809" spans="2:7" hidden="1" x14ac:dyDescent="0.25">
      <c r="B809" s="27" t="s">
        <v>1024</v>
      </c>
      <c r="C809" s="27" t="s">
        <v>1025</v>
      </c>
      <c r="D809" s="27">
        <v>63401</v>
      </c>
      <c r="E809" s="27" t="s">
        <v>1030</v>
      </c>
      <c r="F809" s="28" t="s">
        <v>252</v>
      </c>
      <c r="G809" s="29" t="s">
        <v>253</v>
      </c>
    </row>
    <row r="810" spans="2:7" hidden="1" x14ac:dyDescent="0.25">
      <c r="B810" s="27" t="s">
        <v>1024</v>
      </c>
      <c r="C810" s="27" t="s">
        <v>1025</v>
      </c>
      <c r="D810" s="27">
        <v>63470</v>
      </c>
      <c r="E810" s="27" t="s">
        <v>1031</v>
      </c>
      <c r="F810" s="28" t="s">
        <v>252</v>
      </c>
      <c r="G810" s="29" t="s">
        <v>253</v>
      </c>
    </row>
    <row r="811" spans="2:7" hidden="1" x14ac:dyDescent="0.25">
      <c r="B811" s="27" t="s">
        <v>1024</v>
      </c>
      <c r="C811" s="27" t="s">
        <v>1025</v>
      </c>
      <c r="D811" s="27">
        <v>63548</v>
      </c>
      <c r="E811" s="27" t="s">
        <v>1032</v>
      </c>
      <c r="F811" s="28" t="s">
        <v>237</v>
      </c>
      <c r="G811" s="29" t="s">
        <v>238</v>
      </c>
    </row>
    <row r="812" spans="2:7" hidden="1" x14ac:dyDescent="0.25">
      <c r="B812" s="27" t="s">
        <v>1024</v>
      </c>
      <c r="C812" s="27" t="s">
        <v>1025</v>
      </c>
      <c r="D812" s="27">
        <v>63594</v>
      </c>
      <c r="E812" s="27" t="s">
        <v>1033</v>
      </c>
      <c r="F812" s="28" t="s">
        <v>252</v>
      </c>
      <c r="G812" s="29" t="s">
        <v>253</v>
      </c>
    </row>
    <row r="813" spans="2:7" hidden="1" x14ac:dyDescent="0.25">
      <c r="B813" s="27" t="s">
        <v>1024</v>
      </c>
      <c r="C813" s="27" t="s">
        <v>1025</v>
      </c>
      <c r="D813" s="27">
        <v>63690</v>
      </c>
      <c r="E813" s="27" t="s">
        <v>1034</v>
      </c>
      <c r="F813" s="28">
        <v>0</v>
      </c>
      <c r="G813" s="29" t="s">
        <v>222</v>
      </c>
    </row>
    <row r="814" spans="2:7" hidden="1" x14ac:dyDescent="0.25">
      <c r="B814" s="27" t="s">
        <v>1035</v>
      </c>
      <c r="C814" s="27" t="s">
        <v>545</v>
      </c>
      <c r="D814" s="27">
        <v>66045</v>
      </c>
      <c r="E814" s="27" t="s">
        <v>1036</v>
      </c>
      <c r="F814" s="28">
        <v>0</v>
      </c>
      <c r="G814" s="29" t="s">
        <v>222</v>
      </c>
    </row>
    <row r="815" spans="2:7" hidden="1" x14ac:dyDescent="0.25">
      <c r="B815" s="27" t="s">
        <v>1035</v>
      </c>
      <c r="C815" s="27" t="s">
        <v>545</v>
      </c>
      <c r="D815" s="27">
        <v>66075</v>
      </c>
      <c r="E815" s="27" t="s">
        <v>578</v>
      </c>
      <c r="F815" s="28">
        <v>0</v>
      </c>
      <c r="G815" s="29" t="s">
        <v>222</v>
      </c>
    </row>
    <row r="816" spans="2:7" hidden="1" x14ac:dyDescent="0.25">
      <c r="B816" s="27" t="s">
        <v>1035</v>
      </c>
      <c r="C816" s="27" t="s">
        <v>545</v>
      </c>
      <c r="D816" s="27">
        <v>66088</v>
      </c>
      <c r="E816" s="27" t="s">
        <v>1037</v>
      </c>
      <c r="F816" s="28" t="s">
        <v>252</v>
      </c>
      <c r="G816" s="29" t="s">
        <v>253</v>
      </c>
    </row>
    <row r="817" spans="2:7" hidden="1" x14ac:dyDescent="0.25">
      <c r="B817" s="27" t="s">
        <v>1035</v>
      </c>
      <c r="C817" s="27" t="s">
        <v>545</v>
      </c>
      <c r="D817" s="27">
        <v>66170</v>
      </c>
      <c r="E817" s="27" t="s">
        <v>1038</v>
      </c>
      <c r="F817" s="28" t="s">
        <v>252</v>
      </c>
      <c r="G817" s="29" t="s">
        <v>253</v>
      </c>
    </row>
    <row r="818" spans="2:7" hidden="1" x14ac:dyDescent="0.25">
      <c r="B818" s="27" t="s">
        <v>1035</v>
      </c>
      <c r="C818" s="27" t="s">
        <v>545</v>
      </c>
      <c r="D818" s="27">
        <v>66318</v>
      </c>
      <c r="E818" s="27" t="s">
        <v>1039</v>
      </c>
      <c r="F818" s="28">
        <v>0</v>
      </c>
      <c r="G818" s="29" t="s">
        <v>222</v>
      </c>
    </row>
    <row r="819" spans="2:7" hidden="1" x14ac:dyDescent="0.25">
      <c r="B819" s="27" t="s">
        <v>1035</v>
      </c>
      <c r="C819" s="27" t="s">
        <v>545</v>
      </c>
      <c r="D819" s="27">
        <v>66383</v>
      </c>
      <c r="E819" s="27" t="s">
        <v>1040</v>
      </c>
      <c r="F819" s="28">
        <v>0</v>
      </c>
      <c r="G819" s="29" t="s">
        <v>222</v>
      </c>
    </row>
    <row r="820" spans="2:7" hidden="1" x14ac:dyDescent="0.25">
      <c r="B820" s="27" t="s">
        <v>1035</v>
      </c>
      <c r="C820" s="27" t="s">
        <v>545</v>
      </c>
      <c r="D820" s="27">
        <v>66400</v>
      </c>
      <c r="E820" s="27" t="s">
        <v>1041</v>
      </c>
      <c r="F820" s="28" t="s">
        <v>252</v>
      </c>
      <c r="G820" s="29" t="s">
        <v>253</v>
      </c>
    </row>
    <row r="821" spans="2:7" hidden="1" x14ac:dyDescent="0.25">
      <c r="B821" s="27" t="s">
        <v>1035</v>
      </c>
      <c r="C821" s="27" t="s">
        <v>545</v>
      </c>
      <c r="D821" s="27">
        <v>66440</v>
      </c>
      <c r="E821" s="27" t="s">
        <v>1042</v>
      </c>
      <c r="F821" s="28" t="s">
        <v>252</v>
      </c>
      <c r="G821" s="29" t="s">
        <v>253</v>
      </c>
    </row>
    <row r="822" spans="2:7" hidden="1" x14ac:dyDescent="0.25">
      <c r="B822" s="27" t="s">
        <v>1035</v>
      </c>
      <c r="C822" s="27" t="s">
        <v>545</v>
      </c>
      <c r="D822" s="27">
        <v>66456</v>
      </c>
      <c r="E822" s="27" t="s">
        <v>1043</v>
      </c>
      <c r="F822" s="28">
        <v>0</v>
      </c>
      <c r="G822" s="29" t="s">
        <v>222</v>
      </c>
    </row>
    <row r="823" spans="2:7" hidden="1" x14ac:dyDescent="0.25">
      <c r="B823" s="27" t="s">
        <v>1035</v>
      </c>
      <c r="C823" s="27" t="s">
        <v>545</v>
      </c>
      <c r="D823" s="27">
        <v>66001</v>
      </c>
      <c r="E823" s="27" t="s">
        <v>1044</v>
      </c>
      <c r="F823" s="28" t="s">
        <v>252</v>
      </c>
      <c r="G823" s="29" t="s">
        <v>253</v>
      </c>
    </row>
    <row r="824" spans="2:7" hidden="1" x14ac:dyDescent="0.25">
      <c r="B824" s="27" t="s">
        <v>1035</v>
      </c>
      <c r="C824" s="27" t="s">
        <v>545</v>
      </c>
      <c r="D824" s="27">
        <v>66572</v>
      </c>
      <c r="E824" s="27" t="s">
        <v>1045</v>
      </c>
      <c r="F824" s="28">
        <v>0</v>
      </c>
      <c r="G824" s="29" t="s">
        <v>222</v>
      </c>
    </row>
    <row r="825" spans="2:7" hidden="1" x14ac:dyDescent="0.25">
      <c r="B825" s="27" t="s">
        <v>1035</v>
      </c>
      <c r="C825" s="27" t="s">
        <v>545</v>
      </c>
      <c r="D825" s="27">
        <v>66594</v>
      </c>
      <c r="E825" s="27" t="s">
        <v>1046</v>
      </c>
      <c r="F825" s="28">
        <v>0</v>
      </c>
      <c r="G825" s="29" t="s">
        <v>222</v>
      </c>
    </row>
    <row r="826" spans="2:7" hidden="1" x14ac:dyDescent="0.25">
      <c r="B826" s="27" t="s">
        <v>1035</v>
      </c>
      <c r="C826" s="27" t="s">
        <v>545</v>
      </c>
      <c r="D826" s="27">
        <v>66687</v>
      </c>
      <c r="E826" s="27" t="s">
        <v>1047</v>
      </c>
      <c r="F826" s="28">
        <v>0</v>
      </c>
      <c r="G826" s="29" t="s">
        <v>222</v>
      </c>
    </row>
    <row r="827" spans="2:7" hidden="1" x14ac:dyDescent="0.25">
      <c r="B827" s="27" t="s">
        <v>1035</v>
      </c>
      <c r="C827" s="27" t="s">
        <v>545</v>
      </c>
      <c r="D827" s="27">
        <v>66682</v>
      </c>
      <c r="E827" s="27" t="s">
        <v>1048</v>
      </c>
      <c r="F827" s="28" t="s">
        <v>252</v>
      </c>
      <c r="G827" s="29" t="s">
        <v>253</v>
      </c>
    </row>
    <row r="828" spans="2:7" hidden="1" x14ac:dyDescent="0.25">
      <c r="B828" s="27" t="s">
        <v>1049</v>
      </c>
      <c r="C828" s="27" t="s">
        <v>1050</v>
      </c>
      <c r="D828" s="27">
        <v>88564</v>
      </c>
      <c r="E828" s="27" t="s">
        <v>1051</v>
      </c>
      <c r="F828" s="28">
        <v>0</v>
      </c>
      <c r="G828" s="29" t="s">
        <v>222</v>
      </c>
    </row>
    <row r="829" spans="2:7" hidden="1" x14ac:dyDescent="0.25">
      <c r="B829" s="27" t="s">
        <v>1049</v>
      </c>
      <c r="C829" s="27" t="s">
        <v>1050</v>
      </c>
      <c r="D829" s="27">
        <v>88001</v>
      </c>
      <c r="E829" s="27" t="s">
        <v>1052</v>
      </c>
      <c r="F829" s="28" t="s">
        <v>245</v>
      </c>
      <c r="G829" s="29" t="s">
        <v>246</v>
      </c>
    </row>
    <row r="830" spans="2:7" hidden="1" x14ac:dyDescent="0.25">
      <c r="B830" s="27" t="s">
        <v>1053</v>
      </c>
      <c r="C830" s="27" t="s">
        <v>1054</v>
      </c>
      <c r="D830" s="27">
        <v>68013</v>
      </c>
      <c r="E830" s="27" t="s">
        <v>1055</v>
      </c>
      <c r="F830" s="28">
        <v>0</v>
      </c>
      <c r="G830" s="29" t="s">
        <v>222</v>
      </c>
    </row>
    <row r="831" spans="2:7" hidden="1" x14ac:dyDescent="0.25">
      <c r="B831" s="27" t="s">
        <v>1053</v>
      </c>
      <c r="C831" s="27" t="s">
        <v>1054</v>
      </c>
      <c r="D831" s="27">
        <v>68020</v>
      </c>
      <c r="E831" s="27" t="s">
        <v>552</v>
      </c>
      <c r="F831" s="28">
        <v>0</v>
      </c>
      <c r="G831" s="29" t="s">
        <v>222</v>
      </c>
    </row>
    <row r="832" spans="2:7" hidden="1" x14ac:dyDescent="0.25">
      <c r="B832" s="27" t="s">
        <v>1053</v>
      </c>
      <c r="C832" s="27" t="s">
        <v>1054</v>
      </c>
      <c r="D832" s="27">
        <v>68051</v>
      </c>
      <c r="E832" s="27" t="s">
        <v>1056</v>
      </c>
      <c r="F832" s="28">
        <v>0</v>
      </c>
      <c r="G832" s="29" t="s">
        <v>222</v>
      </c>
    </row>
    <row r="833" spans="2:7" hidden="1" x14ac:dyDescent="0.25">
      <c r="B833" s="27" t="s">
        <v>1053</v>
      </c>
      <c r="C833" s="27" t="s">
        <v>1054</v>
      </c>
      <c r="D833" s="27">
        <v>68077</v>
      </c>
      <c r="E833" s="27" t="s">
        <v>250</v>
      </c>
      <c r="F833" s="28" t="s">
        <v>252</v>
      </c>
      <c r="G833" s="29" t="s">
        <v>253</v>
      </c>
    </row>
    <row r="834" spans="2:7" hidden="1" x14ac:dyDescent="0.25">
      <c r="B834" s="27" t="s">
        <v>1053</v>
      </c>
      <c r="C834" s="27" t="s">
        <v>1054</v>
      </c>
      <c r="D834" s="27">
        <v>68079</v>
      </c>
      <c r="E834" s="27" t="s">
        <v>1057</v>
      </c>
      <c r="F834" s="28" t="s">
        <v>252</v>
      </c>
      <c r="G834" s="29" t="s">
        <v>253</v>
      </c>
    </row>
    <row r="835" spans="2:7" hidden="1" x14ac:dyDescent="0.25">
      <c r="B835" s="27" t="s">
        <v>1053</v>
      </c>
      <c r="C835" s="27" t="s">
        <v>1054</v>
      </c>
      <c r="D835" s="27">
        <v>68081</v>
      </c>
      <c r="E835" s="27" t="s">
        <v>1058</v>
      </c>
      <c r="F835" s="28" t="s">
        <v>245</v>
      </c>
      <c r="G835" s="29" t="s">
        <v>246</v>
      </c>
    </row>
    <row r="836" spans="2:7" hidden="1" x14ac:dyDescent="0.25">
      <c r="B836" s="27" t="s">
        <v>1053</v>
      </c>
      <c r="C836" s="27" t="s">
        <v>1054</v>
      </c>
      <c r="D836" s="27">
        <v>68092</v>
      </c>
      <c r="E836" s="27" t="s">
        <v>256</v>
      </c>
      <c r="F836" s="28">
        <v>0</v>
      </c>
      <c r="G836" s="29" t="s">
        <v>222</v>
      </c>
    </row>
    <row r="837" spans="2:7" hidden="1" x14ac:dyDescent="0.25">
      <c r="B837" s="27" t="s">
        <v>1053</v>
      </c>
      <c r="C837" s="27" t="s">
        <v>1054</v>
      </c>
      <c r="D837" s="27">
        <v>68101</v>
      </c>
      <c r="E837" s="27" t="s">
        <v>386</v>
      </c>
      <c r="F837" s="28">
        <v>0</v>
      </c>
      <c r="G837" s="29" t="s">
        <v>222</v>
      </c>
    </row>
    <row r="838" spans="2:7" hidden="1" x14ac:dyDescent="0.25">
      <c r="B838" s="27" t="s">
        <v>1053</v>
      </c>
      <c r="C838" s="27" t="s">
        <v>1054</v>
      </c>
      <c r="D838" s="27">
        <v>68001</v>
      </c>
      <c r="E838" s="27" t="s">
        <v>1059</v>
      </c>
      <c r="F838" s="28" t="s">
        <v>237</v>
      </c>
      <c r="G838" s="29" t="s">
        <v>238</v>
      </c>
    </row>
    <row r="839" spans="2:7" hidden="1" x14ac:dyDescent="0.25">
      <c r="B839" s="27" t="s">
        <v>1053</v>
      </c>
      <c r="C839" s="27" t="s">
        <v>1054</v>
      </c>
      <c r="D839" s="27">
        <v>68121</v>
      </c>
      <c r="E839" s="27" t="s">
        <v>701</v>
      </c>
      <c r="F839" s="28">
        <v>0</v>
      </c>
      <c r="G839" s="29" t="s">
        <v>222</v>
      </c>
    </row>
    <row r="840" spans="2:7" hidden="1" x14ac:dyDescent="0.25">
      <c r="B840" s="27" t="s">
        <v>1053</v>
      </c>
      <c r="C840" s="27" t="s">
        <v>1054</v>
      </c>
      <c r="D840" s="27">
        <v>68132</v>
      </c>
      <c r="E840" s="27" t="s">
        <v>1060</v>
      </c>
      <c r="F840" s="28">
        <v>0</v>
      </c>
      <c r="G840" s="29" t="s">
        <v>222</v>
      </c>
    </row>
    <row r="841" spans="2:7" hidden="1" x14ac:dyDescent="0.25">
      <c r="B841" s="27" t="s">
        <v>1053</v>
      </c>
      <c r="C841" s="27" t="s">
        <v>1054</v>
      </c>
      <c r="D841" s="27">
        <v>68147</v>
      </c>
      <c r="E841" s="27" t="s">
        <v>1061</v>
      </c>
      <c r="F841" s="28">
        <v>0</v>
      </c>
      <c r="G841" s="29" t="s">
        <v>222</v>
      </c>
    </row>
    <row r="842" spans="2:7" hidden="1" x14ac:dyDescent="0.25">
      <c r="B842" s="27" t="s">
        <v>1053</v>
      </c>
      <c r="C842" s="27" t="s">
        <v>1054</v>
      </c>
      <c r="D842" s="27">
        <v>68152</v>
      </c>
      <c r="E842" s="27" t="s">
        <v>1062</v>
      </c>
      <c r="F842" s="28">
        <v>0</v>
      </c>
      <c r="G842" s="29" t="s">
        <v>222</v>
      </c>
    </row>
    <row r="843" spans="2:7" hidden="1" x14ac:dyDescent="0.25">
      <c r="B843" s="27" t="s">
        <v>1053</v>
      </c>
      <c r="C843" s="27" t="s">
        <v>1054</v>
      </c>
      <c r="D843" s="27">
        <v>68160</v>
      </c>
      <c r="E843" s="27" t="s">
        <v>1063</v>
      </c>
      <c r="F843" s="28">
        <v>0</v>
      </c>
      <c r="G843" s="29" t="s">
        <v>222</v>
      </c>
    </row>
    <row r="844" spans="2:7" hidden="1" x14ac:dyDescent="0.25">
      <c r="B844" s="27" t="s">
        <v>1053</v>
      </c>
      <c r="C844" s="27" t="s">
        <v>1054</v>
      </c>
      <c r="D844" s="27">
        <v>68162</v>
      </c>
      <c r="E844" s="27" t="s">
        <v>1064</v>
      </c>
      <c r="F844" s="28">
        <v>0</v>
      </c>
      <c r="G844" s="29" t="s">
        <v>222</v>
      </c>
    </row>
    <row r="845" spans="2:7" hidden="1" x14ac:dyDescent="0.25">
      <c r="B845" s="27" t="s">
        <v>1053</v>
      </c>
      <c r="C845" s="27" t="s">
        <v>1054</v>
      </c>
      <c r="D845" s="27">
        <v>68169</v>
      </c>
      <c r="E845" s="27" t="s">
        <v>1065</v>
      </c>
      <c r="F845" s="28">
        <v>0</v>
      </c>
      <c r="G845" s="29" t="s">
        <v>222</v>
      </c>
    </row>
    <row r="846" spans="2:7" hidden="1" x14ac:dyDescent="0.25">
      <c r="B846" s="27" t="s">
        <v>1053</v>
      </c>
      <c r="C846" s="27" t="s">
        <v>1054</v>
      </c>
      <c r="D846" s="27">
        <v>68176</v>
      </c>
      <c r="E846" s="27" t="s">
        <v>666</v>
      </c>
      <c r="F846" s="28">
        <v>0</v>
      </c>
      <c r="G846" s="29" t="s">
        <v>222</v>
      </c>
    </row>
    <row r="847" spans="2:7" hidden="1" x14ac:dyDescent="0.25">
      <c r="B847" s="27" t="s">
        <v>1053</v>
      </c>
      <c r="C847" s="27" t="s">
        <v>1054</v>
      </c>
      <c r="D847" s="27">
        <v>68190</v>
      </c>
      <c r="E847" s="27" t="s">
        <v>1066</v>
      </c>
      <c r="F847" s="28">
        <v>0</v>
      </c>
      <c r="G847" s="29" t="s">
        <v>222</v>
      </c>
    </row>
    <row r="848" spans="2:7" hidden="1" x14ac:dyDescent="0.25">
      <c r="B848" s="27" t="s">
        <v>1053</v>
      </c>
      <c r="C848" s="27" t="s">
        <v>1054</v>
      </c>
      <c r="D848" s="27">
        <v>68207</v>
      </c>
      <c r="E848" s="27" t="s">
        <v>272</v>
      </c>
      <c r="F848" s="28">
        <v>0</v>
      </c>
      <c r="G848" s="29" t="s">
        <v>222</v>
      </c>
    </row>
    <row r="849" spans="2:7" hidden="1" x14ac:dyDescent="0.25">
      <c r="B849" s="27" t="s">
        <v>1053</v>
      </c>
      <c r="C849" s="27" t="s">
        <v>1054</v>
      </c>
      <c r="D849" s="27">
        <v>68209</v>
      </c>
      <c r="E849" s="27" t="s">
        <v>1067</v>
      </c>
      <c r="F849" s="28">
        <v>0</v>
      </c>
      <c r="G849" s="29" t="s">
        <v>222</v>
      </c>
    </row>
    <row r="850" spans="2:7" hidden="1" x14ac:dyDescent="0.25">
      <c r="B850" s="27" t="s">
        <v>1053</v>
      </c>
      <c r="C850" s="27" t="s">
        <v>1054</v>
      </c>
      <c r="D850" s="27">
        <v>68211</v>
      </c>
      <c r="E850" s="27" t="s">
        <v>1068</v>
      </c>
      <c r="F850" s="28">
        <v>0</v>
      </c>
      <c r="G850" s="29" t="s">
        <v>222</v>
      </c>
    </row>
    <row r="851" spans="2:7" hidden="1" x14ac:dyDescent="0.25">
      <c r="B851" s="27" t="s">
        <v>1053</v>
      </c>
      <c r="C851" s="27" t="s">
        <v>1054</v>
      </c>
      <c r="D851" s="27">
        <v>68217</v>
      </c>
      <c r="E851" s="27" t="s">
        <v>1069</v>
      </c>
      <c r="F851" s="28">
        <v>0</v>
      </c>
      <c r="G851" s="29" t="s">
        <v>222</v>
      </c>
    </row>
    <row r="852" spans="2:7" hidden="1" x14ac:dyDescent="0.25">
      <c r="B852" s="27" t="s">
        <v>1053</v>
      </c>
      <c r="C852" s="27" t="s">
        <v>1054</v>
      </c>
      <c r="D852" s="27">
        <v>68229</v>
      </c>
      <c r="E852" s="27" t="s">
        <v>1070</v>
      </c>
      <c r="F852" s="28">
        <v>0</v>
      </c>
      <c r="G852" s="29" t="s">
        <v>222</v>
      </c>
    </row>
    <row r="853" spans="2:7" hidden="1" x14ac:dyDescent="0.25">
      <c r="B853" s="27" t="s">
        <v>1053</v>
      </c>
      <c r="C853" s="27" t="s">
        <v>1054</v>
      </c>
      <c r="D853" s="27">
        <v>68235</v>
      </c>
      <c r="E853" s="27" t="s">
        <v>1071</v>
      </c>
      <c r="F853" s="28">
        <v>0</v>
      </c>
      <c r="G853" s="29" t="s">
        <v>222</v>
      </c>
    </row>
    <row r="854" spans="2:7" hidden="1" x14ac:dyDescent="0.25">
      <c r="B854" s="27" t="s">
        <v>1053</v>
      </c>
      <c r="C854" s="27" t="s">
        <v>1054</v>
      </c>
      <c r="D854" s="27">
        <v>68245</v>
      </c>
      <c r="E854" s="27" t="s">
        <v>1072</v>
      </c>
      <c r="F854" s="28">
        <v>0</v>
      </c>
      <c r="G854" s="29" t="s">
        <v>222</v>
      </c>
    </row>
    <row r="855" spans="2:7" hidden="1" x14ac:dyDescent="0.25">
      <c r="B855" s="27" t="s">
        <v>1053</v>
      </c>
      <c r="C855" s="27" t="s">
        <v>1054</v>
      </c>
      <c r="D855" s="27">
        <v>68250</v>
      </c>
      <c r="E855" s="27" t="s">
        <v>401</v>
      </c>
      <c r="F855" s="28">
        <v>0</v>
      </c>
      <c r="G855" s="29" t="s">
        <v>222</v>
      </c>
    </row>
    <row r="856" spans="2:7" hidden="1" x14ac:dyDescent="0.25">
      <c r="B856" s="27" t="s">
        <v>1053</v>
      </c>
      <c r="C856" s="27" t="s">
        <v>1054</v>
      </c>
      <c r="D856" s="27">
        <v>68255</v>
      </c>
      <c r="E856" s="27" t="s">
        <v>1073</v>
      </c>
      <c r="F856" s="28">
        <v>0</v>
      </c>
      <c r="G856" s="29" t="s">
        <v>222</v>
      </c>
    </row>
    <row r="857" spans="2:7" hidden="1" x14ac:dyDescent="0.25">
      <c r="B857" s="27" t="s">
        <v>1053</v>
      </c>
      <c r="C857" s="27" t="s">
        <v>1054</v>
      </c>
      <c r="D857" s="27">
        <v>68264</v>
      </c>
      <c r="E857" s="27" t="s">
        <v>1074</v>
      </c>
      <c r="F857" s="28">
        <v>0</v>
      </c>
      <c r="G857" s="29" t="s">
        <v>222</v>
      </c>
    </row>
    <row r="858" spans="2:7" hidden="1" x14ac:dyDescent="0.25">
      <c r="B858" s="27" t="s">
        <v>1053</v>
      </c>
      <c r="C858" s="27" t="s">
        <v>1054</v>
      </c>
      <c r="D858" s="27">
        <v>68266</v>
      </c>
      <c r="E858" s="27" t="s">
        <v>1075</v>
      </c>
      <c r="F858" s="28">
        <v>0</v>
      </c>
      <c r="G858" s="29" t="s">
        <v>222</v>
      </c>
    </row>
    <row r="859" spans="2:7" hidden="1" x14ac:dyDescent="0.25">
      <c r="B859" s="27" t="s">
        <v>1053</v>
      </c>
      <c r="C859" s="27" t="s">
        <v>1054</v>
      </c>
      <c r="D859" s="27">
        <v>68276</v>
      </c>
      <c r="E859" s="27" t="s">
        <v>1076</v>
      </c>
      <c r="F859" s="28" t="s">
        <v>237</v>
      </c>
      <c r="G859" s="29" t="s">
        <v>238</v>
      </c>
    </row>
    <row r="860" spans="2:7" hidden="1" x14ac:dyDescent="0.25">
      <c r="B860" s="27" t="s">
        <v>1053</v>
      </c>
      <c r="C860" s="27" t="s">
        <v>1054</v>
      </c>
      <c r="D860" s="27">
        <v>68271</v>
      </c>
      <c r="E860" s="27" t="s">
        <v>1077</v>
      </c>
      <c r="F860" s="28">
        <v>0</v>
      </c>
      <c r="G860" s="29" t="s">
        <v>222</v>
      </c>
    </row>
    <row r="861" spans="2:7" hidden="1" x14ac:dyDescent="0.25">
      <c r="B861" s="27" t="s">
        <v>1053</v>
      </c>
      <c r="C861" s="27" t="s">
        <v>1054</v>
      </c>
      <c r="D861" s="27">
        <v>68296</v>
      </c>
      <c r="E861" s="27" t="s">
        <v>1078</v>
      </c>
      <c r="F861" s="28">
        <v>0</v>
      </c>
      <c r="G861" s="29" t="s">
        <v>222</v>
      </c>
    </row>
    <row r="862" spans="2:7" hidden="1" x14ac:dyDescent="0.25">
      <c r="B862" s="27" t="s">
        <v>1053</v>
      </c>
      <c r="C862" s="27" t="s">
        <v>1054</v>
      </c>
      <c r="D862" s="27">
        <v>68298</v>
      </c>
      <c r="E862" s="27" t="s">
        <v>1079</v>
      </c>
      <c r="F862" s="28">
        <v>0</v>
      </c>
      <c r="G862" s="29" t="s">
        <v>222</v>
      </c>
    </row>
    <row r="863" spans="2:7" hidden="1" x14ac:dyDescent="0.25">
      <c r="B863" s="27" t="s">
        <v>1053</v>
      </c>
      <c r="C863" s="27" t="s">
        <v>1054</v>
      </c>
      <c r="D863" s="27">
        <v>68307</v>
      </c>
      <c r="E863" s="27" t="s">
        <v>1080</v>
      </c>
      <c r="F863" s="28" t="s">
        <v>237</v>
      </c>
      <c r="G863" s="29" t="s">
        <v>238</v>
      </c>
    </row>
    <row r="864" spans="2:7" hidden="1" x14ac:dyDescent="0.25">
      <c r="B864" s="27" t="s">
        <v>1053</v>
      </c>
      <c r="C864" s="27" t="s">
        <v>1054</v>
      </c>
      <c r="D864" s="27">
        <v>68318</v>
      </c>
      <c r="E864" s="27" t="s">
        <v>1081</v>
      </c>
      <c r="F864" s="28">
        <v>0</v>
      </c>
      <c r="G864" s="29" t="s">
        <v>222</v>
      </c>
    </row>
    <row r="865" spans="2:7" hidden="1" x14ac:dyDescent="0.25">
      <c r="B865" s="27" t="s">
        <v>1053</v>
      </c>
      <c r="C865" s="27" t="s">
        <v>1054</v>
      </c>
      <c r="D865" s="27">
        <v>68320</v>
      </c>
      <c r="E865" s="27" t="s">
        <v>288</v>
      </c>
      <c r="F865" s="28">
        <v>0</v>
      </c>
      <c r="G865" s="29" t="s">
        <v>222</v>
      </c>
    </row>
    <row r="866" spans="2:7" hidden="1" x14ac:dyDescent="0.25">
      <c r="B866" s="27" t="s">
        <v>1053</v>
      </c>
      <c r="C866" s="27" t="s">
        <v>1054</v>
      </c>
      <c r="D866" s="27">
        <v>68322</v>
      </c>
      <c r="E866" s="27" t="s">
        <v>1082</v>
      </c>
      <c r="F866" s="28">
        <v>0</v>
      </c>
      <c r="G866" s="29" t="s">
        <v>222</v>
      </c>
    </row>
    <row r="867" spans="2:7" hidden="1" x14ac:dyDescent="0.25">
      <c r="B867" s="27" t="s">
        <v>1053</v>
      </c>
      <c r="C867" s="27" t="s">
        <v>1054</v>
      </c>
      <c r="D867" s="27">
        <v>68324</v>
      </c>
      <c r="E867" s="27" t="s">
        <v>1083</v>
      </c>
      <c r="F867" s="28">
        <v>0</v>
      </c>
      <c r="G867" s="29" t="s">
        <v>222</v>
      </c>
    </row>
    <row r="868" spans="2:7" hidden="1" x14ac:dyDescent="0.25">
      <c r="B868" s="27" t="s">
        <v>1053</v>
      </c>
      <c r="C868" s="27" t="s">
        <v>1054</v>
      </c>
      <c r="D868" s="27">
        <v>68327</v>
      </c>
      <c r="E868" s="27" t="s">
        <v>1084</v>
      </c>
      <c r="F868" s="28">
        <v>0</v>
      </c>
      <c r="G868" s="29" t="s">
        <v>222</v>
      </c>
    </row>
    <row r="869" spans="2:7" hidden="1" x14ac:dyDescent="0.25">
      <c r="B869" s="27" t="s">
        <v>1053</v>
      </c>
      <c r="C869" s="27" t="s">
        <v>1054</v>
      </c>
      <c r="D869" s="27">
        <v>68344</v>
      </c>
      <c r="E869" s="27" t="s">
        <v>1085</v>
      </c>
      <c r="F869" s="28">
        <v>0</v>
      </c>
      <c r="G869" s="29" t="s">
        <v>222</v>
      </c>
    </row>
    <row r="870" spans="2:7" hidden="1" x14ac:dyDescent="0.25">
      <c r="B870" s="27" t="s">
        <v>1053</v>
      </c>
      <c r="C870" s="27" t="s">
        <v>1054</v>
      </c>
      <c r="D870" s="27">
        <v>68368</v>
      </c>
      <c r="E870" s="27" t="s">
        <v>1086</v>
      </c>
      <c r="F870" s="28">
        <v>0</v>
      </c>
      <c r="G870" s="29" t="s">
        <v>222</v>
      </c>
    </row>
    <row r="871" spans="2:7" hidden="1" x14ac:dyDescent="0.25">
      <c r="B871" s="27" t="s">
        <v>1053</v>
      </c>
      <c r="C871" s="27" t="s">
        <v>1054</v>
      </c>
      <c r="D871" s="27">
        <v>68370</v>
      </c>
      <c r="E871" s="27" t="s">
        <v>1087</v>
      </c>
      <c r="F871" s="28">
        <v>0</v>
      </c>
      <c r="G871" s="29" t="s">
        <v>222</v>
      </c>
    </row>
    <row r="872" spans="2:7" hidden="1" x14ac:dyDescent="0.25">
      <c r="B872" s="27" t="s">
        <v>1053</v>
      </c>
      <c r="C872" s="27" t="s">
        <v>1054</v>
      </c>
      <c r="D872" s="27">
        <v>68377</v>
      </c>
      <c r="E872" s="27" t="s">
        <v>1088</v>
      </c>
      <c r="F872" s="28">
        <v>0</v>
      </c>
      <c r="G872" s="29" t="s">
        <v>222</v>
      </c>
    </row>
    <row r="873" spans="2:7" hidden="1" x14ac:dyDescent="0.25">
      <c r="B873" s="27" t="s">
        <v>1053</v>
      </c>
      <c r="C873" s="27" t="s">
        <v>1054</v>
      </c>
      <c r="D873" s="27">
        <v>68397</v>
      </c>
      <c r="E873" s="27" t="s">
        <v>620</v>
      </c>
      <c r="F873" s="28">
        <v>0</v>
      </c>
      <c r="G873" s="29" t="s">
        <v>222</v>
      </c>
    </row>
    <row r="874" spans="2:7" hidden="1" x14ac:dyDescent="0.25">
      <c r="B874" s="27" t="s">
        <v>1053</v>
      </c>
      <c r="C874" s="27" t="s">
        <v>1054</v>
      </c>
      <c r="D874" s="27">
        <v>68385</v>
      </c>
      <c r="E874" s="27" t="s">
        <v>1089</v>
      </c>
      <c r="F874" s="28">
        <v>0</v>
      </c>
      <c r="G874" s="29" t="s">
        <v>222</v>
      </c>
    </row>
    <row r="875" spans="2:7" hidden="1" x14ac:dyDescent="0.25">
      <c r="B875" s="27" t="s">
        <v>1053</v>
      </c>
      <c r="C875" s="27" t="s">
        <v>1054</v>
      </c>
      <c r="D875" s="27">
        <v>68406</v>
      </c>
      <c r="E875" s="27" t="s">
        <v>1090</v>
      </c>
      <c r="F875" s="28">
        <v>0</v>
      </c>
      <c r="G875" s="29" t="s">
        <v>222</v>
      </c>
    </row>
    <row r="876" spans="2:7" hidden="1" x14ac:dyDescent="0.25">
      <c r="B876" s="27" t="s">
        <v>1053</v>
      </c>
      <c r="C876" s="27" t="s">
        <v>1054</v>
      </c>
      <c r="D876" s="27">
        <v>68418</v>
      </c>
      <c r="E876" s="27" t="s">
        <v>1091</v>
      </c>
      <c r="F876" s="28">
        <v>0</v>
      </c>
      <c r="G876" s="29" t="s">
        <v>222</v>
      </c>
    </row>
    <row r="877" spans="2:7" hidden="1" x14ac:dyDescent="0.25">
      <c r="B877" s="27" t="s">
        <v>1053</v>
      </c>
      <c r="C877" s="27" t="s">
        <v>1054</v>
      </c>
      <c r="D877" s="27">
        <v>68425</v>
      </c>
      <c r="E877" s="27" t="s">
        <v>1092</v>
      </c>
      <c r="F877" s="28">
        <v>0</v>
      </c>
      <c r="G877" s="29" t="s">
        <v>222</v>
      </c>
    </row>
    <row r="878" spans="2:7" hidden="1" x14ac:dyDescent="0.25">
      <c r="B878" s="27" t="s">
        <v>1053</v>
      </c>
      <c r="C878" s="27" t="s">
        <v>1054</v>
      </c>
      <c r="D878" s="27">
        <v>68444</v>
      </c>
      <c r="E878" s="27" t="s">
        <v>1093</v>
      </c>
      <c r="F878" s="28">
        <v>0</v>
      </c>
      <c r="G878" s="29" t="s">
        <v>222</v>
      </c>
    </row>
    <row r="879" spans="2:7" hidden="1" x14ac:dyDescent="0.25">
      <c r="B879" s="27" t="s">
        <v>1053</v>
      </c>
      <c r="C879" s="27" t="s">
        <v>1054</v>
      </c>
      <c r="D879" s="27">
        <v>68464</v>
      </c>
      <c r="E879" s="27" t="s">
        <v>1094</v>
      </c>
      <c r="F879" s="28">
        <v>0</v>
      </c>
      <c r="G879" s="29" t="s">
        <v>222</v>
      </c>
    </row>
    <row r="880" spans="2:7" hidden="1" x14ac:dyDescent="0.25">
      <c r="B880" s="27" t="s">
        <v>1053</v>
      </c>
      <c r="C880" s="27" t="s">
        <v>1054</v>
      </c>
      <c r="D880" s="27">
        <v>68468</v>
      </c>
      <c r="E880" s="27" t="s">
        <v>1095</v>
      </c>
      <c r="F880" s="28">
        <v>0</v>
      </c>
      <c r="G880" s="29" t="s">
        <v>222</v>
      </c>
    </row>
    <row r="881" spans="2:7" hidden="1" x14ac:dyDescent="0.25">
      <c r="B881" s="27" t="s">
        <v>1053</v>
      </c>
      <c r="C881" s="27" t="s">
        <v>1054</v>
      </c>
      <c r="D881" s="27">
        <v>68432</v>
      </c>
      <c r="E881" s="27" t="s">
        <v>1096</v>
      </c>
      <c r="F881" s="28" t="s">
        <v>237</v>
      </c>
      <c r="G881" s="29" t="s">
        <v>238</v>
      </c>
    </row>
    <row r="882" spans="2:7" hidden="1" x14ac:dyDescent="0.25">
      <c r="B882" s="27" t="s">
        <v>1053</v>
      </c>
      <c r="C882" s="27" t="s">
        <v>1054</v>
      </c>
      <c r="D882" s="27">
        <v>68498</v>
      </c>
      <c r="E882" s="27" t="s">
        <v>1097</v>
      </c>
      <c r="F882" s="28">
        <v>0</v>
      </c>
      <c r="G882" s="29" t="s">
        <v>222</v>
      </c>
    </row>
    <row r="883" spans="2:7" hidden="1" x14ac:dyDescent="0.25">
      <c r="B883" s="27" t="s">
        <v>1053</v>
      </c>
      <c r="C883" s="27" t="s">
        <v>1054</v>
      </c>
      <c r="D883" s="27">
        <v>68500</v>
      </c>
      <c r="E883" s="27" t="s">
        <v>1098</v>
      </c>
      <c r="F883" s="28" t="s">
        <v>252</v>
      </c>
      <c r="G883" s="29" t="s">
        <v>253</v>
      </c>
    </row>
    <row r="884" spans="2:7" hidden="1" x14ac:dyDescent="0.25">
      <c r="B884" s="27" t="s">
        <v>1053</v>
      </c>
      <c r="C884" s="27" t="s">
        <v>1054</v>
      </c>
      <c r="D884" s="27">
        <v>68502</v>
      </c>
      <c r="E884" s="27" t="s">
        <v>1099</v>
      </c>
      <c r="F884" s="28">
        <v>0</v>
      </c>
      <c r="G884" s="29" t="s">
        <v>222</v>
      </c>
    </row>
    <row r="885" spans="2:7" hidden="1" x14ac:dyDescent="0.25">
      <c r="B885" s="27" t="s">
        <v>1053</v>
      </c>
      <c r="C885" s="27" t="s">
        <v>1054</v>
      </c>
      <c r="D885" s="27">
        <v>68522</v>
      </c>
      <c r="E885" s="27" t="s">
        <v>1100</v>
      </c>
      <c r="F885" s="28">
        <v>0</v>
      </c>
      <c r="G885" s="29" t="s">
        <v>222</v>
      </c>
    </row>
    <row r="886" spans="2:7" hidden="1" x14ac:dyDescent="0.25">
      <c r="B886" s="27" t="s">
        <v>1053</v>
      </c>
      <c r="C886" s="27" t="s">
        <v>1054</v>
      </c>
      <c r="D886" s="27">
        <v>68524</v>
      </c>
      <c r="E886" s="27" t="s">
        <v>1101</v>
      </c>
      <c r="F886" s="28">
        <v>0</v>
      </c>
      <c r="G886" s="29" t="s">
        <v>222</v>
      </c>
    </row>
    <row r="887" spans="2:7" hidden="1" x14ac:dyDescent="0.25">
      <c r="B887" s="27" t="s">
        <v>1053</v>
      </c>
      <c r="C887" s="27" t="s">
        <v>1054</v>
      </c>
      <c r="D887" s="27">
        <v>68547</v>
      </c>
      <c r="E887" s="27" t="s">
        <v>1102</v>
      </c>
      <c r="F887" s="28" t="s">
        <v>237</v>
      </c>
      <c r="G887" s="29" t="s">
        <v>238</v>
      </c>
    </row>
    <row r="888" spans="2:7" hidden="1" x14ac:dyDescent="0.25">
      <c r="B888" s="27" t="s">
        <v>1053</v>
      </c>
      <c r="C888" s="27" t="s">
        <v>1054</v>
      </c>
      <c r="D888" s="27">
        <v>68549</v>
      </c>
      <c r="E888" s="27" t="s">
        <v>1103</v>
      </c>
      <c r="F888" s="28">
        <v>0</v>
      </c>
      <c r="G888" s="29" t="s">
        <v>222</v>
      </c>
    </row>
    <row r="889" spans="2:7" hidden="1" x14ac:dyDescent="0.25">
      <c r="B889" s="27" t="s">
        <v>1053</v>
      </c>
      <c r="C889" s="27" t="s">
        <v>1054</v>
      </c>
      <c r="D889" s="27">
        <v>68572</v>
      </c>
      <c r="E889" s="27" t="s">
        <v>1104</v>
      </c>
      <c r="F889" s="28">
        <v>0</v>
      </c>
      <c r="G889" s="29" t="s">
        <v>222</v>
      </c>
    </row>
    <row r="890" spans="2:7" hidden="1" x14ac:dyDescent="0.25">
      <c r="B890" s="27" t="s">
        <v>1053</v>
      </c>
      <c r="C890" s="27" t="s">
        <v>1054</v>
      </c>
      <c r="D890" s="27">
        <v>68573</v>
      </c>
      <c r="E890" s="27" t="s">
        <v>1105</v>
      </c>
      <c r="F890" s="28">
        <v>0</v>
      </c>
      <c r="G890" s="29" t="s">
        <v>222</v>
      </c>
    </row>
    <row r="891" spans="2:7" hidden="1" x14ac:dyDescent="0.25">
      <c r="B891" s="27" t="s">
        <v>1053</v>
      </c>
      <c r="C891" s="27" t="s">
        <v>1054</v>
      </c>
      <c r="D891" s="27">
        <v>68575</v>
      </c>
      <c r="E891" s="27" t="s">
        <v>1106</v>
      </c>
      <c r="F891" s="28">
        <v>0</v>
      </c>
      <c r="G891" s="29" t="s">
        <v>222</v>
      </c>
    </row>
    <row r="892" spans="2:7" hidden="1" x14ac:dyDescent="0.25">
      <c r="B892" s="27" t="s">
        <v>1053</v>
      </c>
      <c r="C892" s="27" t="s">
        <v>1054</v>
      </c>
      <c r="D892" s="27">
        <v>68533</v>
      </c>
      <c r="E892" s="27" t="s">
        <v>1107</v>
      </c>
      <c r="F892" s="28">
        <v>0</v>
      </c>
      <c r="G892" s="29" t="s">
        <v>222</v>
      </c>
    </row>
    <row r="893" spans="2:7" hidden="1" x14ac:dyDescent="0.25">
      <c r="B893" s="27" t="s">
        <v>1053</v>
      </c>
      <c r="C893" s="27" t="s">
        <v>1054</v>
      </c>
      <c r="D893" s="27">
        <v>68615</v>
      </c>
      <c r="E893" s="27" t="s">
        <v>319</v>
      </c>
      <c r="F893" s="28">
        <v>0</v>
      </c>
      <c r="G893" s="29" t="s">
        <v>222</v>
      </c>
    </row>
    <row r="894" spans="2:7" hidden="1" x14ac:dyDescent="0.25">
      <c r="B894" s="27" t="s">
        <v>1053</v>
      </c>
      <c r="C894" s="27" t="s">
        <v>1054</v>
      </c>
      <c r="D894" s="27">
        <v>68655</v>
      </c>
      <c r="E894" s="27" t="s">
        <v>1108</v>
      </c>
      <c r="F894" s="28">
        <v>0</v>
      </c>
      <c r="G894" s="29" t="s">
        <v>222</v>
      </c>
    </row>
    <row r="895" spans="2:7" hidden="1" x14ac:dyDescent="0.25">
      <c r="B895" s="27" t="s">
        <v>1053</v>
      </c>
      <c r="C895" s="27" t="s">
        <v>1054</v>
      </c>
      <c r="D895" s="27">
        <v>68669</v>
      </c>
      <c r="E895" s="27" t="s">
        <v>1050</v>
      </c>
      <c r="F895" s="28">
        <v>0</v>
      </c>
      <c r="G895" s="29" t="s">
        <v>222</v>
      </c>
    </row>
    <row r="896" spans="2:7" hidden="1" x14ac:dyDescent="0.25">
      <c r="B896" s="27" t="s">
        <v>1053</v>
      </c>
      <c r="C896" s="27" t="s">
        <v>1054</v>
      </c>
      <c r="D896" s="27">
        <v>68673</v>
      </c>
      <c r="E896" s="27" t="s">
        <v>1109</v>
      </c>
      <c r="F896" s="28">
        <v>0</v>
      </c>
      <c r="G896" s="29" t="s">
        <v>222</v>
      </c>
    </row>
    <row r="897" spans="2:7" hidden="1" x14ac:dyDescent="0.25">
      <c r="B897" s="27" t="s">
        <v>1053</v>
      </c>
      <c r="C897" s="27" t="s">
        <v>1054</v>
      </c>
      <c r="D897" s="27">
        <v>68679</v>
      </c>
      <c r="E897" s="27" t="s">
        <v>1110</v>
      </c>
      <c r="F897" s="28" t="s">
        <v>237</v>
      </c>
      <c r="G897" s="29" t="s">
        <v>238</v>
      </c>
    </row>
    <row r="898" spans="2:7" hidden="1" x14ac:dyDescent="0.25">
      <c r="B898" s="27" t="s">
        <v>1053</v>
      </c>
      <c r="C898" s="27" t="s">
        <v>1054</v>
      </c>
      <c r="D898" s="27">
        <v>68682</v>
      </c>
      <c r="E898" s="27" t="s">
        <v>1111</v>
      </c>
      <c r="F898" s="28">
        <v>0</v>
      </c>
      <c r="G898" s="29" t="s">
        <v>222</v>
      </c>
    </row>
    <row r="899" spans="2:7" hidden="1" x14ac:dyDescent="0.25">
      <c r="B899" s="27" t="s">
        <v>1053</v>
      </c>
      <c r="C899" s="27" t="s">
        <v>1054</v>
      </c>
      <c r="D899" s="27">
        <v>68684</v>
      </c>
      <c r="E899" s="27" t="s">
        <v>1112</v>
      </c>
      <c r="F899" s="28">
        <v>0</v>
      </c>
      <c r="G899" s="29" t="s">
        <v>222</v>
      </c>
    </row>
    <row r="900" spans="2:7" hidden="1" x14ac:dyDescent="0.25">
      <c r="B900" s="27" t="s">
        <v>1053</v>
      </c>
      <c r="C900" s="27" t="s">
        <v>1054</v>
      </c>
      <c r="D900" s="27">
        <v>68686</v>
      </c>
      <c r="E900" s="27" t="s">
        <v>1020</v>
      </c>
      <c r="F900" s="28">
        <v>0</v>
      </c>
      <c r="G900" s="29" t="s">
        <v>222</v>
      </c>
    </row>
    <row r="901" spans="2:7" hidden="1" x14ac:dyDescent="0.25">
      <c r="B901" s="27" t="s">
        <v>1053</v>
      </c>
      <c r="C901" s="27" t="s">
        <v>1054</v>
      </c>
      <c r="D901" s="27">
        <v>68705</v>
      </c>
      <c r="E901" s="27" t="s">
        <v>333</v>
      </c>
      <c r="F901" s="28">
        <v>0</v>
      </c>
      <c r="G901" s="29" t="s">
        <v>222</v>
      </c>
    </row>
    <row r="902" spans="2:7" hidden="1" x14ac:dyDescent="0.25">
      <c r="B902" s="27" t="s">
        <v>1053</v>
      </c>
      <c r="C902" s="27" t="s">
        <v>1054</v>
      </c>
      <c r="D902" s="27">
        <v>68720</v>
      </c>
      <c r="E902" s="27" t="s">
        <v>1113</v>
      </c>
      <c r="F902" s="28">
        <v>0</v>
      </c>
      <c r="G902" s="29" t="s">
        <v>222</v>
      </c>
    </row>
    <row r="903" spans="2:7" hidden="1" x14ac:dyDescent="0.25">
      <c r="B903" s="27" t="s">
        <v>1053</v>
      </c>
      <c r="C903" s="27" t="s">
        <v>1054</v>
      </c>
      <c r="D903" s="27">
        <v>68745</v>
      </c>
      <c r="E903" s="27" t="s">
        <v>1114</v>
      </c>
      <c r="F903" s="28">
        <v>0</v>
      </c>
      <c r="G903" s="29" t="s">
        <v>222</v>
      </c>
    </row>
    <row r="904" spans="2:7" hidden="1" x14ac:dyDescent="0.25">
      <c r="B904" s="27" t="s">
        <v>1053</v>
      </c>
      <c r="C904" s="27" t="s">
        <v>1054</v>
      </c>
      <c r="D904" s="27">
        <v>68755</v>
      </c>
      <c r="E904" s="27" t="s">
        <v>1115</v>
      </c>
      <c r="F904" s="28" t="s">
        <v>237</v>
      </c>
      <c r="G904" s="29" t="s">
        <v>238</v>
      </c>
    </row>
    <row r="905" spans="2:7" hidden="1" x14ac:dyDescent="0.25">
      <c r="B905" s="27" t="s">
        <v>1053</v>
      </c>
      <c r="C905" s="27" t="s">
        <v>1054</v>
      </c>
      <c r="D905" s="27">
        <v>68770</v>
      </c>
      <c r="E905" s="27" t="s">
        <v>1116</v>
      </c>
      <c r="F905" s="28">
        <v>0</v>
      </c>
      <c r="G905" s="29" t="s">
        <v>222</v>
      </c>
    </row>
    <row r="906" spans="2:7" hidden="1" x14ac:dyDescent="0.25">
      <c r="B906" s="27" t="s">
        <v>1053</v>
      </c>
      <c r="C906" s="27" t="s">
        <v>1054</v>
      </c>
      <c r="D906" s="27">
        <v>68773</v>
      </c>
      <c r="E906" s="27" t="s">
        <v>598</v>
      </c>
      <c r="F906" s="28">
        <v>0</v>
      </c>
      <c r="G906" s="29" t="s">
        <v>222</v>
      </c>
    </row>
    <row r="907" spans="2:7" hidden="1" x14ac:dyDescent="0.25">
      <c r="B907" s="27" t="s">
        <v>1053</v>
      </c>
      <c r="C907" s="27" t="s">
        <v>1054</v>
      </c>
      <c r="D907" s="27">
        <v>68780</v>
      </c>
      <c r="E907" s="27" t="s">
        <v>1117</v>
      </c>
      <c r="F907" s="28">
        <v>0</v>
      </c>
      <c r="G907" s="29" t="s">
        <v>222</v>
      </c>
    </row>
    <row r="908" spans="2:7" hidden="1" x14ac:dyDescent="0.25">
      <c r="B908" s="27" t="s">
        <v>1053</v>
      </c>
      <c r="C908" s="27" t="s">
        <v>1054</v>
      </c>
      <c r="D908" s="27">
        <v>68820</v>
      </c>
      <c r="E908" s="27" t="s">
        <v>1118</v>
      </c>
      <c r="F908" s="28">
        <v>0</v>
      </c>
      <c r="G908" s="29" t="s">
        <v>222</v>
      </c>
    </row>
    <row r="909" spans="2:7" hidden="1" x14ac:dyDescent="0.25">
      <c r="B909" s="27" t="s">
        <v>1053</v>
      </c>
      <c r="C909" s="27" t="s">
        <v>1054</v>
      </c>
      <c r="D909" s="27">
        <v>68855</v>
      </c>
      <c r="E909" s="27" t="s">
        <v>1119</v>
      </c>
      <c r="F909" s="28">
        <v>0</v>
      </c>
      <c r="G909" s="29" t="s">
        <v>222</v>
      </c>
    </row>
    <row r="910" spans="2:7" hidden="1" x14ac:dyDescent="0.25">
      <c r="B910" s="27" t="s">
        <v>1053</v>
      </c>
      <c r="C910" s="27" t="s">
        <v>1054</v>
      </c>
      <c r="D910" s="27">
        <v>68867</v>
      </c>
      <c r="E910" s="27" t="s">
        <v>1120</v>
      </c>
      <c r="F910" s="28">
        <v>0</v>
      </c>
      <c r="G910" s="29" t="s">
        <v>222</v>
      </c>
    </row>
    <row r="911" spans="2:7" hidden="1" x14ac:dyDescent="0.25">
      <c r="B911" s="27" t="s">
        <v>1053</v>
      </c>
      <c r="C911" s="27" t="s">
        <v>1054</v>
      </c>
      <c r="D911" s="27">
        <v>68689</v>
      </c>
      <c r="E911" s="27" t="s">
        <v>1121</v>
      </c>
      <c r="F911" s="28">
        <v>0</v>
      </c>
      <c r="G911" s="29" t="s">
        <v>222</v>
      </c>
    </row>
    <row r="912" spans="2:7" hidden="1" x14ac:dyDescent="0.25">
      <c r="B912" s="27" t="s">
        <v>1053</v>
      </c>
      <c r="C912" s="27" t="s">
        <v>1054</v>
      </c>
      <c r="D912" s="27">
        <v>68872</v>
      </c>
      <c r="E912" s="27" t="s">
        <v>429</v>
      </c>
      <c r="F912" s="28">
        <v>0</v>
      </c>
      <c r="G912" s="29" t="s">
        <v>222</v>
      </c>
    </row>
    <row r="913" spans="2:7" hidden="1" x14ac:dyDescent="0.25">
      <c r="B913" s="27" t="s">
        <v>1053</v>
      </c>
      <c r="C913" s="27" t="s">
        <v>1054</v>
      </c>
      <c r="D913" s="27">
        <v>68861</v>
      </c>
      <c r="E913" s="27" t="s">
        <v>1122</v>
      </c>
      <c r="F913" s="28">
        <v>0</v>
      </c>
      <c r="G913" s="29" t="s">
        <v>222</v>
      </c>
    </row>
    <row r="914" spans="2:7" hidden="1" x14ac:dyDescent="0.25">
      <c r="B914" s="27" t="s">
        <v>1053</v>
      </c>
      <c r="C914" s="27" t="s">
        <v>1054</v>
      </c>
      <c r="D914" s="27">
        <v>68895</v>
      </c>
      <c r="E914" s="27" t="s">
        <v>1123</v>
      </c>
      <c r="F914" s="28">
        <v>0</v>
      </c>
      <c r="G914" s="29" t="s">
        <v>222</v>
      </c>
    </row>
    <row r="915" spans="2:7" hidden="1" x14ac:dyDescent="0.25">
      <c r="B915" s="27" t="s">
        <v>1124</v>
      </c>
      <c r="C915" s="27" t="s">
        <v>598</v>
      </c>
      <c r="D915" s="27">
        <v>70110</v>
      </c>
      <c r="E915" s="27" t="s">
        <v>439</v>
      </c>
      <c r="F915" s="28">
        <v>0</v>
      </c>
      <c r="G915" s="29" t="s">
        <v>222</v>
      </c>
    </row>
    <row r="916" spans="2:7" hidden="1" x14ac:dyDescent="0.25">
      <c r="B916" s="27" t="s">
        <v>1124</v>
      </c>
      <c r="C916" s="27" t="s">
        <v>598</v>
      </c>
      <c r="D916" s="27">
        <v>70124</v>
      </c>
      <c r="E916" s="27" t="s">
        <v>1125</v>
      </c>
      <c r="F916" s="28">
        <v>0</v>
      </c>
      <c r="G916" s="29" t="s">
        <v>222</v>
      </c>
    </row>
    <row r="917" spans="2:7" hidden="1" x14ac:dyDescent="0.25">
      <c r="B917" s="27" t="s">
        <v>1124</v>
      </c>
      <c r="C917" s="27" t="s">
        <v>598</v>
      </c>
      <c r="D917" s="27">
        <v>70230</v>
      </c>
      <c r="E917" s="27" t="s">
        <v>1126</v>
      </c>
      <c r="F917" s="28">
        <v>0</v>
      </c>
      <c r="G917" s="29" t="s">
        <v>222</v>
      </c>
    </row>
    <row r="918" spans="2:7" hidden="1" x14ac:dyDescent="0.25">
      <c r="B918" s="27" t="s">
        <v>1124</v>
      </c>
      <c r="C918" s="27" t="s">
        <v>598</v>
      </c>
      <c r="D918" s="27">
        <v>70204</v>
      </c>
      <c r="E918" s="27" t="s">
        <v>1127</v>
      </c>
      <c r="F918" s="28">
        <v>0</v>
      </c>
      <c r="G918" s="29" t="s">
        <v>222</v>
      </c>
    </row>
    <row r="919" spans="2:7" hidden="1" x14ac:dyDescent="0.25">
      <c r="B919" s="27" t="s">
        <v>1124</v>
      </c>
      <c r="C919" s="27" t="s">
        <v>598</v>
      </c>
      <c r="D919" s="27">
        <v>70215</v>
      </c>
      <c r="E919" s="27" t="s">
        <v>1128</v>
      </c>
      <c r="F919" s="28" t="s">
        <v>237</v>
      </c>
      <c r="G919" s="29" t="s">
        <v>238</v>
      </c>
    </row>
    <row r="920" spans="2:7" hidden="1" x14ac:dyDescent="0.25">
      <c r="B920" s="27" t="s">
        <v>1124</v>
      </c>
      <c r="C920" s="27" t="s">
        <v>598</v>
      </c>
      <c r="D920" s="27">
        <v>70221</v>
      </c>
      <c r="E920" s="27" t="s">
        <v>1129</v>
      </c>
      <c r="F920" s="28">
        <v>0</v>
      </c>
      <c r="G920" s="29" t="s">
        <v>222</v>
      </c>
    </row>
    <row r="921" spans="2:7" hidden="1" x14ac:dyDescent="0.25">
      <c r="B921" s="27" t="s">
        <v>1124</v>
      </c>
      <c r="C921" s="27" t="s">
        <v>598</v>
      </c>
      <c r="D921" s="27">
        <v>70233</v>
      </c>
      <c r="E921" s="27" t="s">
        <v>1130</v>
      </c>
      <c r="F921" s="28">
        <v>0</v>
      </c>
      <c r="G921" s="29" t="s">
        <v>222</v>
      </c>
    </row>
    <row r="922" spans="2:7" hidden="1" x14ac:dyDescent="0.25">
      <c r="B922" s="27" t="s">
        <v>1124</v>
      </c>
      <c r="C922" s="27" t="s">
        <v>598</v>
      </c>
      <c r="D922" s="27">
        <v>70235</v>
      </c>
      <c r="E922" s="27" t="s">
        <v>1131</v>
      </c>
      <c r="F922" s="28">
        <v>0</v>
      </c>
      <c r="G922" s="29" t="s">
        <v>222</v>
      </c>
    </row>
    <row r="923" spans="2:7" hidden="1" x14ac:dyDescent="0.25">
      <c r="B923" s="27" t="s">
        <v>1124</v>
      </c>
      <c r="C923" s="27" t="s">
        <v>598</v>
      </c>
      <c r="D923" s="27">
        <v>70265</v>
      </c>
      <c r="E923" s="27" t="s">
        <v>1132</v>
      </c>
      <c r="F923" s="28">
        <v>0</v>
      </c>
      <c r="G923" s="29" t="s">
        <v>222</v>
      </c>
    </row>
    <row r="924" spans="2:7" hidden="1" x14ac:dyDescent="0.25">
      <c r="B924" s="27" t="s">
        <v>1124</v>
      </c>
      <c r="C924" s="27" t="s">
        <v>598</v>
      </c>
      <c r="D924" s="27">
        <v>70400</v>
      </c>
      <c r="E924" s="27" t="s">
        <v>300</v>
      </c>
      <c r="F924" s="28">
        <v>0</v>
      </c>
      <c r="G924" s="29" t="s">
        <v>222</v>
      </c>
    </row>
    <row r="925" spans="2:7" hidden="1" x14ac:dyDescent="0.25">
      <c r="B925" s="27" t="s">
        <v>1124</v>
      </c>
      <c r="C925" s="27" t="s">
        <v>598</v>
      </c>
      <c r="D925" s="27">
        <v>70418</v>
      </c>
      <c r="E925" s="27" t="s">
        <v>1133</v>
      </c>
      <c r="F925" s="28">
        <v>0</v>
      </c>
      <c r="G925" s="29" t="s">
        <v>222</v>
      </c>
    </row>
    <row r="926" spans="2:7" hidden="1" x14ac:dyDescent="0.25">
      <c r="B926" s="27" t="s">
        <v>1124</v>
      </c>
      <c r="C926" s="27" t="s">
        <v>598</v>
      </c>
      <c r="D926" s="27">
        <v>70429</v>
      </c>
      <c r="E926" s="27" t="s">
        <v>1134</v>
      </c>
      <c r="F926" s="28">
        <v>0</v>
      </c>
      <c r="G926" s="29" t="s">
        <v>222</v>
      </c>
    </row>
    <row r="927" spans="2:7" hidden="1" x14ac:dyDescent="0.25">
      <c r="B927" s="27" t="s">
        <v>1124</v>
      </c>
      <c r="C927" s="27" t="s">
        <v>598</v>
      </c>
      <c r="D927" s="27">
        <v>70473</v>
      </c>
      <c r="E927" s="27" t="s">
        <v>1135</v>
      </c>
      <c r="F927" s="28">
        <v>0</v>
      </c>
      <c r="G927" s="29" t="s">
        <v>222</v>
      </c>
    </row>
    <row r="928" spans="2:7" hidden="1" x14ac:dyDescent="0.25">
      <c r="B928" s="27" t="s">
        <v>1124</v>
      </c>
      <c r="C928" s="27" t="s">
        <v>598</v>
      </c>
      <c r="D928" s="27">
        <v>70508</v>
      </c>
      <c r="E928" s="27" t="s">
        <v>1136</v>
      </c>
      <c r="F928" s="28">
        <v>0</v>
      </c>
      <c r="G928" s="29" t="s">
        <v>222</v>
      </c>
    </row>
    <row r="929" spans="2:7" hidden="1" x14ac:dyDescent="0.25">
      <c r="B929" s="27" t="s">
        <v>1124</v>
      </c>
      <c r="C929" s="27" t="s">
        <v>598</v>
      </c>
      <c r="D929" s="27">
        <v>70523</v>
      </c>
      <c r="E929" s="27" t="s">
        <v>1137</v>
      </c>
      <c r="F929" s="28">
        <v>0</v>
      </c>
      <c r="G929" s="29" t="s">
        <v>222</v>
      </c>
    </row>
    <row r="930" spans="2:7" hidden="1" x14ac:dyDescent="0.25">
      <c r="B930" s="27" t="s">
        <v>1124</v>
      </c>
      <c r="C930" s="27" t="s">
        <v>598</v>
      </c>
      <c r="D930" s="27">
        <v>70670</v>
      </c>
      <c r="E930" s="27" t="s">
        <v>1138</v>
      </c>
      <c r="F930" s="28">
        <v>0</v>
      </c>
      <c r="G930" s="29" t="s">
        <v>222</v>
      </c>
    </row>
    <row r="931" spans="2:7" hidden="1" x14ac:dyDescent="0.25">
      <c r="B931" s="27" t="s">
        <v>1124</v>
      </c>
      <c r="C931" s="27" t="s">
        <v>598</v>
      </c>
      <c r="D931" s="27">
        <v>70678</v>
      </c>
      <c r="E931" s="27" t="s">
        <v>1139</v>
      </c>
      <c r="F931" s="28">
        <v>0</v>
      </c>
      <c r="G931" s="29" t="s">
        <v>222</v>
      </c>
    </row>
    <row r="932" spans="2:7" hidden="1" x14ac:dyDescent="0.25">
      <c r="B932" s="27" t="s">
        <v>1124</v>
      </c>
      <c r="C932" s="27" t="s">
        <v>598</v>
      </c>
      <c r="D932" s="27">
        <v>70702</v>
      </c>
      <c r="E932" s="27" t="s">
        <v>1140</v>
      </c>
      <c r="F932" s="28">
        <v>0</v>
      </c>
      <c r="G932" s="29" t="s">
        <v>222</v>
      </c>
    </row>
    <row r="933" spans="2:7" hidden="1" x14ac:dyDescent="0.25">
      <c r="B933" s="27" t="s">
        <v>1124</v>
      </c>
      <c r="C933" s="27" t="s">
        <v>598</v>
      </c>
      <c r="D933" s="27">
        <v>70742</v>
      </c>
      <c r="E933" s="27" t="s">
        <v>1141</v>
      </c>
      <c r="F933" s="28">
        <v>0</v>
      </c>
      <c r="G933" s="29" t="s">
        <v>222</v>
      </c>
    </row>
    <row r="934" spans="2:7" hidden="1" x14ac:dyDescent="0.25">
      <c r="B934" s="27" t="s">
        <v>1124</v>
      </c>
      <c r="C934" s="27" t="s">
        <v>598</v>
      </c>
      <c r="D934" s="27">
        <v>70708</v>
      </c>
      <c r="E934" s="27" t="s">
        <v>1142</v>
      </c>
      <c r="F934" s="28">
        <v>0</v>
      </c>
      <c r="G934" s="29" t="s">
        <v>222</v>
      </c>
    </row>
    <row r="935" spans="2:7" hidden="1" x14ac:dyDescent="0.25">
      <c r="B935" s="27" t="s">
        <v>1124</v>
      </c>
      <c r="C935" s="27" t="s">
        <v>598</v>
      </c>
      <c r="D935" s="27">
        <v>70713</v>
      </c>
      <c r="E935" s="27" t="s">
        <v>1143</v>
      </c>
      <c r="F935" s="28">
        <v>0</v>
      </c>
      <c r="G935" s="29" t="s">
        <v>222</v>
      </c>
    </row>
    <row r="936" spans="2:7" hidden="1" x14ac:dyDescent="0.25">
      <c r="B936" s="27" t="s">
        <v>1124</v>
      </c>
      <c r="C936" s="27" t="s">
        <v>598</v>
      </c>
      <c r="D936" s="27">
        <v>70717</v>
      </c>
      <c r="E936" s="27" t="s">
        <v>1144</v>
      </c>
      <c r="F936" s="28">
        <v>0</v>
      </c>
      <c r="G936" s="29" t="s">
        <v>222</v>
      </c>
    </row>
    <row r="937" spans="2:7" hidden="1" x14ac:dyDescent="0.25">
      <c r="B937" s="27" t="s">
        <v>1124</v>
      </c>
      <c r="C937" s="27" t="s">
        <v>598</v>
      </c>
      <c r="D937" s="27">
        <v>70820</v>
      </c>
      <c r="E937" s="27" t="s">
        <v>1145</v>
      </c>
      <c r="F937" s="28">
        <v>0</v>
      </c>
      <c r="G937" s="29" t="s">
        <v>222</v>
      </c>
    </row>
    <row r="938" spans="2:7" hidden="1" x14ac:dyDescent="0.25">
      <c r="B938" s="27" t="s">
        <v>1124</v>
      </c>
      <c r="C938" s="27" t="s">
        <v>598</v>
      </c>
      <c r="D938" s="27">
        <v>70001</v>
      </c>
      <c r="E938" s="27" t="s">
        <v>1146</v>
      </c>
      <c r="F938" s="28" t="s">
        <v>237</v>
      </c>
      <c r="G938" s="29" t="s">
        <v>238</v>
      </c>
    </row>
    <row r="939" spans="2:7" hidden="1" x14ac:dyDescent="0.25">
      <c r="B939" s="27" t="s">
        <v>1124</v>
      </c>
      <c r="C939" s="27" t="s">
        <v>598</v>
      </c>
      <c r="D939" s="27">
        <v>70771</v>
      </c>
      <c r="E939" s="27" t="s">
        <v>598</v>
      </c>
      <c r="F939" s="28">
        <v>0</v>
      </c>
      <c r="G939" s="29" t="s">
        <v>222</v>
      </c>
    </row>
    <row r="940" spans="2:7" hidden="1" x14ac:dyDescent="0.25">
      <c r="B940" s="27" t="s">
        <v>1124</v>
      </c>
      <c r="C940" s="27" t="s">
        <v>598</v>
      </c>
      <c r="D940" s="27">
        <v>70823</v>
      </c>
      <c r="E940" s="27" t="s">
        <v>1147</v>
      </c>
      <c r="F940" s="28">
        <v>0</v>
      </c>
      <c r="G940" s="29" t="s">
        <v>222</v>
      </c>
    </row>
    <row r="941" spans="2:7" hidden="1" x14ac:dyDescent="0.25">
      <c r="B941" s="27" t="s">
        <v>1148</v>
      </c>
      <c r="C941" s="27" t="s">
        <v>1149</v>
      </c>
      <c r="D941" s="27">
        <v>73024</v>
      </c>
      <c r="E941" s="27" t="s">
        <v>1150</v>
      </c>
      <c r="F941" s="28">
        <v>0</v>
      </c>
      <c r="G941" s="29" t="s">
        <v>222</v>
      </c>
    </row>
    <row r="942" spans="2:7" hidden="1" x14ac:dyDescent="0.25">
      <c r="B942" s="27" t="s">
        <v>1148</v>
      </c>
      <c r="C942" s="27" t="s">
        <v>1149</v>
      </c>
      <c r="D942" s="27">
        <v>73026</v>
      </c>
      <c r="E942" s="27" t="s">
        <v>1151</v>
      </c>
      <c r="F942" s="28">
        <v>0</v>
      </c>
      <c r="G942" s="29" t="s">
        <v>222</v>
      </c>
    </row>
    <row r="943" spans="2:7" hidden="1" x14ac:dyDescent="0.25">
      <c r="B943" s="27" t="s">
        <v>1148</v>
      </c>
      <c r="C943" s="27" t="s">
        <v>1149</v>
      </c>
      <c r="D943" s="27">
        <v>73030</v>
      </c>
      <c r="E943" s="27" t="s">
        <v>1152</v>
      </c>
      <c r="F943" s="28" t="s">
        <v>252</v>
      </c>
      <c r="G943" s="29" t="s">
        <v>253</v>
      </c>
    </row>
    <row r="944" spans="2:7" hidden="1" x14ac:dyDescent="0.25">
      <c r="B944" s="27" t="s">
        <v>1148</v>
      </c>
      <c r="C944" s="27" t="s">
        <v>1149</v>
      </c>
      <c r="D944" s="27">
        <v>73043</v>
      </c>
      <c r="E944" s="27" t="s">
        <v>1153</v>
      </c>
      <c r="F944" s="28">
        <v>0</v>
      </c>
      <c r="G944" s="29" t="s">
        <v>222</v>
      </c>
    </row>
    <row r="945" spans="2:7" hidden="1" x14ac:dyDescent="0.25">
      <c r="B945" s="27" t="s">
        <v>1148</v>
      </c>
      <c r="C945" s="27" t="s">
        <v>1149</v>
      </c>
      <c r="D945" s="27">
        <v>73055</v>
      </c>
      <c r="E945" s="27" t="s">
        <v>1154</v>
      </c>
      <c r="F945" s="28" t="s">
        <v>252</v>
      </c>
      <c r="G945" s="29" t="s">
        <v>253</v>
      </c>
    </row>
    <row r="946" spans="2:7" hidden="1" x14ac:dyDescent="0.25">
      <c r="B946" s="27" t="s">
        <v>1148</v>
      </c>
      <c r="C946" s="27" t="s">
        <v>1149</v>
      </c>
      <c r="D946" s="27">
        <v>73067</v>
      </c>
      <c r="E946" s="27" t="s">
        <v>1155</v>
      </c>
      <c r="F946" s="28">
        <v>0</v>
      </c>
      <c r="G946" s="29" t="s">
        <v>222</v>
      </c>
    </row>
    <row r="947" spans="2:7" x14ac:dyDescent="0.25">
      <c r="B947" s="27" t="s">
        <v>1148</v>
      </c>
      <c r="C947" s="27" t="s">
        <v>1149</v>
      </c>
      <c r="D947" s="27">
        <v>73124</v>
      </c>
      <c r="E947" s="27" t="s">
        <v>1156</v>
      </c>
      <c r="F947" s="28" t="s">
        <v>252</v>
      </c>
      <c r="G947" s="29" t="s">
        <v>253</v>
      </c>
    </row>
    <row r="948" spans="2:7" hidden="1" x14ac:dyDescent="0.25">
      <c r="B948" s="27" t="s">
        <v>1148</v>
      </c>
      <c r="C948" s="27" t="s">
        <v>1149</v>
      </c>
      <c r="D948" s="27">
        <v>73148</v>
      </c>
      <c r="E948" s="27" t="s">
        <v>1157</v>
      </c>
      <c r="F948" s="28" t="s">
        <v>252</v>
      </c>
      <c r="G948" s="29" t="s">
        <v>253</v>
      </c>
    </row>
    <row r="949" spans="2:7" hidden="1" x14ac:dyDescent="0.25">
      <c r="B949" s="27" t="s">
        <v>1148</v>
      </c>
      <c r="C949" s="27" t="s">
        <v>1149</v>
      </c>
      <c r="D949" s="27">
        <v>73152</v>
      </c>
      <c r="E949" s="27" t="s">
        <v>1158</v>
      </c>
      <c r="F949" s="28">
        <v>0</v>
      </c>
      <c r="G949" s="29" t="s">
        <v>222</v>
      </c>
    </row>
    <row r="950" spans="2:7" hidden="1" x14ac:dyDescent="0.25">
      <c r="B950" s="27" t="s">
        <v>1148</v>
      </c>
      <c r="C950" s="27" t="s">
        <v>1149</v>
      </c>
      <c r="D950" s="27">
        <v>73168</v>
      </c>
      <c r="E950" s="27" t="s">
        <v>1159</v>
      </c>
      <c r="F950" s="28" t="s">
        <v>237</v>
      </c>
      <c r="G950" s="29" t="s">
        <v>238</v>
      </c>
    </row>
    <row r="951" spans="2:7" hidden="1" x14ac:dyDescent="0.25">
      <c r="B951" s="27" t="s">
        <v>1148</v>
      </c>
      <c r="C951" s="27" t="s">
        <v>1149</v>
      </c>
      <c r="D951" s="27">
        <v>73200</v>
      </c>
      <c r="E951" s="27" t="s">
        <v>1160</v>
      </c>
      <c r="F951" s="28">
        <v>0</v>
      </c>
      <c r="G951" s="29" t="s">
        <v>222</v>
      </c>
    </row>
    <row r="952" spans="2:7" hidden="1" x14ac:dyDescent="0.25">
      <c r="B952" s="27" t="s">
        <v>1148</v>
      </c>
      <c r="C952" s="27" t="s">
        <v>1149</v>
      </c>
      <c r="D952" s="27">
        <v>73217</v>
      </c>
      <c r="E952" s="27" t="s">
        <v>1161</v>
      </c>
      <c r="F952" s="28">
        <v>0</v>
      </c>
      <c r="G952" s="29" t="s">
        <v>222</v>
      </c>
    </row>
    <row r="953" spans="2:7" hidden="1" x14ac:dyDescent="0.25">
      <c r="B953" s="27" t="s">
        <v>1148</v>
      </c>
      <c r="C953" s="27" t="s">
        <v>1149</v>
      </c>
      <c r="D953" s="27">
        <v>73226</v>
      </c>
      <c r="E953" s="27" t="s">
        <v>1162</v>
      </c>
      <c r="F953" s="28">
        <v>0</v>
      </c>
      <c r="G953" s="29" t="s">
        <v>222</v>
      </c>
    </row>
    <row r="954" spans="2:7" hidden="1" x14ac:dyDescent="0.25">
      <c r="B954" s="27" t="s">
        <v>1148</v>
      </c>
      <c r="C954" s="27" t="s">
        <v>1149</v>
      </c>
      <c r="D954" s="27">
        <v>73236</v>
      </c>
      <c r="E954" s="27" t="s">
        <v>1163</v>
      </c>
      <c r="F954" s="28">
        <v>0</v>
      </c>
      <c r="G954" s="29" t="s">
        <v>222</v>
      </c>
    </row>
    <row r="955" spans="2:7" hidden="1" x14ac:dyDescent="0.25">
      <c r="B955" s="27" t="s">
        <v>1148</v>
      </c>
      <c r="C955" s="27" t="s">
        <v>1149</v>
      </c>
      <c r="D955" s="27">
        <v>73268</v>
      </c>
      <c r="E955" s="27" t="s">
        <v>1164</v>
      </c>
      <c r="F955" s="28" t="s">
        <v>252</v>
      </c>
      <c r="G955" s="29" t="s">
        <v>253</v>
      </c>
    </row>
    <row r="956" spans="2:7" hidden="1" x14ac:dyDescent="0.25">
      <c r="B956" s="27" t="s">
        <v>1148</v>
      </c>
      <c r="C956" s="27" t="s">
        <v>1149</v>
      </c>
      <c r="D956" s="27">
        <v>73270</v>
      </c>
      <c r="E956" s="27" t="s">
        <v>1165</v>
      </c>
      <c r="F956" s="28">
        <v>0</v>
      </c>
      <c r="G956" s="29" t="s">
        <v>222</v>
      </c>
    </row>
    <row r="957" spans="2:7" hidden="1" x14ac:dyDescent="0.25">
      <c r="B957" s="27" t="s">
        <v>1148</v>
      </c>
      <c r="C957" s="27" t="s">
        <v>1149</v>
      </c>
      <c r="D957" s="27">
        <v>73275</v>
      </c>
      <c r="E957" s="27" t="s">
        <v>1166</v>
      </c>
      <c r="F957" s="28" t="s">
        <v>252</v>
      </c>
      <c r="G957" s="29" t="s">
        <v>253</v>
      </c>
    </row>
    <row r="958" spans="2:7" hidden="1" x14ac:dyDescent="0.25">
      <c r="B958" s="27" t="s">
        <v>1148</v>
      </c>
      <c r="C958" s="27" t="s">
        <v>1149</v>
      </c>
      <c r="D958" s="27">
        <v>73283</v>
      </c>
      <c r="E958" s="27" t="s">
        <v>1167</v>
      </c>
      <c r="F958" s="28" t="s">
        <v>252</v>
      </c>
      <c r="G958" s="29" t="s">
        <v>253</v>
      </c>
    </row>
    <row r="959" spans="2:7" hidden="1" x14ac:dyDescent="0.25">
      <c r="B959" s="27" t="s">
        <v>1148</v>
      </c>
      <c r="C959" s="27" t="s">
        <v>1149</v>
      </c>
      <c r="D959" s="27">
        <v>73319</v>
      </c>
      <c r="E959" s="27" t="s">
        <v>1168</v>
      </c>
      <c r="F959" s="28" t="s">
        <v>237</v>
      </c>
      <c r="G959" s="29" t="s">
        <v>238</v>
      </c>
    </row>
    <row r="960" spans="2:7" hidden="1" x14ac:dyDescent="0.25">
      <c r="B960" s="27" t="s">
        <v>1148</v>
      </c>
      <c r="C960" s="27" t="s">
        <v>1149</v>
      </c>
      <c r="D960" s="27">
        <v>73347</v>
      </c>
      <c r="E960" s="27" t="s">
        <v>1169</v>
      </c>
      <c r="F960" s="28">
        <v>0</v>
      </c>
      <c r="G960" s="29" t="s">
        <v>222</v>
      </c>
    </row>
    <row r="961" spans="2:7" hidden="1" x14ac:dyDescent="0.25">
      <c r="B961" s="27" t="s">
        <v>1148</v>
      </c>
      <c r="C961" s="27" t="s">
        <v>1149</v>
      </c>
      <c r="D961" s="27">
        <v>73349</v>
      </c>
      <c r="E961" s="27" t="s">
        <v>1170</v>
      </c>
      <c r="F961" s="28" t="s">
        <v>237</v>
      </c>
      <c r="G961" s="29" t="s">
        <v>238</v>
      </c>
    </row>
    <row r="962" spans="2:7" hidden="1" x14ac:dyDescent="0.25">
      <c r="B962" s="27" t="s">
        <v>1148</v>
      </c>
      <c r="C962" s="27" t="s">
        <v>1149</v>
      </c>
      <c r="D962" s="27">
        <v>73001</v>
      </c>
      <c r="E962" s="27" t="s">
        <v>1171</v>
      </c>
      <c r="F962" s="28" t="s">
        <v>252</v>
      </c>
      <c r="G962" s="29" t="s">
        <v>253</v>
      </c>
    </row>
    <row r="963" spans="2:7" hidden="1" x14ac:dyDescent="0.25">
      <c r="B963" s="27" t="s">
        <v>1148</v>
      </c>
      <c r="C963" s="27" t="s">
        <v>1149</v>
      </c>
      <c r="D963" s="27">
        <v>73352</v>
      </c>
      <c r="E963" s="27" t="s">
        <v>1172</v>
      </c>
      <c r="F963" s="28">
        <v>0</v>
      </c>
      <c r="G963" s="29" t="s">
        <v>222</v>
      </c>
    </row>
    <row r="964" spans="2:7" hidden="1" x14ac:dyDescent="0.25">
      <c r="B964" s="27" t="s">
        <v>1148</v>
      </c>
      <c r="C964" s="27" t="s">
        <v>1149</v>
      </c>
      <c r="D964" s="27">
        <v>73408</v>
      </c>
      <c r="E964" s="27" t="s">
        <v>1173</v>
      </c>
      <c r="F964" s="28" t="s">
        <v>252</v>
      </c>
      <c r="G964" s="29" t="s">
        <v>253</v>
      </c>
    </row>
    <row r="965" spans="2:7" hidden="1" x14ac:dyDescent="0.25">
      <c r="B965" s="27" t="s">
        <v>1148</v>
      </c>
      <c r="C965" s="27" t="s">
        <v>1149</v>
      </c>
      <c r="D965" s="27">
        <v>73411</v>
      </c>
      <c r="E965" s="27" t="s">
        <v>1174</v>
      </c>
      <c r="F965" s="28" t="s">
        <v>252</v>
      </c>
      <c r="G965" s="29" t="s">
        <v>253</v>
      </c>
    </row>
    <row r="966" spans="2:7" hidden="1" x14ac:dyDescent="0.25">
      <c r="B966" s="27" t="s">
        <v>1148</v>
      </c>
      <c r="C966" s="27" t="s">
        <v>1149</v>
      </c>
      <c r="D966" s="27">
        <v>73449</v>
      </c>
      <c r="E966" s="27" t="s">
        <v>1175</v>
      </c>
      <c r="F966" s="28" t="s">
        <v>252</v>
      </c>
      <c r="G966" s="29" t="s">
        <v>253</v>
      </c>
    </row>
    <row r="967" spans="2:7" hidden="1" x14ac:dyDescent="0.25">
      <c r="B967" s="27" t="s">
        <v>1148</v>
      </c>
      <c r="C967" s="27" t="s">
        <v>1149</v>
      </c>
      <c r="D967" s="27">
        <v>73461</v>
      </c>
      <c r="E967" s="27" t="s">
        <v>1176</v>
      </c>
      <c r="F967" s="28">
        <v>0</v>
      </c>
      <c r="G967" s="29" t="s">
        <v>222</v>
      </c>
    </row>
    <row r="968" spans="2:7" hidden="1" x14ac:dyDescent="0.25">
      <c r="B968" s="27" t="s">
        <v>1148</v>
      </c>
      <c r="C968" s="27" t="s">
        <v>1149</v>
      </c>
      <c r="D968" s="27">
        <v>73483</v>
      </c>
      <c r="E968" s="27" t="s">
        <v>1177</v>
      </c>
      <c r="F968" s="28" t="s">
        <v>237</v>
      </c>
      <c r="G968" s="29" t="s">
        <v>238</v>
      </c>
    </row>
    <row r="969" spans="2:7" hidden="1" x14ac:dyDescent="0.25">
      <c r="B969" s="27" t="s">
        <v>1148</v>
      </c>
      <c r="C969" s="27" t="s">
        <v>1149</v>
      </c>
      <c r="D969" s="27">
        <v>73520</v>
      </c>
      <c r="E969" s="27" t="s">
        <v>1178</v>
      </c>
      <c r="F969" s="28">
        <v>0</v>
      </c>
      <c r="G969" s="29" t="s">
        <v>222</v>
      </c>
    </row>
    <row r="970" spans="2:7" hidden="1" x14ac:dyDescent="0.25">
      <c r="B970" s="27" t="s">
        <v>1148</v>
      </c>
      <c r="C970" s="27" t="s">
        <v>1149</v>
      </c>
      <c r="D970" s="27">
        <v>73547</v>
      </c>
      <c r="E970" s="27" t="s">
        <v>1179</v>
      </c>
      <c r="F970" s="28">
        <v>0</v>
      </c>
      <c r="G970" s="29" t="s">
        <v>222</v>
      </c>
    </row>
    <row r="971" spans="2:7" hidden="1" x14ac:dyDescent="0.25">
      <c r="B971" s="27" t="s">
        <v>1148</v>
      </c>
      <c r="C971" s="27" t="s">
        <v>1149</v>
      </c>
      <c r="D971" s="27">
        <v>73555</v>
      </c>
      <c r="E971" s="27" t="s">
        <v>1180</v>
      </c>
      <c r="F971" s="28">
        <v>0</v>
      </c>
      <c r="G971" s="29" t="s">
        <v>222</v>
      </c>
    </row>
    <row r="972" spans="2:7" hidden="1" x14ac:dyDescent="0.25">
      <c r="B972" s="27" t="s">
        <v>1148</v>
      </c>
      <c r="C972" s="27" t="s">
        <v>1149</v>
      </c>
      <c r="D972" s="27">
        <v>73563</v>
      </c>
      <c r="E972" s="27" t="s">
        <v>1181</v>
      </c>
      <c r="F972" s="28">
        <v>0</v>
      </c>
      <c r="G972" s="29" t="s">
        <v>222</v>
      </c>
    </row>
    <row r="973" spans="2:7" hidden="1" x14ac:dyDescent="0.25">
      <c r="B973" s="27" t="s">
        <v>1148</v>
      </c>
      <c r="C973" s="27" t="s">
        <v>1149</v>
      </c>
      <c r="D973" s="27">
        <v>73585</v>
      </c>
      <c r="E973" s="27" t="s">
        <v>1182</v>
      </c>
      <c r="F973" s="28" t="s">
        <v>237</v>
      </c>
      <c r="G973" s="29" t="s">
        <v>238</v>
      </c>
    </row>
    <row r="974" spans="2:7" hidden="1" x14ac:dyDescent="0.25">
      <c r="B974" s="27" t="s">
        <v>1148</v>
      </c>
      <c r="C974" s="27" t="s">
        <v>1149</v>
      </c>
      <c r="D974" s="27">
        <v>73616</v>
      </c>
      <c r="E974" s="27" t="s">
        <v>1183</v>
      </c>
      <c r="F974" s="28">
        <v>0</v>
      </c>
      <c r="G974" s="29" t="s">
        <v>222</v>
      </c>
    </row>
    <row r="975" spans="2:7" hidden="1" x14ac:dyDescent="0.25">
      <c r="B975" s="27" t="s">
        <v>1148</v>
      </c>
      <c r="C975" s="27" t="s">
        <v>1149</v>
      </c>
      <c r="D975" s="27">
        <v>73622</v>
      </c>
      <c r="E975" s="27" t="s">
        <v>1184</v>
      </c>
      <c r="F975" s="28">
        <v>0</v>
      </c>
      <c r="G975" s="29" t="s">
        <v>222</v>
      </c>
    </row>
    <row r="976" spans="2:7" hidden="1" x14ac:dyDescent="0.25">
      <c r="B976" s="27" t="s">
        <v>1148</v>
      </c>
      <c r="C976" s="27" t="s">
        <v>1149</v>
      </c>
      <c r="D976" s="27">
        <v>73624</v>
      </c>
      <c r="E976" s="27" t="s">
        <v>1185</v>
      </c>
      <c r="F976" s="28" t="s">
        <v>237</v>
      </c>
      <c r="G976" s="29" t="s">
        <v>238</v>
      </c>
    </row>
    <row r="977" spans="2:7" hidden="1" x14ac:dyDescent="0.25">
      <c r="B977" s="27" t="s">
        <v>1148</v>
      </c>
      <c r="C977" s="27" t="s">
        <v>1149</v>
      </c>
      <c r="D977" s="27">
        <v>73671</v>
      </c>
      <c r="E977" s="27" t="s">
        <v>1186</v>
      </c>
      <c r="F977" s="28" t="s">
        <v>237</v>
      </c>
      <c r="G977" s="29" t="s">
        <v>238</v>
      </c>
    </row>
    <row r="978" spans="2:7" hidden="1" x14ac:dyDescent="0.25">
      <c r="B978" s="27" t="s">
        <v>1148</v>
      </c>
      <c r="C978" s="27" t="s">
        <v>1149</v>
      </c>
      <c r="D978" s="27">
        <v>73675</v>
      </c>
      <c r="E978" s="27" t="s">
        <v>1187</v>
      </c>
      <c r="F978" s="28">
        <v>0</v>
      </c>
      <c r="G978" s="29" t="s">
        <v>222</v>
      </c>
    </row>
    <row r="979" spans="2:7" hidden="1" x14ac:dyDescent="0.25">
      <c r="B979" s="27" t="s">
        <v>1148</v>
      </c>
      <c r="C979" s="27" t="s">
        <v>1149</v>
      </c>
      <c r="D979" s="27">
        <v>73443</v>
      </c>
      <c r="E979" s="27" t="s">
        <v>1188</v>
      </c>
      <c r="F979" s="28" t="s">
        <v>252</v>
      </c>
      <c r="G979" s="29" t="s">
        <v>253</v>
      </c>
    </row>
    <row r="980" spans="2:7" hidden="1" x14ac:dyDescent="0.25">
      <c r="B980" s="27" t="s">
        <v>1148</v>
      </c>
      <c r="C980" s="27" t="s">
        <v>1149</v>
      </c>
      <c r="D980" s="27">
        <v>73686</v>
      </c>
      <c r="E980" s="27" t="s">
        <v>1189</v>
      </c>
      <c r="F980" s="28">
        <v>0</v>
      </c>
      <c r="G980" s="29" t="s">
        <v>222</v>
      </c>
    </row>
    <row r="981" spans="2:7" hidden="1" x14ac:dyDescent="0.25">
      <c r="B981" s="27" t="s">
        <v>1148</v>
      </c>
      <c r="C981" s="27" t="s">
        <v>1149</v>
      </c>
      <c r="D981" s="27">
        <v>73770</v>
      </c>
      <c r="E981" s="27" t="s">
        <v>599</v>
      </c>
      <c r="F981" s="28">
        <v>0</v>
      </c>
      <c r="G981" s="29" t="s">
        <v>222</v>
      </c>
    </row>
    <row r="982" spans="2:7" hidden="1" x14ac:dyDescent="0.25">
      <c r="B982" s="27" t="s">
        <v>1148</v>
      </c>
      <c r="C982" s="27" t="s">
        <v>1149</v>
      </c>
      <c r="D982" s="27">
        <v>73854</v>
      </c>
      <c r="E982" s="27" t="s">
        <v>1190</v>
      </c>
      <c r="F982" s="28">
        <v>0</v>
      </c>
      <c r="G982" s="29" t="s">
        <v>222</v>
      </c>
    </row>
    <row r="983" spans="2:7" hidden="1" x14ac:dyDescent="0.25">
      <c r="B983" s="27" t="s">
        <v>1148</v>
      </c>
      <c r="C983" s="27" t="s">
        <v>1149</v>
      </c>
      <c r="D983" s="27">
        <v>73861</v>
      </c>
      <c r="E983" s="27" t="s">
        <v>1191</v>
      </c>
      <c r="F983" s="28" t="s">
        <v>237</v>
      </c>
      <c r="G983" s="29" t="s">
        <v>238</v>
      </c>
    </row>
    <row r="984" spans="2:7" hidden="1" x14ac:dyDescent="0.25">
      <c r="B984" s="27" t="s">
        <v>1148</v>
      </c>
      <c r="C984" s="27" t="s">
        <v>1149</v>
      </c>
      <c r="D984" s="27">
        <v>73870</v>
      </c>
      <c r="E984" s="27" t="s">
        <v>1192</v>
      </c>
      <c r="F984" s="28">
        <v>0</v>
      </c>
      <c r="G984" s="29" t="s">
        <v>222</v>
      </c>
    </row>
    <row r="985" spans="2:7" hidden="1" x14ac:dyDescent="0.25">
      <c r="B985" s="27" t="s">
        <v>1148</v>
      </c>
      <c r="C985" s="27" t="s">
        <v>1149</v>
      </c>
      <c r="D985" s="27">
        <v>73873</v>
      </c>
      <c r="E985" s="27" t="s">
        <v>1193</v>
      </c>
      <c r="F985" s="28">
        <v>0</v>
      </c>
      <c r="G985" s="29" t="s">
        <v>222</v>
      </c>
    </row>
    <row r="986" spans="2:7" hidden="1" x14ac:dyDescent="0.25">
      <c r="B986" s="27" t="s">
        <v>1194</v>
      </c>
      <c r="C986" s="27" t="s">
        <v>1195</v>
      </c>
      <c r="D986" s="27">
        <v>76020</v>
      </c>
      <c r="E986" s="27" t="s">
        <v>1196</v>
      </c>
      <c r="F986" s="28">
        <v>0</v>
      </c>
      <c r="G986" s="29" t="s">
        <v>222</v>
      </c>
    </row>
    <row r="987" spans="2:7" hidden="1" x14ac:dyDescent="0.25">
      <c r="B987" s="27" t="s">
        <v>1194</v>
      </c>
      <c r="C987" s="27" t="s">
        <v>1195</v>
      </c>
      <c r="D987" s="27">
        <v>76036</v>
      </c>
      <c r="E987" s="27" t="s">
        <v>1197</v>
      </c>
      <c r="F987" s="28" t="s">
        <v>237</v>
      </c>
      <c r="G987" s="29" t="s">
        <v>238</v>
      </c>
    </row>
    <row r="988" spans="2:7" hidden="1" x14ac:dyDescent="0.25">
      <c r="B988" s="27" t="s">
        <v>1194</v>
      </c>
      <c r="C988" s="27" t="s">
        <v>1195</v>
      </c>
      <c r="D988" s="27">
        <v>76041</v>
      </c>
      <c r="E988" s="27" t="s">
        <v>1198</v>
      </c>
      <c r="F988" s="28">
        <v>0</v>
      </c>
      <c r="G988" s="29" t="s">
        <v>222</v>
      </c>
    </row>
    <row r="989" spans="2:7" hidden="1" x14ac:dyDescent="0.25">
      <c r="B989" s="27" t="s">
        <v>1194</v>
      </c>
      <c r="C989" s="27" t="s">
        <v>1195</v>
      </c>
      <c r="D989" s="27">
        <v>76054</v>
      </c>
      <c r="E989" s="27" t="s">
        <v>248</v>
      </c>
      <c r="F989" s="28">
        <v>0</v>
      </c>
      <c r="G989" s="29" t="s">
        <v>222</v>
      </c>
    </row>
    <row r="990" spans="2:7" hidden="1" x14ac:dyDescent="0.25">
      <c r="B990" s="27" t="s">
        <v>1194</v>
      </c>
      <c r="C990" s="27" t="s">
        <v>1195</v>
      </c>
      <c r="D990" s="27">
        <v>76109</v>
      </c>
      <c r="E990" s="27" t="s">
        <v>1199</v>
      </c>
      <c r="F990" s="28" t="s">
        <v>252</v>
      </c>
      <c r="G990" s="29" t="s">
        <v>253</v>
      </c>
    </row>
    <row r="991" spans="2:7" hidden="1" x14ac:dyDescent="0.25">
      <c r="B991" s="27" t="s">
        <v>1194</v>
      </c>
      <c r="C991" s="27" t="s">
        <v>1195</v>
      </c>
      <c r="D991" s="27">
        <v>76113</v>
      </c>
      <c r="E991" s="27" t="s">
        <v>1200</v>
      </c>
      <c r="F991" s="28" t="s">
        <v>252</v>
      </c>
      <c r="G991" s="29" t="s">
        <v>253</v>
      </c>
    </row>
    <row r="992" spans="2:7" hidden="1" x14ac:dyDescent="0.25">
      <c r="B992" s="27" t="s">
        <v>1194</v>
      </c>
      <c r="C992" s="27" t="s">
        <v>1195</v>
      </c>
      <c r="D992" s="27">
        <v>76122</v>
      </c>
      <c r="E992" s="27" t="s">
        <v>1201</v>
      </c>
      <c r="F992" s="28" t="s">
        <v>252</v>
      </c>
      <c r="G992" s="29" t="s">
        <v>253</v>
      </c>
    </row>
    <row r="993" spans="2:7" hidden="1" x14ac:dyDescent="0.25">
      <c r="B993" s="27" t="s">
        <v>1194</v>
      </c>
      <c r="C993" s="27" t="s">
        <v>1195</v>
      </c>
      <c r="D993" s="27">
        <v>76001</v>
      </c>
      <c r="E993" s="27" t="s">
        <v>1202</v>
      </c>
      <c r="F993" s="28" t="s">
        <v>252</v>
      </c>
      <c r="G993" s="29" t="s">
        <v>253</v>
      </c>
    </row>
    <row r="994" spans="2:7" hidden="1" x14ac:dyDescent="0.25">
      <c r="B994" s="27" t="s">
        <v>1194</v>
      </c>
      <c r="C994" s="27" t="s">
        <v>1195</v>
      </c>
      <c r="D994" s="27">
        <v>76126</v>
      </c>
      <c r="E994" s="27" t="s">
        <v>1203</v>
      </c>
      <c r="F994" s="28" t="s">
        <v>237</v>
      </c>
      <c r="G994" s="29" t="s">
        <v>238</v>
      </c>
    </row>
    <row r="995" spans="2:7" hidden="1" x14ac:dyDescent="0.25">
      <c r="B995" s="27" t="s">
        <v>1194</v>
      </c>
      <c r="C995" s="27" t="s">
        <v>1195</v>
      </c>
      <c r="D995" s="27">
        <v>76130</v>
      </c>
      <c r="E995" s="27" t="s">
        <v>369</v>
      </c>
      <c r="F995" s="28">
        <v>0</v>
      </c>
      <c r="G995" s="29" t="s">
        <v>222</v>
      </c>
    </row>
    <row r="996" spans="2:7" hidden="1" x14ac:dyDescent="0.25">
      <c r="B996" s="27" t="s">
        <v>1194</v>
      </c>
      <c r="C996" s="27" t="s">
        <v>1195</v>
      </c>
      <c r="D996" s="27">
        <v>76147</v>
      </c>
      <c r="E996" s="27" t="s">
        <v>1204</v>
      </c>
      <c r="F996" s="28" t="s">
        <v>252</v>
      </c>
      <c r="G996" s="29" t="s">
        <v>253</v>
      </c>
    </row>
    <row r="997" spans="2:7" hidden="1" x14ac:dyDescent="0.25">
      <c r="B997" s="27" t="s">
        <v>1194</v>
      </c>
      <c r="C997" s="27" t="s">
        <v>1195</v>
      </c>
      <c r="D997" s="27">
        <v>76233</v>
      </c>
      <c r="E997" s="27" t="s">
        <v>1205</v>
      </c>
      <c r="F997" s="28" t="s">
        <v>252</v>
      </c>
      <c r="G997" s="29" t="s">
        <v>253</v>
      </c>
    </row>
    <row r="998" spans="2:7" hidden="1" x14ac:dyDescent="0.25">
      <c r="B998" s="27" t="s">
        <v>1194</v>
      </c>
      <c r="C998" s="27" t="s">
        <v>1195</v>
      </c>
      <c r="D998" s="27">
        <v>76246</v>
      </c>
      <c r="E998" s="27" t="s">
        <v>1206</v>
      </c>
      <c r="F998" s="28">
        <v>0</v>
      </c>
      <c r="G998" s="29" t="s">
        <v>222</v>
      </c>
    </row>
    <row r="999" spans="2:7" hidden="1" x14ac:dyDescent="0.25">
      <c r="B999" s="27" t="s">
        <v>1194</v>
      </c>
      <c r="C999" s="27" t="s">
        <v>1195</v>
      </c>
      <c r="D999" s="27">
        <v>76248</v>
      </c>
      <c r="E999" s="27" t="s">
        <v>1207</v>
      </c>
      <c r="F999" s="28" t="s">
        <v>252</v>
      </c>
      <c r="G999" s="29" t="s">
        <v>253</v>
      </c>
    </row>
    <row r="1000" spans="2:7" hidden="1" x14ac:dyDescent="0.25">
      <c r="B1000" s="27" t="s">
        <v>1194</v>
      </c>
      <c r="C1000" s="27" t="s">
        <v>1195</v>
      </c>
      <c r="D1000" s="27">
        <v>76250</v>
      </c>
      <c r="E1000" s="27" t="s">
        <v>1208</v>
      </c>
      <c r="F1000" s="28">
        <v>0</v>
      </c>
      <c r="G1000" s="29" t="s">
        <v>222</v>
      </c>
    </row>
    <row r="1001" spans="2:7" hidden="1" x14ac:dyDescent="0.25">
      <c r="B1001" s="27" t="s">
        <v>1194</v>
      </c>
      <c r="C1001" s="27" t="s">
        <v>1195</v>
      </c>
      <c r="D1001" s="27">
        <v>76243</v>
      </c>
      <c r="E1001" s="27" t="s">
        <v>1209</v>
      </c>
      <c r="F1001" s="28">
        <v>0</v>
      </c>
      <c r="G1001" s="29" t="s">
        <v>222</v>
      </c>
    </row>
    <row r="1002" spans="2:7" hidden="1" x14ac:dyDescent="0.25">
      <c r="B1002" s="27" t="s">
        <v>1194</v>
      </c>
      <c r="C1002" s="27" t="s">
        <v>1195</v>
      </c>
      <c r="D1002" s="27">
        <v>76275</v>
      </c>
      <c r="E1002" s="27" t="s">
        <v>1210</v>
      </c>
      <c r="F1002" s="28" t="s">
        <v>252</v>
      </c>
      <c r="G1002" s="29" t="s">
        <v>253</v>
      </c>
    </row>
    <row r="1003" spans="2:7" hidden="1" x14ac:dyDescent="0.25">
      <c r="B1003" s="27" t="s">
        <v>1194</v>
      </c>
      <c r="C1003" s="27" t="s">
        <v>1195</v>
      </c>
      <c r="D1003" s="27">
        <v>76306</v>
      </c>
      <c r="E1003" s="27" t="s">
        <v>1211</v>
      </c>
      <c r="F1003" s="28" t="s">
        <v>252</v>
      </c>
      <c r="G1003" s="29" t="s">
        <v>253</v>
      </c>
    </row>
    <row r="1004" spans="2:7" hidden="1" x14ac:dyDescent="0.25">
      <c r="B1004" s="27" t="s">
        <v>1194</v>
      </c>
      <c r="C1004" s="27" t="s">
        <v>1195</v>
      </c>
      <c r="D1004" s="27">
        <v>76318</v>
      </c>
      <c r="E1004" s="27" t="s">
        <v>1212</v>
      </c>
      <c r="F1004" s="28" t="s">
        <v>252</v>
      </c>
      <c r="G1004" s="29" t="s">
        <v>253</v>
      </c>
    </row>
    <row r="1005" spans="2:7" hidden="1" x14ac:dyDescent="0.25">
      <c r="B1005" s="27" t="s">
        <v>1194</v>
      </c>
      <c r="C1005" s="27" t="s">
        <v>1195</v>
      </c>
      <c r="D1005" s="27">
        <v>76111</v>
      </c>
      <c r="E1005" s="27" t="s">
        <v>1213</v>
      </c>
      <c r="F1005" s="28" t="s">
        <v>252</v>
      </c>
      <c r="G1005" s="29" t="s">
        <v>253</v>
      </c>
    </row>
    <row r="1006" spans="2:7" hidden="1" x14ac:dyDescent="0.25">
      <c r="B1006" s="27" t="s">
        <v>1194</v>
      </c>
      <c r="C1006" s="27" t="s">
        <v>1195</v>
      </c>
      <c r="D1006" s="27">
        <v>76364</v>
      </c>
      <c r="E1006" s="27" t="s">
        <v>1214</v>
      </c>
      <c r="F1006" s="28" t="s">
        <v>252</v>
      </c>
      <c r="G1006" s="29" t="s">
        <v>253</v>
      </c>
    </row>
    <row r="1007" spans="2:7" hidden="1" x14ac:dyDescent="0.25">
      <c r="B1007" s="27" t="s">
        <v>1194</v>
      </c>
      <c r="C1007" s="27" t="s">
        <v>1195</v>
      </c>
      <c r="D1007" s="27">
        <v>76377</v>
      </c>
      <c r="E1007" s="27" t="s">
        <v>1215</v>
      </c>
      <c r="F1007" s="28">
        <v>0</v>
      </c>
      <c r="G1007" s="29" t="s">
        <v>222</v>
      </c>
    </row>
    <row r="1008" spans="2:7" hidden="1" x14ac:dyDescent="0.25">
      <c r="B1008" s="27" t="s">
        <v>1194</v>
      </c>
      <c r="C1008" s="27" t="s">
        <v>1195</v>
      </c>
      <c r="D1008" s="27">
        <v>76400</v>
      </c>
      <c r="E1008" s="27" t="s">
        <v>300</v>
      </c>
      <c r="F1008" s="28" t="s">
        <v>237</v>
      </c>
      <c r="G1008" s="29" t="s">
        <v>238</v>
      </c>
    </row>
    <row r="1009" spans="2:7" hidden="1" x14ac:dyDescent="0.25">
      <c r="B1009" s="27" t="s">
        <v>1194</v>
      </c>
      <c r="C1009" s="27" t="s">
        <v>1195</v>
      </c>
      <c r="D1009" s="27">
        <v>76497</v>
      </c>
      <c r="E1009" s="27" t="s">
        <v>1216</v>
      </c>
      <c r="F1009" s="28">
        <v>0</v>
      </c>
      <c r="G1009" s="29" t="s">
        <v>222</v>
      </c>
    </row>
    <row r="1010" spans="2:7" hidden="1" x14ac:dyDescent="0.25">
      <c r="B1010" s="27" t="s">
        <v>1194</v>
      </c>
      <c r="C1010" s="27" t="s">
        <v>1195</v>
      </c>
      <c r="D1010" s="27">
        <v>76520</v>
      </c>
      <c r="E1010" s="27" t="s">
        <v>1217</v>
      </c>
      <c r="F1010" s="28" t="s">
        <v>252</v>
      </c>
      <c r="G1010" s="29" t="s">
        <v>253</v>
      </c>
    </row>
    <row r="1011" spans="2:7" hidden="1" x14ac:dyDescent="0.25">
      <c r="B1011" s="27" t="s">
        <v>1194</v>
      </c>
      <c r="C1011" s="27" t="s">
        <v>1195</v>
      </c>
      <c r="D1011" s="27">
        <v>76563</v>
      </c>
      <c r="E1011" s="27" t="s">
        <v>1218</v>
      </c>
      <c r="F1011" s="28" t="s">
        <v>252</v>
      </c>
      <c r="G1011" s="29" t="s">
        <v>253</v>
      </c>
    </row>
    <row r="1012" spans="2:7" hidden="1" x14ac:dyDescent="0.25">
      <c r="B1012" s="27" t="s">
        <v>1194</v>
      </c>
      <c r="C1012" s="27" t="s">
        <v>1195</v>
      </c>
      <c r="D1012" s="27">
        <v>76606</v>
      </c>
      <c r="E1012" s="27" t="s">
        <v>910</v>
      </c>
      <c r="F1012" s="28">
        <v>0</v>
      </c>
      <c r="G1012" s="29" t="s">
        <v>222</v>
      </c>
    </row>
    <row r="1013" spans="2:7" hidden="1" x14ac:dyDescent="0.25">
      <c r="B1013" s="27" t="s">
        <v>1194</v>
      </c>
      <c r="C1013" s="27" t="s">
        <v>1195</v>
      </c>
      <c r="D1013" s="27">
        <v>76616</v>
      </c>
      <c r="E1013" s="27" t="s">
        <v>1219</v>
      </c>
      <c r="F1013" s="28">
        <v>0</v>
      </c>
      <c r="G1013" s="29" t="s">
        <v>222</v>
      </c>
    </row>
    <row r="1014" spans="2:7" hidden="1" x14ac:dyDescent="0.25">
      <c r="B1014" s="27" t="s">
        <v>1194</v>
      </c>
      <c r="C1014" s="27" t="s">
        <v>1195</v>
      </c>
      <c r="D1014" s="27">
        <v>76622</v>
      </c>
      <c r="E1014" s="27" t="s">
        <v>1220</v>
      </c>
      <c r="F1014" s="28" t="s">
        <v>252</v>
      </c>
      <c r="G1014" s="29" t="s">
        <v>253</v>
      </c>
    </row>
    <row r="1015" spans="2:7" hidden="1" x14ac:dyDescent="0.25">
      <c r="B1015" s="27" t="s">
        <v>1194</v>
      </c>
      <c r="C1015" s="27" t="s">
        <v>1195</v>
      </c>
      <c r="D1015" s="27">
        <v>76670</v>
      </c>
      <c r="E1015" s="27" t="s">
        <v>1144</v>
      </c>
      <c r="F1015" s="28">
        <v>0</v>
      </c>
      <c r="G1015" s="29" t="s">
        <v>222</v>
      </c>
    </row>
    <row r="1016" spans="2:7" hidden="1" x14ac:dyDescent="0.25">
      <c r="B1016" s="27" t="s">
        <v>1194</v>
      </c>
      <c r="C1016" s="27" t="s">
        <v>1195</v>
      </c>
      <c r="D1016" s="27">
        <v>76736</v>
      </c>
      <c r="E1016" s="27" t="s">
        <v>1221</v>
      </c>
      <c r="F1016" s="28" t="s">
        <v>252</v>
      </c>
      <c r="G1016" s="29" t="s">
        <v>253</v>
      </c>
    </row>
    <row r="1017" spans="2:7" hidden="1" x14ac:dyDescent="0.25">
      <c r="B1017" s="27" t="s">
        <v>1194</v>
      </c>
      <c r="C1017" s="27" t="s">
        <v>1195</v>
      </c>
      <c r="D1017" s="27">
        <v>76823</v>
      </c>
      <c r="E1017" s="27" t="s">
        <v>1222</v>
      </c>
      <c r="F1017" s="28" t="s">
        <v>252</v>
      </c>
      <c r="G1017" s="29" t="s">
        <v>253</v>
      </c>
    </row>
    <row r="1018" spans="2:7" hidden="1" x14ac:dyDescent="0.25">
      <c r="B1018" s="27" t="s">
        <v>1194</v>
      </c>
      <c r="C1018" s="27" t="s">
        <v>1195</v>
      </c>
      <c r="D1018" s="27">
        <v>76828</v>
      </c>
      <c r="E1018" s="27" t="s">
        <v>1223</v>
      </c>
      <c r="F1018" s="28" t="s">
        <v>252</v>
      </c>
      <c r="G1018" s="29" t="s">
        <v>253</v>
      </c>
    </row>
    <row r="1019" spans="2:7" hidden="1" x14ac:dyDescent="0.25">
      <c r="B1019" s="27" t="s">
        <v>1194</v>
      </c>
      <c r="C1019" s="27" t="s">
        <v>1195</v>
      </c>
      <c r="D1019" s="27">
        <v>76834</v>
      </c>
      <c r="E1019" s="27" t="s">
        <v>1224</v>
      </c>
      <c r="F1019" s="28" t="s">
        <v>252</v>
      </c>
      <c r="G1019" s="29" t="s">
        <v>253</v>
      </c>
    </row>
    <row r="1020" spans="2:7" hidden="1" x14ac:dyDescent="0.25">
      <c r="B1020" s="27" t="s">
        <v>1194</v>
      </c>
      <c r="C1020" s="27" t="s">
        <v>1195</v>
      </c>
      <c r="D1020" s="27">
        <v>76845</v>
      </c>
      <c r="E1020" s="27" t="s">
        <v>1225</v>
      </c>
      <c r="F1020" s="28">
        <v>0</v>
      </c>
      <c r="G1020" s="29" t="s">
        <v>222</v>
      </c>
    </row>
    <row r="1021" spans="2:7" hidden="1" x14ac:dyDescent="0.25">
      <c r="B1021" s="27" t="s">
        <v>1194</v>
      </c>
      <c r="C1021" s="27" t="s">
        <v>1195</v>
      </c>
      <c r="D1021" s="27">
        <v>76863</v>
      </c>
      <c r="E1021" s="27" t="s">
        <v>1226</v>
      </c>
      <c r="F1021" s="28">
        <v>0</v>
      </c>
      <c r="G1021" s="29" t="s">
        <v>222</v>
      </c>
    </row>
    <row r="1022" spans="2:7" hidden="1" x14ac:dyDescent="0.25">
      <c r="B1022" s="27" t="s">
        <v>1194</v>
      </c>
      <c r="C1022" s="27" t="s">
        <v>1195</v>
      </c>
      <c r="D1022" s="27">
        <v>76869</v>
      </c>
      <c r="E1022" s="27" t="s">
        <v>1227</v>
      </c>
      <c r="F1022" s="28">
        <v>0</v>
      </c>
      <c r="G1022" s="29" t="s">
        <v>222</v>
      </c>
    </row>
    <row r="1023" spans="2:7" hidden="1" x14ac:dyDescent="0.25">
      <c r="B1023" s="27" t="s">
        <v>1194</v>
      </c>
      <c r="C1023" s="27" t="s">
        <v>1195</v>
      </c>
      <c r="D1023" s="27">
        <v>76892</v>
      </c>
      <c r="E1023" s="27" t="s">
        <v>1228</v>
      </c>
      <c r="F1023" s="28" t="s">
        <v>252</v>
      </c>
      <c r="G1023" s="29" t="s">
        <v>253</v>
      </c>
    </row>
    <row r="1024" spans="2:7" hidden="1" x14ac:dyDescent="0.25">
      <c r="B1024" s="27" t="s">
        <v>1194</v>
      </c>
      <c r="C1024" s="27" t="s">
        <v>1195</v>
      </c>
      <c r="D1024" s="27">
        <v>76895</v>
      </c>
      <c r="E1024" s="27" t="s">
        <v>1229</v>
      </c>
      <c r="F1024" s="28" t="s">
        <v>252</v>
      </c>
      <c r="G1024" s="29" t="s">
        <v>253</v>
      </c>
    </row>
    <row r="1025" spans="2:7" hidden="1" x14ac:dyDescent="0.25">
      <c r="B1025" s="27" t="s">
        <v>1230</v>
      </c>
      <c r="C1025" s="27" t="s">
        <v>1231</v>
      </c>
      <c r="D1025" s="27">
        <v>97161</v>
      </c>
      <c r="E1025" s="27" t="s">
        <v>1232</v>
      </c>
      <c r="F1025" s="28">
        <v>0</v>
      </c>
      <c r="G1025" s="29" t="s">
        <v>222</v>
      </c>
    </row>
    <row r="1026" spans="2:7" hidden="1" x14ac:dyDescent="0.25">
      <c r="B1026" s="27" t="s">
        <v>1230</v>
      </c>
      <c r="C1026" s="27" t="s">
        <v>1231</v>
      </c>
      <c r="D1026" s="27">
        <v>97001</v>
      </c>
      <c r="E1026" s="27" t="s">
        <v>1233</v>
      </c>
      <c r="F1026" s="28">
        <v>0</v>
      </c>
      <c r="G1026" s="29" t="s">
        <v>222</v>
      </c>
    </row>
    <row r="1027" spans="2:7" hidden="1" x14ac:dyDescent="0.25">
      <c r="B1027" s="27" t="s">
        <v>1230</v>
      </c>
      <c r="C1027" s="27" t="s">
        <v>1231</v>
      </c>
      <c r="D1027" s="27">
        <v>97511</v>
      </c>
      <c r="E1027" s="27" t="s">
        <v>1234</v>
      </c>
      <c r="F1027" s="28">
        <v>0</v>
      </c>
      <c r="G1027" s="29" t="s">
        <v>222</v>
      </c>
    </row>
    <row r="1028" spans="2:7" hidden="1" x14ac:dyDescent="0.25">
      <c r="B1028" s="27" t="s">
        <v>1230</v>
      </c>
      <c r="C1028" s="27" t="s">
        <v>1231</v>
      </c>
      <c r="D1028" s="27">
        <v>97777</v>
      </c>
      <c r="E1028" s="27" t="s">
        <v>1235</v>
      </c>
      <c r="F1028" s="28">
        <v>0</v>
      </c>
      <c r="G1028" s="29" t="s">
        <v>222</v>
      </c>
    </row>
    <row r="1029" spans="2:7" hidden="1" x14ac:dyDescent="0.25">
      <c r="B1029" s="27" t="s">
        <v>1230</v>
      </c>
      <c r="C1029" s="27" t="s">
        <v>1231</v>
      </c>
      <c r="D1029" s="27">
        <v>97666</v>
      </c>
      <c r="E1029" s="27" t="s">
        <v>1236</v>
      </c>
      <c r="F1029" s="28">
        <v>0</v>
      </c>
      <c r="G1029" s="29" t="s">
        <v>222</v>
      </c>
    </row>
    <row r="1030" spans="2:7" hidden="1" x14ac:dyDescent="0.25">
      <c r="B1030" s="27" t="s">
        <v>1230</v>
      </c>
      <c r="C1030" s="27" t="s">
        <v>1231</v>
      </c>
      <c r="D1030" s="27">
        <v>97889</v>
      </c>
      <c r="E1030" s="27" t="s">
        <v>1237</v>
      </c>
      <c r="F1030" s="28">
        <v>0</v>
      </c>
      <c r="G1030" s="29" t="s">
        <v>222</v>
      </c>
    </row>
    <row r="1031" spans="2:7" hidden="1" x14ac:dyDescent="0.25">
      <c r="B1031" s="27" t="s">
        <v>1238</v>
      </c>
      <c r="C1031" s="27" t="s">
        <v>1239</v>
      </c>
      <c r="D1031" s="27">
        <v>99773</v>
      </c>
      <c r="E1031" s="27" t="s">
        <v>1240</v>
      </c>
      <c r="F1031" s="28">
        <v>0</v>
      </c>
      <c r="G1031" s="29" t="s">
        <v>222</v>
      </c>
    </row>
    <row r="1032" spans="2:7" hidden="1" x14ac:dyDescent="0.25">
      <c r="B1032" s="27" t="s">
        <v>1238</v>
      </c>
      <c r="C1032" s="27" t="s">
        <v>1239</v>
      </c>
      <c r="D1032" s="27">
        <v>99524</v>
      </c>
      <c r="E1032" s="27" t="s">
        <v>1241</v>
      </c>
      <c r="F1032" s="28">
        <v>0</v>
      </c>
      <c r="G1032" s="29" t="s">
        <v>222</v>
      </c>
    </row>
    <row r="1033" spans="2:7" hidden="1" x14ac:dyDescent="0.25">
      <c r="B1033" s="27" t="s">
        <v>1238</v>
      </c>
      <c r="C1033" s="27" t="s">
        <v>1239</v>
      </c>
      <c r="D1033" s="27">
        <v>99001</v>
      </c>
      <c r="E1033" s="27" t="s">
        <v>1242</v>
      </c>
      <c r="F1033" s="28">
        <v>0</v>
      </c>
      <c r="G1033" s="29" t="s">
        <v>222</v>
      </c>
    </row>
    <row r="1034" spans="2:7" hidden="1" x14ac:dyDescent="0.25">
      <c r="B1034" s="27" t="s">
        <v>1238</v>
      </c>
      <c r="C1034" s="27" t="s">
        <v>1239</v>
      </c>
      <c r="D1034" s="27">
        <v>99624</v>
      </c>
      <c r="E1034" s="27" t="s">
        <v>1243</v>
      </c>
      <c r="F1034" s="28">
        <v>0</v>
      </c>
      <c r="G1034" s="29" t="s">
        <v>222</v>
      </c>
    </row>
  </sheetData>
  <autoFilter ref="B4:G1034">
    <filterColumn colId="3">
      <filters>
        <filter val="CAJAMARCA"/>
      </filters>
    </filterColumn>
  </autoFilter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6"/>
  <sheetViews>
    <sheetView showGridLines="0" zoomScale="80" zoomScaleNormal="80" workbookViewId="0">
      <pane ySplit="1" topLeftCell="A2" activePane="bottomLeft" state="frozen"/>
      <selection activeCell="B1" sqref="B1"/>
      <selection pane="bottomLeft" activeCell="J13" sqref="J13"/>
    </sheetView>
  </sheetViews>
  <sheetFormatPr baseColWidth="10" defaultColWidth="11.42578125" defaultRowHeight="12.75" x14ac:dyDescent="0.2"/>
  <cols>
    <col min="1" max="1" width="8" style="5" customWidth="1"/>
    <col min="2" max="2" width="1.7109375" style="4" customWidth="1"/>
    <col min="3" max="3" width="11.28515625" style="4" bestFit="1" customWidth="1"/>
    <col min="4" max="4" width="15.85546875" style="4" customWidth="1"/>
    <col min="5" max="5" width="13.28515625" style="4" customWidth="1"/>
    <col min="6" max="6" width="37.7109375" style="4" customWidth="1"/>
    <col min="7" max="7" width="5.140625" style="4" customWidth="1"/>
    <col min="8" max="8" width="8.85546875" style="4" customWidth="1"/>
    <col min="9" max="9" width="25.7109375" style="4" bestFit="1" customWidth="1"/>
    <col min="10" max="10" width="20.28515625" style="4" customWidth="1"/>
    <col min="11" max="11" width="25.5703125" style="43" customWidth="1"/>
    <col min="12" max="13" width="11.42578125" style="5"/>
    <col min="14" max="14" width="11.42578125" style="4"/>
    <col min="15" max="15" width="10.28515625" style="5" customWidth="1"/>
    <col min="16" max="20" width="11.42578125" style="4"/>
    <col min="21" max="21" width="21" style="5" bestFit="1" customWidth="1"/>
    <col min="22" max="22" width="12.85546875" style="63" customWidth="1"/>
    <col min="23" max="23" width="5.28515625" style="4" customWidth="1"/>
    <col min="24" max="24" width="8.7109375" style="4" customWidth="1"/>
    <col min="25" max="26" width="11.42578125" style="4" customWidth="1"/>
    <col min="27" max="27" width="45.5703125" style="4" customWidth="1"/>
    <col min="28" max="28" width="6.140625" style="3" customWidth="1"/>
    <col min="29" max="16384" width="11.42578125" style="4"/>
  </cols>
  <sheetData>
    <row r="1" spans="1:28" s="2" customFormat="1" ht="41.25" customHeight="1" x14ac:dyDescent="0.2">
      <c r="A1" s="54" t="s">
        <v>0</v>
      </c>
      <c r="B1" s="54" t="s">
        <v>1280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  <c r="AB1" s="1"/>
    </row>
    <row r="2" spans="1:28" s="30" customFormat="1" x14ac:dyDescent="0.2">
      <c r="A2" s="59">
        <v>1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29</v>
      </c>
      <c r="I2" s="34" t="s">
        <v>40</v>
      </c>
      <c r="J2" s="34" t="s">
        <v>125</v>
      </c>
      <c r="K2" s="69" t="s">
        <v>1291</v>
      </c>
      <c r="L2" s="33">
        <v>43831</v>
      </c>
      <c r="M2" s="33">
        <v>44196</v>
      </c>
      <c r="N2" s="35">
        <v>759900</v>
      </c>
      <c r="O2" s="42">
        <f>(N2-P2)/N2</f>
        <v>0</v>
      </c>
      <c r="P2" s="35">
        <v>759900</v>
      </c>
      <c r="Q2" s="35"/>
      <c r="R2" s="35"/>
      <c r="S2" s="35"/>
      <c r="T2" s="35"/>
      <c r="U2" s="32" t="s">
        <v>30</v>
      </c>
      <c r="V2" s="41" t="s">
        <v>31</v>
      </c>
      <c r="W2" s="32"/>
      <c r="X2" s="32"/>
      <c r="Y2" s="32"/>
      <c r="Z2" s="32" t="s">
        <v>62</v>
      </c>
      <c r="AA2" s="32"/>
    </row>
    <row r="3" spans="1:28" s="30" customFormat="1" x14ac:dyDescent="0.2">
      <c r="A3" s="59">
        <v>1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29</v>
      </c>
      <c r="I3" s="34" t="s">
        <v>40</v>
      </c>
      <c r="J3" s="34" t="s">
        <v>33</v>
      </c>
      <c r="K3" s="69" t="s">
        <v>1291</v>
      </c>
      <c r="L3" s="33">
        <v>43831</v>
      </c>
      <c r="M3" s="33">
        <v>44196</v>
      </c>
      <c r="N3" s="35">
        <v>799000</v>
      </c>
      <c r="O3" s="42">
        <f t="shared" ref="O3:O54" si="0">(N3-P3)/N3</f>
        <v>0</v>
      </c>
      <c r="P3" s="35">
        <v>799000</v>
      </c>
      <c r="Q3" s="35"/>
      <c r="R3" s="35"/>
      <c r="S3" s="35"/>
      <c r="T3" s="35"/>
      <c r="U3" s="32" t="s">
        <v>30</v>
      </c>
      <c r="V3" s="41" t="s">
        <v>31</v>
      </c>
      <c r="W3" s="32"/>
      <c r="X3" s="32"/>
      <c r="Y3" s="32"/>
      <c r="Z3" s="32" t="s">
        <v>62</v>
      </c>
      <c r="AA3" s="32" t="s">
        <v>1268</v>
      </c>
    </row>
    <row r="4" spans="1:28" s="30" customFormat="1" x14ac:dyDescent="0.2">
      <c r="A4" s="59">
        <v>1</v>
      </c>
      <c r="B4" s="60"/>
      <c r="C4" s="40">
        <v>43805</v>
      </c>
      <c r="D4" s="32" t="s">
        <v>26</v>
      </c>
      <c r="E4" s="32" t="s">
        <v>102</v>
      </c>
      <c r="F4" s="32" t="s">
        <v>27</v>
      </c>
      <c r="G4" s="32" t="s">
        <v>28</v>
      </c>
      <c r="H4" s="32" t="s">
        <v>29</v>
      </c>
      <c r="I4" s="34" t="s">
        <v>40</v>
      </c>
      <c r="J4" s="34" t="s">
        <v>35</v>
      </c>
      <c r="K4" s="69" t="s">
        <v>1291</v>
      </c>
      <c r="L4" s="33">
        <v>43831</v>
      </c>
      <c r="M4" s="33">
        <v>44196</v>
      </c>
      <c r="N4" s="35">
        <v>901900</v>
      </c>
      <c r="O4" s="42">
        <f t="shared" si="0"/>
        <v>0</v>
      </c>
      <c r="P4" s="35">
        <v>901900</v>
      </c>
      <c r="Q4" s="35"/>
      <c r="R4" s="35"/>
      <c r="S4" s="35"/>
      <c r="T4" s="35"/>
      <c r="U4" s="32" t="s">
        <v>30</v>
      </c>
      <c r="V4" s="41" t="s">
        <v>31</v>
      </c>
      <c r="W4" s="32"/>
      <c r="X4" s="32"/>
      <c r="Y4" s="32"/>
      <c r="Z4" s="32" t="s">
        <v>62</v>
      </c>
      <c r="AA4" s="32"/>
    </row>
    <row r="5" spans="1:28" s="30" customFormat="1" x14ac:dyDescent="0.2">
      <c r="A5" s="59">
        <v>1</v>
      </c>
      <c r="B5" s="60"/>
      <c r="C5" s="40">
        <v>43805</v>
      </c>
      <c r="D5" s="32" t="s">
        <v>26</v>
      </c>
      <c r="E5" s="32" t="s">
        <v>102</v>
      </c>
      <c r="F5" s="32" t="s">
        <v>27</v>
      </c>
      <c r="G5" s="32" t="s">
        <v>28</v>
      </c>
      <c r="H5" s="32" t="s">
        <v>29</v>
      </c>
      <c r="I5" s="34" t="s">
        <v>89</v>
      </c>
      <c r="J5" s="34" t="s">
        <v>36</v>
      </c>
      <c r="K5" s="69" t="s">
        <v>1291</v>
      </c>
      <c r="L5" s="33">
        <v>43831</v>
      </c>
      <c r="M5" s="33">
        <v>44196</v>
      </c>
      <c r="N5" s="35">
        <v>449900</v>
      </c>
      <c r="O5" s="42">
        <f t="shared" si="0"/>
        <v>0</v>
      </c>
      <c r="P5" s="35">
        <v>449900</v>
      </c>
      <c r="Q5" s="35"/>
      <c r="R5" s="35"/>
      <c r="S5" s="35"/>
      <c r="T5" s="35"/>
      <c r="U5" s="32" t="s">
        <v>30</v>
      </c>
      <c r="V5" s="32" t="s">
        <v>31</v>
      </c>
      <c r="W5" s="32"/>
      <c r="X5" s="32"/>
      <c r="Y5" s="32"/>
      <c r="Z5" s="32" t="s">
        <v>62</v>
      </c>
      <c r="AA5" s="32"/>
    </row>
    <row r="6" spans="1:28" s="30" customFormat="1" x14ac:dyDescent="0.2">
      <c r="A6" s="59">
        <v>1</v>
      </c>
      <c r="B6" s="60"/>
      <c r="C6" s="40">
        <v>43805</v>
      </c>
      <c r="D6" s="32" t="s">
        <v>26</v>
      </c>
      <c r="E6" s="32" t="s">
        <v>102</v>
      </c>
      <c r="F6" s="32" t="s">
        <v>27</v>
      </c>
      <c r="G6" s="32" t="s">
        <v>28</v>
      </c>
      <c r="H6" s="32" t="s">
        <v>29</v>
      </c>
      <c r="I6" s="32" t="s">
        <v>88</v>
      </c>
      <c r="J6" s="34" t="s">
        <v>36</v>
      </c>
      <c r="K6" s="69" t="s">
        <v>1291</v>
      </c>
      <c r="L6" s="33">
        <v>43831</v>
      </c>
      <c r="M6" s="33">
        <v>44196</v>
      </c>
      <c r="N6" s="35">
        <v>557900</v>
      </c>
      <c r="O6" s="42">
        <f t="shared" si="0"/>
        <v>0</v>
      </c>
      <c r="P6" s="35">
        <v>557900</v>
      </c>
      <c r="Q6" s="35"/>
      <c r="R6" s="35"/>
      <c r="S6" s="35"/>
      <c r="T6" s="35"/>
      <c r="U6" s="32" t="s">
        <v>30</v>
      </c>
      <c r="V6" s="41" t="s">
        <v>31</v>
      </c>
      <c r="W6" s="32"/>
      <c r="X6" s="32"/>
      <c r="Y6" s="32"/>
      <c r="Z6" s="32" t="s">
        <v>62</v>
      </c>
      <c r="AA6" s="32"/>
    </row>
    <row r="7" spans="1:28" s="30" customFormat="1" x14ac:dyDescent="0.2">
      <c r="A7" s="59">
        <v>1</v>
      </c>
      <c r="B7" s="60"/>
      <c r="C7" s="40">
        <v>43805</v>
      </c>
      <c r="D7" s="32" t="s">
        <v>26</v>
      </c>
      <c r="E7" s="32" t="s">
        <v>102</v>
      </c>
      <c r="F7" s="32" t="s">
        <v>27</v>
      </c>
      <c r="G7" s="32" t="s">
        <v>28</v>
      </c>
      <c r="H7" s="32" t="s">
        <v>29</v>
      </c>
      <c r="I7" s="32" t="s">
        <v>87</v>
      </c>
      <c r="J7" s="34" t="s">
        <v>36</v>
      </c>
      <c r="K7" s="69" t="s">
        <v>1291</v>
      </c>
      <c r="L7" s="33">
        <v>43831</v>
      </c>
      <c r="M7" s="33">
        <v>44196</v>
      </c>
      <c r="N7" s="35">
        <v>498900</v>
      </c>
      <c r="O7" s="42">
        <f t="shared" si="0"/>
        <v>0</v>
      </c>
      <c r="P7" s="35">
        <v>498900</v>
      </c>
      <c r="Q7" s="35"/>
      <c r="R7" s="35"/>
      <c r="S7" s="35"/>
      <c r="T7" s="35"/>
      <c r="U7" s="32" t="s">
        <v>30</v>
      </c>
      <c r="V7" s="41" t="s">
        <v>31</v>
      </c>
      <c r="W7" s="32"/>
      <c r="X7" s="32"/>
      <c r="Y7" s="32"/>
      <c r="Z7" s="32" t="s">
        <v>62</v>
      </c>
      <c r="AA7" s="32"/>
    </row>
    <row r="8" spans="1:28" s="30" customFormat="1" x14ac:dyDescent="0.2">
      <c r="A8" s="59">
        <v>1</v>
      </c>
      <c r="B8" s="60"/>
      <c r="C8" s="40">
        <v>43805</v>
      </c>
      <c r="D8" s="32" t="s">
        <v>26</v>
      </c>
      <c r="E8" s="32" t="s">
        <v>102</v>
      </c>
      <c r="F8" s="32" t="s">
        <v>27</v>
      </c>
      <c r="G8" s="32" t="s">
        <v>28</v>
      </c>
      <c r="H8" s="32" t="s">
        <v>29</v>
      </c>
      <c r="I8" s="32" t="s">
        <v>86</v>
      </c>
      <c r="J8" s="34" t="s">
        <v>36</v>
      </c>
      <c r="K8" s="69" t="s">
        <v>1291</v>
      </c>
      <c r="L8" s="33">
        <v>43831</v>
      </c>
      <c r="M8" s="33">
        <v>44196</v>
      </c>
      <c r="N8" s="35">
        <v>433900</v>
      </c>
      <c r="O8" s="42">
        <f t="shared" si="0"/>
        <v>0</v>
      </c>
      <c r="P8" s="35">
        <v>433900</v>
      </c>
      <c r="Q8" s="35"/>
      <c r="R8" s="35"/>
      <c r="S8" s="35"/>
      <c r="T8" s="35"/>
      <c r="U8" s="32" t="s">
        <v>30</v>
      </c>
      <c r="V8" s="41" t="s">
        <v>31</v>
      </c>
      <c r="W8" s="32"/>
      <c r="X8" s="32"/>
      <c r="Y8" s="32"/>
      <c r="Z8" s="32" t="s">
        <v>62</v>
      </c>
      <c r="AA8" s="32"/>
    </row>
    <row r="9" spans="1:28" s="30" customFormat="1" x14ac:dyDescent="0.2">
      <c r="A9" s="59">
        <v>1</v>
      </c>
      <c r="B9" s="60"/>
      <c r="C9" s="40">
        <v>43805</v>
      </c>
      <c r="D9" s="32" t="s">
        <v>26</v>
      </c>
      <c r="E9" s="32" t="s">
        <v>102</v>
      </c>
      <c r="F9" s="32" t="s">
        <v>27</v>
      </c>
      <c r="G9" s="32" t="s">
        <v>28</v>
      </c>
      <c r="H9" s="32" t="s">
        <v>29</v>
      </c>
      <c r="I9" s="32" t="s">
        <v>85</v>
      </c>
      <c r="J9" s="34" t="s">
        <v>36</v>
      </c>
      <c r="K9" s="69" t="s">
        <v>1291</v>
      </c>
      <c r="L9" s="33">
        <v>43831</v>
      </c>
      <c r="M9" s="33">
        <v>44196</v>
      </c>
      <c r="N9" s="35">
        <v>182900</v>
      </c>
      <c r="O9" s="42">
        <f t="shared" si="0"/>
        <v>0</v>
      </c>
      <c r="P9" s="35">
        <v>182900</v>
      </c>
      <c r="Q9" s="35"/>
      <c r="R9" s="35"/>
      <c r="S9" s="35"/>
      <c r="T9" s="35"/>
      <c r="U9" s="32" t="s">
        <v>30</v>
      </c>
      <c r="V9" s="41" t="s">
        <v>31</v>
      </c>
      <c r="W9" s="32"/>
      <c r="X9" s="32"/>
      <c r="Y9" s="32"/>
      <c r="Z9" s="32" t="s">
        <v>62</v>
      </c>
      <c r="AA9" s="32"/>
    </row>
    <row r="10" spans="1:28" s="30" customFormat="1" x14ac:dyDescent="0.2">
      <c r="A10" s="59">
        <v>1</v>
      </c>
      <c r="B10" s="60"/>
      <c r="C10" s="40">
        <v>43805</v>
      </c>
      <c r="D10" s="32" t="s">
        <v>26</v>
      </c>
      <c r="E10" s="32" t="s">
        <v>72</v>
      </c>
      <c r="F10" s="32" t="s">
        <v>27</v>
      </c>
      <c r="G10" s="32" t="s">
        <v>28</v>
      </c>
      <c r="H10" s="32" t="s">
        <v>34</v>
      </c>
      <c r="I10" s="34" t="s">
        <v>40</v>
      </c>
      <c r="J10" s="34" t="s">
        <v>33</v>
      </c>
      <c r="K10" s="69" t="s">
        <v>1291</v>
      </c>
      <c r="L10" s="33">
        <v>43831</v>
      </c>
      <c r="M10" s="33">
        <v>44196</v>
      </c>
      <c r="N10" s="35">
        <v>439900</v>
      </c>
      <c r="O10" s="42">
        <f t="shared" si="0"/>
        <v>0</v>
      </c>
      <c r="P10" s="35">
        <v>439900</v>
      </c>
      <c r="Q10" s="35"/>
      <c r="R10" s="35"/>
      <c r="S10" s="35"/>
      <c r="T10" s="35"/>
      <c r="U10" s="32" t="s">
        <v>62</v>
      </c>
      <c r="V10" s="32" t="s">
        <v>31</v>
      </c>
      <c r="W10" s="32"/>
      <c r="X10" s="32"/>
      <c r="Y10" s="32"/>
      <c r="Z10" s="32" t="s">
        <v>62</v>
      </c>
      <c r="AA10" s="32"/>
    </row>
    <row r="11" spans="1:28" s="30" customFormat="1" ht="54.75" customHeight="1" x14ac:dyDescent="0.2">
      <c r="A11" s="59">
        <v>1</v>
      </c>
      <c r="B11" s="60"/>
      <c r="C11" s="40">
        <v>43805</v>
      </c>
      <c r="D11" s="32" t="s">
        <v>26</v>
      </c>
      <c r="E11" s="32" t="s">
        <v>72</v>
      </c>
      <c r="F11" s="32" t="s">
        <v>27</v>
      </c>
      <c r="G11" s="32" t="s">
        <v>28</v>
      </c>
      <c r="H11" s="32" t="s">
        <v>34</v>
      </c>
      <c r="I11" s="34" t="s">
        <v>40</v>
      </c>
      <c r="J11" s="34" t="s">
        <v>125</v>
      </c>
      <c r="K11" s="69" t="s">
        <v>1291</v>
      </c>
      <c r="L11" s="33">
        <v>43831</v>
      </c>
      <c r="M11" s="33">
        <v>44196</v>
      </c>
      <c r="N11" s="35">
        <v>428900</v>
      </c>
      <c r="O11" s="42">
        <f t="shared" si="0"/>
        <v>0</v>
      </c>
      <c r="P11" s="35">
        <v>428900</v>
      </c>
      <c r="Q11" s="35"/>
      <c r="R11" s="35"/>
      <c r="S11" s="35"/>
      <c r="T11" s="35"/>
      <c r="U11" s="32" t="s">
        <v>62</v>
      </c>
      <c r="V11" s="32" t="s">
        <v>31</v>
      </c>
      <c r="W11" s="32"/>
      <c r="X11" s="32"/>
      <c r="Y11" s="32"/>
      <c r="Z11" s="32" t="s">
        <v>62</v>
      </c>
      <c r="AA11" s="32"/>
    </row>
    <row r="12" spans="1:28" s="30" customFormat="1" x14ac:dyDescent="0.2">
      <c r="A12" s="59">
        <v>1</v>
      </c>
      <c r="B12" s="60"/>
      <c r="C12" s="40">
        <v>43805</v>
      </c>
      <c r="D12" s="32" t="s">
        <v>26</v>
      </c>
      <c r="E12" s="32" t="s">
        <v>72</v>
      </c>
      <c r="F12" s="32" t="s">
        <v>27</v>
      </c>
      <c r="G12" s="32" t="s">
        <v>28</v>
      </c>
      <c r="H12" s="32" t="s">
        <v>34</v>
      </c>
      <c r="I12" s="34" t="s">
        <v>40</v>
      </c>
      <c r="J12" s="34" t="s">
        <v>35</v>
      </c>
      <c r="K12" s="69" t="s">
        <v>1291</v>
      </c>
      <c r="L12" s="33">
        <v>43831</v>
      </c>
      <c r="M12" s="33">
        <v>44196</v>
      </c>
      <c r="N12" s="35">
        <v>600900</v>
      </c>
      <c r="O12" s="42">
        <f t="shared" si="0"/>
        <v>0</v>
      </c>
      <c r="P12" s="35">
        <v>600900</v>
      </c>
      <c r="Q12" s="35"/>
      <c r="R12" s="35"/>
      <c r="S12" s="35"/>
      <c r="T12" s="35"/>
      <c r="U12" s="32" t="s">
        <v>62</v>
      </c>
      <c r="V12" s="32" t="s">
        <v>31</v>
      </c>
      <c r="W12" s="32"/>
      <c r="X12" s="32"/>
      <c r="Y12" s="32"/>
      <c r="Z12" s="32" t="s">
        <v>62</v>
      </c>
      <c r="AA12" s="32"/>
    </row>
    <row r="13" spans="1:28" s="30" customFormat="1" x14ac:dyDescent="0.2">
      <c r="A13" s="59">
        <v>1</v>
      </c>
      <c r="B13" s="60"/>
      <c r="C13" s="40">
        <v>43805</v>
      </c>
      <c r="D13" s="32" t="s">
        <v>26</v>
      </c>
      <c r="E13" s="32" t="s">
        <v>72</v>
      </c>
      <c r="F13" s="32" t="s">
        <v>27</v>
      </c>
      <c r="G13" s="32" t="s">
        <v>28</v>
      </c>
      <c r="H13" s="32" t="s">
        <v>34</v>
      </c>
      <c r="I13" s="32" t="s">
        <v>89</v>
      </c>
      <c r="J13" s="34" t="s">
        <v>36</v>
      </c>
      <c r="K13" s="69" t="s">
        <v>1291</v>
      </c>
      <c r="L13" s="33">
        <v>43831</v>
      </c>
      <c r="M13" s="33">
        <v>44196</v>
      </c>
      <c r="N13" s="35">
        <v>299900</v>
      </c>
      <c r="O13" s="42">
        <f t="shared" si="0"/>
        <v>0</v>
      </c>
      <c r="P13" s="35">
        <v>299900</v>
      </c>
      <c r="Q13" s="35"/>
      <c r="R13" s="35"/>
      <c r="S13" s="35"/>
      <c r="T13" s="35"/>
      <c r="U13" s="32" t="s">
        <v>30</v>
      </c>
      <c r="V13" s="32" t="s">
        <v>31</v>
      </c>
      <c r="W13" s="32"/>
      <c r="X13" s="32"/>
      <c r="Y13" s="32"/>
      <c r="Z13" s="32" t="s">
        <v>62</v>
      </c>
      <c r="AA13" s="32"/>
    </row>
    <row r="14" spans="1:28" s="30" customFormat="1" x14ac:dyDescent="0.2">
      <c r="A14" s="59">
        <v>1</v>
      </c>
      <c r="B14" s="60"/>
      <c r="C14" s="40">
        <v>43805</v>
      </c>
      <c r="D14" s="32" t="s">
        <v>26</v>
      </c>
      <c r="E14" s="32" t="s">
        <v>72</v>
      </c>
      <c r="F14" s="32" t="s">
        <v>27</v>
      </c>
      <c r="G14" s="32" t="s">
        <v>28</v>
      </c>
      <c r="H14" s="32" t="s">
        <v>34</v>
      </c>
      <c r="I14" s="32" t="s">
        <v>88</v>
      </c>
      <c r="J14" s="34" t="s">
        <v>36</v>
      </c>
      <c r="K14" s="69" t="s">
        <v>1291</v>
      </c>
      <c r="L14" s="33">
        <v>43831</v>
      </c>
      <c r="M14" s="33">
        <v>44196</v>
      </c>
      <c r="N14" s="35">
        <v>371900</v>
      </c>
      <c r="O14" s="42">
        <f t="shared" si="0"/>
        <v>0</v>
      </c>
      <c r="P14" s="35">
        <v>371900</v>
      </c>
      <c r="Q14" s="35"/>
      <c r="R14" s="35"/>
      <c r="S14" s="35"/>
      <c r="T14" s="35"/>
      <c r="U14" s="32" t="s">
        <v>62</v>
      </c>
      <c r="V14" s="32" t="s">
        <v>31</v>
      </c>
      <c r="W14" s="32"/>
      <c r="X14" s="32"/>
      <c r="Y14" s="32"/>
      <c r="Z14" s="32" t="s">
        <v>62</v>
      </c>
      <c r="AA14" s="32"/>
    </row>
    <row r="15" spans="1:28" s="30" customFormat="1" x14ac:dyDescent="0.2">
      <c r="A15" s="59">
        <v>1</v>
      </c>
      <c r="B15" s="60"/>
      <c r="C15" s="40">
        <v>43805</v>
      </c>
      <c r="D15" s="32" t="s">
        <v>26</v>
      </c>
      <c r="E15" s="32" t="s">
        <v>72</v>
      </c>
      <c r="F15" s="32" t="s">
        <v>27</v>
      </c>
      <c r="G15" s="32" t="s">
        <v>28</v>
      </c>
      <c r="H15" s="32" t="s">
        <v>34</v>
      </c>
      <c r="I15" s="32" t="s">
        <v>87</v>
      </c>
      <c r="J15" s="34" t="s">
        <v>36</v>
      </c>
      <c r="K15" s="69" t="s">
        <v>1291</v>
      </c>
      <c r="L15" s="33">
        <v>43831</v>
      </c>
      <c r="M15" s="33">
        <v>44196</v>
      </c>
      <c r="N15" s="35">
        <v>331900</v>
      </c>
      <c r="O15" s="42">
        <f t="shared" si="0"/>
        <v>0</v>
      </c>
      <c r="P15" s="35">
        <v>331900</v>
      </c>
      <c r="Q15" s="35"/>
      <c r="R15" s="35"/>
      <c r="S15" s="35"/>
      <c r="T15" s="35"/>
      <c r="U15" s="32" t="s">
        <v>62</v>
      </c>
      <c r="V15" s="32" t="s">
        <v>31</v>
      </c>
      <c r="W15" s="32"/>
      <c r="X15" s="32"/>
      <c r="Y15" s="32"/>
      <c r="Z15" s="32" t="s">
        <v>62</v>
      </c>
      <c r="AA15" s="32"/>
    </row>
    <row r="16" spans="1:28" s="30" customFormat="1" x14ac:dyDescent="0.2">
      <c r="A16" s="59">
        <v>1</v>
      </c>
      <c r="B16" s="60"/>
      <c r="C16" s="40">
        <v>43805</v>
      </c>
      <c r="D16" s="32" t="s">
        <v>26</v>
      </c>
      <c r="E16" s="32" t="s">
        <v>72</v>
      </c>
      <c r="F16" s="32" t="s">
        <v>27</v>
      </c>
      <c r="G16" s="32" t="s">
        <v>28</v>
      </c>
      <c r="H16" s="32" t="s">
        <v>34</v>
      </c>
      <c r="I16" s="32" t="s">
        <v>86</v>
      </c>
      <c r="J16" s="34" t="s">
        <v>36</v>
      </c>
      <c r="K16" s="69" t="s">
        <v>1291</v>
      </c>
      <c r="L16" s="33">
        <v>43831</v>
      </c>
      <c r="M16" s="33">
        <v>44196</v>
      </c>
      <c r="N16" s="35">
        <v>289900</v>
      </c>
      <c r="O16" s="42">
        <f t="shared" si="0"/>
        <v>0</v>
      </c>
      <c r="P16" s="35">
        <v>289900</v>
      </c>
      <c r="Q16" s="35"/>
      <c r="R16" s="35"/>
      <c r="S16" s="35"/>
      <c r="T16" s="35"/>
      <c r="U16" s="32" t="s">
        <v>30</v>
      </c>
      <c r="V16" s="32" t="s">
        <v>31</v>
      </c>
      <c r="W16" s="32"/>
      <c r="X16" s="32"/>
      <c r="Y16" s="32"/>
      <c r="Z16" s="32" t="s">
        <v>62</v>
      </c>
      <c r="AA16" s="32"/>
    </row>
    <row r="17" spans="1:27" s="30" customFormat="1" x14ac:dyDescent="0.2">
      <c r="A17" s="59">
        <v>1</v>
      </c>
      <c r="B17" s="60"/>
      <c r="C17" s="40">
        <v>43805</v>
      </c>
      <c r="D17" s="32" t="s">
        <v>26</v>
      </c>
      <c r="E17" s="32" t="s">
        <v>72</v>
      </c>
      <c r="F17" s="32" t="s">
        <v>27</v>
      </c>
      <c r="G17" s="32" t="s">
        <v>28</v>
      </c>
      <c r="H17" s="32" t="s">
        <v>34</v>
      </c>
      <c r="I17" s="32" t="s">
        <v>85</v>
      </c>
      <c r="J17" s="34" t="s">
        <v>36</v>
      </c>
      <c r="K17" s="69" t="s">
        <v>1291</v>
      </c>
      <c r="L17" s="33">
        <v>43831</v>
      </c>
      <c r="M17" s="33">
        <v>44196</v>
      </c>
      <c r="N17" s="35">
        <v>121900</v>
      </c>
      <c r="O17" s="42">
        <f t="shared" si="0"/>
        <v>0</v>
      </c>
      <c r="P17" s="35">
        <v>121900</v>
      </c>
      <c r="Q17" s="35"/>
      <c r="R17" s="35"/>
      <c r="S17" s="35"/>
      <c r="T17" s="35"/>
      <c r="U17" s="32" t="s">
        <v>62</v>
      </c>
      <c r="V17" s="32" t="s">
        <v>31</v>
      </c>
      <c r="W17" s="32"/>
      <c r="X17" s="32"/>
      <c r="Y17" s="32"/>
      <c r="Z17" s="32" t="s">
        <v>62</v>
      </c>
      <c r="AA17" s="32"/>
    </row>
    <row r="18" spans="1:27" s="30" customFormat="1" x14ac:dyDescent="0.2">
      <c r="A18" s="59">
        <v>1</v>
      </c>
      <c r="B18" s="60"/>
      <c r="C18" s="40">
        <v>43805</v>
      </c>
      <c r="D18" s="32" t="s">
        <v>26</v>
      </c>
      <c r="E18" s="32" t="s">
        <v>102</v>
      </c>
      <c r="F18" s="32" t="s">
        <v>27</v>
      </c>
      <c r="G18" s="32" t="s">
        <v>28</v>
      </c>
      <c r="H18" s="32" t="s">
        <v>34</v>
      </c>
      <c r="I18" s="32" t="s">
        <v>1269</v>
      </c>
      <c r="J18" s="34" t="s">
        <v>36</v>
      </c>
      <c r="K18" s="69" t="s">
        <v>1291</v>
      </c>
      <c r="L18" s="33">
        <v>43831</v>
      </c>
      <c r="M18" s="33">
        <v>44196</v>
      </c>
      <c r="N18" s="35">
        <v>209900</v>
      </c>
      <c r="O18" s="42">
        <f t="shared" si="0"/>
        <v>0</v>
      </c>
      <c r="P18" s="35">
        <v>209900</v>
      </c>
      <c r="Q18" s="35"/>
      <c r="R18" s="35"/>
      <c r="S18" s="35"/>
      <c r="T18" s="35"/>
      <c r="U18" s="32" t="s">
        <v>62</v>
      </c>
      <c r="V18" s="32" t="s">
        <v>31</v>
      </c>
      <c r="W18" s="32"/>
      <c r="X18" s="32"/>
      <c r="Y18" s="32"/>
      <c r="Z18" s="32" t="s">
        <v>62</v>
      </c>
      <c r="AA18" s="32"/>
    </row>
    <row r="19" spans="1:27" s="30" customFormat="1" x14ac:dyDescent="0.2">
      <c r="A19" s="59">
        <v>220</v>
      </c>
      <c r="B19" s="90">
        <v>840</v>
      </c>
      <c r="C19" s="40">
        <v>44068</v>
      </c>
      <c r="D19" s="32" t="s">
        <v>26</v>
      </c>
      <c r="E19" s="32" t="s">
        <v>72</v>
      </c>
      <c r="F19" s="32" t="s">
        <v>27</v>
      </c>
      <c r="G19" s="32" t="s">
        <v>28</v>
      </c>
      <c r="H19" s="32" t="s">
        <v>63</v>
      </c>
      <c r="I19" s="34" t="s">
        <v>40</v>
      </c>
      <c r="J19" s="34" t="s">
        <v>36</v>
      </c>
      <c r="K19" s="69" t="s">
        <v>1349</v>
      </c>
      <c r="L19" s="33">
        <v>43831</v>
      </c>
      <c r="M19" s="33">
        <v>44196</v>
      </c>
      <c r="N19" s="35">
        <v>228000</v>
      </c>
      <c r="O19" s="42">
        <v>0</v>
      </c>
      <c r="P19" s="35">
        <v>228000</v>
      </c>
      <c r="Q19" s="79"/>
      <c r="R19" s="35"/>
      <c r="S19" s="35"/>
      <c r="T19" s="35"/>
      <c r="U19" s="32" t="s">
        <v>62</v>
      </c>
      <c r="V19" s="32" t="s">
        <v>31</v>
      </c>
      <c r="W19" s="32"/>
      <c r="X19" s="32"/>
      <c r="Y19" s="32"/>
      <c r="Z19" s="32" t="s">
        <v>62</v>
      </c>
      <c r="AA19" s="32" t="s">
        <v>1348</v>
      </c>
    </row>
    <row r="20" spans="1:27" s="30" customFormat="1" x14ac:dyDescent="0.2">
      <c r="A20" s="59">
        <v>1</v>
      </c>
      <c r="B20" s="60"/>
      <c r="C20" s="40">
        <v>43805</v>
      </c>
      <c r="D20" s="32" t="s">
        <v>26</v>
      </c>
      <c r="E20" s="32" t="s">
        <v>72</v>
      </c>
      <c r="F20" s="32" t="s">
        <v>27</v>
      </c>
      <c r="G20" s="32" t="s">
        <v>28</v>
      </c>
      <c r="H20" s="32" t="s">
        <v>63</v>
      </c>
      <c r="I20" s="32" t="s">
        <v>87</v>
      </c>
      <c r="J20" s="34" t="s">
        <v>36</v>
      </c>
      <c r="K20" s="69" t="s">
        <v>1291</v>
      </c>
      <c r="L20" s="33">
        <v>43831</v>
      </c>
      <c r="M20" s="33">
        <v>44196</v>
      </c>
      <c r="N20" s="35">
        <v>207900</v>
      </c>
      <c r="O20" s="42">
        <f t="shared" si="0"/>
        <v>0</v>
      </c>
      <c r="P20" s="35">
        <v>207900</v>
      </c>
      <c r="Q20" s="35"/>
      <c r="R20" s="35"/>
      <c r="S20" s="35"/>
      <c r="T20" s="35"/>
      <c r="U20" s="32" t="s">
        <v>62</v>
      </c>
      <c r="V20" s="32" t="s">
        <v>31</v>
      </c>
      <c r="W20" s="32"/>
      <c r="X20" s="32"/>
      <c r="Y20" s="32"/>
      <c r="Z20" s="32" t="s">
        <v>62</v>
      </c>
      <c r="AA20" s="32"/>
    </row>
    <row r="21" spans="1:27" s="30" customFormat="1" x14ac:dyDescent="0.2">
      <c r="A21" s="59">
        <v>1</v>
      </c>
      <c r="B21" s="60"/>
      <c r="C21" s="40">
        <v>43805</v>
      </c>
      <c r="D21" s="32" t="s">
        <v>26</v>
      </c>
      <c r="E21" s="32" t="s">
        <v>72</v>
      </c>
      <c r="F21" s="32" t="s">
        <v>27</v>
      </c>
      <c r="G21" s="32" t="s">
        <v>28</v>
      </c>
      <c r="H21" s="32" t="s">
        <v>63</v>
      </c>
      <c r="I21" s="32" t="s">
        <v>85</v>
      </c>
      <c r="J21" s="34" t="s">
        <v>36</v>
      </c>
      <c r="K21" s="69" t="s">
        <v>1291</v>
      </c>
      <c r="L21" s="33">
        <v>43831</v>
      </c>
      <c r="M21" s="33">
        <v>44196</v>
      </c>
      <c r="N21" s="35">
        <v>69900</v>
      </c>
      <c r="O21" s="42">
        <f t="shared" si="0"/>
        <v>0</v>
      </c>
      <c r="P21" s="35">
        <v>69900</v>
      </c>
      <c r="Q21" s="35"/>
      <c r="R21" s="35"/>
      <c r="S21" s="35"/>
      <c r="T21" s="35"/>
      <c r="U21" s="32" t="s">
        <v>30</v>
      </c>
      <c r="V21" s="32" t="s">
        <v>31</v>
      </c>
      <c r="W21" s="32"/>
      <c r="X21" s="32"/>
      <c r="Y21" s="32"/>
      <c r="Z21" s="32" t="s">
        <v>62</v>
      </c>
      <c r="AA21" s="32"/>
    </row>
    <row r="22" spans="1:27" s="30" customFormat="1" x14ac:dyDescent="0.2">
      <c r="A22" s="59">
        <v>220</v>
      </c>
      <c r="B22" s="90">
        <v>841</v>
      </c>
      <c r="C22" s="40">
        <v>44068</v>
      </c>
      <c r="D22" s="32" t="s">
        <v>26</v>
      </c>
      <c r="E22" s="32" t="s">
        <v>72</v>
      </c>
      <c r="F22" s="32" t="s">
        <v>27</v>
      </c>
      <c r="G22" s="32" t="s">
        <v>28</v>
      </c>
      <c r="H22" s="32" t="s">
        <v>64</v>
      </c>
      <c r="I22" s="34" t="s">
        <v>40</v>
      </c>
      <c r="J22" s="34" t="s">
        <v>36</v>
      </c>
      <c r="K22" s="69" t="s">
        <v>1349</v>
      </c>
      <c r="L22" s="33">
        <v>43831</v>
      </c>
      <c r="M22" s="33">
        <v>44196</v>
      </c>
      <c r="N22" s="35">
        <v>120000</v>
      </c>
      <c r="O22" s="42">
        <v>0</v>
      </c>
      <c r="P22" s="35">
        <v>120000</v>
      </c>
      <c r="Q22" s="79"/>
      <c r="R22" s="35"/>
      <c r="S22" s="35"/>
      <c r="T22" s="35"/>
      <c r="U22" s="32" t="s">
        <v>62</v>
      </c>
      <c r="V22" s="32" t="s">
        <v>31</v>
      </c>
      <c r="W22" s="32"/>
      <c r="X22" s="32"/>
      <c r="Y22" s="32"/>
      <c r="Z22" s="32" t="s">
        <v>62</v>
      </c>
      <c r="AA22" s="32" t="s">
        <v>1348</v>
      </c>
    </row>
    <row r="23" spans="1:27" s="30" customFormat="1" x14ac:dyDescent="0.2">
      <c r="A23" s="59">
        <v>1</v>
      </c>
      <c r="B23" s="60"/>
      <c r="C23" s="40">
        <v>43805</v>
      </c>
      <c r="D23" s="32" t="s">
        <v>26</v>
      </c>
      <c r="E23" s="32" t="s">
        <v>72</v>
      </c>
      <c r="F23" s="32" t="s">
        <v>27</v>
      </c>
      <c r="G23" s="32" t="s">
        <v>28</v>
      </c>
      <c r="H23" s="32" t="s">
        <v>64</v>
      </c>
      <c r="I23" s="32" t="s">
        <v>87</v>
      </c>
      <c r="J23" s="34" t="s">
        <v>36</v>
      </c>
      <c r="K23" s="69" t="s">
        <v>1291</v>
      </c>
      <c r="L23" s="33">
        <v>43831</v>
      </c>
      <c r="M23" s="33">
        <v>44196</v>
      </c>
      <c r="N23" s="35">
        <v>99900</v>
      </c>
      <c r="O23" s="42">
        <f t="shared" si="0"/>
        <v>0</v>
      </c>
      <c r="P23" s="35">
        <v>99900</v>
      </c>
      <c r="Q23" s="35"/>
      <c r="R23" s="35"/>
      <c r="S23" s="35"/>
      <c r="T23" s="35"/>
      <c r="U23" s="32" t="s">
        <v>62</v>
      </c>
      <c r="V23" s="32" t="s">
        <v>31</v>
      </c>
      <c r="W23" s="32"/>
      <c r="X23" s="32"/>
      <c r="Y23" s="32"/>
      <c r="Z23" s="32" t="s">
        <v>62</v>
      </c>
      <c r="AA23" s="32"/>
    </row>
    <row r="24" spans="1:27" s="30" customFormat="1" x14ac:dyDescent="0.2">
      <c r="A24" s="59">
        <v>1</v>
      </c>
      <c r="B24" s="60"/>
      <c r="C24" s="40">
        <v>43805</v>
      </c>
      <c r="D24" s="32" t="s">
        <v>26</v>
      </c>
      <c r="E24" s="32" t="s">
        <v>72</v>
      </c>
      <c r="F24" s="32" t="s">
        <v>27</v>
      </c>
      <c r="G24" s="32" t="s">
        <v>28</v>
      </c>
      <c r="H24" s="32" t="s">
        <v>39</v>
      </c>
      <c r="I24" s="34" t="s">
        <v>40</v>
      </c>
      <c r="J24" s="34" t="s">
        <v>36</v>
      </c>
      <c r="K24" s="69" t="s">
        <v>1291</v>
      </c>
      <c r="L24" s="33">
        <v>43831</v>
      </c>
      <c r="M24" s="33">
        <v>44196</v>
      </c>
      <c r="N24" s="35">
        <v>41900</v>
      </c>
      <c r="O24" s="42">
        <f t="shared" si="0"/>
        <v>0</v>
      </c>
      <c r="P24" s="35">
        <v>41900</v>
      </c>
      <c r="Q24" s="35"/>
      <c r="R24" s="35"/>
      <c r="S24" s="35"/>
      <c r="T24" s="35"/>
      <c r="U24" s="32" t="s">
        <v>1281</v>
      </c>
      <c r="V24" s="32" t="s">
        <v>31</v>
      </c>
      <c r="W24" s="32"/>
      <c r="X24" s="32"/>
      <c r="Y24" s="32"/>
      <c r="Z24" s="32" t="s">
        <v>62</v>
      </c>
      <c r="AA24" s="32"/>
    </row>
    <row r="25" spans="1:27" s="30" customFormat="1" x14ac:dyDescent="0.2">
      <c r="A25" s="59">
        <v>1</v>
      </c>
      <c r="B25" s="60"/>
      <c r="C25" s="40">
        <v>43805</v>
      </c>
      <c r="D25" s="32" t="s">
        <v>26</v>
      </c>
      <c r="E25" s="32" t="s">
        <v>72</v>
      </c>
      <c r="F25" s="32" t="s">
        <v>27</v>
      </c>
      <c r="G25" s="32" t="s">
        <v>28</v>
      </c>
      <c r="H25" s="32" t="s">
        <v>39</v>
      </c>
      <c r="I25" s="34" t="s">
        <v>40</v>
      </c>
      <c r="J25" s="34" t="s">
        <v>33</v>
      </c>
      <c r="K25" s="69" t="s">
        <v>1291</v>
      </c>
      <c r="L25" s="33">
        <v>43831</v>
      </c>
      <c r="M25" s="33">
        <v>44196</v>
      </c>
      <c r="N25" s="35">
        <v>45900</v>
      </c>
      <c r="O25" s="42">
        <f t="shared" si="0"/>
        <v>0</v>
      </c>
      <c r="P25" s="35">
        <v>45900</v>
      </c>
      <c r="Q25" s="35"/>
      <c r="R25" s="35"/>
      <c r="S25" s="35"/>
      <c r="T25" s="35"/>
      <c r="U25" s="32" t="s">
        <v>66</v>
      </c>
      <c r="V25" s="32" t="s">
        <v>31</v>
      </c>
      <c r="W25" s="31" t="s">
        <v>1244</v>
      </c>
      <c r="X25" s="32"/>
      <c r="Y25" s="32"/>
      <c r="Z25" s="32" t="s">
        <v>62</v>
      </c>
      <c r="AA25" s="32"/>
    </row>
    <row r="26" spans="1:27" s="30" customFormat="1" x14ac:dyDescent="0.2">
      <c r="A26" s="59">
        <v>1</v>
      </c>
      <c r="B26" s="60"/>
      <c r="C26" s="40">
        <v>43805</v>
      </c>
      <c r="D26" s="32" t="s">
        <v>26</v>
      </c>
      <c r="E26" s="32" t="s">
        <v>72</v>
      </c>
      <c r="F26" s="32" t="s">
        <v>27</v>
      </c>
      <c r="G26" s="32" t="s">
        <v>28</v>
      </c>
      <c r="H26" s="32" t="s">
        <v>39</v>
      </c>
      <c r="I26" s="32" t="s">
        <v>88</v>
      </c>
      <c r="J26" s="34" t="s">
        <v>36</v>
      </c>
      <c r="K26" s="69" t="s">
        <v>1291</v>
      </c>
      <c r="L26" s="33">
        <v>43831</v>
      </c>
      <c r="M26" s="33">
        <v>44196</v>
      </c>
      <c r="N26" s="35">
        <v>39900</v>
      </c>
      <c r="O26" s="42">
        <f t="shared" si="0"/>
        <v>0</v>
      </c>
      <c r="P26" s="35">
        <v>39900</v>
      </c>
      <c r="Q26" s="35"/>
      <c r="R26" s="35"/>
      <c r="S26" s="35"/>
      <c r="T26" s="35"/>
      <c r="U26" s="32" t="s">
        <v>1281</v>
      </c>
      <c r="V26" s="32" t="s">
        <v>31</v>
      </c>
      <c r="W26" s="32"/>
      <c r="X26" s="32"/>
      <c r="Y26" s="32"/>
      <c r="Z26" s="32" t="s">
        <v>62</v>
      </c>
      <c r="AA26" s="32"/>
    </row>
    <row r="27" spans="1:27" s="30" customFormat="1" x14ac:dyDescent="0.2">
      <c r="A27" s="59">
        <v>1</v>
      </c>
      <c r="B27" s="60"/>
      <c r="C27" s="40">
        <v>43805</v>
      </c>
      <c r="D27" s="32" t="s">
        <v>26</v>
      </c>
      <c r="E27" s="32" t="s">
        <v>72</v>
      </c>
      <c r="F27" s="32" t="s">
        <v>27</v>
      </c>
      <c r="G27" s="32" t="s">
        <v>28</v>
      </c>
      <c r="H27" s="32" t="s">
        <v>39</v>
      </c>
      <c r="I27" s="32" t="s">
        <v>88</v>
      </c>
      <c r="J27" s="34" t="s">
        <v>33</v>
      </c>
      <c r="K27" s="69" t="s">
        <v>1291</v>
      </c>
      <c r="L27" s="33">
        <v>43831</v>
      </c>
      <c r="M27" s="33">
        <v>44196</v>
      </c>
      <c r="N27" s="35">
        <v>42900</v>
      </c>
      <c r="O27" s="42">
        <f t="shared" si="0"/>
        <v>0</v>
      </c>
      <c r="P27" s="35">
        <v>42900</v>
      </c>
      <c r="Q27" s="35"/>
      <c r="R27" s="35"/>
      <c r="S27" s="35"/>
      <c r="T27" s="35"/>
      <c r="U27" s="32" t="s">
        <v>66</v>
      </c>
      <c r="V27" s="32" t="s">
        <v>31</v>
      </c>
      <c r="W27" s="31" t="s">
        <v>1244</v>
      </c>
      <c r="X27" s="32"/>
      <c r="Y27" s="32"/>
      <c r="Z27" s="32" t="s">
        <v>62</v>
      </c>
      <c r="AA27" s="32"/>
    </row>
    <row r="28" spans="1:27" s="30" customFormat="1" x14ac:dyDescent="0.2">
      <c r="A28" s="59">
        <v>1</v>
      </c>
      <c r="B28" s="60"/>
      <c r="C28" s="40">
        <v>43805</v>
      </c>
      <c r="D28" s="32" t="s">
        <v>26</v>
      </c>
      <c r="E28" s="32" t="s">
        <v>72</v>
      </c>
      <c r="F28" s="32" t="s">
        <v>27</v>
      </c>
      <c r="G28" s="32" t="s">
        <v>28</v>
      </c>
      <c r="H28" s="32" t="s">
        <v>39</v>
      </c>
      <c r="I28" s="32" t="s">
        <v>87</v>
      </c>
      <c r="J28" s="34" t="s">
        <v>36</v>
      </c>
      <c r="K28" s="69" t="s">
        <v>1291</v>
      </c>
      <c r="L28" s="33">
        <v>43831</v>
      </c>
      <c r="M28" s="33">
        <v>44196</v>
      </c>
      <c r="N28" s="35">
        <v>35900</v>
      </c>
      <c r="O28" s="42">
        <f t="shared" si="0"/>
        <v>0</v>
      </c>
      <c r="P28" s="35">
        <v>35900</v>
      </c>
      <c r="Q28" s="35"/>
      <c r="R28" s="35"/>
      <c r="S28" s="35"/>
      <c r="T28" s="35"/>
      <c r="U28" s="32" t="s">
        <v>62</v>
      </c>
      <c r="V28" s="32" t="s">
        <v>31</v>
      </c>
      <c r="W28" s="32"/>
      <c r="X28" s="32"/>
      <c r="Y28" s="32"/>
      <c r="Z28" s="32" t="s">
        <v>62</v>
      </c>
      <c r="AA28" s="32"/>
    </row>
    <row r="29" spans="1:27" s="30" customFormat="1" x14ac:dyDescent="0.2">
      <c r="A29" s="59">
        <v>1</v>
      </c>
      <c r="B29" s="60"/>
      <c r="C29" s="40">
        <v>43805</v>
      </c>
      <c r="D29" s="32" t="s">
        <v>26</v>
      </c>
      <c r="E29" s="32" t="s">
        <v>72</v>
      </c>
      <c r="F29" s="32" t="s">
        <v>27</v>
      </c>
      <c r="G29" s="32" t="s">
        <v>28</v>
      </c>
      <c r="H29" s="32" t="s">
        <v>39</v>
      </c>
      <c r="I29" s="32" t="s">
        <v>86</v>
      </c>
      <c r="J29" s="34" t="s">
        <v>36</v>
      </c>
      <c r="K29" s="69" t="s">
        <v>1291</v>
      </c>
      <c r="L29" s="33">
        <v>43831</v>
      </c>
      <c r="M29" s="33">
        <v>44196</v>
      </c>
      <c r="N29" s="35">
        <v>29900</v>
      </c>
      <c r="O29" s="42">
        <f t="shared" si="0"/>
        <v>0</v>
      </c>
      <c r="P29" s="35">
        <v>29900</v>
      </c>
      <c r="Q29" s="35"/>
      <c r="R29" s="35"/>
      <c r="S29" s="35"/>
      <c r="T29" s="35"/>
      <c r="U29" s="32" t="s">
        <v>62</v>
      </c>
      <c r="V29" s="32" t="s">
        <v>31</v>
      </c>
      <c r="W29" s="32"/>
      <c r="X29" s="32"/>
      <c r="Y29" s="32"/>
      <c r="Z29" s="32" t="s">
        <v>62</v>
      </c>
      <c r="AA29" s="32"/>
    </row>
    <row r="30" spans="1:27" s="30" customFormat="1" x14ac:dyDescent="0.2">
      <c r="A30" s="59">
        <v>1</v>
      </c>
      <c r="B30" s="60"/>
      <c r="C30" s="40">
        <v>43805</v>
      </c>
      <c r="D30" s="32" t="s">
        <v>26</v>
      </c>
      <c r="E30" s="32" t="s">
        <v>72</v>
      </c>
      <c r="F30" s="32" t="s">
        <v>27</v>
      </c>
      <c r="G30" s="32" t="s">
        <v>28</v>
      </c>
      <c r="H30" s="32" t="s">
        <v>39</v>
      </c>
      <c r="I30" s="32" t="s">
        <v>1269</v>
      </c>
      <c r="J30" s="34" t="s">
        <v>36</v>
      </c>
      <c r="K30" s="69" t="s">
        <v>1291</v>
      </c>
      <c r="L30" s="33">
        <v>43831</v>
      </c>
      <c r="M30" s="33">
        <v>44196</v>
      </c>
      <c r="N30" s="35">
        <v>23000</v>
      </c>
      <c r="O30" s="42">
        <f t="shared" si="0"/>
        <v>0</v>
      </c>
      <c r="P30" s="35">
        <v>23000</v>
      </c>
      <c r="Q30" s="35"/>
      <c r="R30" s="35"/>
      <c r="S30" s="35"/>
      <c r="T30" s="35"/>
      <c r="U30" s="32" t="s">
        <v>62</v>
      </c>
      <c r="V30" s="32" t="s">
        <v>31</v>
      </c>
      <c r="W30" s="32"/>
      <c r="X30" s="32"/>
      <c r="Y30" s="32"/>
      <c r="Z30" s="32" t="s">
        <v>62</v>
      </c>
      <c r="AA30" s="32" t="s">
        <v>1268</v>
      </c>
    </row>
    <row r="31" spans="1:27" s="30" customFormat="1" x14ac:dyDescent="0.2">
      <c r="A31" s="59">
        <v>1</v>
      </c>
      <c r="B31" s="60"/>
      <c r="C31" s="40">
        <v>43805</v>
      </c>
      <c r="D31" s="32" t="s">
        <v>26</v>
      </c>
      <c r="E31" s="32" t="s">
        <v>102</v>
      </c>
      <c r="F31" s="32" t="s">
        <v>42</v>
      </c>
      <c r="G31" s="32" t="s">
        <v>28</v>
      </c>
      <c r="H31" s="32" t="s">
        <v>29</v>
      </c>
      <c r="I31" s="34" t="s">
        <v>43</v>
      </c>
      <c r="J31" s="34" t="s">
        <v>36</v>
      </c>
      <c r="K31" s="69" t="s">
        <v>1291</v>
      </c>
      <c r="L31" s="33">
        <v>43831</v>
      </c>
      <c r="M31" s="33">
        <v>44196</v>
      </c>
      <c r="N31" s="35">
        <v>203900</v>
      </c>
      <c r="O31" s="42">
        <f t="shared" si="0"/>
        <v>0</v>
      </c>
      <c r="P31" s="35">
        <v>203900</v>
      </c>
      <c r="Q31" s="35"/>
      <c r="R31" s="35"/>
      <c r="S31" s="35"/>
      <c r="T31" s="35"/>
      <c r="U31" s="32" t="s">
        <v>30</v>
      </c>
      <c r="V31" s="41" t="s">
        <v>31</v>
      </c>
      <c r="W31" s="32"/>
      <c r="X31" s="32"/>
      <c r="Y31" s="32"/>
      <c r="Z31" s="32" t="s">
        <v>62</v>
      </c>
      <c r="AA31" s="32"/>
    </row>
    <row r="32" spans="1:27" s="30" customFormat="1" x14ac:dyDescent="0.2">
      <c r="A32" s="59">
        <v>1</v>
      </c>
      <c r="B32" s="60"/>
      <c r="C32" s="40">
        <v>43805</v>
      </c>
      <c r="D32" s="32" t="s">
        <v>26</v>
      </c>
      <c r="E32" s="32" t="s">
        <v>72</v>
      </c>
      <c r="F32" s="32" t="s">
        <v>42</v>
      </c>
      <c r="G32" s="32" t="s">
        <v>28</v>
      </c>
      <c r="H32" s="32" t="s">
        <v>34</v>
      </c>
      <c r="I32" s="34" t="s">
        <v>43</v>
      </c>
      <c r="J32" s="34" t="s">
        <v>36</v>
      </c>
      <c r="K32" s="69" t="s">
        <v>1291</v>
      </c>
      <c r="L32" s="33">
        <v>43831</v>
      </c>
      <c r="M32" s="33">
        <v>44196</v>
      </c>
      <c r="N32" s="35">
        <v>135900</v>
      </c>
      <c r="O32" s="42">
        <f t="shared" si="0"/>
        <v>0</v>
      </c>
      <c r="P32" s="35">
        <v>135900</v>
      </c>
      <c r="Q32" s="35"/>
      <c r="R32" s="35"/>
      <c r="S32" s="35"/>
      <c r="T32" s="35"/>
      <c r="U32" s="32" t="s">
        <v>62</v>
      </c>
      <c r="V32" s="32" t="s">
        <v>31</v>
      </c>
      <c r="W32" s="32"/>
      <c r="X32" s="32"/>
      <c r="Y32" s="32"/>
      <c r="Z32" s="32" t="s">
        <v>62</v>
      </c>
      <c r="AA32" s="32"/>
    </row>
    <row r="33" spans="1:27" s="30" customFormat="1" x14ac:dyDescent="0.2">
      <c r="A33" s="59">
        <v>1</v>
      </c>
      <c r="B33" s="60"/>
      <c r="C33" s="40">
        <v>43805</v>
      </c>
      <c r="D33" s="32" t="s">
        <v>26</v>
      </c>
      <c r="E33" s="32" t="s">
        <v>72</v>
      </c>
      <c r="F33" s="32" t="s">
        <v>42</v>
      </c>
      <c r="G33" s="32" t="s">
        <v>28</v>
      </c>
      <c r="H33" s="32" t="s">
        <v>63</v>
      </c>
      <c r="I33" s="34" t="s">
        <v>43</v>
      </c>
      <c r="J33" s="34" t="s">
        <v>36</v>
      </c>
      <c r="K33" s="69" t="s">
        <v>1291</v>
      </c>
      <c r="L33" s="33">
        <v>43831</v>
      </c>
      <c r="M33" s="33">
        <v>44196</v>
      </c>
      <c r="N33" s="35">
        <v>96900</v>
      </c>
      <c r="O33" s="42">
        <f t="shared" si="0"/>
        <v>0</v>
      </c>
      <c r="P33" s="35">
        <v>96900</v>
      </c>
      <c r="Q33" s="35"/>
      <c r="R33" s="35"/>
      <c r="S33" s="35"/>
      <c r="T33" s="35"/>
      <c r="U33" s="32" t="s">
        <v>62</v>
      </c>
      <c r="V33" s="32" t="s">
        <v>31</v>
      </c>
      <c r="W33" s="32"/>
      <c r="X33" s="32"/>
      <c r="Y33" s="32"/>
      <c r="Z33" s="32" t="s">
        <v>62</v>
      </c>
      <c r="AA33" s="32"/>
    </row>
    <row r="34" spans="1:27" s="30" customFormat="1" x14ac:dyDescent="0.2">
      <c r="A34" s="59">
        <v>1</v>
      </c>
      <c r="B34" s="60"/>
      <c r="C34" s="40">
        <v>43805</v>
      </c>
      <c r="D34" s="32" t="s">
        <v>26</v>
      </c>
      <c r="E34" s="32" t="s">
        <v>72</v>
      </c>
      <c r="F34" s="32" t="s">
        <v>42</v>
      </c>
      <c r="G34" s="32" t="s">
        <v>28</v>
      </c>
      <c r="H34" s="32" t="s">
        <v>64</v>
      </c>
      <c r="I34" s="34" t="s">
        <v>43</v>
      </c>
      <c r="J34" s="34" t="s">
        <v>36</v>
      </c>
      <c r="K34" s="69" t="s">
        <v>1291</v>
      </c>
      <c r="L34" s="33">
        <v>43831</v>
      </c>
      <c r="M34" s="33">
        <v>44196</v>
      </c>
      <c r="N34" s="35">
        <v>54900</v>
      </c>
      <c r="O34" s="42">
        <f t="shared" si="0"/>
        <v>0</v>
      </c>
      <c r="P34" s="35">
        <v>54900</v>
      </c>
      <c r="Q34" s="35"/>
      <c r="R34" s="35"/>
      <c r="S34" s="35"/>
      <c r="T34" s="35"/>
      <c r="U34" s="32" t="s">
        <v>62</v>
      </c>
      <c r="V34" s="32" t="s">
        <v>31</v>
      </c>
      <c r="W34" s="32"/>
      <c r="X34" s="32"/>
      <c r="Y34" s="32"/>
      <c r="Z34" s="32" t="s">
        <v>62</v>
      </c>
      <c r="AA34" s="32"/>
    </row>
    <row r="35" spans="1:27" s="30" customFormat="1" x14ac:dyDescent="0.2">
      <c r="A35" s="59">
        <v>1</v>
      </c>
      <c r="B35" s="60"/>
      <c r="C35" s="40">
        <v>43805</v>
      </c>
      <c r="D35" s="32" t="s">
        <v>26</v>
      </c>
      <c r="E35" s="32" t="s">
        <v>72</v>
      </c>
      <c r="F35" s="32" t="s">
        <v>42</v>
      </c>
      <c r="G35" s="32" t="s">
        <v>28</v>
      </c>
      <c r="H35" s="32" t="s">
        <v>39</v>
      </c>
      <c r="I35" s="34" t="s">
        <v>43</v>
      </c>
      <c r="J35" s="34" t="s">
        <v>36</v>
      </c>
      <c r="K35" s="69" t="s">
        <v>1291</v>
      </c>
      <c r="L35" s="33">
        <v>43831</v>
      </c>
      <c r="M35" s="33">
        <v>44196</v>
      </c>
      <c r="N35" s="35">
        <v>16900</v>
      </c>
      <c r="O35" s="42">
        <f t="shared" si="0"/>
        <v>0</v>
      </c>
      <c r="P35" s="35">
        <v>16900</v>
      </c>
      <c r="Q35" s="35"/>
      <c r="R35" s="35"/>
      <c r="S35" s="35"/>
      <c r="T35" s="35"/>
      <c r="U35" s="32" t="s">
        <v>62</v>
      </c>
      <c r="V35" s="32" t="s">
        <v>31</v>
      </c>
      <c r="W35" s="32"/>
      <c r="X35" s="32"/>
      <c r="Y35" s="32"/>
      <c r="Z35" s="32" t="s">
        <v>62</v>
      </c>
      <c r="AA35" s="32"/>
    </row>
    <row r="36" spans="1:27" x14ac:dyDescent="0.2">
      <c r="A36" s="59">
        <v>1</v>
      </c>
      <c r="B36" s="61"/>
      <c r="C36" s="40">
        <v>43805</v>
      </c>
      <c r="D36" s="32" t="s">
        <v>26</v>
      </c>
      <c r="E36" s="32" t="s">
        <v>102</v>
      </c>
      <c r="F36" s="36" t="s">
        <v>45</v>
      </c>
      <c r="G36" s="32" t="s">
        <v>28</v>
      </c>
      <c r="H36" s="32" t="s">
        <v>29</v>
      </c>
      <c r="I36" s="34" t="s">
        <v>44</v>
      </c>
      <c r="J36" s="34" t="s">
        <v>36</v>
      </c>
      <c r="K36" s="69" t="s">
        <v>1291</v>
      </c>
      <c r="L36" s="33">
        <v>43831</v>
      </c>
      <c r="M36" s="33">
        <v>44196</v>
      </c>
      <c r="N36" s="35">
        <v>208900</v>
      </c>
      <c r="O36" s="42">
        <f t="shared" si="0"/>
        <v>0</v>
      </c>
      <c r="P36" s="35">
        <v>208900</v>
      </c>
      <c r="Q36" s="35"/>
      <c r="R36" s="35"/>
      <c r="S36" s="35"/>
      <c r="T36" s="35"/>
      <c r="U36" s="32" t="s">
        <v>30</v>
      </c>
      <c r="V36" s="41" t="s">
        <v>31</v>
      </c>
      <c r="W36" s="32"/>
      <c r="X36" s="38"/>
      <c r="Y36" s="32"/>
      <c r="Z36" s="32" t="s">
        <v>62</v>
      </c>
      <c r="AA36" s="32"/>
    </row>
    <row r="37" spans="1:27" x14ac:dyDescent="0.2">
      <c r="A37" s="59">
        <v>1</v>
      </c>
      <c r="B37" s="61"/>
      <c r="C37" s="40">
        <v>43805</v>
      </c>
      <c r="D37" s="32" t="s">
        <v>26</v>
      </c>
      <c r="E37" s="32" t="s">
        <v>72</v>
      </c>
      <c r="F37" s="36" t="s">
        <v>45</v>
      </c>
      <c r="G37" s="32" t="s">
        <v>28</v>
      </c>
      <c r="H37" s="32" t="s">
        <v>34</v>
      </c>
      <c r="I37" s="34" t="s">
        <v>44</v>
      </c>
      <c r="J37" s="34" t="s">
        <v>36</v>
      </c>
      <c r="K37" s="69" t="s">
        <v>1291</v>
      </c>
      <c r="L37" s="33">
        <v>43831</v>
      </c>
      <c r="M37" s="33">
        <v>44196</v>
      </c>
      <c r="N37" s="35">
        <v>139000</v>
      </c>
      <c r="O37" s="42">
        <f t="shared" si="0"/>
        <v>0</v>
      </c>
      <c r="P37" s="35">
        <v>139000</v>
      </c>
      <c r="Q37" s="35"/>
      <c r="R37" s="35"/>
      <c r="S37" s="35"/>
      <c r="T37" s="35"/>
      <c r="U37" s="32" t="s">
        <v>62</v>
      </c>
      <c r="V37" s="32" t="s">
        <v>31</v>
      </c>
      <c r="W37" s="32"/>
      <c r="X37" s="38"/>
      <c r="Y37" s="32"/>
      <c r="Z37" s="32" t="s">
        <v>62</v>
      </c>
      <c r="AA37" s="32" t="s">
        <v>1268</v>
      </c>
    </row>
    <row r="38" spans="1:27" x14ac:dyDescent="0.2">
      <c r="A38" s="59">
        <v>1</v>
      </c>
      <c r="B38" s="61"/>
      <c r="C38" s="40">
        <v>43805</v>
      </c>
      <c r="D38" s="32" t="s">
        <v>26</v>
      </c>
      <c r="E38" s="32" t="s">
        <v>72</v>
      </c>
      <c r="F38" s="36" t="s">
        <v>45</v>
      </c>
      <c r="G38" s="32" t="s">
        <v>28</v>
      </c>
      <c r="H38" s="32" t="s">
        <v>63</v>
      </c>
      <c r="I38" s="34" t="s">
        <v>44</v>
      </c>
      <c r="J38" s="34" t="s">
        <v>36</v>
      </c>
      <c r="K38" s="69" t="s">
        <v>1291</v>
      </c>
      <c r="L38" s="33">
        <v>43831</v>
      </c>
      <c r="M38" s="33">
        <v>44196</v>
      </c>
      <c r="N38" s="35">
        <v>83000</v>
      </c>
      <c r="O38" s="42">
        <f t="shared" si="0"/>
        <v>0</v>
      </c>
      <c r="P38" s="35">
        <v>83000</v>
      </c>
      <c r="Q38" s="35"/>
      <c r="R38" s="35"/>
      <c r="S38" s="35"/>
      <c r="T38" s="35"/>
      <c r="U38" s="32" t="s">
        <v>62</v>
      </c>
      <c r="V38" s="32" t="s">
        <v>31</v>
      </c>
      <c r="W38" s="32"/>
      <c r="X38" s="38"/>
      <c r="Y38" s="32"/>
      <c r="Z38" s="32" t="s">
        <v>62</v>
      </c>
      <c r="AA38" s="32" t="s">
        <v>1268</v>
      </c>
    </row>
    <row r="39" spans="1:27" x14ac:dyDescent="0.2">
      <c r="A39" s="59">
        <v>1</v>
      </c>
      <c r="B39" s="61"/>
      <c r="C39" s="40">
        <v>43805</v>
      </c>
      <c r="D39" s="32" t="s">
        <v>26</v>
      </c>
      <c r="E39" s="32" t="s">
        <v>72</v>
      </c>
      <c r="F39" s="36" t="s">
        <v>67</v>
      </c>
      <c r="G39" s="32" t="s">
        <v>28</v>
      </c>
      <c r="H39" s="32" t="s">
        <v>68</v>
      </c>
      <c r="I39" s="34" t="s">
        <v>44</v>
      </c>
      <c r="J39" s="34" t="s">
        <v>36</v>
      </c>
      <c r="K39" s="69" t="s">
        <v>1291</v>
      </c>
      <c r="L39" s="33">
        <v>43831</v>
      </c>
      <c r="M39" s="33">
        <v>44196</v>
      </c>
      <c r="N39" s="35">
        <v>13500</v>
      </c>
      <c r="O39" s="42">
        <f t="shared" si="0"/>
        <v>0</v>
      </c>
      <c r="P39" s="35">
        <v>13500</v>
      </c>
      <c r="Q39" s="35"/>
      <c r="R39" s="35"/>
      <c r="S39" s="35"/>
      <c r="T39" s="35"/>
      <c r="U39" s="32" t="s">
        <v>62</v>
      </c>
      <c r="V39" s="32" t="s">
        <v>31</v>
      </c>
      <c r="W39" s="32"/>
      <c r="X39" s="38"/>
      <c r="Y39" s="32"/>
      <c r="Z39" s="32" t="s">
        <v>62</v>
      </c>
      <c r="AA39" s="32" t="s">
        <v>1268</v>
      </c>
    </row>
    <row r="40" spans="1:27" s="30" customFormat="1" x14ac:dyDescent="0.2">
      <c r="A40" s="59">
        <v>1</v>
      </c>
      <c r="B40" s="60"/>
      <c r="C40" s="40">
        <v>43805</v>
      </c>
      <c r="D40" s="32" t="s">
        <v>26</v>
      </c>
      <c r="E40" s="32" t="s">
        <v>102</v>
      </c>
      <c r="F40" s="32" t="s">
        <v>48</v>
      </c>
      <c r="G40" s="32" t="s">
        <v>28</v>
      </c>
      <c r="H40" s="32" t="s">
        <v>29</v>
      </c>
      <c r="I40" s="34" t="s">
        <v>44</v>
      </c>
      <c r="J40" s="34" t="s">
        <v>36</v>
      </c>
      <c r="K40" s="69" t="s">
        <v>1291</v>
      </c>
      <c r="L40" s="33">
        <v>43831</v>
      </c>
      <c r="M40" s="33">
        <v>44196</v>
      </c>
      <c r="N40" s="48">
        <v>139800</v>
      </c>
      <c r="O40" s="42">
        <f t="shared" si="0"/>
        <v>0</v>
      </c>
      <c r="P40" s="48">
        <v>139800</v>
      </c>
      <c r="Q40" s="48"/>
      <c r="R40" s="48"/>
      <c r="S40" s="48"/>
      <c r="T40" s="48"/>
      <c r="U40" s="64" t="s">
        <v>30</v>
      </c>
      <c r="V40" s="65" t="s">
        <v>31</v>
      </c>
      <c r="W40" s="32"/>
      <c r="X40" s="32"/>
      <c r="Y40" s="32"/>
      <c r="Z40" s="32" t="s">
        <v>62</v>
      </c>
      <c r="AA40" s="32"/>
    </row>
    <row r="41" spans="1:27" s="30" customFormat="1" x14ac:dyDescent="0.2">
      <c r="A41" s="59">
        <v>1</v>
      </c>
      <c r="B41" s="60"/>
      <c r="C41" s="40">
        <v>43805</v>
      </c>
      <c r="D41" s="32" t="s">
        <v>26</v>
      </c>
      <c r="E41" s="32" t="s">
        <v>72</v>
      </c>
      <c r="F41" s="32" t="s">
        <v>48</v>
      </c>
      <c r="G41" s="32" t="s">
        <v>28</v>
      </c>
      <c r="H41" s="32" t="s">
        <v>34</v>
      </c>
      <c r="I41" s="34" t="s">
        <v>44</v>
      </c>
      <c r="J41" s="34" t="s">
        <v>36</v>
      </c>
      <c r="K41" s="69" t="s">
        <v>1291</v>
      </c>
      <c r="L41" s="33">
        <v>43831</v>
      </c>
      <c r="M41" s="33">
        <v>44196</v>
      </c>
      <c r="N41" s="35">
        <v>72900</v>
      </c>
      <c r="O41" s="42">
        <f t="shared" si="0"/>
        <v>0</v>
      </c>
      <c r="P41" s="35">
        <v>72900</v>
      </c>
      <c r="Q41" s="35"/>
      <c r="R41" s="35"/>
      <c r="S41" s="35"/>
      <c r="T41" s="35"/>
      <c r="U41" s="32" t="s">
        <v>62</v>
      </c>
      <c r="V41" s="32" t="s">
        <v>31</v>
      </c>
      <c r="W41" s="32"/>
      <c r="X41" s="32"/>
      <c r="Y41" s="32"/>
      <c r="Z41" s="32" t="s">
        <v>62</v>
      </c>
      <c r="AA41" s="32"/>
    </row>
    <row r="42" spans="1:27" s="30" customFormat="1" x14ac:dyDescent="0.2">
      <c r="A42" s="59">
        <v>1</v>
      </c>
      <c r="B42" s="60"/>
      <c r="C42" s="40">
        <v>43805</v>
      </c>
      <c r="D42" s="32" t="s">
        <v>26</v>
      </c>
      <c r="E42" s="32" t="s">
        <v>72</v>
      </c>
      <c r="F42" s="32" t="s">
        <v>48</v>
      </c>
      <c r="G42" s="32" t="s">
        <v>28</v>
      </c>
      <c r="H42" s="32" t="s">
        <v>39</v>
      </c>
      <c r="I42" s="34" t="s">
        <v>44</v>
      </c>
      <c r="J42" s="34" t="s">
        <v>36</v>
      </c>
      <c r="K42" s="69" t="s">
        <v>1291</v>
      </c>
      <c r="L42" s="33">
        <v>43831</v>
      </c>
      <c r="M42" s="33">
        <v>44196</v>
      </c>
      <c r="N42" s="35">
        <v>6500</v>
      </c>
      <c r="O42" s="42">
        <f t="shared" si="0"/>
        <v>0</v>
      </c>
      <c r="P42" s="35">
        <v>6500</v>
      </c>
      <c r="Q42" s="35"/>
      <c r="R42" s="35"/>
      <c r="S42" s="35"/>
      <c r="T42" s="35"/>
      <c r="U42" s="32" t="s">
        <v>62</v>
      </c>
      <c r="V42" s="32" t="s">
        <v>31</v>
      </c>
      <c r="W42" s="32"/>
      <c r="X42" s="32"/>
      <c r="Y42" s="32"/>
      <c r="Z42" s="32" t="s">
        <v>62</v>
      </c>
      <c r="AA42" s="32" t="s">
        <v>1268</v>
      </c>
    </row>
    <row r="43" spans="1:27" s="30" customFormat="1" x14ac:dyDescent="0.2">
      <c r="A43" s="59">
        <v>1</v>
      </c>
      <c r="B43" s="60"/>
      <c r="C43" s="40">
        <v>43805</v>
      </c>
      <c r="D43" s="32" t="s">
        <v>26</v>
      </c>
      <c r="E43" s="32" t="s">
        <v>102</v>
      </c>
      <c r="F43" s="36" t="s">
        <v>153</v>
      </c>
      <c r="G43" s="32" t="s">
        <v>28</v>
      </c>
      <c r="H43" s="32" t="s">
        <v>29</v>
      </c>
      <c r="I43" s="37" t="s">
        <v>44</v>
      </c>
      <c r="J43" s="34" t="s">
        <v>36</v>
      </c>
      <c r="K43" s="69" t="s">
        <v>1291</v>
      </c>
      <c r="L43" s="33">
        <v>43831</v>
      </c>
      <c r="M43" s="33">
        <v>44196</v>
      </c>
      <c r="N43" s="35">
        <v>54900</v>
      </c>
      <c r="O43" s="42">
        <f t="shared" si="0"/>
        <v>0</v>
      </c>
      <c r="P43" s="35">
        <v>54900</v>
      </c>
      <c r="Q43" s="35"/>
      <c r="R43" s="35"/>
      <c r="S43" s="35"/>
      <c r="T43" s="35"/>
      <c r="U43" s="32" t="s">
        <v>30</v>
      </c>
      <c r="V43" s="41" t="s">
        <v>31</v>
      </c>
      <c r="W43" s="32"/>
      <c r="X43" s="32"/>
      <c r="Y43" s="32"/>
      <c r="Z43" s="32" t="s">
        <v>62</v>
      </c>
      <c r="AA43" s="32"/>
    </row>
    <row r="44" spans="1:27" s="30" customFormat="1" x14ac:dyDescent="0.2">
      <c r="A44" s="59">
        <v>1</v>
      </c>
      <c r="B44" s="60"/>
      <c r="C44" s="40">
        <v>43805</v>
      </c>
      <c r="D44" s="32" t="s">
        <v>26</v>
      </c>
      <c r="E44" s="32" t="s">
        <v>102</v>
      </c>
      <c r="F44" s="36" t="s">
        <v>153</v>
      </c>
      <c r="G44" s="32" t="s">
        <v>28</v>
      </c>
      <c r="H44" s="32" t="s">
        <v>34</v>
      </c>
      <c r="I44" s="37" t="s">
        <v>44</v>
      </c>
      <c r="J44" s="34" t="s">
        <v>36</v>
      </c>
      <c r="K44" s="69" t="s">
        <v>1291</v>
      </c>
      <c r="L44" s="33">
        <v>43831</v>
      </c>
      <c r="M44" s="33">
        <v>44196</v>
      </c>
      <c r="N44" s="35">
        <v>36000</v>
      </c>
      <c r="O44" s="42">
        <f t="shared" si="0"/>
        <v>0</v>
      </c>
      <c r="P44" s="35">
        <v>36000</v>
      </c>
      <c r="Q44" s="35"/>
      <c r="R44" s="35"/>
      <c r="S44" s="35"/>
      <c r="T44" s="35"/>
      <c r="U44" s="32" t="s">
        <v>32</v>
      </c>
      <c r="V44" s="32" t="s">
        <v>31</v>
      </c>
      <c r="W44" s="32"/>
      <c r="X44" s="32"/>
      <c r="Y44" s="32"/>
      <c r="Z44" s="32" t="s">
        <v>62</v>
      </c>
      <c r="AA44" s="32" t="s">
        <v>1268</v>
      </c>
    </row>
    <row r="45" spans="1:27" s="30" customFormat="1" x14ac:dyDescent="0.2">
      <c r="A45" s="59">
        <v>1</v>
      </c>
      <c r="B45" s="60"/>
      <c r="C45" s="40">
        <v>43805</v>
      </c>
      <c r="D45" s="32" t="s">
        <v>26</v>
      </c>
      <c r="E45" s="32" t="s">
        <v>102</v>
      </c>
      <c r="F45" s="36" t="s">
        <v>153</v>
      </c>
      <c r="G45" s="32" t="s">
        <v>28</v>
      </c>
      <c r="H45" s="32" t="s">
        <v>39</v>
      </c>
      <c r="I45" s="37" t="s">
        <v>44</v>
      </c>
      <c r="J45" s="34" t="s">
        <v>36</v>
      </c>
      <c r="K45" s="69" t="s">
        <v>1291</v>
      </c>
      <c r="L45" s="33">
        <v>43831</v>
      </c>
      <c r="M45" s="33">
        <v>44196</v>
      </c>
      <c r="N45" s="35">
        <v>3000</v>
      </c>
      <c r="O45" s="42">
        <f t="shared" si="0"/>
        <v>0</v>
      </c>
      <c r="P45" s="35">
        <v>3000</v>
      </c>
      <c r="Q45" s="35"/>
      <c r="R45" s="35"/>
      <c r="S45" s="35"/>
      <c r="T45" s="35"/>
      <c r="U45" s="32" t="s">
        <v>32</v>
      </c>
      <c r="V45" s="32" t="s">
        <v>31</v>
      </c>
      <c r="W45" s="31"/>
      <c r="X45" s="32"/>
      <c r="Y45" s="32"/>
      <c r="Z45" s="32" t="s">
        <v>62</v>
      </c>
      <c r="AA45" s="32" t="s">
        <v>1268</v>
      </c>
    </row>
    <row r="46" spans="1:27" s="30" customFormat="1" x14ac:dyDescent="0.2">
      <c r="A46" s="59">
        <v>1</v>
      </c>
      <c r="B46" s="60"/>
      <c r="C46" s="40">
        <v>43805</v>
      </c>
      <c r="D46" s="32" t="s">
        <v>26</v>
      </c>
      <c r="E46" s="32" t="s">
        <v>72</v>
      </c>
      <c r="F46" s="36" t="s">
        <v>47</v>
      </c>
      <c r="G46" s="32" t="s">
        <v>28</v>
      </c>
      <c r="H46" s="32" t="s">
        <v>29</v>
      </c>
      <c r="I46" s="37" t="s">
        <v>78</v>
      </c>
      <c r="J46" s="34" t="s">
        <v>36</v>
      </c>
      <c r="K46" s="69" t="s">
        <v>1291</v>
      </c>
      <c r="L46" s="33">
        <v>43831</v>
      </c>
      <c r="M46" s="33">
        <v>44196</v>
      </c>
      <c r="N46" s="35">
        <v>85900</v>
      </c>
      <c r="O46" s="42">
        <f t="shared" si="0"/>
        <v>0</v>
      </c>
      <c r="P46" s="35">
        <v>85900</v>
      </c>
      <c r="Q46" s="35"/>
      <c r="R46" s="35"/>
      <c r="S46" s="35"/>
      <c r="T46" s="35"/>
      <c r="U46" s="32" t="s">
        <v>62</v>
      </c>
      <c r="V46" s="32" t="s">
        <v>31</v>
      </c>
      <c r="W46" s="32"/>
      <c r="X46" s="32"/>
      <c r="Y46" s="32"/>
      <c r="Z46" s="32" t="s">
        <v>62</v>
      </c>
      <c r="AA46" s="32"/>
    </row>
    <row r="47" spans="1:27" s="30" customFormat="1" x14ac:dyDescent="0.2">
      <c r="A47" s="59">
        <v>1</v>
      </c>
      <c r="B47" s="60"/>
      <c r="C47" s="40">
        <v>43805</v>
      </c>
      <c r="D47" s="32" t="s">
        <v>26</v>
      </c>
      <c r="E47" s="32" t="s">
        <v>72</v>
      </c>
      <c r="F47" s="36" t="s">
        <v>47</v>
      </c>
      <c r="G47" s="32" t="s">
        <v>28</v>
      </c>
      <c r="H47" s="32" t="s">
        <v>34</v>
      </c>
      <c r="I47" s="37" t="s">
        <v>78</v>
      </c>
      <c r="J47" s="34" t="s">
        <v>36</v>
      </c>
      <c r="K47" s="69" t="s">
        <v>1291</v>
      </c>
      <c r="L47" s="33">
        <v>43831</v>
      </c>
      <c r="M47" s="33">
        <v>44196</v>
      </c>
      <c r="N47" s="35">
        <v>57000</v>
      </c>
      <c r="O47" s="42">
        <f t="shared" si="0"/>
        <v>0</v>
      </c>
      <c r="P47" s="35">
        <v>57000</v>
      </c>
      <c r="Q47" s="35"/>
      <c r="R47" s="35"/>
      <c r="S47" s="35"/>
      <c r="T47" s="35"/>
      <c r="U47" s="32" t="s">
        <v>62</v>
      </c>
      <c r="V47" s="32" t="s">
        <v>31</v>
      </c>
      <c r="W47" s="32"/>
      <c r="X47" s="32"/>
      <c r="Y47" s="32"/>
      <c r="Z47" s="32" t="s">
        <v>62</v>
      </c>
      <c r="AA47" s="32"/>
    </row>
    <row r="48" spans="1:27" s="30" customFormat="1" x14ac:dyDescent="0.2">
      <c r="A48" s="59">
        <v>1</v>
      </c>
      <c r="B48" s="60"/>
      <c r="C48" s="40">
        <v>43805</v>
      </c>
      <c r="D48" s="32" t="s">
        <v>26</v>
      </c>
      <c r="E48" s="32" t="s">
        <v>102</v>
      </c>
      <c r="F48" s="32" t="s">
        <v>49</v>
      </c>
      <c r="G48" s="32" t="s">
        <v>41</v>
      </c>
      <c r="H48" s="32" t="s">
        <v>29</v>
      </c>
      <c r="I48" s="34" t="s">
        <v>40</v>
      </c>
      <c r="J48" s="34" t="s">
        <v>36</v>
      </c>
      <c r="K48" s="69" t="s">
        <v>1291</v>
      </c>
      <c r="L48" s="33">
        <v>43831</v>
      </c>
      <c r="M48" s="33">
        <v>44196</v>
      </c>
      <c r="N48" s="48">
        <v>991900</v>
      </c>
      <c r="O48" s="42">
        <f t="shared" si="0"/>
        <v>0</v>
      </c>
      <c r="P48" s="48">
        <f>Q48+R48</f>
        <v>991900</v>
      </c>
      <c r="Q48" s="48">
        <v>687968</v>
      </c>
      <c r="R48" s="48">
        <v>303932</v>
      </c>
      <c r="S48" s="48"/>
      <c r="T48" s="48"/>
      <c r="U48" s="64" t="s">
        <v>30</v>
      </c>
      <c r="V48" s="65" t="s">
        <v>31</v>
      </c>
      <c r="W48" s="32"/>
      <c r="X48" s="32"/>
      <c r="Y48" s="32"/>
      <c r="Z48" s="32" t="s">
        <v>62</v>
      </c>
      <c r="AA48" s="32"/>
    </row>
    <row r="49" spans="1:27" s="30" customFormat="1" x14ac:dyDescent="0.2">
      <c r="A49" s="59">
        <v>1</v>
      </c>
      <c r="B49" s="60"/>
      <c r="C49" s="40">
        <v>43805</v>
      </c>
      <c r="D49" s="32" t="s">
        <v>26</v>
      </c>
      <c r="E49" s="32" t="s">
        <v>102</v>
      </c>
      <c r="F49" s="32" t="s">
        <v>49</v>
      </c>
      <c r="G49" s="32" t="s">
        <v>41</v>
      </c>
      <c r="H49" s="32" t="s">
        <v>29</v>
      </c>
      <c r="I49" s="32" t="s">
        <v>87</v>
      </c>
      <c r="J49" s="34" t="s">
        <v>36</v>
      </c>
      <c r="K49" s="69" t="s">
        <v>1291</v>
      </c>
      <c r="L49" s="33">
        <v>43831</v>
      </c>
      <c r="M49" s="33">
        <v>44196</v>
      </c>
      <c r="N49" s="35">
        <v>634900</v>
      </c>
      <c r="O49" s="42">
        <f t="shared" si="0"/>
        <v>0</v>
      </c>
      <c r="P49" s="35">
        <f>Q49+R49</f>
        <v>634900</v>
      </c>
      <c r="Q49" s="35">
        <v>407745</v>
      </c>
      <c r="R49" s="35">
        <v>227155</v>
      </c>
      <c r="S49" s="35"/>
      <c r="T49" s="35"/>
      <c r="U49" s="32" t="s">
        <v>30</v>
      </c>
      <c r="V49" s="41" t="s">
        <v>31</v>
      </c>
      <c r="W49" s="32"/>
      <c r="X49" s="32"/>
      <c r="Y49" s="32"/>
      <c r="Z49" s="32" t="s">
        <v>62</v>
      </c>
      <c r="AA49" s="32"/>
    </row>
    <row r="50" spans="1:27" s="30" customFormat="1" x14ac:dyDescent="0.2">
      <c r="A50" s="59">
        <v>1</v>
      </c>
      <c r="B50" s="60"/>
      <c r="C50" s="40">
        <v>43805</v>
      </c>
      <c r="D50" s="32" t="s">
        <v>26</v>
      </c>
      <c r="E50" s="32" t="s">
        <v>72</v>
      </c>
      <c r="F50" s="32" t="s">
        <v>49</v>
      </c>
      <c r="G50" s="32" t="s">
        <v>41</v>
      </c>
      <c r="H50" s="32" t="s">
        <v>34</v>
      </c>
      <c r="I50" s="34" t="s">
        <v>40</v>
      </c>
      <c r="J50" s="34" t="s">
        <v>36</v>
      </c>
      <c r="K50" s="69" t="s">
        <v>1291</v>
      </c>
      <c r="L50" s="33">
        <v>43831</v>
      </c>
      <c r="M50" s="33">
        <v>44196</v>
      </c>
      <c r="N50" s="35">
        <v>526900</v>
      </c>
      <c r="O50" s="42">
        <f>(N50-P50)/N50</f>
        <v>0</v>
      </c>
      <c r="P50" s="35">
        <f>SUM(Q50:R50)</f>
        <v>526900</v>
      </c>
      <c r="Q50" s="35">
        <v>369543</v>
      </c>
      <c r="R50" s="35">
        <v>157357</v>
      </c>
      <c r="S50" s="35"/>
      <c r="T50" s="35"/>
      <c r="U50" s="32" t="s">
        <v>62</v>
      </c>
      <c r="V50" s="32" t="s">
        <v>31</v>
      </c>
      <c r="W50" s="32"/>
      <c r="X50" s="32"/>
      <c r="Y50" s="32"/>
      <c r="Z50" s="32" t="s">
        <v>62</v>
      </c>
      <c r="AA50" s="32"/>
    </row>
    <row r="51" spans="1:27" s="30" customFormat="1" x14ac:dyDescent="0.2">
      <c r="A51" s="59">
        <v>1</v>
      </c>
      <c r="B51" s="60"/>
      <c r="C51" s="40">
        <v>43805</v>
      </c>
      <c r="D51" s="32" t="s">
        <v>26</v>
      </c>
      <c r="E51" s="32" t="s">
        <v>72</v>
      </c>
      <c r="F51" s="32" t="s">
        <v>49</v>
      </c>
      <c r="G51" s="32" t="s">
        <v>41</v>
      </c>
      <c r="H51" s="32" t="s">
        <v>34</v>
      </c>
      <c r="I51" s="32" t="s">
        <v>87</v>
      </c>
      <c r="J51" s="34" t="s">
        <v>36</v>
      </c>
      <c r="K51" s="69" t="s">
        <v>1291</v>
      </c>
      <c r="L51" s="33">
        <v>43831</v>
      </c>
      <c r="M51" s="33">
        <v>44196</v>
      </c>
      <c r="N51" s="35">
        <v>422900</v>
      </c>
      <c r="O51" s="42">
        <f t="shared" si="0"/>
        <v>0</v>
      </c>
      <c r="P51" s="35">
        <f t="shared" ref="P51:P78" si="1">Q51+R51</f>
        <v>422900</v>
      </c>
      <c r="Q51" s="35">
        <v>271594</v>
      </c>
      <c r="R51" s="35">
        <v>151306</v>
      </c>
      <c r="S51" s="35"/>
      <c r="T51" s="35"/>
      <c r="U51" s="32" t="s">
        <v>62</v>
      </c>
      <c r="V51" s="32" t="s">
        <v>31</v>
      </c>
      <c r="W51" s="32"/>
      <c r="X51" s="32"/>
      <c r="Y51" s="32"/>
      <c r="Z51" s="32" t="s">
        <v>62</v>
      </c>
      <c r="AA51" s="32"/>
    </row>
    <row r="52" spans="1:27" s="30" customFormat="1" x14ac:dyDescent="0.2">
      <c r="A52" s="59">
        <v>1</v>
      </c>
      <c r="B52" s="60"/>
      <c r="C52" s="40">
        <v>43805</v>
      </c>
      <c r="D52" s="32" t="s">
        <v>26</v>
      </c>
      <c r="E52" s="32" t="s">
        <v>72</v>
      </c>
      <c r="F52" s="32" t="s">
        <v>49</v>
      </c>
      <c r="G52" s="32" t="s">
        <v>41</v>
      </c>
      <c r="H52" s="32" t="s">
        <v>63</v>
      </c>
      <c r="I52" s="34" t="s">
        <v>40</v>
      </c>
      <c r="J52" s="34" t="s">
        <v>36</v>
      </c>
      <c r="K52" s="69" t="s">
        <v>1291</v>
      </c>
      <c r="L52" s="33">
        <v>43831</v>
      </c>
      <c r="M52" s="33">
        <v>44196</v>
      </c>
      <c r="N52" s="35">
        <v>280900</v>
      </c>
      <c r="O52" s="42">
        <f t="shared" si="0"/>
        <v>0</v>
      </c>
      <c r="P52" s="35">
        <f t="shared" si="1"/>
        <v>280900</v>
      </c>
      <c r="Q52" s="35">
        <v>197010</v>
      </c>
      <c r="R52" s="35">
        <v>83890</v>
      </c>
      <c r="S52" s="35"/>
      <c r="T52" s="35"/>
      <c r="U52" s="32" t="s">
        <v>30</v>
      </c>
      <c r="V52" s="32" t="s">
        <v>31</v>
      </c>
      <c r="W52" s="32"/>
      <c r="X52" s="32"/>
      <c r="Y52" s="32"/>
      <c r="Z52" s="32" t="s">
        <v>62</v>
      </c>
      <c r="AA52" s="32"/>
    </row>
    <row r="53" spans="1:27" s="30" customFormat="1" x14ac:dyDescent="0.2">
      <c r="A53" s="59">
        <v>1</v>
      </c>
      <c r="B53" s="60"/>
      <c r="C53" s="40">
        <v>43805</v>
      </c>
      <c r="D53" s="32" t="s">
        <v>26</v>
      </c>
      <c r="E53" s="32" t="s">
        <v>72</v>
      </c>
      <c r="F53" s="32" t="s">
        <v>49</v>
      </c>
      <c r="G53" s="32" t="s">
        <v>41</v>
      </c>
      <c r="H53" s="32" t="s">
        <v>64</v>
      </c>
      <c r="I53" s="34" t="s">
        <v>40</v>
      </c>
      <c r="J53" s="34" t="s">
        <v>36</v>
      </c>
      <c r="K53" s="69" t="s">
        <v>1291</v>
      </c>
      <c r="L53" s="33">
        <v>43831</v>
      </c>
      <c r="M53" s="33">
        <v>44196</v>
      </c>
      <c r="N53" s="35">
        <v>145900</v>
      </c>
      <c r="O53" s="42">
        <f t="shared" si="0"/>
        <v>0</v>
      </c>
      <c r="P53" s="35">
        <f t="shared" si="1"/>
        <v>145900</v>
      </c>
      <c r="Q53" s="35">
        <v>102327</v>
      </c>
      <c r="R53" s="35">
        <v>43573</v>
      </c>
      <c r="S53" s="35"/>
      <c r="T53" s="35"/>
      <c r="U53" s="32" t="s">
        <v>30</v>
      </c>
      <c r="V53" s="32" t="s">
        <v>31</v>
      </c>
      <c r="W53" s="32"/>
      <c r="X53" s="32"/>
      <c r="Y53" s="32"/>
      <c r="Z53" s="32" t="s">
        <v>62</v>
      </c>
      <c r="AA53" s="32"/>
    </row>
    <row r="54" spans="1:27" s="30" customFormat="1" x14ac:dyDescent="0.2">
      <c r="A54" s="59">
        <v>1</v>
      </c>
      <c r="B54" s="60"/>
      <c r="C54" s="40">
        <v>43805</v>
      </c>
      <c r="D54" s="32" t="s">
        <v>26</v>
      </c>
      <c r="E54" s="32" t="s">
        <v>72</v>
      </c>
      <c r="F54" s="32" t="s">
        <v>49</v>
      </c>
      <c r="G54" s="32" t="s">
        <v>41</v>
      </c>
      <c r="H54" s="32" t="s">
        <v>39</v>
      </c>
      <c r="I54" s="34" t="s">
        <v>40</v>
      </c>
      <c r="J54" s="34" t="s">
        <v>36</v>
      </c>
      <c r="K54" s="69" t="s">
        <v>1291</v>
      </c>
      <c r="L54" s="33">
        <v>43831</v>
      </c>
      <c r="M54" s="33">
        <v>44196</v>
      </c>
      <c r="N54" s="35">
        <v>50900</v>
      </c>
      <c r="O54" s="42">
        <f t="shared" si="0"/>
        <v>0</v>
      </c>
      <c r="P54" s="35">
        <f t="shared" si="1"/>
        <v>50900</v>
      </c>
      <c r="Q54" s="35">
        <v>35626</v>
      </c>
      <c r="R54" s="35">
        <v>15274</v>
      </c>
      <c r="S54" s="35"/>
      <c r="T54" s="35"/>
      <c r="U54" s="32" t="s">
        <v>62</v>
      </c>
      <c r="V54" s="32" t="s">
        <v>31</v>
      </c>
      <c r="W54" s="32"/>
      <c r="X54" s="32"/>
      <c r="Y54" s="32"/>
      <c r="Z54" s="32" t="s">
        <v>62</v>
      </c>
      <c r="AA54" s="32"/>
    </row>
    <row r="55" spans="1:27" s="30" customFormat="1" x14ac:dyDescent="0.2">
      <c r="A55" s="59">
        <v>1</v>
      </c>
      <c r="B55" s="60"/>
      <c r="C55" s="40">
        <v>43805</v>
      </c>
      <c r="D55" s="32" t="s">
        <v>26</v>
      </c>
      <c r="E55" s="32" t="s">
        <v>72</v>
      </c>
      <c r="F55" s="32" t="s">
        <v>49</v>
      </c>
      <c r="G55" s="32" t="s">
        <v>41</v>
      </c>
      <c r="H55" s="32" t="s">
        <v>39</v>
      </c>
      <c r="I55" s="32" t="s">
        <v>87</v>
      </c>
      <c r="J55" s="34" t="s">
        <v>36</v>
      </c>
      <c r="K55" s="69" t="s">
        <v>1291</v>
      </c>
      <c r="L55" s="33">
        <v>43831</v>
      </c>
      <c r="M55" s="33">
        <v>44196</v>
      </c>
      <c r="N55" s="35">
        <v>42900</v>
      </c>
      <c r="O55" s="42">
        <f t="shared" ref="O55:O62" si="2">(N55-P55)/N55</f>
        <v>0</v>
      </c>
      <c r="P55" s="35">
        <f t="shared" si="1"/>
        <v>42900</v>
      </c>
      <c r="Q55" s="35">
        <v>27596</v>
      </c>
      <c r="R55" s="35">
        <v>15304</v>
      </c>
      <c r="S55" s="35"/>
      <c r="T55" s="35"/>
      <c r="U55" s="32" t="s">
        <v>62</v>
      </c>
      <c r="V55" s="32" t="s">
        <v>31</v>
      </c>
      <c r="W55" s="32"/>
      <c r="X55" s="32"/>
      <c r="Y55" s="32"/>
      <c r="Z55" s="32" t="s">
        <v>62</v>
      </c>
      <c r="AA55" s="32"/>
    </row>
    <row r="56" spans="1:27" s="30" customFormat="1" x14ac:dyDescent="0.2">
      <c r="A56" s="59">
        <v>1</v>
      </c>
      <c r="B56" s="60"/>
      <c r="C56" s="40">
        <v>43805</v>
      </c>
      <c r="D56" s="32" t="s">
        <v>26</v>
      </c>
      <c r="E56" s="32" t="s">
        <v>102</v>
      </c>
      <c r="F56" s="36" t="s">
        <v>50</v>
      </c>
      <c r="G56" s="32" t="s">
        <v>41</v>
      </c>
      <c r="H56" s="32" t="s">
        <v>29</v>
      </c>
      <c r="I56" s="34" t="s">
        <v>40</v>
      </c>
      <c r="J56" s="34" t="s">
        <v>33</v>
      </c>
      <c r="K56" s="69" t="s">
        <v>1291</v>
      </c>
      <c r="L56" s="33">
        <v>43831</v>
      </c>
      <c r="M56" s="33">
        <v>44196</v>
      </c>
      <c r="N56" s="35">
        <v>715900</v>
      </c>
      <c r="O56" s="42">
        <f t="shared" si="2"/>
        <v>0</v>
      </c>
      <c r="P56" s="35">
        <f t="shared" si="1"/>
        <v>715900</v>
      </c>
      <c r="Q56" s="35">
        <v>659921</v>
      </c>
      <c r="R56" s="35">
        <v>55979</v>
      </c>
      <c r="S56" s="35"/>
      <c r="T56" s="35"/>
      <c r="U56" s="32" t="s">
        <v>30</v>
      </c>
      <c r="V56" s="41" t="s">
        <v>31</v>
      </c>
      <c r="W56" s="32"/>
      <c r="X56" s="32"/>
      <c r="Y56" s="32"/>
      <c r="Z56" s="32" t="s">
        <v>62</v>
      </c>
      <c r="AA56" s="32"/>
    </row>
    <row r="57" spans="1:27" s="30" customFormat="1" x14ac:dyDescent="0.2">
      <c r="A57" s="59">
        <v>1</v>
      </c>
      <c r="B57" s="60"/>
      <c r="C57" s="40">
        <v>43805</v>
      </c>
      <c r="D57" s="32" t="s">
        <v>26</v>
      </c>
      <c r="E57" s="32" t="s">
        <v>102</v>
      </c>
      <c r="F57" s="36" t="s">
        <v>50</v>
      </c>
      <c r="G57" s="32" t="s">
        <v>41</v>
      </c>
      <c r="H57" s="32" t="s">
        <v>29</v>
      </c>
      <c r="I57" s="34" t="s">
        <v>40</v>
      </c>
      <c r="J57" s="34" t="s">
        <v>69</v>
      </c>
      <c r="K57" s="69" t="s">
        <v>1291</v>
      </c>
      <c r="L57" s="33">
        <v>43831</v>
      </c>
      <c r="M57" s="33">
        <v>44196</v>
      </c>
      <c r="N57" s="35">
        <v>701900</v>
      </c>
      <c r="O57" s="42">
        <f t="shared" si="2"/>
        <v>0</v>
      </c>
      <c r="P57" s="35">
        <f t="shared" si="1"/>
        <v>701900</v>
      </c>
      <c r="Q57" s="35">
        <v>645944</v>
      </c>
      <c r="R57" s="35">
        <v>55956</v>
      </c>
      <c r="S57" s="35"/>
      <c r="T57" s="35"/>
      <c r="U57" s="32" t="s">
        <v>30</v>
      </c>
      <c r="V57" s="41" t="s">
        <v>31</v>
      </c>
      <c r="W57" s="32"/>
      <c r="X57" s="32"/>
      <c r="Y57" s="32"/>
      <c r="Z57" s="32" t="s">
        <v>62</v>
      </c>
      <c r="AA57" s="32"/>
    </row>
    <row r="58" spans="1:27" s="30" customFormat="1" x14ac:dyDescent="0.2">
      <c r="A58" s="59">
        <v>1</v>
      </c>
      <c r="B58" s="60"/>
      <c r="C58" s="40">
        <v>43805</v>
      </c>
      <c r="D58" s="32" t="s">
        <v>26</v>
      </c>
      <c r="E58" s="32" t="s">
        <v>102</v>
      </c>
      <c r="F58" s="41" t="s">
        <v>50</v>
      </c>
      <c r="G58" s="32" t="s">
        <v>41</v>
      </c>
      <c r="H58" s="32" t="s">
        <v>29</v>
      </c>
      <c r="I58" s="34" t="s">
        <v>40</v>
      </c>
      <c r="J58" s="34" t="s">
        <v>74</v>
      </c>
      <c r="K58" s="69" t="s">
        <v>1291</v>
      </c>
      <c r="L58" s="33">
        <v>43831</v>
      </c>
      <c r="M58" s="33">
        <v>44196</v>
      </c>
      <c r="N58" s="35">
        <v>701900</v>
      </c>
      <c r="O58" s="42">
        <f t="shared" si="2"/>
        <v>0</v>
      </c>
      <c r="P58" s="35">
        <f t="shared" si="1"/>
        <v>701900</v>
      </c>
      <c r="Q58" s="35">
        <v>645944</v>
      </c>
      <c r="R58" s="35">
        <v>55956</v>
      </c>
      <c r="S58" s="35"/>
      <c r="T58" s="35"/>
      <c r="U58" s="32" t="s">
        <v>30</v>
      </c>
      <c r="V58" s="41" t="s">
        <v>71</v>
      </c>
      <c r="W58" s="32"/>
      <c r="X58" s="32"/>
      <c r="Y58" s="32"/>
      <c r="Z58" s="32" t="s">
        <v>62</v>
      </c>
      <c r="AA58" s="32"/>
    </row>
    <row r="59" spans="1:27" s="30" customFormat="1" x14ac:dyDescent="0.2">
      <c r="A59" s="59">
        <v>1</v>
      </c>
      <c r="B59" s="60"/>
      <c r="C59" s="40">
        <v>43805</v>
      </c>
      <c r="D59" s="32" t="s">
        <v>26</v>
      </c>
      <c r="E59" s="32" t="s">
        <v>102</v>
      </c>
      <c r="F59" s="36" t="s">
        <v>50</v>
      </c>
      <c r="G59" s="32" t="s">
        <v>41</v>
      </c>
      <c r="H59" s="32" t="s">
        <v>29</v>
      </c>
      <c r="I59" s="32" t="s">
        <v>88</v>
      </c>
      <c r="J59" s="34" t="s">
        <v>36</v>
      </c>
      <c r="K59" s="69" t="s">
        <v>1291</v>
      </c>
      <c r="L59" s="33">
        <v>43831</v>
      </c>
      <c r="M59" s="33">
        <v>44196</v>
      </c>
      <c r="N59" s="35">
        <v>610900</v>
      </c>
      <c r="O59" s="42">
        <f t="shared" si="2"/>
        <v>0</v>
      </c>
      <c r="P59" s="35">
        <f t="shared" si="1"/>
        <v>610900</v>
      </c>
      <c r="Q59" s="35">
        <v>554918</v>
      </c>
      <c r="R59" s="35">
        <v>55982</v>
      </c>
      <c r="S59" s="35"/>
      <c r="T59" s="35"/>
      <c r="U59" s="32" t="s">
        <v>30</v>
      </c>
      <c r="V59" s="41" t="s">
        <v>31</v>
      </c>
      <c r="W59" s="32"/>
      <c r="X59" s="32"/>
      <c r="Y59" s="32"/>
      <c r="Z59" s="32" t="s">
        <v>62</v>
      </c>
      <c r="AA59" s="32"/>
    </row>
    <row r="60" spans="1:27" s="30" customFormat="1" x14ac:dyDescent="0.2">
      <c r="A60" s="59">
        <v>1</v>
      </c>
      <c r="B60" s="60"/>
      <c r="C60" s="40">
        <v>43805</v>
      </c>
      <c r="D60" s="32" t="s">
        <v>26</v>
      </c>
      <c r="E60" s="32" t="s">
        <v>102</v>
      </c>
      <c r="F60" s="36" t="s">
        <v>50</v>
      </c>
      <c r="G60" s="32" t="s">
        <v>41</v>
      </c>
      <c r="H60" s="32" t="s">
        <v>29</v>
      </c>
      <c r="I60" s="32" t="s">
        <v>87</v>
      </c>
      <c r="J60" s="34" t="s">
        <v>36</v>
      </c>
      <c r="K60" s="69" t="s">
        <v>1291</v>
      </c>
      <c r="L60" s="33">
        <v>43831</v>
      </c>
      <c r="M60" s="33">
        <v>44196</v>
      </c>
      <c r="N60" s="35">
        <v>551900</v>
      </c>
      <c r="O60" s="42">
        <f t="shared" si="2"/>
        <v>0</v>
      </c>
      <c r="P60" s="35">
        <f t="shared" si="1"/>
        <v>551900</v>
      </c>
      <c r="Q60" s="35">
        <v>495961</v>
      </c>
      <c r="R60" s="35">
        <v>55939</v>
      </c>
      <c r="S60" s="35"/>
      <c r="T60" s="35"/>
      <c r="U60" s="32" t="s">
        <v>30</v>
      </c>
      <c r="V60" s="41" t="s">
        <v>31</v>
      </c>
      <c r="W60" s="32"/>
      <c r="X60" s="32"/>
      <c r="Y60" s="32"/>
      <c r="Z60" s="32" t="s">
        <v>62</v>
      </c>
      <c r="AA60" s="32"/>
    </row>
    <row r="61" spans="1:27" s="30" customFormat="1" x14ac:dyDescent="0.2">
      <c r="A61" s="59">
        <v>1</v>
      </c>
      <c r="B61" s="60"/>
      <c r="C61" s="40">
        <v>43805</v>
      </c>
      <c r="D61" s="32" t="s">
        <v>26</v>
      </c>
      <c r="E61" s="32" t="s">
        <v>102</v>
      </c>
      <c r="F61" s="36" t="s">
        <v>50</v>
      </c>
      <c r="G61" s="32" t="s">
        <v>41</v>
      </c>
      <c r="H61" s="32" t="s">
        <v>29</v>
      </c>
      <c r="I61" s="32" t="s">
        <v>1269</v>
      </c>
      <c r="J61" s="34" t="s">
        <v>36</v>
      </c>
      <c r="K61" s="69" t="s">
        <v>1291</v>
      </c>
      <c r="L61" s="33">
        <v>43831</v>
      </c>
      <c r="M61" s="33">
        <v>44196</v>
      </c>
      <c r="N61" s="35">
        <v>347900</v>
      </c>
      <c r="O61" s="42">
        <f t="shared" si="2"/>
        <v>0</v>
      </c>
      <c r="P61" s="35">
        <f t="shared" si="1"/>
        <v>347900</v>
      </c>
      <c r="Q61" s="35">
        <v>313625</v>
      </c>
      <c r="R61" s="35">
        <v>34275</v>
      </c>
      <c r="S61" s="35"/>
      <c r="T61" s="35"/>
      <c r="U61" s="32" t="s">
        <v>30</v>
      </c>
      <c r="V61" s="41" t="s">
        <v>31</v>
      </c>
      <c r="W61" s="32"/>
      <c r="X61" s="32"/>
      <c r="Y61" s="32"/>
      <c r="Z61" s="32" t="s">
        <v>62</v>
      </c>
      <c r="AA61" s="32"/>
    </row>
    <row r="62" spans="1:27" s="30" customFormat="1" x14ac:dyDescent="0.2">
      <c r="A62" s="59">
        <v>1</v>
      </c>
      <c r="B62" s="60"/>
      <c r="C62" s="40">
        <v>43805</v>
      </c>
      <c r="D62" s="32" t="s">
        <v>26</v>
      </c>
      <c r="E62" s="32" t="s">
        <v>72</v>
      </c>
      <c r="F62" s="36" t="s">
        <v>50</v>
      </c>
      <c r="G62" s="32" t="s">
        <v>41</v>
      </c>
      <c r="H62" s="32" t="s">
        <v>34</v>
      </c>
      <c r="I62" s="34" t="s">
        <v>40</v>
      </c>
      <c r="J62" s="34" t="s">
        <v>33</v>
      </c>
      <c r="K62" s="69" t="s">
        <v>1291</v>
      </c>
      <c r="L62" s="33">
        <v>43831</v>
      </c>
      <c r="M62" s="33">
        <v>44196</v>
      </c>
      <c r="N62" s="35">
        <v>476900</v>
      </c>
      <c r="O62" s="42">
        <f t="shared" si="2"/>
        <v>0</v>
      </c>
      <c r="P62" s="35">
        <f t="shared" si="1"/>
        <v>476900</v>
      </c>
      <c r="Q62" s="35">
        <v>439610</v>
      </c>
      <c r="R62" s="35">
        <v>37290</v>
      </c>
      <c r="S62" s="35"/>
      <c r="T62" s="35"/>
      <c r="U62" s="32" t="s">
        <v>62</v>
      </c>
      <c r="V62" s="32" t="s">
        <v>31</v>
      </c>
      <c r="W62" s="32"/>
      <c r="X62" s="32"/>
      <c r="Y62" s="32"/>
      <c r="Z62" s="32" t="s">
        <v>62</v>
      </c>
      <c r="AA62" s="32"/>
    </row>
    <row r="63" spans="1:27" s="30" customFormat="1" x14ac:dyDescent="0.2">
      <c r="A63" s="59">
        <v>1</v>
      </c>
      <c r="B63" s="60"/>
      <c r="C63" s="40">
        <v>43805</v>
      </c>
      <c r="D63" s="32" t="s">
        <v>26</v>
      </c>
      <c r="E63" s="32" t="s">
        <v>72</v>
      </c>
      <c r="F63" s="36" t="s">
        <v>50</v>
      </c>
      <c r="G63" s="32" t="s">
        <v>41</v>
      </c>
      <c r="H63" s="32" t="s">
        <v>34</v>
      </c>
      <c r="I63" s="34" t="s">
        <v>40</v>
      </c>
      <c r="J63" s="34" t="s">
        <v>125</v>
      </c>
      <c r="K63" s="69" t="s">
        <v>1291</v>
      </c>
      <c r="L63" s="33">
        <v>43831</v>
      </c>
      <c r="M63" s="33">
        <v>44196</v>
      </c>
      <c r="N63" s="35">
        <v>467900</v>
      </c>
      <c r="O63" s="42">
        <f t="shared" ref="O63:O77" si="3">(N63-P63)/N63</f>
        <v>0</v>
      </c>
      <c r="P63" s="35">
        <f t="shared" si="1"/>
        <v>467900</v>
      </c>
      <c r="Q63" s="35">
        <v>430599</v>
      </c>
      <c r="R63" s="35">
        <v>37301</v>
      </c>
      <c r="S63" s="35"/>
      <c r="T63" s="35"/>
      <c r="U63" s="32" t="s">
        <v>62</v>
      </c>
      <c r="V63" s="32" t="s">
        <v>31</v>
      </c>
      <c r="W63" s="32"/>
      <c r="X63" s="32"/>
      <c r="Y63" s="32"/>
      <c r="Z63" s="32" t="s">
        <v>62</v>
      </c>
      <c r="AA63" s="32"/>
    </row>
    <row r="64" spans="1:27" s="30" customFormat="1" x14ac:dyDescent="0.2">
      <c r="A64" s="59">
        <v>1</v>
      </c>
      <c r="B64" s="60"/>
      <c r="C64" s="40">
        <v>43805</v>
      </c>
      <c r="D64" s="32" t="s">
        <v>26</v>
      </c>
      <c r="E64" s="32" t="s">
        <v>72</v>
      </c>
      <c r="F64" s="36" t="s">
        <v>50</v>
      </c>
      <c r="G64" s="32" t="s">
        <v>41</v>
      </c>
      <c r="H64" s="32" t="s">
        <v>34</v>
      </c>
      <c r="I64" s="32" t="s">
        <v>88</v>
      </c>
      <c r="J64" s="34" t="s">
        <v>36</v>
      </c>
      <c r="K64" s="69" t="s">
        <v>1291</v>
      </c>
      <c r="L64" s="33">
        <v>43831</v>
      </c>
      <c r="M64" s="33">
        <v>44196</v>
      </c>
      <c r="N64" s="35">
        <v>406900</v>
      </c>
      <c r="O64" s="42">
        <f t="shared" si="3"/>
        <v>0</v>
      </c>
      <c r="P64" s="35">
        <f t="shared" si="1"/>
        <v>406900</v>
      </c>
      <c r="Q64" s="35">
        <v>369612</v>
      </c>
      <c r="R64" s="35">
        <v>37288</v>
      </c>
      <c r="S64" s="35"/>
      <c r="T64" s="35"/>
      <c r="U64" s="32" t="s">
        <v>62</v>
      </c>
      <c r="V64" s="32" t="s">
        <v>31</v>
      </c>
      <c r="W64" s="32"/>
      <c r="X64" s="32"/>
      <c r="Y64" s="32"/>
      <c r="Z64" s="32" t="s">
        <v>62</v>
      </c>
      <c r="AA64" s="32"/>
    </row>
    <row r="65" spans="1:27" s="30" customFormat="1" x14ac:dyDescent="0.2">
      <c r="A65" s="59">
        <v>1</v>
      </c>
      <c r="B65" s="60"/>
      <c r="C65" s="40">
        <v>43805</v>
      </c>
      <c r="D65" s="32" t="s">
        <v>26</v>
      </c>
      <c r="E65" s="32" t="s">
        <v>72</v>
      </c>
      <c r="F65" s="36" t="s">
        <v>50</v>
      </c>
      <c r="G65" s="32" t="s">
        <v>41</v>
      </c>
      <c r="H65" s="32" t="s">
        <v>34</v>
      </c>
      <c r="I65" s="32" t="s">
        <v>87</v>
      </c>
      <c r="J65" s="34" t="s">
        <v>36</v>
      </c>
      <c r="K65" s="69" t="s">
        <v>1291</v>
      </c>
      <c r="L65" s="33">
        <v>43831</v>
      </c>
      <c r="M65" s="33">
        <v>44196</v>
      </c>
      <c r="N65" s="35">
        <v>367900</v>
      </c>
      <c r="O65" s="42">
        <f t="shared" si="3"/>
        <v>0</v>
      </c>
      <c r="P65" s="35">
        <f t="shared" si="1"/>
        <v>367900</v>
      </c>
      <c r="Q65" s="35">
        <v>330611</v>
      </c>
      <c r="R65" s="35">
        <v>37289</v>
      </c>
      <c r="S65" s="35"/>
      <c r="T65" s="35"/>
      <c r="U65" s="32" t="s">
        <v>62</v>
      </c>
      <c r="V65" s="32" t="s">
        <v>31</v>
      </c>
      <c r="W65" s="32"/>
      <c r="X65" s="32"/>
      <c r="Y65" s="32"/>
      <c r="Z65" s="32" t="s">
        <v>62</v>
      </c>
      <c r="AA65" s="32"/>
    </row>
    <row r="66" spans="1:27" s="30" customFormat="1" x14ac:dyDescent="0.2">
      <c r="A66" s="59">
        <v>1</v>
      </c>
      <c r="B66" s="60"/>
      <c r="C66" s="40">
        <v>43805</v>
      </c>
      <c r="D66" s="32" t="s">
        <v>26</v>
      </c>
      <c r="E66" s="32" t="s">
        <v>72</v>
      </c>
      <c r="F66" s="36" t="s">
        <v>50</v>
      </c>
      <c r="G66" s="32" t="s">
        <v>41</v>
      </c>
      <c r="H66" s="32" t="s">
        <v>34</v>
      </c>
      <c r="I66" s="32" t="s">
        <v>1269</v>
      </c>
      <c r="J66" s="34" t="s">
        <v>36</v>
      </c>
      <c r="K66" s="69" t="s">
        <v>1291</v>
      </c>
      <c r="L66" s="33">
        <v>43831</v>
      </c>
      <c r="M66" s="33">
        <v>44196</v>
      </c>
      <c r="N66" s="35">
        <v>231900</v>
      </c>
      <c r="O66" s="42">
        <f t="shared" si="3"/>
        <v>0</v>
      </c>
      <c r="P66" s="35">
        <f t="shared" si="1"/>
        <v>231900</v>
      </c>
      <c r="Q66" s="35">
        <v>209053</v>
      </c>
      <c r="R66" s="35">
        <v>22847</v>
      </c>
      <c r="S66" s="35"/>
      <c r="T66" s="35"/>
      <c r="U66" s="32" t="s">
        <v>62</v>
      </c>
      <c r="V66" s="32" t="s">
        <v>31</v>
      </c>
      <c r="W66" s="32"/>
      <c r="X66" s="32"/>
      <c r="Y66" s="32"/>
      <c r="Z66" s="32" t="s">
        <v>62</v>
      </c>
      <c r="AA66" s="32"/>
    </row>
    <row r="67" spans="1:27" s="30" customFormat="1" x14ac:dyDescent="0.2">
      <c r="A67" s="59">
        <v>1</v>
      </c>
      <c r="B67" s="60"/>
      <c r="C67" s="40">
        <v>43805</v>
      </c>
      <c r="D67" s="32" t="s">
        <v>26</v>
      </c>
      <c r="E67" s="32" t="s">
        <v>72</v>
      </c>
      <c r="F67" s="36" t="s">
        <v>50</v>
      </c>
      <c r="G67" s="32" t="s">
        <v>41</v>
      </c>
      <c r="H67" s="32" t="s">
        <v>63</v>
      </c>
      <c r="I67" s="34" t="s">
        <v>40</v>
      </c>
      <c r="J67" s="34" t="s">
        <v>36</v>
      </c>
      <c r="K67" s="69" t="s">
        <v>1291</v>
      </c>
      <c r="L67" s="33">
        <v>43831</v>
      </c>
      <c r="M67" s="33">
        <v>44196</v>
      </c>
      <c r="N67" s="35">
        <v>293900</v>
      </c>
      <c r="O67" s="42">
        <f t="shared" si="3"/>
        <v>0</v>
      </c>
      <c r="P67" s="35">
        <f t="shared" si="1"/>
        <v>293900</v>
      </c>
      <c r="Q67" s="35">
        <v>275249</v>
      </c>
      <c r="R67" s="35">
        <v>18651</v>
      </c>
      <c r="S67" s="35"/>
      <c r="T67" s="35"/>
      <c r="U67" s="32" t="s">
        <v>62</v>
      </c>
      <c r="V67" s="32" t="s">
        <v>31</v>
      </c>
      <c r="W67" s="32"/>
      <c r="X67" s="32"/>
      <c r="Y67" s="32"/>
      <c r="Z67" s="32" t="s">
        <v>62</v>
      </c>
      <c r="AA67" s="32"/>
    </row>
    <row r="68" spans="1:27" s="30" customFormat="1" x14ac:dyDescent="0.2">
      <c r="A68" s="59">
        <v>1</v>
      </c>
      <c r="B68" s="60"/>
      <c r="C68" s="40">
        <v>43805</v>
      </c>
      <c r="D68" s="32" t="s">
        <v>26</v>
      </c>
      <c r="E68" s="32" t="s">
        <v>72</v>
      </c>
      <c r="F68" s="36" t="s">
        <v>50</v>
      </c>
      <c r="G68" s="32" t="s">
        <v>41</v>
      </c>
      <c r="H68" s="32" t="s">
        <v>63</v>
      </c>
      <c r="I68" s="32" t="s">
        <v>87</v>
      </c>
      <c r="J68" s="34" t="s">
        <v>36</v>
      </c>
      <c r="K68" s="69" t="s">
        <v>1291</v>
      </c>
      <c r="L68" s="33">
        <v>43831</v>
      </c>
      <c r="M68" s="33">
        <v>44196</v>
      </c>
      <c r="N68" s="35">
        <v>223900</v>
      </c>
      <c r="O68" s="42">
        <f t="shared" si="3"/>
        <v>0</v>
      </c>
      <c r="P68" s="35">
        <f t="shared" si="1"/>
        <v>223900</v>
      </c>
      <c r="Q68" s="35">
        <v>205258</v>
      </c>
      <c r="R68" s="35">
        <v>18642</v>
      </c>
      <c r="S68" s="35"/>
      <c r="T68" s="35"/>
      <c r="U68" s="32" t="s">
        <v>62</v>
      </c>
      <c r="V68" s="32" t="s">
        <v>31</v>
      </c>
      <c r="W68" s="32"/>
      <c r="X68" s="32"/>
      <c r="Y68" s="32"/>
      <c r="Z68" s="32" t="s">
        <v>62</v>
      </c>
      <c r="AA68" s="32"/>
    </row>
    <row r="69" spans="1:27" s="30" customFormat="1" x14ac:dyDescent="0.2">
      <c r="A69" s="59">
        <v>1</v>
      </c>
      <c r="B69" s="60"/>
      <c r="C69" s="40">
        <v>43805</v>
      </c>
      <c r="D69" s="32" t="s">
        <v>26</v>
      </c>
      <c r="E69" s="32" t="s">
        <v>72</v>
      </c>
      <c r="F69" s="36" t="s">
        <v>50</v>
      </c>
      <c r="G69" s="32" t="s">
        <v>41</v>
      </c>
      <c r="H69" s="32" t="s">
        <v>64</v>
      </c>
      <c r="I69" s="34" t="s">
        <v>40</v>
      </c>
      <c r="J69" s="34" t="s">
        <v>36</v>
      </c>
      <c r="K69" s="69" t="s">
        <v>1291</v>
      </c>
      <c r="L69" s="33">
        <v>43831</v>
      </c>
      <c r="M69" s="33">
        <v>44196</v>
      </c>
      <c r="N69" s="35">
        <v>153900</v>
      </c>
      <c r="O69" s="42">
        <f t="shared" si="3"/>
        <v>0</v>
      </c>
      <c r="P69" s="35">
        <f t="shared" si="1"/>
        <v>153900</v>
      </c>
      <c r="Q69" s="35">
        <v>144204</v>
      </c>
      <c r="R69" s="35">
        <v>9696</v>
      </c>
      <c r="S69" s="35"/>
      <c r="T69" s="35"/>
      <c r="U69" s="32" t="s">
        <v>62</v>
      </c>
      <c r="V69" s="32" t="s">
        <v>31</v>
      </c>
      <c r="W69" s="32"/>
      <c r="X69" s="32"/>
      <c r="Y69" s="32"/>
      <c r="Z69" s="32" t="s">
        <v>62</v>
      </c>
      <c r="AA69" s="32"/>
    </row>
    <row r="70" spans="1:27" s="30" customFormat="1" x14ac:dyDescent="0.2">
      <c r="A70" s="59">
        <v>1</v>
      </c>
      <c r="B70" s="60"/>
      <c r="C70" s="40">
        <v>43805</v>
      </c>
      <c r="D70" s="32" t="s">
        <v>26</v>
      </c>
      <c r="E70" s="32" t="s">
        <v>72</v>
      </c>
      <c r="F70" s="36" t="s">
        <v>50</v>
      </c>
      <c r="G70" s="32" t="s">
        <v>41</v>
      </c>
      <c r="H70" s="32" t="s">
        <v>39</v>
      </c>
      <c r="I70" s="34" t="s">
        <v>40</v>
      </c>
      <c r="J70" s="34" t="s">
        <v>33</v>
      </c>
      <c r="K70" s="69" t="s">
        <v>1291</v>
      </c>
      <c r="L70" s="33">
        <v>43831</v>
      </c>
      <c r="M70" s="33">
        <v>44196</v>
      </c>
      <c r="N70" s="35">
        <v>48900</v>
      </c>
      <c r="O70" s="42">
        <f t="shared" si="3"/>
        <v>0</v>
      </c>
      <c r="P70" s="35">
        <f t="shared" si="1"/>
        <v>48900</v>
      </c>
      <c r="Q70" s="35">
        <v>45672</v>
      </c>
      <c r="R70" s="35">
        <v>3228</v>
      </c>
      <c r="S70" s="35"/>
      <c r="T70" s="35"/>
      <c r="U70" s="32" t="s">
        <v>66</v>
      </c>
      <c r="V70" s="32" t="s">
        <v>31</v>
      </c>
      <c r="W70" s="31" t="s">
        <v>1244</v>
      </c>
      <c r="X70" s="32"/>
      <c r="Y70" s="32"/>
      <c r="Z70" s="32" t="s">
        <v>62</v>
      </c>
      <c r="AA70" s="32"/>
    </row>
    <row r="71" spans="1:27" s="30" customFormat="1" x14ac:dyDescent="0.2">
      <c r="A71" s="59">
        <v>1</v>
      </c>
      <c r="B71" s="60"/>
      <c r="C71" s="40">
        <v>43805</v>
      </c>
      <c r="D71" s="32" t="s">
        <v>26</v>
      </c>
      <c r="E71" s="32" t="s">
        <v>72</v>
      </c>
      <c r="F71" s="36" t="s">
        <v>50</v>
      </c>
      <c r="G71" s="32" t="s">
        <v>41</v>
      </c>
      <c r="H71" s="32" t="s">
        <v>39</v>
      </c>
      <c r="I71" s="34" t="s">
        <v>40</v>
      </c>
      <c r="J71" s="34" t="s">
        <v>36</v>
      </c>
      <c r="K71" s="69" t="s">
        <v>1291</v>
      </c>
      <c r="L71" s="33">
        <v>43831</v>
      </c>
      <c r="M71" s="33">
        <v>44196</v>
      </c>
      <c r="N71" s="35">
        <v>44900</v>
      </c>
      <c r="O71" s="42">
        <f t="shared" si="3"/>
        <v>0</v>
      </c>
      <c r="P71" s="35">
        <f t="shared" si="1"/>
        <v>44900</v>
      </c>
      <c r="Q71" s="35">
        <v>41638</v>
      </c>
      <c r="R71" s="35">
        <v>3262</v>
      </c>
      <c r="S71" s="35"/>
      <c r="T71" s="35"/>
      <c r="U71" s="32" t="s">
        <v>1281</v>
      </c>
      <c r="V71" s="32" t="s">
        <v>31</v>
      </c>
      <c r="W71" s="32"/>
      <c r="X71" s="32"/>
      <c r="Y71" s="32"/>
      <c r="Z71" s="32" t="s">
        <v>62</v>
      </c>
      <c r="AA71" s="32"/>
    </row>
    <row r="72" spans="1:27" s="30" customFormat="1" x14ac:dyDescent="0.2">
      <c r="A72" s="59">
        <v>1</v>
      </c>
      <c r="B72" s="60"/>
      <c r="C72" s="40">
        <v>43805</v>
      </c>
      <c r="D72" s="32" t="s">
        <v>26</v>
      </c>
      <c r="E72" s="32" t="s">
        <v>72</v>
      </c>
      <c r="F72" s="36" t="s">
        <v>50</v>
      </c>
      <c r="G72" s="32" t="s">
        <v>41</v>
      </c>
      <c r="H72" s="32" t="s">
        <v>39</v>
      </c>
      <c r="I72" s="32" t="s">
        <v>88</v>
      </c>
      <c r="J72" s="34" t="s">
        <v>33</v>
      </c>
      <c r="K72" s="69" t="s">
        <v>1291</v>
      </c>
      <c r="L72" s="33">
        <v>43831</v>
      </c>
      <c r="M72" s="33">
        <v>44196</v>
      </c>
      <c r="N72" s="35">
        <v>45900</v>
      </c>
      <c r="O72" s="42">
        <f t="shared" si="3"/>
        <v>0</v>
      </c>
      <c r="P72" s="35">
        <f t="shared" si="1"/>
        <v>45900</v>
      </c>
      <c r="Q72" s="35">
        <v>42872</v>
      </c>
      <c r="R72" s="35">
        <v>3028</v>
      </c>
      <c r="S72" s="35"/>
      <c r="T72" s="35"/>
      <c r="U72" s="32" t="s">
        <v>66</v>
      </c>
      <c r="V72" s="32" t="s">
        <v>31</v>
      </c>
      <c r="W72" s="31" t="s">
        <v>1244</v>
      </c>
      <c r="X72" s="32"/>
      <c r="Y72" s="32"/>
      <c r="Z72" s="32" t="s">
        <v>62</v>
      </c>
      <c r="AA72" s="32"/>
    </row>
    <row r="73" spans="1:27" s="30" customFormat="1" x14ac:dyDescent="0.2">
      <c r="A73" s="59">
        <v>1</v>
      </c>
      <c r="B73" s="60"/>
      <c r="C73" s="40">
        <v>43805</v>
      </c>
      <c r="D73" s="32" t="s">
        <v>26</v>
      </c>
      <c r="E73" s="32" t="s">
        <v>72</v>
      </c>
      <c r="F73" s="36" t="s">
        <v>50</v>
      </c>
      <c r="G73" s="32" t="s">
        <v>41</v>
      </c>
      <c r="H73" s="32" t="s">
        <v>39</v>
      </c>
      <c r="I73" s="32" t="s">
        <v>88</v>
      </c>
      <c r="J73" s="34" t="s">
        <v>36</v>
      </c>
      <c r="K73" s="69" t="s">
        <v>1291</v>
      </c>
      <c r="L73" s="33">
        <v>43831</v>
      </c>
      <c r="M73" s="33">
        <v>44196</v>
      </c>
      <c r="N73" s="35">
        <v>42900</v>
      </c>
      <c r="O73" s="42">
        <f t="shared" si="3"/>
        <v>0</v>
      </c>
      <c r="P73" s="35">
        <f t="shared" si="1"/>
        <v>42900</v>
      </c>
      <c r="Q73" s="35">
        <v>39517</v>
      </c>
      <c r="R73" s="35">
        <v>3383</v>
      </c>
      <c r="S73" s="35"/>
      <c r="T73" s="35"/>
      <c r="U73" s="32" t="s">
        <v>1281</v>
      </c>
      <c r="V73" s="32" t="s">
        <v>31</v>
      </c>
      <c r="W73" s="32"/>
      <c r="X73" s="32"/>
      <c r="Y73" s="32"/>
      <c r="Z73" s="32" t="s">
        <v>62</v>
      </c>
      <c r="AA73" s="32"/>
    </row>
    <row r="74" spans="1:27" s="30" customFormat="1" x14ac:dyDescent="0.2">
      <c r="A74" s="59">
        <v>1</v>
      </c>
      <c r="B74" s="60"/>
      <c r="C74" s="40">
        <v>43805</v>
      </c>
      <c r="D74" s="32" t="s">
        <v>26</v>
      </c>
      <c r="E74" s="32" t="s">
        <v>72</v>
      </c>
      <c r="F74" s="36" t="s">
        <v>50</v>
      </c>
      <c r="G74" s="32" t="s">
        <v>41</v>
      </c>
      <c r="H74" s="32" t="s">
        <v>39</v>
      </c>
      <c r="I74" s="32" t="s">
        <v>87</v>
      </c>
      <c r="J74" s="34" t="s">
        <v>36</v>
      </c>
      <c r="K74" s="69" t="s">
        <v>1291</v>
      </c>
      <c r="L74" s="33">
        <v>43831</v>
      </c>
      <c r="M74" s="33">
        <v>44196</v>
      </c>
      <c r="N74" s="35">
        <v>36900</v>
      </c>
      <c r="O74" s="42">
        <f t="shared" si="3"/>
        <v>0</v>
      </c>
      <c r="P74" s="35">
        <f t="shared" si="1"/>
        <v>36900</v>
      </c>
      <c r="Q74" s="35">
        <v>33548</v>
      </c>
      <c r="R74" s="35">
        <v>3352</v>
      </c>
      <c r="S74" s="35"/>
      <c r="T74" s="35"/>
      <c r="U74" s="32" t="s">
        <v>62</v>
      </c>
      <c r="V74" s="32" t="s">
        <v>71</v>
      </c>
      <c r="W74" s="32"/>
      <c r="X74" s="32"/>
      <c r="Y74" s="32"/>
      <c r="Z74" s="32" t="s">
        <v>62</v>
      </c>
      <c r="AA74" s="32"/>
    </row>
    <row r="75" spans="1:27" s="30" customFormat="1" x14ac:dyDescent="0.2">
      <c r="A75" s="59">
        <v>1</v>
      </c>
      <c r="B75" s="60"/>
      <c r="C75" s="40">
        <v>43805</v>
      </c>
      <c r="D75" s="32" t="s">
        <v>26</v>
      </c>
      <c r="E75" s="32" t="s">
        <v>72</v>
      </c>
      <c r="F75" s="36" t="s">
        <v>50</v>
      </c>
      <c r="G75" s="32" t="s">
        <v>41</v>
      </c>
      <c r="H75" s="32" t="s">
        <v>39</v>
      </c>
      <c r="I75" s="32" t="s">
        <v>87</v>
      </c>
      <c r="J75" s="34" t="s">
        <v>36</v>
      </c>
      <c r="K75" s="69" t="s">
        <v>1294</v>
      </c>
      <c r="L75" s="33">
        <v>43831</v>
      </c>
      <c r="M75" s="33">
        <v>44196</v>
      </c>
      <c r="N75" s="35">
        <v>38900</v>
      </c>
      <c r="O75" s="42">
        <f t="shared" si="3"/>
        <v>0</v>
      </c>
      <c r="P75" s="35">
        <f t="shared" si="1"/>
        <v>38900</v>
      </c>
      <c r="Q75" s="35">
        <v>35189</v>
      </c>
      <c r="R75" s="35">
        <v>3711</v>
      </c>
      <c r="S75" s="35"/>
      <c r="T75" s="35"/>
      <c r="U75" s="32" t="s">
        <v>62</v>
      </c>
      <c r="V75" s="32" t="s">
        <v>70</v>
      </c>
      <c r="W75" s="32"/>
      <c r="X75" s="32"/>
      <c r="Y75" s="32"/>
      <c r="Z75" s="32" t="s">
        <v>62</v>
      </c>
      <c r="AA75" s="32"/>
    </row>
    <row r="76" spans="1:27" s="30" customFormat="1" x14ac:dyDescent="0.2">
      <c r="A76" s="59">
        <v>1</v>
      </c>
      <c r="B76" s="60"/>
      <c r="C76" s="40">
        <v>43805</v>
      </c>
      <c r="D76" s="32" t="s">
        <v>26</v>
      </c>
      <c r="E76" s="32" t="s">
        <v>72</v>
      </c>
      <c r="F76" s="36" t="s">
        <v>50</v>
      </c>
      <c r="G76" s="32" t="s">
        <v>41</v>
      </c>
      <c r="H76" s="32" t="s">
        <v>39</v>
      </c>
      <c r="I76" s="32" t="s">
        <v>86</v>
      </c>
      <c r="J76" s="34" t="s">
        <v>36</v>
      </c>
      <c r="K76" s="69" t="s">
        <v>1291</v>
      </c>
      <c r="L76" s="33">
        <v>43831</v>
      </c>
      <c r="M76" s="33">
        <v>44196</v>
      </c>
      <c r="N76" s="35">
        <v>33900</v>
      </c>
      <c r="O76" s="42">
        <f t="shared" si="3"/>
        <v>0</v>
      </c>
      <c r="P76" s="35">
        <f t="shared" si="1"/>
        <v>33900</v>
      </c>
      <c r="Q76" s="35">
        <v>30511</v>
      </c>
      <c r="R76" s="35">
        <v>3389</v>
      </c>
      <c r="S76" s="35"/>
      <c r="T76" s="35"/>
      <c r="U76" s="32" t="s">
        <v>62</v>
      </c>
      <c r="V76" s="32" t="s">
        <v>31</v>
      </c>
      <c r="W76" s="32"/>
      <c r="X76" s="32"/>
      <c r="Y76" s="32"/>
      <c r="Z76" s="32" t="s">
        <v>62</v>
      </c>
      <c r="AA76" s="32"/>
    </row>
    <row r="77" spans="1:27" s="30" customFormat="1" x14ac:dyDescent="0.2">
      <c r="A77" s="59">
        <v>1</v>
      </c>
      <c r="B77" s="60"/>
      <c r="C77" s="40">
        <v>43805</v>
      </c>
      <c r="D77" s="32" t="s">
        <v>26</v>
      </c>
      <c r="E77" s="32" t="s">
        <v>72</v>
      </c>
      <c r="F77" s="36" t="s">
        <v>50</v>
      </c>
      <c r="G77" s="32" t="s">
        <v>41</v>
      </c>
      <c r="H77" s="32" t="s">
        <v>39</v>
      </c>
      <c r="I77" s="32" t="s">
        <v>1269</v>
      </c>
      <c r="J77" s="34" t="s">
        <v>36</v>
      </c>
      <c r="K77" s="69" t="s">
        <v>1291</v>
      </c>
      <c r="L77" s="33">
        <v>43831</v>
      </c>
      <c r="M77" s="33">
        <v>44196</v>
      </c>
      <c r="N77" s="35">
        <v>27900</v>
      </c>
      <c r="O77" s="42">
        <f t="shared" si="3"/>
        <v>0</v>
      </c>
      <c r="P77" s="35">
        <f t="shared" si="1"/>
        <v>27900</v>
      </c>
      <c r="Q77" s="35">
        <v>24877</v>
      </c>
      <c r="R77" s="35">
        <v>3023</v>
      </c>
      <c r="S77" s="35"/>
      <c r="T77" s="35"/>
      <c r="U77" s="32" t="s">
        <v>62</v>
      </c>
      <c r="V77" s="32" t="s">
        <v>31</v>
      </c>
      <c r="W77" s="32"/>
      <c r="X77" s="32"/>
      <c r="Y77" s="32"/>
      <c r="Z77" s="32" t="s">
        <v>62</v>
      </c>
      <c r="AA77" s="32"/>
    </row>
    <row r="78" spans="1:27" s="30" customFormat="1" x14ac:dyDescent="0.2">
      <c r="A78" s="59">
        <v>1</v>
      </c>
      <c r="B78" s="60"/>
      <c r="C78" s="40">
        <v>43805</v>
      </c>
      <c r="D78" s="32" t="s">
        <v>26</v>
      </c>
      <c r="E78" s="32" t="s">
        <v>72</v>
      </c>
      <c r="F78" s="32" t="s">
        <v>51</v>
      </c>
      <c r="G78" s="32" t="s">
        <v>41</v>
      </c>
      <c r="H78" s="32" t="s">
        <v>29</v>
      </c>
      <c r="I78" s="34" t="s">
        <v>40</v>
      </c>
      <c r="J78" s="34" t="s">
        <v>1270</v>
      </c>
      <c r="K78" s="69" t="s">
        <v>1291</v>
      </c>
      <c r="L78" s="33">
        <v>43831</v>
      </c>
      <c r="M78" s="33">
        <v>44196</v>
      </c>
      <c r="N78" s="35">
        <v>728900</v>
      </c>
      <c r="O78" s="42">
        <f t="shared" ref="O78:O99" si="4">(N78-P78)/N78</f>
        <v>0</v>
      </c>
      <c r="P78" s="35">
        <f t="shared" si="1"/>
        <v>728900</v>
      </c>
      <c r="Q78" s="35">
        <v>554056</v>
      </c>
      <c r="R78" s="35">
        <v>174844</v>
      </c>
      <c r="S78" s="35"/>
      <c r="T78" s="35"/>
      <c r="U78" s="32" t="s">
        <v>30</v>
      </c>
      <c r="V78" s="41"/>
      <c r="W78" s="32"/>
      <c r="X78" s="32"/>
      <c r="Y78" s="32"/>
      <c r="Z78" s="32" t="s">
        <v>62</v>
      </c>
      <c r="AA78" s="32"/>
    </row>
    <row r="79" spans="1:27" s="30" customFormat="1" x14ac:dyDescent="0.2">
      <c r="A79" s="59">
        <v>1</v>
      </c>
      <c r="B79" s="60"/>
      <c r="C79" s="40">
        <v>43805</v>
      </c>
      <c r="D79" s="32" t="s">
        <v>26</v>
      </c>
      <c r="E79" s="32" t="s">
        <v>72</v>
      </c>
      <c r="F79" s="32" t="s">
        <v>51</v>
      </c>
      <c r="G79" s="32" t="s">
        <v>41</v>
      </c>
      <c r="H79" s="32" t="s">
        <v>34</v>
      </c>
      <c r="I79" s="34" t="s">
        <v>40</v>
      </c>
      <c r="J79" s="34" t="s">
        <v>1270</v>
      </c>
      <c r="K79" s="69" t="s">
        <v>1291</v>
      </c>
      <c r="L79" s="33">
        <v>43831</v>
      </c>
      <c r="M79" s="33">
        <v>44196</v>
      </c>
      <c r="N79" s="35">
        <v>485900</v>
      </c>
      <c r="O79" s="42">
        <f t="shared" si="4"/>
        <v>0</v>
      </c>
      <c r="P79" s="35">
        <f t="shared" ref="P79:P85" si="5">Q79+R79</f>
        <v>485900</v>
      </c>
      <c r="Q79" s="35">
        <v>369345</v>
      </c>
      <c r="R79" s="35">
        <v>116555</v>
      </c>
      <c r="S79" s="35"/>
      <c r="T79" s="35"/>
      <c r="U79" s="32" t="s">
        <v>62</v>
      </c>
      <c r="V79" s="32" t="s">
        <v>31</v>
      </c>
      <c r="W79" s="32"/>
      <c r="X79" s="32"/>
      <c r="Y79" s="32"/>
      <c r="Z79" s="32" t="s">
        <v>62</v>
      </c>
      <c r="AA79" s="32"/>
    </row>
    <row r="80" spans="1:27" s="30" customFormat="1" x14ac:dyDescent="0.2">
      <c r="A80" s="59">
        <v>1</v>
      </c>
      <c r="B80" s="60"/>
      <c r="C80" s="40">
        <v>43805</v>
      </c>
      <c r="D80" s="32" t="s">
        <v>26</v>
      </c>
      <c r="E80" s="32" t="s">
        <v>72</v>
      </c>
      <c r="F80" s="32" t="s">
        <v>51</v>
      </c>
      <c r="G80" s="32" t="s">
        <v>41</v>
      </c>
      <c r="H80" s="32" t="s">
        <v>63</v>
      </c>
      <c r="I80" s="34" t="s">
        <v>40</v>
      </c>
      <c r="J80" s="34" t="s">
        <v>36</v>
      </c>
      <c r="K80" s="69" t="s">
        <v>1291</v>
      </c>
      <c r="L80" s="33">
        <v>43831</v>
      </c>
      <c r="M80" s="33">
        <v>44196</v>
      </c>
      <c r="N80" s="48">
        <v>308900</v>
      </c>
      <c r="O80" s="42">
        <f t="shared" si="4"/>
        <v>0</v>
      </c>
      <c r="P80" s="48">
        <f t="shared" si="5"/>
        <v>308900</v>
      </c>
      <c r="Q80" s="48">
        <v>234803</v>
      </c>
      <c r="R80" s="48">
        <v>74097</v>
      </c>
      <c r="S80" s="48"/>
      <c r="T80" s="48"/>
      <c r="U80" s="64" t="s">
        <v>62</v>
      </c>
      <c r="V80" s="64" t="s">
        <v>31</v>
      </c>
      <c r="W80" s="32"/>
      <c r="X80" s="32"/>
      <c r="Y80" s="32"/>
      <c r="Z80" s="32" t="s">
        <v>62</v>
      </c>
      <c r="AA80" s="32"/>
    </row>
    <row r="81" spans="1:27" s="30" customFormat="1" x14ac:dyDescent="0.2">
      <c r="A81" s="59">
        <v>1</v>
      </c>
      <c r="B81" s="60"/>
      <c r="C81" s="40">
        <v>43805</v>
      </c>
      <c r="D81" s="32" t="s">
        <v>26</v>
      </c>
      <c r="E81" s="32" t="s">
        <v>72</v>
      </c>
      <c r="F81" s="32" t="s">
        <v>51</v>
      </c>
      <c r="G81" s="32" t="s">
        <v>41</v>
      </c>
      <c r="H81" s="32" t="s">
        <v>64</v>
      </c>
      <c r="I81" s="34" t="s">
        <v>40</v>
      </c>
      <c r="J81" s="34" t="s">
        <v>36</v>
      </c>
      <c r="K81" s="69" t="s">
        <v>1291</v>
      </c>
      <c r="L81" s="33">
        <v>43831</v>
      </c>
      <c r="M81" s="33">
        <v>44196</v>
      </c>
      <c r="N81" s="48">
        <v>168900</v>
      </c>
      <c r="O81" s="42">
        <f t="shared" si="4"/>
        <v>0</v>
      </c>
      <c r="P81" s="48">
        <f t="shared" si="5"/>
        <v>168900</v>
      </c>
      <c r="Q81" s="48">
        <v>128385</v>
      </c>
      <c r="R81" s="48">
        <v>40515</v>
      </c>
      <c r="S81" s="48"/>
      <c r="T81" s="48"/>
      <c r="U81" s="64" t="s">
        <v>62</v>
      </c>
      <c r="V81" s="64" t="s">
        <v>31</v>
      </c>
      <c r="W81" s="32"/>
      <c r="X81" s="32"/>
      <c r="Y81" s="32"/>
      <c r="Z81" s="32" t="s">
        <v>62</v>
      </c>
      <c r="AA81" s="32"/>
    </row>
    <row r="82" spans="1:27" s="30" customFormat="1" x14ac:dyDescent="0.2">
      <c r="A82" s="59">
        <v>1</v>
      </c>
      <c r="B82" s="60"/>
      <c r="C82" s="40">
        <v>43805</v>
      </c>
      <c r="D82" s="32" t="s">
        <v>26</v>
      </c>
      <c r="E82" s="32" t="s">
        <v>72</v>
      </c>
      <c r="F82" s="32" t="s">
        <v>51</v>
      </c>
      <c r="G82" s="32" t="s">
        <v>41</v>
      </c>
      <c r="H82" s="32" t="s">
        <v>39</v>
      </c>
      <c r="I82" s="34" t="s">
        <v>40</v>
      </c>
      <c r="J82" s="34" t="s">
        <v>36</v>
      </c>
      <c r="K82" s="69" t="s">
        <v>1291</v>
      </c>
      <c r="L82" s="33">
        <v>43831</v>
      </c>
      <c r="M82" s="33">
        <v>44196</v>
      </c>
      <c r="N82" s="35">
        <v>51900</v>
      </c>
      <c r="O82" s="42">
        <f t="shared" si="4"/>
        <v>0</v>
      </c>
      <c r="P82" s="35">
        <f t="shared" si="5"/>
        <v>51900</v>
      </c>
      <c r="Q82" s="35">
        <v>38992</v>
      </c>
      <c r="R82" s="35">
        <v>12908</v>
      </c>
      <c r="S82" s="35"/>
      <c r="T82" s="35"/>
      <c r="U82" s="32" t="s">
        <v>62</v>
      </c>
      <c r="V82" s="32" t="s">
        <v>31</v>
      </c>
      <c r="W82" s="32"/>
      <c r="X82" s="32"/>
      <c r="Y82" s="32"/>
      <c r="Z82" s="32" t="s">
        <v>62</v>
      </c>
      <c r="AA82" s="32"/>
    </row>
    <row r="83" spans="1:27" s="30" customFormat="1" x14ac:dyDescent="0.2">
      <c r="A83" s="59">
        <v>1</v>
      </c>
      <c r="B83" s="60"/>
      <c r="C83" s="40">
        <v>43805</v>
      </c>
      <c r="D83" s="32" t="s">
        <v>26</v>
      </c>
      <c r="E83" s="32" t="s">
        <v>72</v>
      </c>
      <c r="F83" s="32" t="s">
        <v>51</v>
      </c>
      <c r="G83" s="32" t="s">
        <v>41</v>
      </c>
      <c r="H83" s="32" t="s">
        <v>39</v>
      </c>
      <c r="I83" s="32" t="s">
        <v>87</v>
      </c>
      <c r="J83" s="34" t="s">
        <v>36</v>
      </c>
      <c r="K83" s="69" t="s">
        <v>1291</v>
      </c>
      <c r="L83" s="33">
        <v>43831</v>
      </c>
      <c r="M83" s="33">
        <v>44196</v>
      </c>
      <c r="N83" s="35">
        <v>41900</v>
      </c>
      <c r="O83" s="42">
        <f t="shared" si="4"/>
        <v>0</v>
      </c>
      <c r="P83" s="35">
        <f t="shared" si="5"/>
        <v>41900</v>
      </c>
      <c r="Q83" s="35">
        <v>30962</v>
      </c>
      <c r="R83" s="35">
        <v>10938</v>
      </c>
      <c r="S83" s="35"/>
      <c r="T83" s="35"/>
      <c r="U83" s="32" t="s">
        <v>62</v>
      </c>
      <c r="V83" s="32" t="s">
        <v>31</v>
      </c>
      <c r="W83" s="32"/>
      <c r="X83" s="32"/>
      <c r="Y83" s="32"/>
      <c r="Z83" s="32" t="s">
        <v>62</v>
      </c>
      <c r="AA83" s="32"/>
    </row>
    <row r="84" spans="1:27" s="30" customFormat="1" x14ac:dyDescent="0.2">
      <c r="A84" s="59">
        <v>1</v>
      </c>
      <c r="B84" s="60"/>
      <c r="C84" s="40">
        <v>43805</v>
      </c>
      <c r="D84" s="32" t="s">
        <v>26</v>
      </c>
      <c r="E84" s="32" t="s">
        <v>72</v>
      </c>
      <c r="F84" s="36" t="s">
        <v>76</v>
      </c>
      <c r="G84" s="32" t="s">
        <v>41</v>
      </c>
      <c r="H84" s="32" t="s">
        <v>29</v>
      </c>
      <c r="I84" s="34" t="s">
        <v>40</v>
      </c>
      <c r="J84" s="34" t="s">
        <v>1270</v>
      </c>
      <c r="K84" s="69" t="s">
        <v>1291</v>
      </c>
      <c r="L84" s="33">
        <v>43831</v>
      </c>
      <c r="M84" s="33">
        <v>44196</v>
      </c>
      <c r="N84" s="35">
        <v>715900</v>
      </c>
      <c r="O84" s="42">
        <f t="shared" si="4"/>
        <v>0</v>
      </c>
      <c r="P84" s="48">
        <f t="shared" si="5"/>
        <v>715900</v>
      </c>
      <c r="Q84" s="35">
        <v>659921</v>
      </c>
      <c r="R84" s="35">
        <v>55979</v>
      </c>
      <c r="S84" s="35"/>
      <c r="T84" s="35"/>
      <c r="U84" s="32" t="s">
        <v>30</v>
      </c>
      <c r="V84" s="41" t="s">
        <v>31</v>
      </c>
      <c r="W84" s="32"/>
      <c r="X84" s="32"/>
      <c r="Y84" s="32"/>
      <c r="Z84" s="32" t="s">
        <v>62</v>
      </c>
      <c r="AA84" s="32"/>
    </row>
    <row r="85" spans="1:27" s="30" customFormat="1" x14ac:dyDescent="0.2">
      <c r="A85" s="59">
        <v>1</v>
      </c>
      <c r="B85" s="60"/>
      <c r="C85" s="40">
        <v>43805</v>
      </c>
      <c r="D85" s="32" t="s">
        <v>26</v>
      </c>
      <c r="E85" s="32" t="s">
        <v>72</v>
      </c>
      <c r="F85" s="36" t="s">
        <v>76</v>
      </c>
      <c r="G85" s="32" t="s">
        <v>41</v>
      </c>
      <c r="H85" s="32" t="s">
        <v>34</v>
      </c>
      <c r="I85" s="34" t="s">
        <v>40</v>
      </c>
      <c r="J85" s="34" t="s">
        <v>1270</v>
      </c>
      <c r="K85" s="69" t="s">
        <v>1291</v>
      </c>
      <c r="L85" s="33">
        <v>43831</v>
      </c>
      <c r="M85" s="33">
        <v>44196</v>
      </c>
      <c r="N85" s="35">
        <v>476900</v>
      </c>
      <c r="O85" s="42">
        <f t="shared" si="4"/>
        <v>0</v>
      </c>
      <c r="P85" s="48">
        <f t="shared" si="5"/>
        <v>476900</v>
      </c>
      <c r="Q85" s="35">
        <v>439610</v>
      </c>
      <c r="R85" s="35">
        <v>37290</v>
      </c>
      <c r="S85" s="79"/>
      <c r="T85" s="35"/>
      <c r="U85" s="32" t="s">
        <v>30</v>
      </c>
      <c r="V85" s="32" t="s">
        <v>31</v>
      </c>
      <c r="W85" s="32"/>
      <c r="X85" s="32"/>
      <c r="Y85" s="32"/>
      <c r="Z85" s="32" t="s">
        <v>62</v>
      </c>
      <c r="AA85" s="32"/>
    </row>
    <row r="86" spans="1:27" s="30" customFormat="1" x14ac:dyDescent="0.2">
      <c r="A86" s="59">
        <v>1</v>
      </c>
      <c r="B86" s="60"/>
      <c r="C86" s="40">
        <v>43805</v>
      </c>
      <c r="D86" s="32" t="s">
        <v>26</v>
      </c>
      <c r="E86" s="32" t="s">
        <v>102</v>
      </c>
      <c r="F86" s="32" t="s">
        <v>56</v>
      </c>
      <c r="G86" s="32" t="s">
        <v>41</v>
      </c>
      <c r="H86" s="32" t="s">
        <v>29</v>
      </c>
      <c r="I86" s="34" t="s">
        <v>40</v>
      </c>
      <c r="J86" s="34" t="s">
        <v>36</v>
      </c>
      <c r="K86" s="69" t="s">
        <v>1291</v>
      </c>
      <c r="L86" s="33">
        <v>43831</v>
      </c>
      <c r="M86" s="33">
        <v>44196</v>
      </c>
      <c r="N86" s="35">
        <v>841900</v>
      </c>
      <c r="O86" s="42">
        <f t="shared" si="4"/>
        <v>0</v>
      </c>
      <c r="P86" s="35">
        <f t="shared" ref="P86:P101" si="6">Q86+R86+S86</f>
        <v>841900</v>
      </c>
      <c r="Q86" s="35">
        <v>551173</v>
      </c>
      <c r="R86" s="35">
        <v>234698</v>
      </c>
      <c r="S86" s="35">
        <v>56029</v>
      </c>
      <c r="T86" s="35"/>
      <c r="U86" s="32" t="s">
        <v>30</v>
      </c>
      <c r="V86" s="41" t="s">
        <v>31</v>
      </c>
      <c r="W86" s="32"/>
      <c r="X86" s="32"/>
      <c r="Y86" s="32"/>
      <c r="Z86" s="32" t="s">
        <v>62</v>
      </c>
      <c r="AA86" s="32"/>
    </row>
    <row r="87" spans="1:27" s="30" customFormat="1" x14ac:dyDescent="0.2">
      <c r="A87" s="59">
        <v>1</v>
      </c>
      <c r="B87" s="60"/>
      <c r="C87" s="40">
        <v>43805</v>
      </c>
      <c r="D87" s="32" t="s">
        <v>26</v>
      </c>
      <c r="E87" s="32" t="s">
        <v>102</v>
      </c>
      <c r="F87" s="32" t="s">
        <v>56</v>
      </c>
      <c r="G87" s="32" t="s">
        <v>41</v>
      </c>
      <c r="H87" s="32" t="s">
        <v>29</v>
      </c>
      <c r="I87" s="32" t="s">
        <v>87</v>
      </c>
      <c r="J87" s="34" t="s">
        <v>36</v>
      </c>
      <c r="K87" s="69" t="s">
        <v>1291</v>
      </c>
      <c r="L87" s="33">
        <v>43831</v>
      </c>
      <c r="M87" s="33">
        <v>44196</v>
      </c>
      <c r="N87" s="35">
        <v>683900</v>
      </c>
      <c r="O87" s="42">
        <f t="shared" si="4"/>
        <v>0</v>
      </c>
      <c r="P87" s="35">
        <f t="shared" si="6"/>
        <v>683900</v>
      </c>
      <c r="Q87" s="35">
        <v>403296</v>
      </c>
      <c r="R87" s="35">
        <v>224677</v>
      </c>
      <c r="S87" s="35">
        <v>55927</v>
      </c>
      <c r="T87" s="35"/>
      <c r="U87" s="32" t="s">
        <v>30</v>
      </c>
      <c r="V87" s="41" t="s">
        <v>31</v>
      </c>
      <c r="W87" s="32"/>
      <c r="X87" s="32"/>
      <c r="Y87" s="32"/>
      <c r="Z87" s="32" t="s">
        <v>62</v>
      </c>
      <c r="AA87" s="32"/>
    </row>
    <row r="88" spans="1:27" s="30" customFormat="1" x14ac:dyDescent="0.2">
      <c r="A88" s="59">
        <v>1</v>
      </c>
      <c r="B88" s="60"/>
      <c r="C88" s="40">
        <v>43805</v>
      </c>
      <c r="D88" s="32" t="s">
        <v>26</v>
      </c>
      <c r="E88" s="32" t="s">
        <v>72</v>
      </c>
      <c r="F88" s="32" t="s">
        <v>56</v>
      </c>
      <c r="G88" s="32" t="s">
        <v>41</v>
      </c>
      <c r="H88" s="32" t="s">
        <v>34</v>
      </c>
      <c r="I88" s="34" t="s">
        <v>40</v>
      </c>
      <c r="J88" s="34" t="s">
        <v>36</v>
      </c>
      <c r="K88" s="69" t="s">
        <v>1291</v>
      </c>
      <c r="L88" s="33">
        <v>43831</v>
      </c>
      <c r="M88" s="33">
        <v>44196</v>
      </c>
      <c r="N88" s="35">
        <v>560900</v>
      </c>
      <c r="O88" s="42">
        <f t="shared" si="4"/>
        <v>0</v>
      </c>
      <c r="P88" s="35">
        <f t="shared" si="6"/>
        <v>560900</v>
      </c>
      <c r="Q88" s="35">
        <v>367209</v>
      </c>
      <c r="R88" s="35">
        <v>156363</v>
      </c>
      <c r="S88" s="35">
        <v>37328</v>
      </c>
      <c r="T88" s="35"/>
      <c r="U88" s="32" t="s">
        <v>62</v>
      </c>
      <c r="V88" s="32" t="s">
        <v>31</v>
      </c>
      <c r="W88" s="32"/>
      <c r="X88" s="32"/>
      <c r="Y88" s="32"/>
      <c r="Z88" s="32" t="s">
        <v>62</v>
      </c>
      <c r="AA88" s="32"/>
    </row>
    <row r="89" spans="1:27" s="30" customFormat="1" x14ac:dyDescent="0.2">
      <c r="A89" s="59">
        <v>1</v>
      </c>
      <c r="B89" s="60"/>
      <c r="C89" s="40">
        <v>43805</v>
      </c>
      <c r="D89" s="32" t="s">
        <v>26</v>
      </c>
      <c r="E89" s="32" t="s">
        <v>72</v>
      </c>
      <c r="F89" s="32" t="s">
        <v>56</v>
      </c>
      <c r="G89" s="32" t="s">
        <v>41</v>
      </c>
      <c r="H89" s="32" t="s">
        <v>34</v>
      </c>
      <c r="I89" s="32" t="s">
        <v>87</v>
      </c>
      <c r="J89" s="34" t="s">
        <v>36</v>
      </c>
      <c r="K89" s="69" t="s">
        <v>1291</v>
      </c>
      <c r="L89" s="33">
        <v>43831</v>
      </c>
      <c r="M89" s="33">
        <v>44196</v>
      </c>
      <c r="N89" s="35">
        <v>455900</v>
      </c>
      <c r="O89" s="42">
        <f t="shared" si="4"/>
        <v>0</v>
      </c>
      <c r="P89" s="35">
        <f t="shared" si="6"/>
        <v>455900</v>
      </c>
      <c r="Q89" s="35">
        <v>268844</v>
      </c>
      <c r="R89" s="35">
        <v>149773</v>
      </c>
      <c r="S89" s="35">
        <v>37283</v>
      </c>
      <c r="T89" s="35"/>
      <c r="U89" s="32" t="s">
        <v>62</v>
      </c>
      <c r="V89" s="32" t="s">
        <v>31</v>
      </c>
      <c r="W89" s="32"/>
      <c r="X89" s="32"/>
      <c r="Y89" s="32"/>
      <c r="Z89" s="32" t="s">
        <v>62</v>
      </c>
      <c r="AA89" s="32"/>
    </row>
    <row r="90" spans="1:27" s="30" customFormat="1" x14ac:dyDescent="0.2">
      <c r="A90" s="59">
        <v>1</v>
      </c>
      <c r="B90" s="60"/>
      <c r="C90" s="40">
        <v>43805</v>
      </c>
      <c r="D90" s="32" t="s">
        <v>26</v>
      </c>
      <c r="E90" s="32" t="s">
        <v>72</v>
      </c>
      <c r="F90" s="32" t="s">
        <v>56</v>
      </c>
      <c r="G90" s="32" t="s">
        <v>41</v>
      </c>
      <c r="H90" s="32" t="s">
        <v>39</v>
      </c>
      <c r="I90" s="34" t="s">
        <v>40</v>
      </c>
      <c r="J90" s="34" t="s">
        <v>36</v>
      </c>
      <c r="K90" s="69" t="s">
        <v>1291</v>
      </c>
      <c r="L90" s="33">
        <v>43831</v>
      </c>
      <c r="M90" s="33">
        <v>44196</v>
      </c>
      <c r="N90" s="35">
        <v>53900</v>
      </c>
      <c r="O90" s="42">
        <f t="shared" si="4"/>
        <v>0</v>
      </c>
      <c r="P90" s="35">
        <f t="shared" si="6"/>
        <v>53900</v>
      </c>
      <c r="Q90" s="35">
        <v>35366</v>
      </c>
      <c r="R90" s="35">
        <v>15162</v>
      </c>
      <c r="S90" s="35">
        <v>3372</v>
      </c>
      <c r="T90" s="35"/>
      <c r="U90" s="32" t="s">
        <v>62</v>
      </c>
      <c r="V90" s="32" t="s">
        <v>31</v>
      </c>
      <c r="W90" s="32"/>
      <c r="X90" s="32"/>
      <c r="Y90" s="32"/>
      <c r="Z90" s="32" t="s">
        <v>62</v>
      </c>
      <c r="AA90" s="32"/>
    </row>
    <row r="91" spans="1:27" s="30" customFormat="1" x14ac:dyDescent="0.2">
      <c r="A91" s="59">
        <v>1</v>
      </c>
      <c r="B91" s="60"/>
      <c r="C91" s="40">
        <v>43805</v>
      </c>
      <c r="D91" s="32" t="s">
        <v>26</v>
      </c>
      <c r="E91" s="32" t="s">
        <v>72</v>
      </c>
      <c r="F91" s="32" t="s">
        <v>56</v>
      </c>
      <c r="G91" s="32" t="s">
        <v>41</v>
      </c>
      <c r="H91" s="32" t="s">
        <v>39</v>
      </c>
      <c r="I91" s="32" t="s">
        <v>87</v>
      </c>
      <c r="J91" s="34" t="s">
        <v>36</v>
      </c>
      <c r="K91" s="69" t="s">
        <v>1291</v>
      </c>
      <c r="L91" s="33">
        <v>43831</v>
      </c>
      <c r="M91" s="33">
        <v>44196</v>
      </c>
      <c r="N91" s="35">
        <v>46900</v>
      </c>
      <c r="O91" s="42">
        <f t="shared" si="4"/>
        <v>0</v>
      </c>
      <c r="P91" s="35">
        <f t="shared" si="6"/>
        <v>46900</v>
      </c>
      <c r="Q91" s="35">
        <v>27963</v>
      </c>
      <c r="R91" s="35">
        <v>15508</v>
      </c>
      <c r="S91" s="35">
        <v>3429</v>
      </c>
      <c r="T91" s="35"/>
      <c r="U91" s="32" t="s">
        <v>62</v>
      </c>
      <c r="V91" s="32" t="s">
        <v>31</v>
      </c>
      <c r="W91" s="32"/>
      <c r="X91" s="32"/>
      <c r="Y91" s="32"/>
      <c r="Z91" s="32" t="s">
        <v>62</v>
      </c>
      <c r="AA91" s="32"/>
    </row>
    <row r="92" spans="1:27" s="30" customFormat="1" x14ac:dyDescent="0.2">
      <c r="A92" s="59">
        <v>1</v>
      </c>
      <c r="B92" s="60"/>
      <c r="C92" s="40">
        <v>43805</v>
      </c>
      <c r="D92" s="32" t="s">
        <v>26</v>
      </c>
      <c r="E92" s="32" t="s">
        <v>72</v>
      </c>
      <c r="F92" s="32" t="s">
        <v>58</v>
      </c>
      <c r="G92" s="32" t="s">
        <v>41</v>
      </c>
      <c r="H92" s="32" t="s">
        <v>29</v>
      </c>
      <c r="I92" s="34" t="s">
        <v>40</v>
      </c>
      <c r="J92" s="34" t="s">
        <v>36</v>
      </c>
      <c r="K92" s="69" t="s">
        <v>1291</v>
      </c>
      <c r="L92" s="33">
        <v>43831</v>
      </c>
      <c r="M92" s="33">
        <v>44196</v>
      </c>
      <c r="N92" s="35">
        <v>778900</v>
      </c>
      <c r="O92" s="42">
        <f t="shared" si="4"/>
        <v>0</v>
      </c>
      <c r="P92" s="35">
        <f t="shared" si="6"/>
        <v>778900</v>
      </c>
      <c r="Q92" s="35">
        <v>549520</v>
      </c>
      <c r="R92" s="35">
        <v>173412</v>
      </c>
      <c r="S92" s="35">
        <v>55968</v>
      </c>
      <c r="T92" s="35"/>
      <c r="U92" s="32" t="s">
        <v>30</v>
      </c>
      <c r="V92" s="41" t="s">
        <v>31</v>
      </c>
      <c r="W92" s="32"/>
      <c r="X92" s="32"/>
      <c r="Y92" s="32"/>
      <c r="Z92" s="32" t="s">
        <v>62</v>
      </c>
      <c r="AA92" s="32"/>
    </row>
    <row r="93" spans="1:27" s="30" customFormat="1" x14ac:dyDescent="0.2">
      <c r="A93" s="59">
        <v>1</v>
      </c>
      <c r="B93" s="60"/>
      <c r="C93" s="40">
        <v>43805</v>
      </c>
      <c r="D93" s="32" t="s">
        <v>26</v>
      </c>
      <c r="E93" s="32" t="s">
        <v>72</v>
      </c>
      <c r="F93" s="32" t="s">
        <v>58</v>
      </c>
      <c r="G93" s="32" t="s">
        <v>41</v>
      </c>
      <c r="H93" s="32" t="s">
        <v>34</v>
      </c>
      <c r="I93" s="34" t="s">
        <v>40</v>
      </c>
      <c r="J93" s="34" t="s">
        <v>1270</v>
      </c>
      <c r="K93" s="69" t="s">
        <v>1291</v>
      </c>
      <c r="L93" s="33">
        <v>43831</v>
      </c>
      <c r="M93" s="33">
        <v>44196</v>
      </c>
      <c r="N93" s="35">
        <v>518900</v>
      </c>
      <c r="O93" s="42">
        <f t="shared" si="4"/>
        <v>0</v>
      </c>
      <c r="P93" s="35">
        <f t="shared" si="6"/>
        <v>518900</v>
      </c>
      <c r="Q93" s="35">
        <v>366088</v>
      </c>
      <c r="R93" s="35">
        <v>115527</v>
      </c>
      <c r="S93" s="35">
        <v>37285</v>
      </c>
      <c r="T93" s="35"/>
      <c r="U93" s="32" t="s">
        <v>62</v>
      </c>
      <c r="V93" s="32" t="s">
        <v>31</v>
      </c>
      <c r="W93" s="32"/>
      <c r="X93" s="32"/>
      <c r="Y93" s="32"/>
      <c r="Z93" s="32" t="s">
        <v>62</v>
      </c>
      <c r="AA93" s="32"/>
    </row>
    <row r="94" spans="1:27" s="30" customFormat="1" x14ac:dyDescent="0.2">
      <c r="A94" s="59">
        <v>1</v>
      </c>
      <c r="B94" s="60"/>
      <c r="C94" s="40">
        <v>43805</v>
      </c>
      <c r="D94" s="32" t="s">
        <v>26</v>
      </c>
      <c r="E94" s="32" t="s">
        <v>72</v>
      </c>
      <c r="F94" s="32" t="s">
        <v>58</v>
      </c>
      <c r="G94" s="32" t="s">
        <v>41</v>
      </c>
      <c r="H94" s="32" t="s">
        <v>39</v>
      </c>
      <c r="I94" s="34" t="s">
        <v>40</v>
      </c>
      <c r="J94" s="34" t="s">
        <v>36</v>
      </c>
      <c r="K94" s="69" t="s">
        <v>1291</v>
      </c>
      <c r="L94" s="33">
        <v>43831</v>
      </c>
      <c r="M94" s="33">
        <v>44196</v>
      </c>
      <c r="N94" s="35">
        <v>53900</v>
      </c>
      <c r="O94" s="42">
        <f t="shared" si="4"/>
        <v>0</v>
      </c>
      <c r="P94" s="35">
        <f t="shared" si="6"/>
        <v>53900</v>
      </c>
      <c r="Q94" s="35">
        <v>37974</v>
      </c>
      <c r="R94" s="35">
        <v>12571</v>
      </c>
      <c r="S94" s="35">
        <v>3355</v>
      </c>
      <c r="T94" s="35"/>
      <c r="U94" s="32" t="s">
        <v>62</v>
      </c>
      <c r="V94" s="32" t="s">
        <v>31</v>
      </c>
      <c r="W94" s="32"/>
      <c r="X94" s="32"/>
      <c r="Y94" s="32"/>
      <c r="Z94" s="32" t="s">
        <v>62</v>
      </c>
      <c r="AA94" s="32"/>
    </row>
    <row r="95" spans="1:27" s="30" customFormat="1" x14ac:dyDescent="0.2">
      <c r="A95" s="59">
        <v>1</v>
      </c>
      <c r="B95" s="60"/>
      <c r="C95" s="40">
        <v>43805</v>
      </c>
      <c r="D95" s="32" t="s">
        <v>26</v>
      </c>
      <c r="E95" s="32" t="s">
        <v>72</v>
      </c>
      <c r="F95" s="32" t="s">
        <v>58</v>
      </c>
      <c r="G95" s="32" t="s">
        <v>41</v>
      </c>
      <c r="H95" s="32" t="s">
        <v>39</v>
      </c>
      <c r="I95" s="32" t="s">
        <v>87</v>
      </c>
      <c r="J95" s="34" t="s">
        <v>36</v>
      </c>
      <c r="K95" s="69" t="s">
        <v>1291</v>
      </c>
      <c r="L95" s="33">
        <v>43831</v>
      </c>
      <c r="M95" s="33">
        <v>44196</v>
      </c>
      <c r="N95" s="35">
        <v>44900</v>
      </c>
      <c r="O95" s="42">
        <f t="shared" si="4"/>
        <v>0</v>
      </c>
      <c r="P95" s="35">
        <f t="shared" si="6"/>
        <v>44900</v>
      </c>
      <c r="Q95" s="35">
        <v>28192</v>
      </c>
      <c r="R95" s="35">
        <v>13279</v>
      </c>
      <c r="S95" s="35">
        <v>3429</v>
      </c>
      <c r="T95" s="35"/>
      <c r="U95" s="32" t="s">
        <v>62</v>
      </c>
      <c r="V95" s="32" t="s">
        <v>31</v>
      </c>
      <c r="W95" s="32"/>
      <c r="X95" s="32"/>
      <c r="Y95" s="32"/>
      <c r="Z95" s="32" t="s">
        <v>62</v>
      </c>
      <c r="AA95" s="32"/>
    </row>
    <row r="96" spans="1:27" s="30" customFormat="1" x14ac:dyDescent="0.2">
      <c r="A96" s="59">
        <v>1</v>
      </c>
      <c r="B96" s="60"/>
      <c r="C96" s="40">
        <v>43805</v>
      </c>
      <c r="D96" s="32" t="s">
        <v>26</v>
      </c>
      <c r="E96" s="32" t="s">
        <v>72</v>
      </c>
      <c r="F96" s="32" t="s">
        <v>55</v>
      </c>
      <c r="G96" s="32" t="s">
        <v>41</v>
      </c>
      <c r="H96" s="32" t="s">
        <v>29</v>
      </c>
      <c r="I96" s="34" t="s">
        <v>40</v>
      </c>
      <c r="J96" s="34" t="s">
        <v>36</v>
      </c>
      <c r="K96" s="69" t="s">
        <v>1291</v>
      </c>
      <c r="L96" s="33">
        <v>43831</v>
      </c>
      <c r="M96" s="33">
        <v>44196</v>
      </c>
      <c r="N96" s="35">
        <v>838900</v>
      </c>
      <c r="O96" s="42">
        <f t="shared" si="4"/>
        <v>0</v>
      </c>
      <c r="P96" s="35">
        <f t="shared" si="6"/>
        <v>838900</v>
      </c>
      <c r="Q96" s="35">
        <v>551129</v>
      </c>
      <c r="R96" s="35">
        <v>234679</v>
      </c>
      <c r="S96" s="35">
        <v>53092</v>
      </c>
      <c r="T96" s="35"/>
      <c r="U96" s="32" t="s">
        <v>30</v>
      </c>
      <c r="V96" s="41" t="s">
        <v>31</v>
      </c>
      <c r="W96" s="32"/>
      <c r="X96" s="32"/>
      <c r="Y96" s="32"/>
      <c r="Z96" s="32" t="s">
        <v>62</v>
      </c>
      <c r="AA96" s="32"/>
    </row>
    <row r="97" spans="1:27" s="30" customFormat="1" x14ac:dyDescent="0.2">
      <c r="A97" s="59">
        <v>1</v>
      </c>
      <c r="B97" s="60"/>
      <c r="C97" s="40">
        <v>43805</v>
      </c>
      <c r="D97" s="32" t="s">
        <v>26</v>
      </c>
      <c r="E97" s="32" t="s">
        <v>72</v>
      </c>
      <c r="F97" s="32" t="s">
        <v>55</v>
      </c>
      <c r="G97" s="32" t="s">
        <v>41</v>
      </c>
      <c r="H97" s="32" t="s">
        <v>29</v>
      </c>
      <c r="I97" s="32" t="s">
        <v>87</v>
      </c>
      <c r="J97" s="34" t="s">
        <v>36</v>
      </c>
      <c r="K97" s="69" t="s">
        <v>1291</v>
      </c>
      <c r="L97" s="33">
        <v>43831</v>
      </c>
      <c r="M97" s="33">
        <v>44196</v>
      </c>
      <c r="N97" s="35">
        <v>686900</v>
      </c>
      <c r="O97" s="42">
        <f t="shared" si="4"/>
        <v>0</v>
      </c>
      <c r="P97" s="35">
        <f t="shared" si="6"/>
        <v>686900</v>
      </c>
      <c r="Q97" s="35">
        <v>400706</v>
      </c>
      <c r="R97" s="35">
        <v>233113</v>
      </c>
      <c r="S97" s="35">
        <v>53081</v>
      </c>
      <c r="T97" s="35"/>
      <c r="U97" s="32" t="s">
        <v>30</v>
      </c>
      <c r="V97" s="41" t="s">
        <v>31</v>
      </c>
      <c r="W97" s="32"/>
      <c r="X97" s="32"/>
      <c r="Y97" s="32"/>
      <c r="Z97" s="32" t="s">
        <v>62</v>
      </c>
      <c r="AA97" s="32"/>
    </row>
    <row r="98" spans="1:27" s="30" customFormat="1" x14ac:dyDescent="0.2">
      <c r="A98" s="59">
        <v>1</v>
      </c>
      <c r="B98" s="60"/>
      <c r="C98" s="40">
        <v>43805</v>
      </c>
      <c r="D98" s="32" t="s">
        <v>26</v>
      </c>
      <c r="E98" s="32" t="s">
        <v>72</v>
      </c>
      <c r="F98" s="32" t="s">
        <v>55</v>
      </c>
      <c r="G98" s="32" t="s">
        <v>41</v>
      </c>
      <c r="H98" s="32" t="s">
        <v>34</v>
      </c>
      <c r="I98" s="34" t="s">
        <v>40</v>
      </c>
      <c r="J98" s="34" t="s">
        <v>36</v>
      </c>
      <c r="K98" s="69" t="s">
        <v>1291</v>
      </c>
      <c r="L98" s="33">
        <v>43831</v>
      </c>
      <c r="M98" s="33">
        <v>44196</v>
      </c>
      <c r="N98" s="35">
        <v>558900</v>
      </c>
      <c r="O98" s="42">
        <f t="shared" si="4"/>
        <v>0</v>
      </c>
      <c r="P98" s="35">
        <f t="shared" si="6"/>
        <v>558900</v>
      </c>
      <c r="Q98" s="35">
        <v>367178</v>
      </c>
      <c r="R98" s="35">
        <v>156350</v>
      </c>
      <c r="S98" s="35">
        <v>35372</v>
      </c>
      <c r="T98" s="35"/>
      <c r="U98" s="32" t="s">
        <v>30</v>
      </c>
      <c r="V98" s="32" t="s">
        <v>31</v>
      </c>
      <c r="W98" s="32"/>
      <c r="X98" s="32"/>
      <c r="Y98" s="32"/>
      <c r="Z98" s="32" t="s">
        <v>62</v>
      </c>
      <c r="AA98" s="32"/>
    </row>
    <row r="99" spans="1:27" s="30" customFormat="1" x14ac:dyDescent="0.2">
      <c r="A99" s="59">
        <v>1</v>
      </c>
      <c r="B99" s="60"/>
      <c r="C99" s="40">
        <v>43805</v>
      </c>
      <c r="D99" s="32" t="s">
        <v>26</v>
      </c>
      <c r="E99" s="32" t="s">
        <v>72</v>
      </c>
      <c r="F99" s="32" t="s">
        <v>55</v>
      </c>
      <c r="G99" s="32" t="s">
        <v>41</v>
      </c>
      <c r="H99" s="32" t="s">
        <v>34</v>
      </c>
      <c r="I99" s="32" t="s">
        <v>87</v>
      </c>
      <c r="J99" s="34" t="s">
        <v>36</v>
      </c>
      <c r="K99" s="69" t="s">
        <v>1291</v>
      </c>
      <c r="L99" s="33">
        <v>43831</v>
      </c>
      <c r="M99" s="33">
        <v>44196</v>
      </c>
      <c r="N99" s="35">
        <v>457900</v>
      </c>
      <c r="O99" s="42">
        <f t="shared" si="4"/>
        <v>0</v>
      </c>
      <c r="P99" s="35">
        <f t="shared" si="6"/>
        <v>457900</v>
      </c>
      <c r="Q99" s="35">
        <v>267118</v>
      </c>
      <c r="R99" s="35">
        <v>155397</v>
      </c>
      <c r="S99" s="35">
        <v>35385</v>
      </c>
      <c r="T99" s="35"/>
      <c r="U99" s="32" t="s">
        <v>30</v>
      </c>
      <c r="V99" s="32" t="s">
        <v>31</v>
      </c>
      <c r="W99" s="32"/>
      <c r="X99" s="32"/>
      <c r="Y99" s="32"/>
      <c r="Z99" s="32" t="s">
        <v>62</v>
      </c>
      <c r="AA99" s="32"/>
    </row>
    <row r="100" spans="1:27" s="30" customFormat="1" x14ac:dyDescent="0.2">
      <c r="A100" s="59">
        <v>1</v>
      </c>
      <c r="B100" s="60"/>
      <c r="C100" s="40">
        <v>43805</v>
      </c>
      <c r="D100" s="32" t="s">
        <v>26</v>
      </c>
      <c r="E100" s="32" t="s">
        <v>102</v>
      </c>
      <c r="F100" s="36" t="s">
        <v>57</v>
      </c>
      <c r="G100" s="32" t="s">
        <v>41</v>
      </c>
      <c r="H100" s="32" t="s">
        <v>29</v>
      </c>
      <c r="I100" s="34" t="s">
        <v>40</v>
      </c>
      <c r="J100" s="34" t="s">
        <v>36</v>
      </c>
      <c r="K100" s="69" t="s">
        <v>1291</v>
      </c>
      <c r="L100" s="33">
        <v>43831</v>
      </c>
      <c r="M100" s="33">
        <v>44196</v>
      </c>
      <c r="N100" s="35">
        <v>769900</v>
      </c>
      <c r="O100" s="42">
        <f t="shared" ref="O100:O116" si="7">(N100-P100)/N100</f>
        <v>0</v>
      </c>
      <c r="P100" s="35">
        <f t="shared" si="6"/>
        <v>769900</v>
      </c>
      <c r="Q100" s="35">
        <v>660975</v>
      </c>
      <c r="R100" s="35">
        <v>52923</v>
      </c>
      <c r="S100" s="35">
        <v>56002</v>
      </c>
      <c r="T100" s="35"/>
      <c r="U100" s="32" t="s">
        <v>30</v>
      </c>
      <c r="V100" s="41" t="s">
        <v>31</v>
      </c>
      <c r="W100" s="32"/>
      <c r="X100" s="32"/>
      <c r="Y100" s="32"/>
      <c r="Z100" s="32" t="s">
        <v>62</v>
      </c>
      <c r="AA100" s="32"/>
    </row>
    <row r="101" spans="1:27" s="30" customFormat="1" x14ac:dyDescent="0.2">
      <c r="A101" s="59">
        <v>1</v>
      </c>
      <c r="B101" s="60"/>
      <c r="C101" s="40">
        <v>43805</v>
      </c>
      <c r="D101" s="32" t="s">
        <v>26</v>
      </c>
      <c r="E101" s="32" t="s">
        <v>72</v>
      </c>
      <c r="F101" s="36" t="s">
        <v>57</v>
      </c>
      <c r="G101" s="32" t="s">
        <v>41</v>
      </c>
      <c r="H101" s="32" t="s">
        <v>34</v>
      </c>
      <c r="I101" s="34" t="s">
        <v>40</v>
      </c>
      <c r="J101" s="34" t="s">
        <v>1270</v>
      </c>
      <c r="K101" s="69" t="s">
        <v>1291</v>
      </c>
      <c r="L101" s="33">
        <v>43831</v>
      </c>
      <c r="M101" s="33">
        <v>44196</v>
      </c>
      <c r="N101" s="35">
        <v>512900</v>
      </c>
      <c r="O101" s="42">
        <f t="shared" si="7"/>
        <v>0</v>
      </c>
      <c r="P101" s="35">
        <f t="shared" si="6"/>
        <v>512900</v>
      </c>
      <c r="Q101" s="35">
        <v>440335</v>
      </c>
      <c r="R101" s="35">
        <v>35257</v>
      </c>
      <c r="S101" s="35">
        <v>37308</v>
      </c>
      <c r="T101" s="35"/>
      <c r="U101" s="32" t="s">
        <v>30</v>
      </c>
      <c r="V101" s="32" t="s">
        <v>31</v>
      </c>
      <c r="W101" s="32"/>
      <c r="X101" s="32"/>
      <c r="Y101" s="32"/>
      <c r="Z101" s="32" t="s">
        <v>62</v>
      </c>
      <c r="AA101" s="32"/>
    </row>
    <row r="102" spans="1:27" s="30" customFormat="1" x14ac:dyDescent="0.2">
      <c r="A102" s="59">
        <v>1</v>
      </c>
      <c r="B102" s="60"/>
      <c r="C102" s="40">
        <v>43805</v>
      </c>
      <c r="D102" s="32" t="s">
        <v>26</v>
      </c>
      <c r="E102" s="32" t="s">
        <v>102</v>
      </c>
      <c r="F102" s="32" t="s">
        <v>79</v>
      </c>
      <c r="G102" s="32" t="s">
        <v>41</v>
      </c>
      <c r="H102" s="32" t="s">
        <v>29</v>
      </c>
      <c r="I102" s="34" t="s">
        <v>40</v>
      </c>
      <c r="J102" s="34" t="s">
        <v>36</v>
      </c>
      <c r="K102" s="69" t="s">
        <v>1291</v>
      </c>
      <c r="L102" s="33">
        <v>43831</v>
      </c>
      <c r="M102" s="33">
        <v>44196</v>
      </c>
      <c r="N102" s="35">
        <v>890900</v>
      </c>
      <c r="O102" s="42">
        <f t="shared" si="7"/>
        <v>0</v>
      </c>
      <c r="P102" s="35">
        <f>Q102+R102+S102+T102</f>
        <v>890900</v>
      </c>
      <c r="Q102" s="35">
        <v>486664</v>
      </c>
      <c r="R102" s="35">
        <v>295453</v>
      </c>
      <c r="S102" s="35">
        <v>52865</v>
      </c>
      <c r="T102" s="35">
        <v>55918</v>
      </c>
      <c r="U102" s="32" t="s">
        <v>30</v>
      </c>
      <c r="V102" s="41" t="s">
        <v>31</v>
      </c>
      <c r="W102" s="32"/>
      <c r="X102" s="32"/>
      <c r="Y102" s="32"/>
      <c r="Z102" s="32" t="s">
        <v>62</v>
      </c>
      <c r="AA102" s="32"/>
    </row>
    <row r="103" spans="1:27" s="30" customFormat="1" x14ac:dyDescent="0.2">
      <c r="A103" s="59">
        <v>1</v>
      </c>
      <c r="B103" s="60"/>
      <c r="C103" s="40">
        <v>43805</v>
      </c>
      <c r="D103" s="32" t="s">
        <v>26</v>
      </c>
      <c r="E103" s="32" t="s">
        <v>102</v>
      </c>
      <c r="F103" s="32" t="s">
        <v>79</v>
      </c>
      <c r="G103" s="32" t="s">
        <v>41</v>
      </c>
      <c r="H103" s="32" t="s">
        <v>29</v>
      </c>
      <c r="I103" s="32" t="s">
        <v>87</v>
      </c>
      <c r="J103" s="34" t="s">
        <v>36</v>
      </c>
      <c r="K103" s="69" t="s">
        <v>1291</v>
      </c>
      <c r="L103" s="33">
        <v>43831</v>
      </c>
      <c r="M103" s="33">
        <v>44196</v>
      </c>
      <c r="N103" s="35">
        <v>734900</v>
      </c>
      <c r="O103" s="42">
        <f t="shared" si="7"/>
        <v>0</v>
      </c>
      <c r="P103" s="35">
        <f>Q103+R103+S103+T103</f>
        <v>734900</v>
      </c>
      <c r="Q103" s="35">
        <v>342806</v>
      </c>
      <c r="R103" s="35">
        <v>283302</v>
      </c>
      <c r="S103" s="35">
        <v>52847</v>
      </c>
      <c r="T103" s="35">
        <v>55945</v>
      </c>
      <c r="U103" s="32" t="s">
        <v>30</v>
      </c>
      <c r="V103" s="41" t="s">
        <v>31</v>
      </c>
      <c r="W103" s="32"/>
      <c r="X103" s="32"/>
      <c r="Y103" s="32"/>
      <c r="Z103" s="32" t="s">
        <v>62</v>
      </c>
      <c r="AA103" s="32"/>
    </row>
    <row r="104" spans="1:27" s="30" customFormat="1" x14ac:dyDescent="0.2">
      <c r="A104" s="59">
        <v>1</v>
      </c>
      <c r="B104" s="60"/>
      <c r="C104" s="40">
        <v>43805</v>
      </c>
      <c r="D104" s="32" t="s">
        <v>26</v>
      </c>
      <c r="E104" s="32" t="s">
        <v>72</v>
      </c>
      <c r="F104" s="32" t="s">
        <v>79</v>
      </c>
      <c r="G104" s="32" t="s">
        <v>41</v>
      </c>
      <c r="H104" s="32" t="s">
        <v>34</v>
      </c>
      <c r="I104" s="34" t="s">
        <v>40</v>
      </c>
      <c r="J104" s="34" t="s">
        <v>36</v>
      </c>
      <c r="K104" s="69" t="s">
        <v>1291</v>
      </c>
      <c r="L104" s="33">
        <v>43831</v>
      </c>
      <c r="M104" s="33">
        <v>44196</v>
      </c>
      <c r="N104" s="35">
        <v>593899</v>
      </c>
      <c r="O104" s="42">
        <f t="shared" si="7"/>
        <v>0</v>
      </c>
      <c r="P104" s="35">
        <f>Q104+R104+S104+T104</f>
        <v>593899</v>
      </c>
      <c r="Q104" s="35">
        <v>324424</v>
      </c>
      <c r="R104" s="35">
        <v>196958</v>
      </c>
      <c r="S104" s="35">
        <v>35241</v>
      </c>
      <c r="T104" s="35">
        <v>37276</v>
      </c>
      <c r="U104" s="32" t="s">
        <v>62</v>
      </c>
      <c r="V104" s="32" t="s">
        <v>31</v>
      </c>
      <c r="W104" s="32"/>
      <c r="X104" s="32"/>
      <c r="Y104" s="32"/>
      <c r="Z104" s="32" t="s">
        <v>62</v>
      </c>
      <c r="AA104" s="32"/>
    </row>
    <row r="105" spans="1:27" s="30" customFormat="1" x14ac:dyDescent="0.2">
      <c r="A105" s="59">
        <v>1</v>
      </c>
      <c r="B105" s="60"/>
      <c r="C105" s="40">
        <v>43805</v>
      </c>
      <c r="D105" s="32" t="s">
        <v>26</v>
      </c>
      <c r="E105" s="32" t="s">
        <v>72</v>
      </c>
      <c r="F105" s="32" t="s">
        <v>79</v>
      </c>
      <c r="G105" s="32" t="s">
        <v>41</v>
      </c>
      <c r="H105" s="32" t="s">
        <v>34</v>
      </c>
      <c r="I105" s="32" t="s">
        <v>87</v>
      </c>
      <c r="J105" s="34" t="s">
        <v>36</v>
      </c>
      <c r="K105" s="69" t="s">
        <v>1291</v>
      </c>
      <c r="L105" s="33">
        <v>43831</v>
      </c>
      <c r="M105" s="33">
        <v>44196</v>
      </c>
      <c r="N105" s="35">
        <v>489900</v>
      </c>
      <c r="O105" s="42">
        <f t="shared" si="7"/>
        <v>0</v>
      </c>
      <c r="P105" s="35">
        <f>Q105+R105+S105+T105</f>
        <v>489900</v>
      </c>
      <c r="Q105" s="35">
        <v>228522</v>
      </c>
      <c r="R105" s="35">
        <v>188855</v>
      </c>
      <c r="S105" s="35">
        <v>35229</v>
      </c>
      <c r="T105" s="35">
        <v>37294</v>
      </c>
      <c r="U105" s="32" t="s">
        <v>62</v>
      </c>
      <c r="V105" s="32" t="s">
        <v>31</v>
      </c>
      <c r="W105" s="32"/>
      <c r="X105" s="32"/>
      <c r="Y105" s="32"/>
      <c r="Z105" s="32" t="s">
        <v>62</v>
      </c>
      <c r="AA105" s="32"/>
    </row>
    <row r="106" spans="1:27" s="30" customFormat="1" x14ac:dyDescent="0.2">
      <c r="A106" s="59">
        <v>1</v>
      </c>
      <c r="B106" s="60"/>
      <c r="C106" s="40">
        <v>43805</v>
      </c>
      <c r="D106" s="32" t="s">
        <v>26</v>
      </c>
      <c r="E106" s="32" t="s">
        <v>102</v>
      </c>
      <c r="F106" s="32" t="s">
        <v>60</v>
      </c>
      <c r="G106" s="32" t="s">
        <v>41</v>
      </c>
      <c r="H106" s="32" t="s">
        <v>29</v>
      </c>
      <c r="I106" s="41" t="s">
        <v>43</v>
      </c>
      <c r="J106" s="34" t="s">
        <v>36</v>
      </c>
      <c r="K106" s="69" t="s">
        <v>1291</v>
      </c>
      <c r="L106" s="33">
        <v>43831</v>
      </c>
      <c r="M106" s="33">
        <v>44196</v>
      </c>
      <c r="N106" s="35">
        <v>254900</v>
      </c>
      <c r="O106" s="42">
        <f t="shared" si="7"/>
        <v>0</v>
      </c>
      <c r="P106" s="35">
        <f t="shared" ref="P106:P125" si="8">Q106+R106</f>
        <v>254900</v>
      </c>
      <c r="Q106" s="35">
        <v>169000</v>
      </c>
      <c r="R106" s="35">
        <v>85900</v>
      </c>
      <c r="S106" s="35"/>
      <c r="T106" s="35"/>
      <c r="U106" s="32" t="s">
        <v>30</v>
      </c>
      <c r="V106" s="65" t="s">
        <v>31</v>
      </c>
      <c r="W106" s="32"/>
      <c r="X106" s="32"/>
      <c r="Y106" s="32"/>
      <c r="Z106" s="32" t="s">
        <v>62</v>
      </c>
      <c r="AA106" s="32"/>
    </row>
    <row r="107" spans="1:27" s="30" customFormat="1" x14ac:dyDescent="0.2">
      <c r="A107" s="59">
        <v>1</v>
      </c>
      <c r="B107" s="60"/>
      <c r="C107" s="40">
        <v>43805</v>
      </c>
      <c r="D107" s="32" t="s">
        <v>26</v>
      </c>
      <c r="E107" s="32" t="s">
        <v>72</v>
      </c>
      <c r="F107" s="32" t="s">
        <v>60</v>
      </c>
      <c r="G107" s="32" t="s">
        <v>41</v>
      </c>
      <c r="H107" s="32" t="s">
        <v>34</v>
      </c>
      <c r="I107" s="41" t="s">
        <v>43</v>
      </c>
      <c r="J107" s="34" t="s">
        <v>36</v>
      </c>
      <c r="K107" s="69" t="s">
        <v>1291</v>
      </c>
      <c r="L107" s="33">
        <v>43831</v>
      </c>
      <c r="M107" s="33">
        <v>44196</v>
      </c>
      <c r="N107" s="35">
        <v>169900</v>
      </c>
      <c r="O107" s="42">
        <f t="shared" si="7"/>
        <v>0</v>
      </c>
      <c r="P107" s="35">
        <f t="shared" si="8"/>
        <v>169900</v>
      </c>
      <c r="Q107" s="35">
        <v>112645</v>
      </c>
      <c r="R107" s="35">
        <v>57255</v>
      </c>
      <c r="S107" s="35"/>
      <c r="T107" s="35"/>
      <c r="U107" s="32" t="s">
        <v>30</v>
      </c>
      <c r="V107" s="64" t="s">
        <v>31</v>
      </c>
      <c r="W107" s="32"/>
      <c r="X107" s="32"/>
      <c r="Y107" s="32"/>
      <c r="Z107" s="32" t="s">
        <v>62</v>
      </c>
      <c r="AA107" s="32"/>
    </row>
    <row r="108" spans="1:27" s="30" customFormat="1" x14ac:dyDescent="0.2">
      <c r="A108" s="59">
        <v>1</v>
      </c>
      <c r="B108" s="60"/>
      <c r="C108" s="40">
        <v>43805</v>
      </c>
      <c r="D108" s="32" t="s">
        <v>26</v>
      </c>
      <c r="E108" s="32" t="s">
        <v>72</v>
      </c>
      <c r="F108" s="32" t="s">
        <v>60</v>
      </c>
      <c r="G108" s="32" t="s">
        <v>41</v>
      </c>
      <c r="H108" s="32" t="s">
        <v>37</v>
      </c>
      <c r="I108" s="41" t="s">
        <v>43</v>
      </c>
      <c r="J108" s="34" t="s">
        <v>36</v>
      </c>
      <c r="K108" s="69" t="s">
        <v>1291</v>
      </c>
      <c r="L108" s="33">
        <v>43831</v>
      </c>
      <c r="M108" s="33">
        <v>44196</v>
      </c>
      <c r="N108" s="35">
        <v>94900</v>
      </c>
      <c r="O108" s="42">
        <f t="shared" si="7"/>
        <v>0</v>
      </c>
      <c r="P108" s="35">
        <f t="shared" si="8"/>
        <v>94900</v>
      </c>
      <c r="Q108" s="35">
        <v>62919</v>
      </c>
      <c r="R108" s="35">
        <v>31981</v>
      </c>
      <c r="S108" s="35"/>
      <c r="T108" s="35"/>
      <c r="U108" s="32" t="s">
        <v>30</v>
      </c>
      <c r="V108" s="64" t="s">
        <v>31</v>
      </c>
      <c r="W108" s="32"/>
      <c r="X108" s="32"/>
      <c r="Y108" s="32"/>
      <c r="Z108" s="32" t="s">
        <v>62</v>
      </c>
      <c r="AA108" s="32"/>
    </row>
    <row r="109" spans="1:27" s="30" customFormat="1" x14ac:dyDescent="0.2">
      <c r="A109" s="59">
        <v>1</v>
      </c>
      <c r="B109" s="60"/>
      <c r="C109" s="40">
        <v>43805</v>
      </c>
      <c r="D109" s="32" t="s">
        <v>26</v>
      </c>
      <c r="E109" s="32" t="s">
        <v>72</v>
      </c>
      <c r="F109" s="32" t="s">
        <v>60</v>
      </c>
      <c r="G109" s="32" t="s">
        <v>41</v>
      </c>
      <c r="H109" s="32" t="s">
        <v>38</v>
      </c>
      <c r="I109" s="41" t="s">
        <v>43</v>
      </c>
      <c r="J109" s="34" t="s">
        <v>36</v>
      </c>
      <c r="K109" s="69" t="s">
        <v>1291</v>
      </c>
      <c r="L109" s="33">
        <v>43831</v>
      </c>
      <c r="M109" s="33">
        <v>44196</v>
      </c>
      <c r="N109" s="35">
        <v>51900</v>
      </c>
      <c r="O109" s="42">
        <f t="shared" si="7"/>
        <v>0</v>
      </c>
      <c r="P109" s="35">
        <f t="shared" si="8"/>
        <v>51900</v>
      </c>
      <c r="Q109" s="35">
        <v>34410</v>
      </c>
      <c r="R109" s="35">
        <v>17490</v>
      </c>
      <c r="S109" s="35"/>
      <c r="T109" s="35"/>
      <c r="U109" s="32" t="s">
        <v>30</v>
      </c>
      <c r="V109" s="64" t="s">
        <v>31</v>
      </c>
      <c r="W109" s="32"/>
      <c r="X109" s="32"/>
      <c r="Y109" s="32"/>
      <c r="Z109" s="32" t="s">
        <v>62</v>
      </c>
      <c r="AA109" s="32"/>
    </row>
    <row r="110" spans="1:27" s="30" customFormat="1" x14ac:dyDescent="0.2">
      <c r="A110" s="59">
        <v>1</v>
      </c>
      <c r="B110" s="60"/>
      <c r="C110" s="40">
        <v>43805</v>
      </c>
      <c r="D110" s="32" t="s">
        <v>26</v>
      </c>
      <c r="E110" s="32" t="s">
        <v>72</v>
      </c>
      <c r="F110" s="32" t="s">
        <v>60</v>
      </c>
      <c r="G110" s="32" t="s">
        <v>41</v>
      </c>
      <c r="H110" s="32" t="s">
        <v>39</v>
      </c>
      <c r="I110" s="41" t="s">
        <v>43</v>
      </c>
      <c r="J110" s="34" t="s">
        <v>36</v>
      </c>
      <c r="K110" s="69" t="s">
        <v>1291</v>
      </c>
      <c r="L110" s="33">
        <v>43831</v>
      </c>
      <c r="M110" s="33">
        <v>44196</v>
      </c>
      <c r="N110" s="35">
        <v>19900</v>
      </c>
      <c r="O110" s="42">
        <f t="shared" si="7"/>
        <v>0</v>
      </c>
      <c r="P110" s="35">
        <f t="shared" si="8"/>
        <v>19900</v>
      </c>
      <c r="Q110" s="35">
        <v>13194</v>
      </c>
      <c r="R110" s="35">
        <v>6706</v>
      </c>
      <c r="S110" s="35"/>
      <c r="T110" s="35"/>
      <c r="U110" s="32" t="s">
        <v>30</v>
      </c>
      <c r="V110" s="64" t="s">
        <v>31</v>
      </c>
      <c r="W110" s="32"/>
      <c r="X110" s="32"/>
      <c r="Y110" s="32"/>
      <c r="Z110" s="32" t="s">
        <v>62</v>
      </c>
      <c r="AA110" s="32"/>
    </row>
    <row r="111" spans="1:27" s="30" customFormat="1" x14ac:dyDescent="0.2">
      <c r="A111" s="59">
        <v>1</v>
      </c>
      <c r="B111" s="60"/>
      <c r="C111" s="40">
        <v>43805</v>
      </c>
      <c r="D111" s="32" t="s">
        <v>26</v>
      </c>
      <c r="E111" s="32" t="s">
        <v>102</v>
      </c>
      <c r="F111" s="36" t="s">
        <v>146</v>
      </c>
      <c r="G111" s="32" t="s">
        <v>41</v>
      </c>
      <c r="H111" s="32" t="s">
        <v>29</v>
      </c>
      <c r="I111" s="37" t="s">
        <v>155</v>
      </c>
      <c r="J111" s="34" t="s">
        <v>36</v>
      </c>
      <c r="K111" s="69" t="s">
        <v>1291</v>
      </c>
      <c r="L111" s="33">
        <v>43831</v>
      </c>
      <c r="M111" s="33">
        <v>44196</v>
      </c>
      <c r="N111" s="35">
        <v>233900</v>
      </c>
      <c r="O111" s="42">
        <f t="shared" si="7"/>
        <v>0</v>
      </c>
      <c r="P111" s="35">
        <f t="shared" si="8"/>
        <v>233900</v>
      </c>
      <c r="Q111" s="35">
        <v>179888</v>
      </c>
      <c r="R111" s="35">
        <v>54012</v>
      </c>
      <c r="S111" s="35"/>
      <c r="T111" s="35"/>
      <c r="U111" s="32" t="s">
        <v>30</v>
      </c>
      <c r="V111" s="41" t="s">
        <v>31</v>
      </c>
      <c r="W111" s="31"/>
      <c r="X111" s="32"/>
      <c r="Y111" s="32"/>
      <c r="Z111" s="32" t="s">
        <v>62</v>
      </c>
      <c r="AA111" s="32"/>
    </row>
    <row r="112" spans="1:27" s="30" customFormat="1" x14ac:dyDescent="0.2">
      <c r="A112" s="59">
        <v>1</v>
      </c>
      <c r="B112" s="60"/>
      <c r="C112" s="40">
        <v>43805</v>
      </c>
      <c r="D112" s="32" t="s">
        <v>26</v>
      </c>
      <c r="E112" s="32" t="s">
        <v>102</v>
      </c>
      <c r="F112" s="36" t="s">
        <v>146</v>
      </c>
      <c r="G112" s="32" t="s">
        <v>41</v>
      </c>
      <c r="H112" s="32" t="s">
        <v>29</v>
      </c>
      <c r="I112" s="37" t="s">
        <v>40</v>
      </c>
      <c r="J112" s="34" t="s">
        <v>33</v>
      </c>
      <c r="K112" s="69" t="s">
        <v>1291</v>
      </c>
      <c r="L112" s="33">
        <v>43831</v>
      </c>
      <c r="M112" s="33">
        <v>44196</v>
      </c>
      <c r="N112" s="35">
        <v>713900</v>
      </c>
      <c r="O112" s="42">
        <f t="shared" si="7"/>
        <v>0</v>
      </c>
      <c r="P112" s="35">
        <f t="shared" si="8"/>
        <v>713900</v>
      </c>
      <c r="Q112" s="35">
        <v>659896</v>
      </c>
      <c r="R112" s="35">
        <v>54004</v>
      </c>
      <c r="S112" s="35"/>
      <c r="T112" s="35"/>
      <c r="U112" s="32" t="s">
        <v>30</v>
      </c>
      <c r="V112" s="41" t="s">
        <v>31</v>
      </c>
      <c r="W112" s="31"/>
      <c r="X112" s="32"/>
      <c r="Y112" s="32"/>
      <c r="Z112" s="32" t="s">
        <v>62</v>
      </c>
      <c r="AA112" s="32"/>
    </row>
    <row r="113" spans="1:27" s="30" customFormat="1" x14ac:dyDescent="0.2">
      <c r="A113" s="59">
        <v>1</v>
      </c>
      <c r="B113" s="60"/>
      <c r="C113" s="40">
        <v>43805</v>
      </c>
      <c r="D113" s="32" t="s">
        <v>26</v>
      </c>
      <c r="E113" s="32" t="s">
        <v>102</v>
      </c>
      <c r="F113" s="36" t="s">
        <v>146</v>
      </c>
      <c r="G113" s="32" t="s">
        <v>41</v>
      </c>
      <c r="H113" s="32" t="s">
        <v>29</v>
      </c>
      <c r="I113" s="37" t="s">
        <v>40</v>
      </c>
      <c r="J113" s="34" t="s">
        <v>36</v>
      </c>
      <c r="K113" s="69" t="s">
        <v>1291</v>
      </c>
      <c r="L113" s="33">
        <v>43831</v>
      </c>
      <c r="M113" s="33">
        <v>44196</v>
      </c>
      <c r="N113" s="35">
        <v>700900</v>
      </c>
      <c r="O113" s="42">
        <f t="shared" si="7"/>
        <v>0</v>
      </c>
      <c r="P113" s="35">
        <f t="shared" si="8"/>
        <v>700900</v>
      </c>
      <c r="Q113" s="35">
        <v>646858</v>
      </c>
      <c r="R113" s="35">
        <v>54042</v>
      </c>
      <c r="S113" s="35"/>
      <c r="T113" s="35"/>
      <c r="U113" s="32" t="s">
        <v>30</v>
      </c>
      <c r="V113" s="41" t="s">
        <v>31</v>
      </c>
      <c r="W113" s="31"/>
      <c r="X113" s="32"/>
      <c r="Y113" s="32"/>
      <c r="Z113" s="32" t="s">
        <v>62</v>
      </c>
      <c r="AA113" s="32"/>
    </row>
    <row r="114" spans="1:27" s="30" customFormat="1" x14ac:dyDescent="0.2">
      <c r="A114" s="59">
        <v>1</v>
      </c>
      <c r="B114" s="60"/>
      <c r="C114" s="40">
        <v>43805</v>
      </c>
      <c r="D114" s="32" t="s">
        <v>26</v>
      </c>
      <c r="E114" s="32" t="s">
        <v>102</v>
      </c>
      <c r="F114" s="36" t="s">
        <v>146</v>
      </c>
      <c r="G114" s="32" t="s">
        <v>41</v>
      </c>
      <c r="H114" s="32" t="s">
        <v>29</v>
      </c>
      <c r="I114" s="32" t="s">
        <v>88</v>
      </c>
      <c r="J114" s="34" t="s">
        <v>36</v>
      </c>
      <c r="K114" s="69" t="s">
        <v>1291</v>
      </c>
      <c r="L114" s="33">
        <v>43831</v>
      </c>
      <c r="M114" s="33">
        <v>44196</v>
      </c>
      <c r="N114" s="35">
        <v>608900</v>
      </c>
      <c r="O114" s="42">
        <f t="shared" si="7"/>
        <v>0</v>
      </c>
      <c r="P114" s="35">
        <f t="shared" si="8"/>
        <v>608900</v>
      </c>
      <c r="Q114" s="35">
        <v>554896</v>
      </c>
      <c r="R114" s="35">
        <v>54004</v>
      </c>
      <c r="S114" s="35"/>
      <c r="T114" s="35"/>
      <c r="U114" s="32" t="s">
        <v>30</v>
      </c>
      <c r="V114" s="41" t="s">
        <v>31</v>
      </c>
      <c r="W114" s="31"/>
      <c r="X114" s="32"/>
      <c r="Y114" s="32"/>
      <c r="Z114" s="32" t="s">
        <v>62</v>
      </c>
      <c r="AA114" s="32"/>
    </row>
    <row r="115" spans="1:27" s="30" customFormat="1" x14ac:dyDescent="0.2">
      <c r="A115" s="59">
        <v>1</v>
      </c>
      <c r="B115" s="60"/>
      <c r="C115" s="40">
        <v>43805</v>
      </c>
      <c r="D115" s="32" t="s">
        <v>26</v>
      </c>
      <c r="E115" s="32" t="s">
        <v>102</v>
      </c>
      <c r="F115" s="36" t="s">
        <v>146</v>
      </c>
      <c r="G115" s="32" t="s">
        <v>41</v>
      </c>
      <c r="H115" s="32" t="s">
        <v>29</v>
      </c>
      <c r="I115" s="32" t="s">
        <v>87</v>
      </c>
      <c r="J115" s="34" t="s">
        <v>36</v>
      </c>
      <c r="K115" s="69" t="s">
        <v>1291</v>
      </c>
      <c r="L115" s="33">
        <v>43831</v>
      </c>
      <c r="M115" s="33">
        <v>44196</v>
      </c>
      <c r="N115" s="35">
        <v>550900</v>
      </c>
      <c r="O115" s="42">
        <f t="shared" si="7"/>
        <v>0</v>
      </c>
      <c r="P115" s="35">
        <f t="shared" si="8"/>
        <v>550900</v>
      </c>
      <c r="Q115" s="35">
        <v>496846</v>
      </c>
      <c r="R115" s="35">
        <v>54054</v>
      </c>
      <c r="S115" s="35"/>
      <c r="T115" s="35"/>
      <c r="U115" s="32" t="s">
        <v>30</v>
      </c>
      <c r="V115" s="41" t="s">
        <v>31</v>
      </c>
      <c r="W115" s="31"/>
      <c r="X115" s="32"/>
      <c r="Y115" s="32"/>
      <c r="Z115" s="32" t="s">
        <v>62</v>
      </c>
      <c r="AA115" s="32"/>
    </row>
    <row r="116" spans="1:27" s="30" customFormat="1" x14ac:dyDescent="0.2">
      <c r="A116" s="59">
        <v>1</v>
      </c>
      <c r="B116" s="60"/>
      <c r="C116" s="40">
        <v>43805</v>
      </c>
      <c r="D116" s="32" t="s">
        <v>26</v>
      </c>
      <c r="E116" s="32" t="s">
        <v>72</v>
      </c>
      <c r="F116" s="36" t="s">
        <v>146</v>
      </c>
      <c r="G116" s="32" t="s">
        <v>41</v>
      </c>
      <c r="H116" s="32" t="s">
        <v>39</v>
      </c>
      <c r="I116" s="37" t="s">
        <v>40</v>
      </c>
      <c r="J116" s="34" t="s">
        <v>33</v>
      </c>
      <c r="K116" s="69" t="s">
        <v>1291</v>
      </c>
      <c r="L116" s="33">
        <v>43831</v>
      </c>
      <c r="M116" s="33">
        <v>44196</v>
      </c>
      <c r="N116" s="35">
        <v>48900</v>
      </c>
      <c r="O116" s="42">
        <f t="shared" si="7"/>
        <v>0</v>
      </c>
      <c r="P116" s="35">
        <f t="shared" si="8"/>
        <v>48900</v>
      </c>
      <c r="Q116" s="35">
        <v>45900</v>
      </c>
      <c r="R116" s="35">
        <v>3000</v>
      </c>
      <c r="S116" s="35"/>
      <c r="T116" s="35"/>
      <c r="U116" s="32" t="s">
        <v>124</v>
      </c>
      <c r="V116" s="32" t="s">
        <v>31</v>
      </c>
      <c r="W116" s="31" t="s">
        <v>1244</v>
      </c>
      <c r="X116" s="32"/>
      <c r="Y116" s="32"/>
      <c r="Z116" s="32" t="s">
        <v>62</v>
      </c>
      <c r="AA116" s="32"/>
    </row>
    <row r="117" spans="1:27" s="30" customFormat="1" x14ac:dyDescent="0.2">
      <c r="A117" s="59">
        <v>1</v>
      </c>
      <c r="B117" s="60"/>
      <c r="C117" s="40">
        <v>43805</v>
      </c>
      <c r="D117" s="32" t="s">
        <v>26</v>
      </c>
      <c r="E117" s="32" t="s">
        <v>72</v>
      </c>
      <c r="F117" s="36" t="s">
        <v>146</v>
      </c>
      <c r="G117" s="32" t="s">
        <v>41</v>
      </c>
      <c r="H117" s="32" t="s">
        <v>39</v>
      </c>
      <c r="I117" s="37" t="s">
        <v>40</v>
      </c>
      <c r="J117" s="34" t="s">
        <v>36</v>
      </c>
      <c r="K117" s="69" t="s">
        <v>1291</v>
      </c>
      <c r="L117" s="33">
        <v>43831</v>
      </c>
      <c r="M117" s="33">
        <v>44196</v>
      </c>
      <c r="N117" s="35">
        <v>44900</v>
      </c>
      <c r="O117" s="42">
        <f t="shared" ref="O117:O122" si="9">(N117-P117)/N117</f>
        <v>0</v>
      </c>
      <c r="P117" s="35">
        <f t="shared" si="8"/>
        <v>44900</v>
      </c>
      <c r="Q117" s="35">
        <v>41900</v>
      </c>
      <c r="R117" s="35">
        <v>3000</v>
      </c>
      <c r="S117" s="35"/>
      <c r="T117" s="35"/>
      <c r="U117" s="32" t="s">
        <v>62</v>
      </c>
      <c r="V117" s="32" t="s">
        <v>31</v>
      </c>
      <c r="W117" s="31" t="s">
        <v>1244</v>
      </c>
      <c r="X117" s="32"/>
      <c r="Y117" s="32"/>
      <c r="Z117" s="32" t="s">
        <v>62</v>
      </c>
      <c r="AA117" s="32"/>
    </row>
    <row r="118" spans="1:27" s="30" customFormat="1" x14ac:dyDescent="0.2">
      <c r="A118" s="59">
        <v>1</v>
      </c>
      <c r="B118" s="60"/>
      <c r="C118" s="40">
        <v>43805</v>
      </c>
      <c r="D118" s="32" t="s">
        <v>26</v>
      </c>
      <c r="E118" s="32" t="s">
        <v>72</v>
      </c>
      <c r="F118" s="36" t="s">
        <v>146</v>
      </c>
      <c r="G118" s="32" t="s">
        <v>41</v>
      </c>
      <c r="H118" s="32" t="s">
        <v>39</v>
      </c>
      <c r="I118" s="32" t="s">
        <v>88</v>
      </c>
      <c r="J118" s="34" t="s">
        <v>33</v>
      </c>
      <c r="K118" s="69" t="s">
        <v>1291</v>
      </c>
      <c r="L118" s="33">
        <v>43831</v>
      </c>
      <c r="M118" s="33">
        <v>44196</v>
      </c>
      <c r="N118" s="35">
        <v>45900</v>
      </c>
      <c r="O118" s="42">
        <f t="shared" si="9"/>
        <v>0</v>
      </c>
      <c r="P118" s="35">
        <f t="shared" si="8"/>
        <v>45900</v>
      </c>
      <c r="Q118" s="35">
        <v>42900</v>
      </c>
      <c r="R118" s="35">
        <v>3000</v>
      </c>
      <c r="S118" s="35"/>
      <c r="T118" s="35"/>
      <c r="U118" s="32" t="s">
        <v>124</v>
      </c>
      <c r="V118" s="32" t="s">
        <v>31</v>
      </c>
      <c r="W118" s="31" t="s">
        <v>1244</v>
      </c>
      <c r="X118" s="32"/>
      <c r="Y118" s="32"/>
      <c r="Z118" s="32" t="s">
        <v>62</v>
      </c>
      <c r="AA118" s="32"/>
    </row>
    <row r="119" spans="1:27" s="30" customFormat="1" x14ac:dyDescent="0.2">
      <c r="A119" s="59">
        <v>1</v>
      </c>
      <c r="B119" s="60"/>
      <c r="C119" s="40">
        <v>43805</v>
      </c>
      <c r="D119" s="32" t="s">
        <v>26</v>
      </c>
      <c r="E119" s="32" t="s">
        <v>72</v>
      </c>
      <c r="F119" s="36" t="s">
        <v>146</v>
      </c>
      <c r="G119" s="32" t="s">
        <v>41</v>
      </c>
      <c r="H119" s="32" t="s">
        <v>39</v>
      </c>
      <c r="I119" s="32" t="s">
        <v>88</v>
      </c>
      <c r="J119" s="34" t="s">
        <v>36</v>
      </c>
      <c r="K119" s="69" t="s">
        <v>1291</v>
      </c>
      <c r="L119" s="33">
        <v>43831</v>
      </c>
      <c r="M119" s="33">
        <v>44196</v>
      </c>
      <c r="N119" s="35">
        <v>42900</v>
      </c>
      <c r="O119" s="42">
        <f t="shared" si="9"/>
        <v>0</v>
      </c>
      <c r="P119" s="35">
        <f t="shared" si="8"/>
        <v>42900</v>
      </c>
      <c r="Q119" s="35">
        <v>39900</v>
      </c>
      <c r="R119" s="35">
        <v>3000</v>
      </c>
      <c r="S119" s="35"/>
      <c r="T119" s="35"/>
      <c r="U119" s="32" t="s">
        <v>62</v>
      </c>
      <c r="V119" s="32" t="s">
        <v>31</v>
      </c>
      <c r="W119" s="31" t="s">
        <v>1244</v>
      </c>
      <c r="X119" s="32"/>
      <c r="Y119" s="32"/>
      <c r="Z119" s="32" t="s">
        <v>62</v>
      </c>
      <c r="AA119" s="32"/>
    </row>
    <row r="120" spans="1:27" s="30" customFormat="1" x14ac:dyDescent="0.2">
      <c r="A120" s="59">
        <v>1</v>
      </c>
      <c r="B120" s="60"/>
      <c r="C120" s="40">
        <v>43805</v>
      </c>
      <c r="D120" s="32" t="s">
        <v>26</v>
      </c>
      <c r="E120" s="32" t="s">
        <v>72</v>
      </c>
      <c r="F120" s="36" t="s">
        <v>146</v>
      </c>
      <c r="G120" s="32" t="s">
        <v>41</v>
      </c>
      <c r="H120" s="32" t="s">
        <v>39</v>
      </c>
      <c r="I120" s="32" t="s">
        <v>87</v>
      </c>
      <c r="J120" s="34" t="s">
        <v>36</v>
      </c>
      <c r="K120" s="69" t="s">
        <v>1291</v>
      </c>
      <c r="L120" s="33">
        <v>43831</v>
      </c>
      <c r="M120" s="33">
        <v>44196</v>
      </c>
      <c r="N120" s="35">
        <v>38900</v>
      </c>
      <c r="O120" s="42">
        <f t="shared" si="9"/>
        <v>0</v>
      </c>
      <c r="P120" s="35">
        <f t="shared" si="8"/>
        <v>38900</v>
      </c>
      <c r="Q120" s="35">
        <v>35900</v>
      </c>
      <c r="R120" s="35">
        <v>3000</v>
      </c>
      <c r="S120" s="35"/>
      <c r="T120" s="35"/>
      <c r="U120" s="32" t="s">
        <v>62</v>
      </c>
      <c r="V120" s="32" t="s">
        <v>31</v>
      </c>
      <c r="W120" s="31" t="s">
        <v>1244</v>
      </c>
      <c r="X120" s="32"/>
      <c r="Y120" s="32"/>
      <c r="Z120" s="32" t="s">
        <v>62</v>
      </c>
      <c r="AA120" s="32"/>
    </row>
    <row r="121" spans="1:27" s="30" customFormat="1" x14ac:dyDescent="0.2">
      <c r="A121" s="59">
        <v>1</v>
      </c>
      <c r="B121" s="60"/>
      <c r="C121" s="40">
        <v>43805</v>
      </c>
      <c r="D121" s="32" t="s">
        <v>26</v>
      </c>
      <c r="E121" s="32" t="s">
        <v>72</v>
      </c>
      <c r="F121" s="36" t="s">
        <v>146</v>
      </c>
      <c r="G121" s="32" t="s">
        <v>41</v>
      </c>
      <c r="H121" s="32" t="s">
        <v>34</v>
      </c>
      <c r="I121" s="37" t="s">
        <v>40</v>
      </c>
      <c r="J121" s="34" t="s">
        <v>36</v>
      </c>
      <c r="K121" s="69" t="s">
        <v>1291</v>
      </c>
      <c r="L121" s="33">
        <v>43831</v>
      </c>
      <c r="M121" s="33">
        <v>44196</v>
      </c>
      <c r="N121" s="35">
        <v>475900</v>
      </c>
      <c r="O121" s="42">
        <f t="shared" si="9"/>
        <v>0</v>
      </c>
      <c r="P121" s="35">
        <f t="shared" si="8"/>
        <v>475900</v>
      </c>
      <c r="Q121" s="35">
        <v>439900</v>
      </c>
      <c r="R121" s="35">
        <v>36000</v>
      </c>
      <c r="S121" s="35"/>
      <c r="T121" s="35"/>
      <c r="U121" s="32" t="s">
        <v>32</v>
      </c>
      <c r="V121" s="32" t="s">
        <v>31</v>
      </c>
      <c r="W121" s="32"/>
      <c r="X121" s="32"/>
      <c r="Y121" s="32"/>
      <c r="Z121" s="32" t="s">
        <v>62</v>
      </c>
      <c r="AA121" s="32"/>
    </row>
    <row r="122" spans="1:27" s="30" customFormat="1" x14ac:dyDescent="0.2">
      <c r="A122" s="59">
        <v>1</v>
      </c>
      <c r="B122" s="60"/>
      <c r="C122" s="40">
        <v>43805</v>
      </c>
      <c r="D122" s="32" t="s">
        <v>26</v>
      </c>
      <c r="E122" s="32" t="s">
        <v>72</v>
      </c>
      <c r="F122" s="36" t="s">
        <v>146</v>
      </c>
      <c r="G122" s="32" t="s">
        <v>41</v>
      </c>
      <c r="H122" s="32" t="s">
        <v>34</v>
      </c>
      <c r="I122" s="32" t="s">
        <v>88</v>
      </c>
      <c r="J122" s="34" t="s">
        <v>36</v>
      </c>
      <c r="K122" s="69" t="s">
        <v>1291</v>
      </c>
      <c r="L122" s="33">
        <v>43831</v>
      </c>
      <c r="M122" s="33">
        <v>44196</v>
      </c>
      <c r="N122" s="35">
        <v>405900</v>
      </c>
      <c r="O122" s="42">
        <f t="shared" si="9"/>
        <v>0</v>
      </c>
      <c r="P122" s="35">
        <f t="shared" si="8"/>
        <v>405900</v>
      </c>
      <c r="Q122" s="35">
        <v>369900</v>
      </c>
      <c r="R122" s="35">
        <v>36000</v>
      </c>
      <c r="S122" s="35"/>
      <c r="T122" s="35"/>
      <c r="U122" s="32" t="s">
        <v>32</v>
      </c>
      <c r="V122" s="32" t="s">
        <v>31</v>
      </c>
      <c r="W122" s="32"/>
      <c r="X122" s="32"/>
      <c r="Y122" s="32"/>
      <c r="Z122" s="32" t="s">
        <v>62</v>
      </c>
      <c r="AA122" s="32"/>
    </row>
    <row r="123" spans="1:27" s="30" customFormat="1" x14ac:dyDescent="0.2">
      <c r="A123" s="59">
        <v>1</v>
      </c>
      <c r="B123" s="60"/>
      <c r="C123" s="40">
        <v>43805</v>
      </c>
      <c r="D123" s="32" t="s">
        <v>26</v>
      </c>
      <c r="E123" s="32" t="s">
        <v>102</v>
      </c>
      <c r="F123" s="36" t="s">
        <v>146</v>
      </c>
      <c r="G123" s="32" t="s">
        <v>41</v>
      </c>
      <c r="H123" s="32" t="s">
        <v>34</v>
      </c>
      <c r="I123" s="32" t="s">
        <v>87</v>
      </c>
      <c r="J123" s="34" t="s">
        <v>36</v>
      </c>
      <c r="K123" s="69" t="s">
        <v>1291</v>
      </c>
      <c r="L123" s="33">
        <v>43831</v>
      </c>
      <c r="M123" s="33">
        <v>44196</v>
      </c>
      <c r="N123" s="35">
        <v>366900</v>
      </c>
      <c r="O123" s="42">
        <f t="shared" ref="O123:O139" si="10">(N123-P123)/N123</f>
        <v>0</v>
      </c>
      <c r="P123" s="35">
        <f t="shared" si="8"/>
        <v>366900</v>
      </c>
      <c r="Q123" s="35">
        <v>330900</v>
      </c>
      <c r="R123" s="35">
        <v>36000</v>
      </c>
      <c r="S123" s="35"/>
      <c r="T123" s="35"/>
      <c r="U123" s="32" t="s">
        <v>32</v>
      </c>
      <c r="V123" s="32" t="s">
        <v>31</v>
      </c>
      <c r="W123" s="32"/>
      <c r="X123" s="32"/>
      <c r="Y123" s="32"/>
      <c r="Z123" s="32" t="s">
        <v>62</v>
      </c>
      <c r="AA123" s="32"/>
    </row>
    <row r="124" spans="1:27" s="30" customFormat="1" x14ac:dyDescent="0.2">
      <c r="A124" s="59">
        <v>1</v>
      </c>
      <c r="B124" s="60"/>
      <c r="C124" s="40">
        <v>43805</v>
      </c>
      <c r="D124" s="32" t="s">
        <v>26</v>
      </c>
      <c r="E124" s="32" t="s">
        <v>102</v>
      </c>
      <c r="F124" s="36" t="s">
        <v>146</v>
      </c>
      <c r="G124" s="32" t="s">
        <v>41</v>
      </c>
      <c r="H124" s="32" t="s">
        <v>39</v>
      </c>
      <c r="I124" s="32" t="s">
        <v>1269</v>
      </c>
      <c r="J124" s="34" t="s">
        <v>36</v>
      </c>
      <c r="K124" s="69" t="s">
        <v>1291</v>
      </c>
      <c r="L124" s="33">
        <v>43831</v>
      </c>
      <c r="M124" s="33">
        <v>44196</v>
      </c>
      <c r="N124" s="35">
        <v>27900</v>
      </c>
      <c r="O124" s="42">
        <f t="shared" si="10"/>
        <v>0</v>
      </c>
      <c r="P124" s="35">
        <f t="shared" si="8"/>
        <v>27900</v>
      </c>
      <c r="Q124" s="35">
        <v>24900</v>
      </c>
      <c r="R124" s="35">
        <v>3000</v>
      </c>
      <c r="S124" s="35"/>
      <c r="T124" s="35"/>
      <c r="U124" s="32" t="s">
        <v>32</v>
      </c>
      <c r="V124" s="32" t="s">
        <v>31</v>
      </c>
      <c r="W124" s="32"/>
      <c r="X124" s="32"/>
      <c r="Y124" s="32"/>
      <c r="Z124" s="32" t="s">
        <v>62</v>
      </c>
      <c r="AA124" s="32"/>
    </row>
    <row r="125" spans="1:27" s="30" customFormat="1" x14ac:dyDescent="0.2">
      <c r="A125" s="59">
        <v>1</v>
      </c>
      <c r="B125" s="60"/>
      <c r="C125" s="40">
        <v>43805</v>
      </c>
      <c r="D125" s="32" t="s">
        <v>26</v>
      </c>
      <c r="E125" s="32" t="s">
        <v>72</v>
      </c>
      <c r="F125" s="36" t="s">
        <v>146</v>
      </c>
      <c r="G125" s="32" t="s">
        <v>41</v>
      </c>
      <c r="H125" s="32" t="s">
        <v>34</v>
      </c>
      <c r="I125" s="37" t="s">
        <v>155</v>
      </c>
      <c r="J125" s="34" t="s">
        <v>36</v>
      </c>
      <c r="K125" s="69" t="s">
        <v>1291</v>
      </c>
      <c r="L125" s="33">
        <v>43831</v>
      </c>
      <c r="M125" s="33">
        <v>44196</v>
      </c>
      <c r="N125" s="35">
        <v>155900</v>
      </c>
      <c r="O125" s="42">
        <f t="shared" si="10"/>
        <v>0</v>
      </c>
      <c r="P125" s="35">
        <f t="shared" si="8"/>
        <v>155900</v>
      </c>
      <c r="Q125" s="35">
        <v>119900</v>
      </c>
      <c r="R125" s="35">
        <v>36000</v>
      </c>
      <c r="S125" s="35"/>
      <c r="T125" s="35"/>
      <c r="U125" s="32" t="s">
        <v>32</v>
      </c>
      <c r="V125" s="32" t="s">
        <v>31</v>
      </c>
      <c r="W125" s="32"/>
      <c r="X125" s="32"/>
      <c r="Y125" s="32"/>
      <c r="Z125" s="32" t="s">
        <v>62</v>
      </c>
      <c r="AA125" s="32"/>
    </row>
    <row r="126" spans="1:27" s="30" customFormat="1" x14ac:dyDescent="0.2">
      <c r="A126" s="59">
        <v>1</v>
      </c>
      <c r="B126" s="60"/>
      <c r="C126" s="40">
        <v>43805</v>
      </c>
      <c r="D126" s="32" t="s">
        <v>26</v>
      </c>
      <c r="E126" s="32" t="s">
        <v>102</v>
      </c>
      <c r="F126" s="36" t="s">
        <v>148</v>
      </c>
      <c r="G126" s="32" t="s">
        <v>41</v>
      </c>
      <c r="H126" s="32" t="s">
        <v>29</v>
      </c>
      <c r="I126" s="37" t="s">
        <v>40</v>
      </c>
      <c r="J126" s="34" t="s">
        <v>36</v>
      </c>
      <c r="K126" s="69" t="s">
        <v>1291</v>
      </c>
      <c r="L126" s="33">
        <v>43831</v>
      </c>
      <c r="M126" s="33">
        <v>44196</v>
      </c>
      <c r="N126" s="35">
        <v>776900</v>
      </c>
      <c r="O126" s="42">
        <f t="shared" si="10"/>
        <v>0</v>
      </c>
      <c r="P126" s="35">
        <f t="shared" ref="P126:P145" si="11">Q126+R126+S126</f>
        <v>776900</v>
      </c>
      <c r="Q126" s="35">
        <v>549496</v>
      </c>
      <c r="R126" s="35">
        <v>173400</v>
      </c>
      <c r="S126" s="35">
        <v>54004</v>
      </c>
      <c r="T126" s="35"/>
      <c r="U126" s="32" t="s">
        <v>30</v>
      </c>
      <c r="V126" s="41" t="s">
        <v>31</v>
      </c>
      <c r="W126" s="32"/>
      <c r="X126" s="32"/>
      <c r="Y126" s="32"/>
      <c r="Z126" s="32" t="s">
        <v>62</v>
      </c>
      <c r="AA126" s="32"/>
    </row>
    <row r="127" spans="1:27" s="30" customFormat="1" x14ac:dyDescent="0.2">
      <c r="A127" s="59">
        <v>1</v>
      </c>
      <c r="B127" s="60"/>
      <c r="C127" s="40">
        <v>43805</v>
      </c>
      <c r="D127" s="32" t="s">
        <v>26</v>
      </c>
      <c r="E127" s="32" t="s">
        <v>102</v>
      </c>
      <c r="F127" s="36" t="s">
        <v>148</v>
      </c>
      <c r="G127" s="32" t="s">
        <v>41</v>
      </c>
      <c r="H127" s="32" t="s">
        <v>39</v>
      </c>
      <c r="I127" s="37" t="s">
        <v>40</v>
      </c>
      <c r="J127" s="34" t="s">
        <v>36</v>
      </c>
      <c r="K127" s="69" t="s">
        <v>1291</v>
      </c>
      <c r="L127" s="33">
        <v>43831</v>
      </c>
      <c r="M127" s="33">
        <v>44196</v>
      </c>
      <c r="N127" s="35">
        <v>54900</v>
      </c>
      <c r="O127" s="42">
        <f t="shared" si="10"/>
        <v>0</v>
      </c>
      <c r="P127" s="35">
        <f t="shared" si="11"/>
        <v>54900</v>
      </c>
      <c r="Q127" s="35">
        <v>39002</v>
      </c>
      <c r="R127" s="35">
        <v>12898</v>
      </c>
      <c r="S127" s="35">
        <v>3000</v>
      </c>
      <c r="T127" s="35"/>
      <c r="U127" s="32" t="s">
        <v>62</v>
      </c>
      <c r="V127" s="32" t="s">
        <v>31</v>
      </c>
      <c r="W127" s="31" t="s">
        <v>1244</v>
      </c>
      <c r="X127" s="32"/>
      <c r="Y127" s="32"/>
      <c r="Z127" s="32" t="s">
        <v>62</v>
      </c>
      <c r="AA127" s="32"/>
    </row>
    <row r="128" spans="1:27" s="30" customFormat="1" x14ac:dyDescent="0.2">
      <c r="A128" s="59">
        <v>1</v>
      </c>
      <c r="B128" s="60"/>
      <c r="C128" s="40">
        <v>43805</v>
      </c>
      <c r="D128" s="32" t="s">
        <v>26</v>
      </c>
      <c r="E128" s="32" t="s">
        <v>102</v>
      </c>
      <c r="F128" s="36" t="s">
        <v>148</v>
      </c>
      <c r="G128" s="32" t="s">
        <v>41</v>
      </c>
      <c r="H128" s="32" t="s">
        <v>39</v>
      </c>
      <c r="I128" s="32" t="s">
        <v>87</v>
      </c>
      <c r="J128" s="34" t="s">
        <v>36</v>
      </c>
      <c r="K128" s="69" t="s">
        <v>1291</v>
      </c>
      <c r="L128" s="33">
        <v>43831</v>
      </c>
      <c r="M128" s="33">
        <v>44196</v>
      </c>
      <c r="N128" s="35">
        <v>44900</v>
      </c>
      <c r="O128" s="42">
        <f t="shared" si="10"/>
        <v>0</v>
      </c>
      <c r="P128" s="35">
        <f t="shared" si="11"/>
        <v>44900</v>
      </c>
      <c r="Q128" s="35">
        <v>28831</v>
      </c>
      <c r="R128" s="35">
        <v>13069</v>
      </c>
      <c r="S128" s="35">
        <v>3000</v>
      </c>
      <c r="T128" s="35"/>
      <c r="U128" s="32" t="s">
        <v>62</v>
      </c>
      <c r="V128" s="32" t="s">
        <v>31</v>
      </c>
      <c r="W128" s="31" t="s">
        <v>1244</v>
      </c>
      <c r="X128" s="32"/>
      <c r="Y128" s="32"/>
      <c r="Z128" s="32" t="s">
        <v>62</v>
      </c>
      <c r="AA128" s="32"/>
    </row>
    <row r="129" spans="1:27" s="30" customFormat="1" x14ac:dyDescent="0.2">
      <c r="A129" s="59">
        <v>1</v>
      </c>
      <c r="B129" s="60"/>
      <c r="C129" s="40">
        <v>43805</v>
      </c>
      <c r="D129" s="32" t="s">
        <v>26</v>
      </c>
      <c r="E129" s="32" t="s">
        <v>102</v>
      </c>
      <c r="F129" s="36" t="s">
        <v>148</v>
      </c>
      <c r="G129" s="32" t="s">
        <v>41</v>
      </c>
      <c r="H129" s="32" t="s">
        <v>34</v>
      </c>
      <c r="I129" s="37" t="s">
        <v>40</v>
      </c>
      <c r="J129" s="34" t="s">
        <v>36</v>
      </c>
      <c r="K129" s="69" t="s">
        <v>1291</v>
      </c>
      <c r="L129" s="33">
        <v>43831</v>
      </c>
      <c r="M129" s="33">
        <v>44196</v>
      </c>
      <c r="N129" s="35">
        <v>517900</v>
      </c>
      <c r="O129" s="42">
        <f t="shared" si="10"/>
        <v>0</v>
      </c>
      <c r="P129" s="35">
        <f t="shared" si="11"/>
        <v>517900</v>
      </c>
      <c r="Q129" s="35">
        <v>366307</v>
      </c>
      <c r="R129" s="35">
        <v>115593</v>
      </c>
      <c r="S129" s="35">
        <v>36000</v>
      </c>
      <c r="T129" s="35"/>
      <c r="U129" s="32" t="s">
        <v>32</v>
      </c>
      <c r="V129" s="32" t="s">
        <v>31</v>
      </c>
      <c r="W129" s="32"/>
      <c r="X129" s="32"/>
      <c r="Y129" s="32"/>
      <c r="Z129" s="32" t="s">
        <v>62</v>
      </c>
      <c r="AA129" s="32"/>
    </row>
    <row r="130" spans="1:27" s="30" customFormat="1" x14ac:dyDescent="0.2">
      <c r="A130" s="59">
        <v>1</v>
      </c>
      <c r="B130" s="60"/>
      <c r="C130" s="40">
        <v>43805</v>
      </c>
      <c r="D130" s="32" t="s">
        <v>26</v>
      </c>
      <c r="E130" s="32" t="s">
        <v>102</v>
      </c>
      <c r="F130" s="36" t="s">
        <v>150</v>
      </c>
      <c r="G130" s="32" t="s">
        <v>41</v>
      </c>
      <c r="H130" s="32" t="s">
        <v>29</v>
      </c>
      <c r="I130" s="37" t="s">
        <v>40</v>
      </c>
      <c r="J130" s="34" t="s">
        <v>36</v>
      </c>
      <c r="K130" s="69" t="s">
        <v>1291</v>
      </c>
      <c r="L130" s="33">
        <v>43831</v>
      </c>
      <c r="M130" s="33">
        <v>44196</v>
      </c>
      <c r="N130" s="35">
        <v>755900</v>
      </c>
      <c r="O130" s="42">
        <f t="shared" si="10"/>
        <v>0</v>
      </c>
      <c r="P130" s="35">
        <f t="shared" si="11"/>
        <v>755900</v>
      </c>
      <c r="Q130" s="35">
        <v>645882</v>
      </c>
      <c r="R130" s="35">
        <v>56015</v>
      </c>
      <c r="S130" s="35">
        <v>54003</v>
      </c>
      <c r="T130" s="35"/>
      <c r="U130" s="32" t="s">
        <v>30</v>
      </c>
      <c r="V130" s="41" t="s">
        <v>31</v>
      </c>
      <c r="W130" s="32"/>
      <c r="X130" s="32"/>
      <c r="Y130" s="32"/>
      <c r="Z130" s="32" t="s">
        <v>62</v>
      </c>
      <c r="AA130" s="32"/>
    </row>
    <row r="131" spans="1:27" s="30" customFormat="1" x14ac:dyDescent="0.2">
      <c r="A131" s="59">
        <v>1</v>
      </c>
      <c r="B131" s="60"/>
      <c r="C131" s="40">
        <v>43805</v>
      </c>
      <c r="D131" s="32" t="s">
        <v>26</v>
      </c>
      <c r="E131" s="32" t="s">
        <v>102</v>
      </c>
      <c r="F131" s="36" t="s">
        <v>150</v>
      </c>
      <c r="G131" s="32" t="s">
        <v>41</v>
      </c>
      <c r="H131" s="32" t="s">
        <v>29</v>
      </c>
      <c r="I131" s="32" t="s">
        <v>87</v>
      </c>
      <c r="J131" s="34" t="s">
        <v>36</v>
      </c>
      <c r="K131" s="69" t="s">
        <v>1291</v>
      </c>
      <c r="L131" s="33">
        <v>43831</v>
      </c>
      <c r="M131" s="33">
        <v>44196</v>
      </c>
      <c r="N131" s="35">
        <v>602900</v>
      </c>
      <c r="O131" s="42">
        <f t="shared" si="10"/>
        <v>0</v>
      </c>
      <c r="P131" s="35">
        <f t="shared" si="11"/>
        <v>602900</v>
      </c>
      <c r="Q131" s="35">
        <v>492965</v>
      </c>
      <c r="R131" s="35">
        <v>55930</v>
      </c>
      <c r="S131" s="35">
        <v>54005</v>
      </c>
      <c r="T131" s="35"/>
      <c r="U131" s="32" t="s">
        <v>30</v>
      </c>
      <c r="V131" s="41" t="s">
        <v>31</v>
      </c>
      <c r="W131" s="32"/>
      <c r="X131" s="32"/>
      <c r="Y131" s="32"/>
      <c r="Z131" s="32" t="s">
        <v>62</v>
      </c>
      <c r="AA131" s="32"/>
    </row>
    <row r="132" spans="1:27" s="30" customFormat="1" x14ac:dyDescent="0.2">
      <c r="A132" s="59">
        <v>1</v>
      </c>
      <c r="B132" s="60"/>
      <c r="C132" s="40">
        <v>43805</v>
      </c>
      <c r="D132" s="32" t="s">
        <v>26</v>
      </c>
      <c r="E132" s="32" t="s">
        <v>102</v>
      </c>
      <c r="F132" s="36" t="s">
        <v>150</v>
      </c>
      <c r="G132" s="32" t="s">
        <v>41</v>
      </c>
      <c r="H132" s="32" t="s">
        <v>39</v>
      </c>
      <c r="I132" s="37" t="s">
        <v>40</v>
      </c>
      <c r="J132" s="34" t="s">
        <v>33</v>
      </c>
      <c r="K132" s="69" t="s">
        <v>1291</v>
      </c>
      <c r="L132" s="33">
        <v>43831</v>
      </c>
      <c r="M132" s="33">
        <v>44196</v>
      </c>
      <c r="N132" s="35">
        <v>51900</v>
      </c>
      <c r="O132" s="42">
        <f t="shared" si="10"/>
        <v>0</v>
      </c>
      <c r="P132" s="35">
        <f t="shared" si="11"/>
        <v>51900</v>
      </c>
      <c r="Q132" s="35">
        <v>45786</v>
      </c>
      <c r="R132" s="35">
        <v>3114</v>
      </c>
      <c r="S132" s="35">
        <v>3000</v>
      </c>
      <c r="T132" s="35"/>
      <c r="U132" s="32" t="s">
        <v>124</v>
      </c>
      <c r="V132" s="32" t="s">
        <v>31</v>
      </c>
      <c r="W132" s="31" t="s">
        <v>1244</v>
      </c>
      <c r="X132" s="32"/>
      <c r="Y132" s="32"/>
      <c r="Z132" s="32" t="s">
        <v>62</v>
      </c>
      <c r="AA132" s="32"/>
    </row>
    <row r="133" spans="1:27" s="30" customFormat="1" x14ac:dyDescent="0.2">
      <c r="A133" s="59">
        <v>1</v>
      </c>
      <c r="B133" s="60"/>
      <c r="C133" s="40">
        <v>43805</v>
      </c>
      <c r="D133" s="32" t="s">
        <v>26</v>
      </c>
      <c r="E133" s="32" t="s">
        <v>102</v>
      </c>
      <c r="F133" s="36" t="s">
        <v>150</v>
      </c>
      <c r="G133" s="32" t="s">
        <v>41</v>
      </c>
      <c r="H133" s="32" t="s">
        <v>39</v>
      </c>
      <c r="I133" s="37" t="s">
        <v>40</v>
      </c>
      <c r="J133" s="34" t="s">
        <v>36</v>
      </c>
      <c r="K133" s="69" t="s">
        <v>1291</v>
      </c>
      <c r="L133" s="33">
        <v>43831</v>
      </c>
      <c r="M133" s="33">
        <v>44196</v>
      </c>
      <c r="N133" s="35">
        <v>47900</v>
      </c>
      <c r="O133" s="42">
        <f t="shared" si="10"/>
        <v>0</v>
      </c>
      <c r="P133" s="35">
        <f t="shared" si="11"/>
        <v>47900</v>
      </c>
      <c r="Q133" s="35">
        <v>41766</v>
      </c>
      <c r="R133" s="35">
        <v>3134</v>
      </c>
      <c r="S133" s="35">
        <v>3000</v>
      </c>
      <c r="T133" s="35"/>
      <c r="U133" s="32" t="s">
        <v>62</v>
      </c>
      <c r="V133" s="32" t="s">
        <v>31</v>
      </c>
      <c r="W133" s="31" t="s">
        <v>1244</v>
      </c>
      <c r="X133" s="32"/>
      <c r="Y133" s="32"/>
      <c r="Z133" s="32" t="s">
        <v>62</v>
      </c>
      <c r="AA133" s="32"/>
    </row>
    <row r="134" spans="1:27" s="30" customFormat="1" x14ac:dyDescent="0.2">
      <c r="A134" s="59">
        <v>1</v>
      </c>
      <c r="B134" s="60"/>
      <c r="C134" s="40">
        <v>43805</v>
      </c>
      <c r="D134" s="32" t="s">
        <v>26</v>
      </c>
      <c r="E134" s="32" t="s">
        <v>102</v>
      </c>
      <c r="F134" s="36" t="s">
        <v>150</v>
      </c>
      <c r="G134" s="32" t="s">
        <v>41</v>
      </c>
      <c r="H134" s="32" t="s">
        <v>39</v>
      </c>
      <c r="I134" s="32" t="s">
        <v>88</v>
      </c>
      <c r="J134" s="34" t="s">
        <v>33</v>
      </c>
      <c r="K134" s="69" t="s">
        <v>1291</v>
      </c>
      <c r="L134" s="33">
        <v>43831</v>
      </c>
      <c r="M134" s="33">
        <v>44196</v>
      </c>
      <c r="N134" s="35">
        <v>48900</v>
      </c>
      <c r="O134" s="42">
        <f t="shared" si="10"/>
        <v>0</v>
      </c>
      <c r="P134" s="35">
        <f t="shared" si="11"/>
        <v>48900</v>
      </c>
      <c r="Q134" s="35">
        <v>42873</v>
      </c>
      <c r="R134" s="35">
        <v>3027</v>
      </c>
      <c r="S134" s="35">
        <v>3000</v>
      </c>
      <c r="T134" s="35"/>
      <c r="U134" s="32" t="s">
        <v>124</v>
      </c>
      <c r="V134" s="32" t="s">
        <v>31</v>
      </c>
      <c r="W134" s="31" t="s">
        <v>1244</v>
      </c>
      <c r="X134" s="32"/>
      <c r="Y134" s="32"/>
      <c r="Z134" s="32" t="s">
        <v>62</v>
      </c>
      <c r="AA134" s="32"/>
    </row>
    <row r="135" spans="1:27" s="30" customFormat="1" x14ac:dyDescent="0.2">
      <c r="A135" s="59">
        <v>1</v>
      </c>
      <c r="B135" s="60"/>
      <c r="C135" s="40">
        <v>43805</v>
      </c>
      <c r="D135" s="32" t="s">
        <v>26</v>
      </c>
      <c r="E135" s="32" t="s">
        <v>102</v>
      </c>
      <c r="F135" s="36" t="s">
        <v>150</v>
      </c>
      <c r="G135" s="32" t="s">
        <v>41</v>
      </c>
      <c r="H135" s="32" t="s">
        <v>39</v>
      </c>
      <c r="I135" s="32" t="s">
        <v>88</v>
      </c>
      <c r="J135" s="34" t="s">
        <v>36</v>
      </c>
      <c r="K135" s="69" t="s">
        <v>1291</v>
      </c>
      <c r="L135" s="33">
        <v>43831</v>
      </c>
      <c r="M135" s="33">
        <v>44196</v>
      </c>
      <c r="N135" s="35">
        <v>43900</v>
      </c>
      <c r="O135" s="42">
        <f t="shared" si="10"/>
        <v>0</v>
      </c>
      <c r="P135" s="35">
        <f t="shared" si="11"/>
        <v>43900</v>
      </c>
      <c r="Q135" s="35">
        <v>36696</v>
      </c>
      <c r="R135" s="35">
        <v>4204</v>
      </c>
      <c r="S135" s="35">
        <v>3000</v>
      </c>
      <c r="T135" s="35"/>
      <c r="U135" s="32" t="s">
        <v>62</v>
      </c>
      <c r="V135" s="32" t="s">
        <v>31</v>
      </c>
      <c r="W135" s="31" t="s">
        <v>1244</v>
      </c>
      <c r="X135" s="32"/>
      <c r="Y135" s="32"/>
      <c r="Z135" s="32" t="s">
        <v>62</v>
      </c>
      <c r="AA135" s="32"/>
    </row>
    <row r="136" spans="1:27" s="30" customFormat="1" x14ac:dyDescent="0.2">
      <c r="A136" s="59">
        <v>1</v>
      </c>
      <c r="B136" s="60"/>
      <c r="C136" s="40">
        <v>43805</v>
      </c>
      <c r="D136" s="32" t="s">
        <v>26</v>
      </c>
      <c r="E136" s="32" t="s">
        <v>102</v>
      </c>
      <c r="F136" s="36" t="s">
        <v>150</v>
      </c>
      <c r="G136" s="32" t="s">
        <v>41</v>
      </c>
      <c r="H136" s="32" t="s">
        <v>39</v>
      </c>
      <c r="I136" s="32" t="s">
        <v>87</v>
      </c>
      <c r="J136" s="34" t="s">
        <v>36</v>
      </c>
      <c r="K136" s="69" t="s">
        <v>1291</v>
      </c>
      <c r="L136" s="33">
        <v>43831</v>
      </c>
      <c r="M136" s="33">
        <v>44196</v>
      </c>
      <c r="N136" s="35">
        <v>41900</v>
      </c>
      <c r="O136" s="42">
        <f t="shared" si="10"/>
        <v>0</v>
      </c>
      <c r="P136" s="35">
        <f t="shared" si="11"/>
        <v>41900</v>
      </c>
      <c r="Q136" s="35">
        <v>35102</v>
      </c>
      <c r="R136" s="35">
        <v>3798</v>
      </c>
      <c r="S136" s="35">
        <v>3000</v>
      </c>
      <c r="T136" s="35"/>
      <c r="U136" s="32" t="s">
        <v>62</v>
      </c>
      <c r="V136" s="32" t="s">
        <v>31</v>
      </c>
      <c r="W136" s="31" t="s">
        <v>1244</v>
      </c>
      <c r="X136" s="32"/>
      <c r="Y136" s="32"/>
      <c r="Z136" s="32" t="s">
        <v>62</v>
      </c>
      <c r="AA136" s="32"/>
    </row>
    <row r="137" spans="1:27" s="30" customFormat="1" x14ac:dyDescent="0.2">
      <c r="A137" s="59">
        <v>1</v>
      </c>
      <c r="B137" s="60"/>
      <c r="C137" s="40">
        <v>43805</v>
      </c>
      <c r="D137" s="32" t="s">
        <v>26</v>
      </c>
      <c r="E137" s="32" t="s">
        <v>102</v>
      </c>
      <c r="F137" s="36" t="s">
        <v>150</v>
      </c>
      <c r="G137" s="32" t="s">
        <v>41</v>
      </c>
      <c r="H137" s="32" t="s">
        <v>39</v>
      </c>
      <c r="I137" s="32" t="s">
        <v>86</v>
      </c>
      <c r="J137" s="34" t="s">
        <v>36</v>
      </c>
      <c r="K137" s="69" t="s">
        <v>1291</v>
      </c>
      <c r="L137" s="33">
        <v>43831</v>
      </c>
      <c r="M137" s="33">
        <v>44196</v>
      </c>
      <c r="N137" s="35">
        <v>36900</v>
      </c>
      <c r="O137" s="42">
        <f t="shared" si="10"/>
        <v>0</v>
      </c>
      <c r="P137" s="35">
        <f t="shared" si="11"/>
        <v>36900</v>
      </c>
      <c r="Q137" s="35">
        <v>30517</v>
      </c>
      <c r="R137" s="35">
        <v>3383</v>
      </c>
      <c r="S137" s="35">
        <v>3000</v>
      </c>
      <c r="T137" s="35"/>
      <c r="U137" s="32" t="s">
        <v>62</v>
      </c>
      <c r="V137" s="32" t="s">
        <v>31</v>
      </c>
      <c r="W137" s="31" t="s">
        <v>1244</v>
      </c>
      <c r="X137" s="32"/>
      <c r="Y137" s="32"/>
      <c r="Z137" s="32" t="s">
        <v>62</v>
      </c>
      <c r="AA137" s="32"/>
    </row>
    <row r="138" spans="1:27" s="30" customFormat="1" x14ac:dyDescent="0.2">
      <c r="A138" s="59">
        <v>1</v>
      </c>
      <c r="B138" s="60"/>
      <c r="C138" s="40">
        <v>43805</v>
      </c>
      <c r="D138" s="32" t="s">
        <v>26</v>
      </c>
      <c r="E138" s="32" t="s">
        <v>102</v>
      </c>
      <c r="F138" s="36" t="s">
        <v>150</v>
      </c>
      <c r="G138" s="32" t="s">
        <v>41</v>
      </c>
      <c r="H138" s="32" t="s">
        <v>34</v>
      </c>
      <c r="I138" s="37" t="s">
        <v>40</v>
      </c>
      <c r="J138" s="34" t="s">
        <v>36</v>
      </c>
      <c r="K138" s="69" t="s">
        <v>1291</v>
      </c>
      <c r="L138" s="33">
        <v>43831</v>
      </c>
      <c r="M138" s="33">
        <v>44196</v>
      </c>
      <c r="N138" s="35">
        <v>503900</v>
      </c>
      <c r="O138" s="42">
        <f t="shared" si="10"/>
        <v>0</v>
      </c>
      <c r="P138" s="35">
        <f t="shared" si="11"/>
        <v>503900</v>
      </c>
      <c r="Q138" s="35">
        <v>430559</v>
      </c>
      <c r="R138" s="35">
        <v>37341</v>
      </c>
      <c r="S138" s="35">
        <v>36000</v>
      </c>
      <c r="T138" s="35"/>
      <c r="U138" s="32" t="s">
        <v>32</v>
      </c>
      <c r="V138" s="32" t="s">
        <v>31</v>
      </c>
      <c r="W138" s="32"/>
      <c r="X138" s="32"/>
      <c r="Y138" s="32"/>
      <c r="Z138" s="32" t="s">
        <v>62</v>
      </c>
      <c r="AA138" s="32"/>
    </row>
    <row r="139" spans="1:27" s="30" customFormat="1" x14ac:dyDescent="0.2">
      <c r="A139" s="59">
        <v>1</v>
      </c>
      <c r="B139" s="60"/>
      <c r="C139" s="40">
        <v>43805</v>
      </c>
      <c r="D139" s="32" t="s">
        <v>26</v>
      </c>
      <c r="E139" s="32" t="s">
        <v>102</v>
      </c>
      <c r="F139" s="36" t="s">
        <v>150</v>
      </c>
      <c r="G139" s="32" t="s">
        <v>41</v>
      </c>
      <c r="H139" s="32" t="s">
        <v>34</v>
      </c>
      <c r="I139" s="32" t="s">
        <v>87</v>
      </c>
      <c r="J139" s="34" t="s">
        <v>36</v>
      </c>
      <c r="K139" s="69" t="s">
        <v>1291</v>
      </c>
      <c r="L139" s="33">
        <v>43831</v>
      </c>
      <c r="M139" s="33">
        <v>44196</v>
      </c>
      <c r="N139" s="35">
        <v>401900</v>
      </c>
      <c r="O139" s="42">
        <f t="shared" si="10"/>
        <v>0</v>
      </c>
      <c r="P139" s="35">
        <f t="shared" si="11"/>
        <v>401900</v>
      </c>
      <c r="Q139" s="35">
        <v>328616</v>
      </c>
      <c r="R139" s="35">
        <v>37284</v>
      </c>
      <c r="S139" s="35">
        <v>36000</v>
      </c>
      <c r="T139" s="35"/>
      <c r="U139" s="32" t="s">
        <v>32</v>
      </c>
      <c r="V139" s="32" t="s">
        <v>31</v>
      </c>
      <c r="W139" s="32"/>
      <c r="X139" s="32"/>
      <c r="Y139" s="32"/>
      <c r="Z139" s="32" t="s">
        <v>62</v>
      </c>
      <c r="AA139" s="32"/>
    </row>
    <row r="140" spans="1:27" s="30" customFormat="1" x14ac:dyDescent="0.2">
      <c r="A140" s="59">
        <v>1</v>
      </c>
      <c r="B140" s="60"/>
      <c r="C140" s="40">
        <v>43805</v>
      </c>
      <c r="D140" s="32" t="s">
        <v>26</v>
      </c>
      <c r="E140" s="32" t="s">
        <v>102</v>
      </c>
      <c r="F140" s="36" t="s">
        <v>147</v>
      </c>
      <c r="G140" s="32" t="s">
        <v>41</v>
      </c>
      <c r="H140" s="32" t="s">
        <v>29</v>
      </c>
      <c r="I140" s="37" t="s">
        <v>40</v>
      </c>
      <c r="J140" s="34" t="s">
        <v>36</v>
      </c>
      <c r="K140" s="69" t="s">
        <v>1291</v>
      </c>
      <c r="L140" s="33">
        <v>43831</v>
      </c>
      <c r="M140" s="33">
        <v>44196</v>
      </c>
      <c r="N140" s="35">
        <v>784900</v>
      </c>
      <c r="O140" s="42">
        <v>0</v>
      </c>
      <c r="P140" s="35">
        <f t="shared" si="11"/>
        <v>784900</v>
      </c>
      <c r="Q140" s="35">
        <v>515027</v>
      </c>
      <c r="R140" s="35">
        <v>219316</v>
      </c>
      <c r="S140" s="35">
        <v>50557</v>
      </c>
      <c r="T140" s="35"/>
      <c r="U140" s="32" t="s">
        <v>30</v>
      </c>
      <c r="V140" s="41" t="s">
        <v>31</v>
      </c>
      <c r="W140" s="31"/>
      <c r="X140" s="32"/>
      <c r="Y140" s="32"/>
      <c r="Z140" s="32" t="s">
        <v>62</v>
      </c>
      <c r="AA140" s="32"/>
    </row>
    <row r="141" spans="1:27" s="30" customFormat="1" x14ac:dyDescent="0.2">
      <c r="A141" s="59">
        <v>1</v>
      </c>
      <c r="B141" s="60"/>
      <c r="C141" s="40">
        <v>43805</v>
      </c>
      <c r="D141" s="32" t="s">
        <v>26</v>
      </c>
      <c r="E141" s="32" t="s">
        <v>102</v>
      </c>
      <c r="F141" s="36" t="s">
        <v>147</v>
      </c>
      <c r="G141" s="32" t="s">
        <v>41</v>
      </c>
      <c r="H141" s="32" t="s">
        <v>29</v>
      </c>
      <c r="I141" s="32" t="s">
        <v>87</v>
      </c>
      <c r="J141" s="34" t="s">
        <v>36</v>
      </c>
      <c r="K141" s="69" t="s">
        <v>1291</v>
      </c>
      <c r="L141" s="33">
        <v>43831</v>
      </c>
      <c r="M141" s="33">
        <v>44196</v>
      </c>
      <c r="N141" s="35">
        <v>682900</v>
      </c>
      <c r="O141" s="42">
        <v>0</v>
      </c>
      <c r="P141" s="35">
        <f t="shared" si="11"/>
        <v>682900</v>
      </c>
      <c r="Q141" s="35">
        <v>403869</v>
      </c>
      <c r="R141" s="35">
        <v>224987</v>
      </c>
      <c r="S141" s="35">
        <v>54044</v>
      </c>
      <c r="T141" s="35"/>
      <c r="U141" s="32" t="s">
        <v>30</v>
      </c>
      <c r="V141" s="41" t="s">
        <v>31</v>
      </c>
      <c r="W141" s="31"/>
      <c r="X141" s="32"/>
      <c r="Y141" s="32"/>
      <c r="Z141" s="32" t="s">
        <v>62</v>
      </c>
      <c r="AA141" s="32"/>
    </row>
    <row r="142" spans="1:27" s="30" customFormat="1" x14ac:dyDescent="0.2">
      <c r="A142" s="59">
        <v>1</v>
      </c>
      <c r="B142" s="60"/>
      <c r="C142" s="40">
        <v>43805</v>
      </c>
      <c r="D142" s="32" t="s">
        <v>26</v>
      </c>
      <c r="E142" s="32" t="s">
        <v>102</v>
      </c>
      <c r="F142" s="36" t="s">
        <v>147</v>
      </c>
      <c r="G142" s="32" t="s">
        <v>41</v>
      </c>
      <c r="H142" s="32" t="s">
        <v>39</v>
      </c>
      <c r="I142" s="37" t="s">
        <v>40</v>
      </c>
      <c r="J142" s="34" t="s">
        <v>36</v>
      </c>
      <c r="K142" s="69" t="s">
        <v>1291</v>
      </c>
      <c r="L142" s="33">
        <v>43831</v>
      </c>
      <c r="M142" s="33">
        <v>44196</v>
      </c>
      <c r="N142" s="35">
        <v>53900</v>
      </c>
      <c r="O142" s="42">
        <v>0</v>
      </c>
      <c r="P142" s="35">
        <f t="shared" si="11"/>
        <v>53900</v>
      </c>
      <c r="Q142" s="35">
        <v>35626</v>
      </c>
      <c r="R142" s="35">
        <v>15274</v>
      </c>
      <c r="S142" s="35">
        <v>3000</v>
      </c>
      <c r="T142" s="35"/>
      <c r="U142" s="32" t="s">
        <v>62</v>
      </c>
      <c r="V142" s="32" t="s">
        <v>31</v>
      </c>
      <c r="W142" s="31" t="s">
        <v>1244</v>
      </c>
      <c r="X142" s="32"/>
      <c r="Y142" s="32"/>
      <c r="Z142" s="32" t="s">
        <v>62</v>
      </c>
      <c r="AA142" s="32"/>
    </row>
    <row r="143" spans="1:27" s="30" customFormat="1" x14ac:dyDescent="0.2">
      <c r="A143" s="59">
        <v>1</v>
      </c>
      <c r="B143" s="60"/>
      <c r="C143" s="40">
        <v>43805</v>
      </c>
      <c r="D143" s="32" t="s">
        <v>26</v>
      </c>
      <c r="E143" s="32" t="s">
        <v>102</v>
      </c>
      <c r="F143" s="36" t="s">
        <v>147</v>
      </c>
      <c r="G143" s="32" t="s">
        <v>41</v>
      </c>
      <c r="H143" s="32" t="s">
        <v>39</v>
      </c>
      <c r="I143" s="32" t="s">
        <v>87</v>
      </c>
      <c r="J143" s="34" t="s">
        <v>36</v>
      </c>
      <c r="K143" s="69" t="s">
        <v>1291</v>
      </c>
      <c r="L143" s="33">
        <v>43831</v>
      </c>
      <c r="M143" s="33">
        <v>44196</v>
      </c>
      <c r="N143" s="35">
        <v>49900</v>
      </c>
      <c r="O143" s="42">
        <v>0</v>
      </c>
      <c r="P143" s="35">
        <f t="shared" si="11"/>
        <v>49900</v>
      </c>
      <c r="Q143" s="35">
        <v>27614</v>
      </c>
      <c r="R143" s="35">
        <v>19286</v>
      </c>
      <c r="S143" s="35">
        <v>3000</v>
      </c>
      <c r="T143" s="35"/>
      <c r="U143" s="32" t="s">
        <v>62</v>
      </c>
      <c r="V143" s="32" t="s">
        <v>31</v>
      </c>
      <c r="W143" s="31" t="s">
        <v>1244</v>
      </c>
      <c r="X143" s="32"/>
      <c r="Y143" s="32"/>
      <c r="Z143" s="32" t="s">
        <v>62</v>
      </c>
      <c r="AA143" s="32"/>
    </row>
    <row r="144" spans="1:27" s="30" customFormat="1" x14ac:dyDescent="0.2">
      <c r="A144" s="59">
        <v>1</v>
      </c>
      <c r="B144" s="60"/>
      <c r="C144" s="40">
        <v>43805</v>
      </c>
      <c r="D144" s="32" t="s">
        <v>26</v>
      </c>
      <c r="E144" s="32" t="s">
        <v>102</v>
      </c>
      <c r="F144" s="36" t="s">
        <v>147</v>
      </c>
      <c r="G144" s="32" t="s">
        <v>41</v>
      </c>
      <c r="H144" s="32" t="s">
        <v>34</v>
      </c>
      <c r="I144" s="37" t="s">
        <v>40</v>
      </c>
      <c r="J144" s="34" t="s">
        <v>36</v>
      </c>
      <c r="K144" s="69" t="s">
        <v>1291</v>
      </c>
      <c r="L144" s="33">
        <v>43831</v>
      </c>
      <c r="M144" s="33">
        <v>44196</v>
      </c>
      <c r="N144" s="35">
        <v>558900</v>
      </c>
      <c r="O144" s="42">
        <v>0</v>
      </c>
      <c r="P144" s="35">
        <f t="shared" si="11"/>
        <v>558900</v>
      </c>
      <c r="Q144" s="35">
        <v>366733</v>
      </c>
      <c r="R144" s="35">
        <v>156167</v>
      </c>
      <c r="S144" s="35">
        <v>36000</v>
      </c>
      <c r="T144" s="35"/>
      <c r="U144" s="32" t="s">
        <v>32</v>
      </c>
      <c r="V144" s="32" t="s">
        <v>31</v>
      </c>
      <c r="W144" s="32"/>
      <c r="X144" s="32"/>
      <c r="Y144" s="32"/>
      <c r="Z144" s="32" t="s">
        <v>62</v>
      </c>
      <c r="AA144" s="32"/>
    </row>
    <row r="145" spans="1:28" s="30" customFormat="1" x14ac:dyDescent="0.2">
      <c r="A145" s="59">
        <v>1</v>
      </c>
      <c r="B145" s="60"/>
      <c r="C145" s="40">
        <v>43805</v>
      </c>
      <c r="D145" s="32" t="s">
        <v>26</v>
      </c>
      <c r="E145" s="32" t="s">
        <v>102</v>
      </c>
      <c r="F145" s="36" t="s">
        <v>147</v>
      </c>
      <c r="G145" s="32" t="s">
        <v>41</v>
      </c>
      <c r="H145" s="32" t="s">
        <v>34</v>
      </c>
      <c r="I145" s="32" t="s">
        <v>87</v>
      </c>
      <c r="J145" s="34" t="s">
        <v>36</v>
      </c>
      <c r="K145" s="69" t="s">
        <v>1291</v>
      </c>
      <c r="L145" s="33">
        <v>43831</v>
      </c>
      <c r="M145" s="33">
        <v>44196</v>
      </c>
      <c r="N145" s="35">
        <v>454900</v>
      </c>
      <c r="O145" s="42">
        <v>0</v>
      </c>
      <c r="P145" s="35">
        <f t="shared" si="11"/>
        <v>454900</v>
      </c>
      <c r="Q145" s="35">
        <v>269029</v>
      </c>
      <c r="R145" s="35">
        <v>149871</v>
      </c>
      <c r="S145" s="35">
        <v>36000</v>
      </c>
      <c r="T145" s="35"/>
      <c r="U145" s="32" t="s">
        <v>32</v>
      </c>
      <c r="V145" s="32" t="s">
        <v>31</v>
      </c>
      <c r="W145" s="32"/>
      <c r="X145" s="32"/>
      <c r="Y145" s="32"/>
      <c r="Z145" s="32" t="s">
        <v>62</v>
      </c>
      <c r="AA145" s="32"/>
    </row>
    <row r="146" spans="1:28" s="30" customFormat="1" x14ac:dyDescent="0.2">
      <c r="A146" s="59">
        <v>1</v>
      </c>
      <c r="B146" s="60"/>
      <c r="C146" s="40">
        <v>43805</v>
      </c>
      <c r="D146" s="32" t="s">
        <v>26</v>
      </c>
      <c r="E146" s="32" t="s">
        <v>102</v>
      </c>
      <c r="F146" s="36" t="s">
        <v>152</v>
      </c>
      <c r="G146" s="32" t="s">
        <v>41</v>
      </c>
      <c r="H146" s="32" t="s">
        <v>29</v>
      </c>
      <c r="I146" s="37" t="s">
        <v>40</v>
      </c>
      <c r="J146" s="34" t="s">
        <v>36</v>
      </c>
      <c r="K146" s="69" t="s">
        <v>1291</v>
      </c>
      <c r="L146" s="33">
        <v>43831</v>
      </c>
      <c r="M146" s="33">
        <v>44196</v>
      </c>
      <c r="N146" s="35">
        <v>889900</v>
      </c>
      <c r="O146" s="42">
        <v>0</v>
      </c>
      <c r="P146" s="35">
        <f>Q146+R146+S146+T146</f>
        <v>889900</v>
      </c>
      <c r="Q146" s="35">
        <v>487179</v>
      </c>
      <c r="R146" s="35">
        <v>295767</v>
      </c>
      <c r="S146" s="35">
        <v>52921</v>
      </c>
      <c r="T146" s="35">
        <v>54033</v>
      </c>
      <c r="U146" s="32" t="s">
        <v>30</v>
      </c>
      <c r="V146" s="41" t="s">
        <v>31</v>
      </c>
      <c r="W146" s="32"/>
      <c r="X146" s="32"/>
      <c r="Y146" s="32"/>
      <c r="Z146" s="32" t="s">
        <v>62</v>
      </c>
      <c r="AA146" s="32"/>
    </row>
    <row r="147" spans="1:28" s="30" customFormat="1" x14ac:dyDescent="0.2">
      <c r="A147" s="59">
        <v>1</v>
      </c>
      <c r="B147" s="60"/>
      <c r="C147" s="40">
        <v>43805</v>
      </c>
      <c r="D147" s="32" t="s">
        <v>26</v>
      </c>
      <c r="E147" s="32" t="s">
        <v>102</v>
      </c>
      <c r="F147" s="36" t="s">
        <v>152</v>
      </c>
      <c r="G147" s="32" t="s">
        <v>41</v>
      </c>
      <c r="H147" s="32" t="s">
        <v>34</v>
      </c>
      <c r="I147" s="37" t="s">
        <v>40</v>
      </c>
      <c r="J147" s="34" t="s">
        <v>36</v>
      </c>
      <c r="K147" s="69" t="s">
        <v>1291</v>
      </c>
      <c r="L147" s="33">
        <v>43831</v>
      </c>
      <c r="M147" s="33">
        <v>44196</v>
      </c>
      <c r="N147" s="35">
        <v>592900</v>
      </c>
      <c r="O147" s="42">
        <v>0</v>
      </c>
      <c r="P147" s="35">
        <f>Q147+R147+S147+T147</f>
        <v>592900</v>
      </c>
      <c r="Q147" s="35">
        <v>324585</v>
      </c>
      <c r="R147" s="35">
        <v>197056</v>
      </c>
      <c r="S147" s="35">
        <v>35259</v>
      </c>
      <c r="T147" s="35">
        <v>36000</v>
      </c>
      <c r="U147" s="32" t="s">
        <v>32</v>
      </c>
      <c r="V147" s="32" t="s">
        <v>31</v>
      </c>
      <c r="W147" s="32"/>
      <c r="X147" s="32"/>
      <c r="Y147" s="32"/>
      <c r="Z147" s="32" t="s">
        <v>62</v>
      </c>
      <c r="AA147" s="32"/>
    </row>
    <row r="148" spans="1:28" x14ac:dyDescent="0.2">
      <c r="A148" s="59">
        <v>1</v>
      </c>
      <c r="B148" s="60"/>
      <c r="C148" s="40">
        <v>43805</v>
      </c>
      <c r="D148" s="32" t="s">
        <v>26</v>
      </c>
      <c r="E148" s="32" t="s">
        <v>102</v>
      </c>
      <c r="F148" s="36" t="s">
        <v>151</v>
      </c>
      <c r="G148" s="32" t="s">
        <v>41</v>
      </c>
      <c r="H148" s="32" t="s">
        <v>29</v>
      </c>
      <c r="I148" s="37" t="s">
        <v>40</v>
      </c>
      <c r="J148" s="34" t="s">
        <v>36</v>
      </c>
      <c r="K148" s="69" t="s">
        <v>1291</v>
      </c>
      <c r="L148" s="33">
        <v>43831</v>
      </c>
      <c r="M148" s="33">
        <v>44196</v>
      </c>
      <c r="N148" s="35">
        <v>767900</v>
      </c>
      <c r="O148" s="42">
        <v>0</v>
      </c>
      <c r="P148" s="35">
        <f>Q148+R148+S148</f>
        <v>767900</v>
      </c>
      <c r="Q148" s="35">
        <v>660978</v>
      </c>
      <c r="R148" s="35">
        <v>52919</v>
      </c>
      <c r="S148" s="35">
        <v>54003</v>
      </c>
      <c r="T148" s="35"/>
      <c r="U148" s="32" t="s">
        <v>30</v>
      </c>
      <c r="V148" s="41" t="s">
        <v>31</v>
      </c>
      <c r="W148" s="32"/>
      <c r="X148" s="32"/>
      <c r="Y148" s="32"/>
      <c r="Z148" s="32" t="s">
        <v>62</v>
      </c>
      <c r="AA148" s="32"/>
      <c r="AB148" s="30"/>
    </row>
    <row r="149" spans="1:28" x14ac:dyDescent="0.2">
      <c r="A149" s="59">
        <v>1</v>
      </c>
      <c r="B149" s="60"/>
      <c r="C149" s="40">
        <v>43805</v>
      </c>
      <c r="D149" s="32" t="s">
        <v>26</v>
      </c>
      <c r="E149" s="32" t="s">
        <v>102</v>
      </c>
      <c r="F149" s="36" t="s">
        <v>151</v>
      </c>
      <c r="G149" s="32" t="s">
        <v>41</v>
      </c>
      <c r="H149" s="32" t="s">
        <v>34</v>
      </c>
      <c r="I149" s="37" t="s">
        <v>40</v>
      </c>
      <c r="J149" s="34" t="s">
        <v>36</v>
      </c>
      <c r="K149" s="69" t="s">
        <v>1291</v>
      </c>
      <c r="L149" s="33">
        <v>43831</v>
      </c>
      <c r="M149" s="33">
        <v>44196</v>
      </c>
      <c r="N149" s="35">
        <v>511900</v>
      </c>
      <c r="O149" s="42">
        <v>0</v>
      </c>
      <c r="P149" s="35">
        <f>Q149+R149+S149</f>
        <v>511900</v>
      </c>
      <c r="Q149" s="35">
        <v>440623</v>
      </c>
      <c r="R149" s="35">
        <v>35277</v>
      </c>
      <c r="S149" s="35">
        <v>36000</v>
      </c>
      <c r="T149" s="35"/>
      <c r="U149" s="32" t="s">
        <v>32</v>
      </c>
      <c r="V149" s="32" t="s">
        <v>31</v>
      </c>
      <c r="W149" s="32"/>
      <c r="X149" s="32"/>
      <c r="Y149" s="32"/>
      <c r="Z149" s="32" t="s">
        <v>62</v>
      </c>
      <c r="AA149" s="32"/>
      <c r="AB149" s="30"/>
    </row>
    <row r="150" spans="1:28" x14ac:dyDescent="0.2">
      <c r="A150" s="59">
        <v>1</v>
      </c>
      <c r="B150" s="59"/>
      <c r="C150" s="40">
        <v>43805</v>
      </c>
      <c r="D150" s="32" t="s">
        <v>26</v>
      </c>
      <c r="E150" s="32" t="s">
        <v>102</v>
      </c>
      <c r="F150" s="32" t="s">
        <v>1258</v>
      </c>
      <c r="G150" s="32" t="s">
        <v>41</v>
      </c>
      <c r="H150" s="32" t="s">
        <v>29</v>
      </c>
      <c r="I150" s="34" t="s">
        <v>123</v>
      </c>
      <c r="J150" s="34" t="s">
        <v>36</v>
      </c>
      <c r="K150" s="69" t="s">
        <v>1291</v>
      </c>
      <c r="L150" s="33">
        <v>43831</v>
      </c>
      <c r="M150" s="33">
        <v>44196</v>
      </c>
      <c r="N150" s="35">
        <v>896900</v>
      </c>
      <c r="O150" s="42">
        <v>0</v>
      </c>
      <c r="P150" s="35">
        <f>Q150+R150+S150+T150</f>
        <v>896900</v>
      </c>
      <c r="Q150" s="35">
        <v>552503</v>
      </c>
      <c r="R150" s="35">
        <v>234430</v>
      </c>
      <c r="S150" s="35">
        <v>55964</v>
      </c>
      <c r="T150" s="35">
        <v>54003</v>
      </c>
      <c r="U150" s="32" t="s">
        <v>30</v>
      </c>
      <c r="V150" s="37" t="s">
        <v>31</v>
      </c>
      <c r="W150" s="32"/>
      <c r="X150" s="44"/>
      <c r="Y150" s="32"/>
      <c r="Z150" s="32" t="s">
        <v>62</v>
      </c>
      <c r="AA150" s="32"/>
    </row>
    <row r="151" spans="1:28" x14ac:dyDescent="0.2">
      <c r="A151" s="59">
        <v>1</v>
      </c>
      <c r="B151" s="59"/>
      <c r="C151" s="40">
        <v>43805</v>
      </c>
      <c r="D151" s="32" t="s">
        <v>26</v>
      </c>
      <c r="E151" s="32" t="s">
        <v>102</v>
      </c>
      <c r="F151" s="32" t="s">
        <v>1258</v>
      </c>
      <c r="G151" s="32" t="s">
        <v>41</v>
      </c>
      <c r="H151" s="32" t="s">
        <v>34</v>
      </c>
      <c r="I151" s="34" t="s">
        <v>123</v>
      </c>
      <c r="J151" s="34" t="s">
        <v>36</v>
      </c>
      <c r="K151" s="69" t="s">
        <v>1291</v>
      </c>
      <c r="L151" s="33">
        <v>43831</v>
      </c>
      <c r="M151" s="33">
        <v>44196</v>
      </c>
      <c r="N151" s="35">
        <v>596900</v>
      </c>
      <c r="O151" s="42">
        <v>0</v>
      </c>
      <c r="P151" s="35">
        <f>Q151+R151+S151+T151</f>
        <v>596900</v>
      </c>
      <c r="Q151" s="35">
        <v>367219</v>
      </c>
      <c r="R151" s="35">
        <v>156355</v>
      </c>
      <c r="S151" s="35">
        <v>37326</v>
      </c>
      <c r="T151" s="35">
        <v>36000</v>
      </c>
      <c r="U151" s="32" t="s">
        <v>1256</v>
      </c>
      <c r="V151" s="39" t="s">
        <v>31</v>
      </c>
      <c r="W151" s="32"/>
      <c r="X151" s="44"/>
      <c r="Y151" s="32"/>
      <c r="Z151" s="32" t="s">
        <v>62</v>
      </c>
      <c r="AA151" s="32"/>
    </row>
    <row r="152" spans="1:28" x14ac:dyDescent="0.2">
      <c r="A152" s="59">
        <v>1</v>
      </c>
      <c r="B152" s="59"/>
      <c r="C152" s="40">
        <v>43805</v>
      </c>
      <c r="D152" s="32" t="s">
        <v>26</v>
      </c>
      <c r="E152" s="32" t="s">
        <v>102</v>
      </c>
      <c r="F152" s="32" t="s">
        <v>1258</v>
      </c>
      <c r="G152" s="32" t="s">
        <v>41</v>
      </c>
      <c r="H152" s="32" t="s">
        <v>39</v>
      </c>
      <c r="I152" s="34" t="s">
        <v>123</v>
      </c>
      <c r="J152" s="34" t="s">
        <v>36</v>
      </c>
      <c r="K152" s="69" t="s">
        <v>1291</v>
      </c>
      <c r="L152" s="33">
        <v>43831</v>
      </c>
      <c r="M152" s="33">
        <v>44196</v>
      </c>
      <c r="N152" s="35">
        <v>56900</v>
      </c>
      <c r="O152" s="42">
        <v>0</v>
      </c>
      <c r="P152" s="35">
        <f>Q152+R152+S152+T152</f>
        <v>56900</v>
      </c>
      <c r="Q152" s="35">
        <v>35364</v>
      </c>
      <c r="R152" s="35">
        <v>15164</v>
      </c>
      <c r="S152" s="35">
        <v>3372</v>
      </c>
      <c r="T152" s="35">
        <v>3000</v>
      </c>
      <c r="U152" s="32" t="s">
        <v>30</v>
      </c>
      <c r="V152" s="39" t="s">
        <v>31</v>
      </c>
      <c r="W152" s="32" t="s">
        <v>41</v>
      </c>
      <c r="X152" s="32"/>
      <c r="Y152" s="32"/>
      <c r="Z152" s="32" t="s">
        <v>62</v>
      </c>
      <c r="AA152" s="32"/>
    </row>
    <row r="153" spans="1:28" x14ac:dyDescent="0.2">
      <c r="A153" s="59">
        <v>1</v>
      </c>
      <c r="B153" s="59"/>
      <c r="C153" s="40">
        <v>43805</v>
      </c>
      <c r="D153" s="32" t="s">
        <v>26</v>
      </c>
      <c r="E153" s="32" t="s">
        <v>72</v>
      </c>
      <c r="F153" s="32" t="s">
        <v>1261</v>
      </c>
      <c r="G153" s="32" t="s">
        <v>41</v>
      </c>
      <c r="H153" s="32" t="s">
        <v>39</v>
      </c>
      <c r="I153" s="32" t="s">
        <v>86</v>
      </c>
      <c r="J153" s="34" t="s">
        <v>125</v>
      </c>
      <c r="K153" s="69" t="s">
        <v>1291</v>
      </c>
      <c r="L153" s="33">
        <v>43831</v>
      </c>
      <c r="M153" s="33">
        <v>44196</v>
      </c>
      <c r="N153" s="35">
        <v>32900</v>
      </c>
      <c r="O153" s="42">
        <v>0</v>
      </c>
      <c r="P153" s="35">
        <f>Q153+R153</f>
        <v>32900</v>
      </c>
      <c r="Q153" s="35">
        <v>29900</v>
      </c>
      <c r="R153" s="35">
        <v>3000</v>
      </c>
      <c r="S153" s="35"/>
      <c r="T153" s="35"/>
      <c r="U153" s="32" t="s">
        <v>32</v>
      </c>
      <c r="V153" s="39" t="s">
        <v>31</v>
      </c>
      <c r="W153" s="32"/>
      <c r="X153" s="32"/>
      <c r="Y153" s="32"/>
      <c r="Z153" s="32" t="s">
        <v>62</v>
      </c>
      <c r="AA153" s="32"/>
    </row>
    <row r="154" spans="1:28" x14ac:dyDescent="0.2">
      <c r="A154" s="59">
        <v>1</v>
      </c>
      <c r="B154" s="59"/>
      <c r="C154" s="40">
        <v>43805</v>
      </c>
      <c r="D154" s="32" t="s">
        <v>26</v>
      </c>
      <c r="E154" s="32" t="s">
        <v>102</v>
      </c>
      <c r="F154" s="32" t="s">
        <v>1259</v>
      </c>
      <c r="G154" s="32" t="s">
        <v>41</v>
      </c>
      <c r="H154" s="32" t="s">
        <v>29</v>
      </c>
      <c r="I154" s="34" t="s">
        <v>40</v>
      </c>
      <c r="J154" s="34" t="s">
        <v>1270</v>
      </c>
      <c r="K154" s="69" t="s">
        <v>1291</v>
      </c>
      <c r="L154" s="33">
        <v>43831</v>
      </c>
      <c r="M154" s="33">
        <v>44196</v>
      </c>
      <c r="N154" s="35">
        <v>832900</v>
      </c>
      <c r="O154" s="42">
        <v>0</v>
      </c>
      <c r="P154" s="35">
        <f>Q154+R154+S154+T154</f>
        <v>832900</v>
      </c>
      <c r="Q154" s="35">
        <v>549490</v>
      </c>
      <c r="R154" s="35">
        <v>173408</v>
      </c>
      <c r="S154" s="35">
        <v>55966</v>
      </c>
      <c r="T154" s="35">
        <v>54036</v>
      </c>
      <c r="U154" s="32" t="s">
        <v>30</v>
      </c>
      <c r="V154" s="37" t="s">
        <v>31</v>
      </c>
      <c r="W154" s="32"/>
      <c r="X154" s="32"/>
      <c r="Y154" s="32"/>
      <c r="Z154" s="32" t="s">
        <v>62</v>
      </c>
      <c r="AA154" s="32"/>
    </row>
    <row r="155" spans="1:28" x14ac:dyDescent="0.2">
      <c r="A155" s="59">
        <v>1</v>
      </c>
      <c r="B155" s="59"/>
      <c r="C155" s="40">
        <v>43805</v>
      </c>
      <c r="D155" s="32" t="s">
        <v>26</v>
      </c>
      <c r="E155" s="32" t="s">
        <v>102</v>
      </c>
      <c r="F155" s="32" t="s">
        <v>1259</v>
      </c>
      <c r="G155" s="32" t="s">
        <v>41</v>
      </c>
      <c r="H155" s="32" t="s">
        <v>39</v>
      </c>
      <c r="I155" s="34" t="s">
        <v>40</v>
      </c>
      <c r="J155" s="34" t="s">
        <v>36</v>
      </c>
      <c r="K155" s="69" t="s">
        <v>1291</v>
      </c>
      <c r="L155" s="33">
        <v>43831</v>
      </c>
      <c r="M155" s="33">
        <v>44196</v>
      </c>
      <c r="N155" s="35">
        <v>57900</v>
      </c>
      <c r="O155" s="42">
        <v>0</v>
      </c>
      <c r="P155" s="35">
        <f>Q155+R155+S155+T155</f>
        <v>57900</v>
      </c>
      <c r="Q155" s="35">
        <v>38688</v>
      </c>
      <c r="R155" s="35">
        <v>12796</v>
      </c>
      <c r="S155" s="35">
        <v>3416</v>
      </c>
      <c r="T155" s="35">
        <v>3000</v>
      </c>
      <c r="U155" s="32" t="s">
        <v>30</v>
      </c>
      <c r="V155" s="39" t="s">
        <v>31</v>
      </c>
      <c r="W155" s="32" t="s">
        <v>41</v>
      </c>
      <c r="X155" s="32"/>
      <c r="Y155" s="32"/>
      <c r="Z155" s="32" t="s">
        <v>62</v>
      </c>
      <c r="AA155" s="32"/>
    </row>
    <row r="156" spans="1:28" x14ac:dyDescent="0.2">
      <c r="A156" s="59">
        <v>1</v>
      </c>
      <c r="B156" s="59"/>
      <c r="C156" s="40">
        <v>43805</v>
      </c>
      <c r="D156" s="32" t="s">
        <v>26</v>
      </c>
      <c r="E156" s="32" t="s">
        <v>102</v>
      </c>
      <c r="F156" s="32" t="s">
        <v>1259</v>
      </c>
      <c r="G156" s="32" t="s">
        <v>41</v>
      </c>
      <c r="H156" s="32" t="s">
        <v>39</v>
      </c>
      <c r="I156" s="34" t="s">
        <v>87</v>
      </c>
      <c r="J156" s="34" t="s">
        <v>36</v>
      </c>
      <c r="K156" s="69" t="s">
        <v>1291</v>
      </c>
      <c r="L156" s="33">
        <v>43831</v>
      </c>
      <c r="M156" s="33">
        <v>44196</v>
      </c>
      <c r="N156" s="35">
        <v>47900</v>
      </c>
      <c r="O156" s="42">
        <v>0</v>
      </c>
      <c r="P156" s="35">
        <f>Q156+R156+S156+T156</f>
        <v>47900</v>
      </c>
      <c r="Q156" s="35">
        <v>28199</v>
      </c>
      <c r="R156" s="35">
        <v>13274</v>
      </c>
      <c r="S156" s="35">
        <v>3427</v>
      </c>
      <c r="T156" s="35">
        <v>3000</v>
      </c>
      <c r="U156" s="32" t="s">
        <v>30</v>
      </c>
      <c r="V156" s="39" t="s">
        <v>31</v>
      </c>
      <c r="W156" s="32" t="s">
        <v>41</v>
      </c>
      <c r="X156" s="32"/>
      <c r="Y156" s="32"/>
      <c r="Z156" s="32" t="s">
        <v>62</v>
      </c>
      <c r="AA156" s="32"/>
    </row>
    <row r="157" spans="1:28" x14ac:dyDescent="0.2">
      <c r="A157" s="59">
        <v>1</v>
      </c>
      <c r="B157" s="59"/>
      <c r="C157" s="40">
        <v>43805</v>
      </c>
      <c r="D157" s="32" t="s">
        <v>26</v>
      </c>
      <c r="E157" s="32" t="s">
        <v>102</v>
      </c>
      <c r="F157" s="32" t="s">
        <v>1259</v>
      </c>
      <c r="G157" s="32" t="s">
        <v>41</v>
      </c>
      <c r="H157" s="32" t="s">
        <v>34</v>
      </c>
      <c r="I157" s="34" t="s">
        <v>40</v>
      </c>
      <c r="J157" s="34" t="s">
        <v>36</v>
      </c>
      <c r="K157" s="69" t="s">
        <v>1291</v>
      </c>
      <c r="L157" s="33">
        <v>43831</v>
      </c>
      <c r="M157" s="33">
        <v>44196</v>
      </c>
      <c r="N157" s="35">
        <v>554900</v>
      </c>
      <c r="O157" s="42">
        <v>0</v>
      </c>
      <c r="P157" s="35">
        <f>Q157+R157+S157+T157</f>
        <v>554900</v>
      </c>
      <c r="Q157" s="35">
        <v>366085</v>
      </c>
      <c r="R157" s="35">
        <v>115529</v>
      </c>
      <c r="S157" s="35">
        <v>37286</v>
      </c>
      <c r="T157" s="35">
        <v>36000</v>
      </c>
      <c r="U157" s="32" t="s">
        <v>1256</v>
      </c>
      <c r="V157" s="39" t="s">
        <v>31</v>
      </c>
      <c r="W157" s="32" t="s">
        <v>41</v>
      </c>
      <c r="X157" s="32"/>
      <c r="Y157" s="32"/>
      <c r="Z157" s="32" t="s">
        <v>62</v>
      </c>
      <c r="AA157" s="32"/>
    </row>
    <row r="158" spans="1:28" x14ac:dyDescent="0.2">
      <c r="A158" s="59">
        <v>1</v>
      </c>
      <c r="B158" s="61"/>
      <c r="C158" s="40">
        <v>43805</v>
      </c>
      <c r="D158" s="32" t="s">
        <v>26</v>
      </c>
      <c r="E158" s="32" t="s">
        <v>72</v>
      </c>
      <c r="F158" s="36" t="s">
        <v>53</v>
      </c>
      <c r="G158" s="32" t="s">
        <v>41</v>
      </c>
      <c r="H158" s="32" t="s">
        <v>29</v>
      </c>
      <c r="I158" s="34" t="s">
        <v>43</v>
      </c>
      <c r="J158" s="34" t="s">
        <v>36</v>
      </c>
      <c r="K158" s="69" t="s">
        <v>1291</v>
      </c>
      <c r="L158" s="33">
        <v>43831</v>
      </c>
      <c r="M158" s="33">
        <v>44196</v>
      </c>
      <c r="N158" s="48">
        <v>437900</v>
      </c>
      <c r="O158" s="42">
        <v>0</v>
      </c>
      <c r="P158" s="48">
        <f t="shared" ref="P158:P168" si="12">Q158+R158</f>
        <v>437900</v>
      </c>
      <c r="Q158" s="48">
        <v>218211</v>
      </c>
      <c r="R158" s="48">
        <v>219689</v>
      </c>
      <c r="S158" s="48"/>
      <c r="T158" s="48"/>
      <c r="U158" s="64" t="s">
        <v>30</v>
      </c>
      <c r="V158" s="65" t="s">
        <v>31</v>
      </c>
      <c r="W158" s="32"/>
      <c r="X158" s="38"/>
      <c r="Y158" s="32"/>
      <c r="Z158" s="32" t="s">
        <v>62</v>
      </c>
      <c r="AA158" s="32"/>
    </row>
    <row r="159" spans="1:28" x14ac:dyDescent="0.2">
      <c r="A159" s="59">
        <v>1</v>
      </c>
      <c r="B159" s="61"/>
      <c r="C159" s="40">
        <v>43805</v>
      </c>
      <c r="D159" s="32" t="s">
        <v>26</v>
      </c>
      <c r="E159" s="32" t="s">
        <v>102</v>
      </c>
      <c r="F159" s="36" t="s">
        <v>52</v>
      </c>
      <c r="G159" s="32" t="s">
        <v>41</v>
      </c>
      <c r="H159" s="32" t="s">
        <v>29</v>
      </c>
      <c r="I159" s="34" t="s">
        <v>40</v>
      </c>
      <c r="J159" s="34" t="s">
        <v>36</v>
      </c>
      <c r="K159" s="69" t="s">
        <v>1291</v>
      </c>
      <c r="L159" s="33">
        <v>43831</v>
      </c>
      <c r="M159" s="33">
        <v>44196</v>
      </c>
      <c r="N159" s="35">
        <v>734900</v>
      </c>
      <c r="O159" s="42">
        <v>0</v>
      </c>
      <c r="P159" s="35">
        <f t="shared" si="12"/>
        <v>734900</v>
      </c>
      <c r="Q159" s="35">
        <v>570632</v>
      </c>
      <c r="R159" s="35">
        <v>164268</v>
      </c>
      <c r="S159" s="35"/>
      <c r="T159" s="35"/>
      <c r="U159" s="32" t="s">
        <v>30</v>
      </c>
      <c r="V159" s="41" t="s">
        <v>31</v>
      </c>
      <c r="W159" s="32"/>
      <c r="X159" s="38"/>
      <c r="Y159" s="32"/>
      <c r="Z159" s="32" t="s">
        <v>62</v>
      </c>
      <c r="AA159" s="32"/>
    </row>
    <row r="160" spans="1:28" x14ac:dyDescent="0.2">
      <c r="A160" s="59">
        <v>1</v>
      </c>
      <c r="B160" s="61"/>
      <c r="C160" s="40">
        <v>43805</v>
      </c>
      <c r="D160" s="32" t="s">
        <v>26</v>
      </c>
      <c r="E160" s="32" t="s">
        <v>72</v>
      </c>
      <c r="F160" s="36" t="s">
        <v>52</v>
      </c>
      <c r="G160" s="32" t="s">
        <v>41</v>
      </c>
      <c r="H160" s="32" t="s">
        <v>34</v>
      </c>
      <c r="I160" s="34" t="s">
        <v>40</v>
      </c>
      <c r="J160" s="34" t="s">
        <v>36</v>
      </c>
      <c r="K160" s="69" t="s">
        <v>1291</v>
      </c>
      <c r="L160" s="33">
        <v>43831</v>
      </c>
      <c r="M160" s="33">
        <v>44196</v>
      </c>
      <c r="N160" s="35">
        <v>489900</v>
      </c>
      <c r="O160" s="42">
        <v>0</v>
      </c>
      <c r="P160" s="35">
        <f t="shared" si="12"/>
        <v>489900</v>
      </c>
      <c r="Q160" s="35">
        <v>380395</v>
      </c>
      <c r="R160" s="35">
        <v>109505</v>
      </c>
      <c r="S160" s="35"/>
      <c r="T160" s="35"/>
      <c r="U160" s="32" t="s">
        <v>62</v>
      </c>
      <c r="V160" s="32" t="s">
        <v>31</v>
      </c>
      <c r="W160" s="32"/>
      <c r="X160" s="38"/>
      <c r="Y160" s="32"/>
      <c r="Z160" s="32" t="s">
        <v>62</v>
      </c>
      <c r="AA160" s="32"/>
    </row>
    <row r="161" spans="1:27" x14ac:dyDescent="0.2">
      <c r="A161" s="59">
        <v>1</v>
      </c>
      <c r="B161" s="61"/>
      <c r="C161" s="40">
        <v>43805</v>
      </c>
      <c r="D161" s="32" t="s">
        <v>26</v>
      </c>
      <c r="E161" s="32" t="s">
        <v>72</v>
      </c>
      <c r="F161" s="36" t="s">
        <v>53</v>
      </c>
      <c r="G161" s="32" t="s">
        <v>41</v>
      </c>
      <c r="H161" s="32" t="s">
        <v>34</v>
      </c>
      <c r="I161" s="34" t="s">
        <v>43</v>
      </c>
      <c r="J161" s="34" t="s">
        <v>36</v>
      </c>
      <c r="K161" s="69" t="s">
        <v>1291</v>
      </c>
      <c r="L161" s="33">
        <v>43831</v>
      </c>
      <c r="M161" s="33">
        <v>44196</v>
      </c>
      <c r="N161" s="35">
        <v>224900</v>
      </c>
      <c r="O161" s="42">
        <v>0</v>
      </c>
      <c r="P161" s="35">
        <f t="shared" si="12"/>
        <v>224900</v>
      </c>
      <c r="Q161" s="35">
        <v>114906</v>
      </c>
      <c r="R161" s="35">
        <v>109994</v>
      </c>
      <c r="S161" s="35"/>
      <c r="T161" s="35"/>
      <c r="U161" s="32" t="s">
        <v>62</v>
      </c>
      <c r="V161" s="32" t="s">
        <v>31</v>
      </c>
      <c r="W161" s="32"/>
      <c r="X161" s="38"/>
      <c r="Y161" s="32"/>
      <c r="Z161" s="32" t="s">
        <v>62</v>
      </c>
      <c r="AA161" s="32"/>
    </row>
    <row r="162" spans="1:27" x14ac:dyDescent="0.2">
      <c r="A162" s="59">
        <v>1</v>
      </c>
      <c r="B162" s="61"/>
      <c r="C162" s="40">
        <v>43805</v>
      </c>
      <c r="D162" s="32" t="s">
        <v>26</v>
      </c>
      <c r="E162" s="32" t="s">
        <v>72</v>
      </c>
      <c r="F162" s="36" t="s">
        <v>52</v>
      </c>
      <c r="G162" s="32" t="s">
        <v>41</v>
      </c>
      <c r="H162" s="32" t="s">
        <v>63</v>
      </c>
      <c r="I162" s="34" t="s">
        <v>40</v>
      </c>
      <c r="J162" s="34" t="s">
        <v>36</v>
      </c>
      <c r="K162" s="69" t="s">
        <v>1291</v>
      </c>
      <c r="L162" s="33">
        <v>43831</v>
      </c>
      <c r="M162" s="33">
        <v>44196</v>
      </c>
      <c r="N162" s="35">
        <v>292900</v>
      </c>
      <c r="O162" s="42">
        <v>0</v>
      </c>
      <c r="P162" s="35">
        <f t="shared" si="12"/>
        <v>292900</v>
      </c>
      <c r="Q162" s="35">
        <v>227641</v>
      </c>
      <c r="R162" s="35">
        <v>65259</v>
      </c>
      <c r="S162" s="35"/>
      <c r="T162" s="35"/>
      <c r="U162" s="32" t="s">
        <v>62</v>
      </c>
      <c r="V162" s="32" t="s">
        <v>31</v>
      </c>
      <c r="W162" s="32"/>
      <c r="X162" s="38"/>
      <c r="Y162" s="32"/>
      <c r="Z162" s="32" t="s">
        <v>62</v>
      </c>
      <c r="AA162" s="32"/>
    </row>
    <row r="163" spans="1:27" x14ac:dyDescent="0.2">
      <c r="A163" s="59">
        <v>1</v>
      </c>
      <c r="B163" s="61"/>
      <c r="C163" s="40">
        <v>43805</v>
      </c>
      <c r="D163" s="32" t="s">
        <v>26</v>
      </c>
      <c r="E163" s="32" t="s">
        <v>72</v>
      </c>
      <c r="F163" s="36" t="s">
        <v>53</v>
      </c>
      <c r="G163" s="32" t="s">
        <v>41</v>
      </c>
      <c r="H163" s="32" t="s">
        <v>63</v>
      </c>
      <c r="I163" s="34" t="s">
        <v>43</v>
      </c>
      <c r="J163" s="34" t="s">
        <v>36</v>
      </c>
      <c r="K163" s="69" t="s">
        <v>1291</v>
      </c>
      <c r="L163" s="33">
        <v>43831</v>
      </c>
      <c r="M163" s="33">
        <v>44196</v>
      </c>
      <c r="N163" s="35">
        <v>126900</v>
      </c>
      <c r="O163" s="42">
        <v>0</v>
      </c>
      <c r="P163" s="35">
        <f t="shared" si="12"/>
        <v>126900</v>
      </c>
      <c r="Q163" s="35">
        <v>64834</v>
      </c>
      <c r="R163" s="35">
        <v>62066</v>
      </c>
      <c r="S163" s="35"/>
      <c r="T163" s="35"/>
      <c r="U163" s="32" t="s">
        <v>30</v>
      </c>
      <c r="V163" s="32" t="s">
        <v>31</v>
      </c>
      <c r="W163" s="32"/>
      <c r="X163" s="38"/>
      <c r="Y163" s="32"/>
      <c r="Z163" s="32" t="s">
        <v>62</v>
      </c>
      <c r="AA163" s="32"/>
    </row>
    <row r="164" spans="1:27" x14ac:dyDescent="0.2">
      <c r="A164" s="59">
        <v>1</v>
      </c>
      <c r="B164" s="61"/>
      <c r="C164" s="40">
        <v>43805</v>
      </c>
      <c r="D164" s="32" t="s">
        <v>26</v>
      </c>
      <c r="E164" s="32" t="s">
        <v>72</v>
      </c>
      <c r="F164" s="36" t="s">
        <v>52</v>
      </c>
      <c r="G164" s="32" t="s">
        <v>41</v>
      </c>
      <c r="H164" s="32" t="s">
        <v>64</v>
      </c>
      <c r="I164" s="34" t="s">
        <v>40</v>
      </c>
      <c r="J164" s="34" t="s">
        <v>36</v>
      </c>
      <c r="K164" s="69" t="s">
        <v>1291</v>
      </c>
      <c r="L164" s="33">
        <v>43831</v>
      </c>
      <c r="M164" s="33">
        <v>44196</v>
      </c>
      <c r="N164" s="35">
        <v>154900</v>
      </c>
      <c r="O164" s="42">
        <v>0</v>
      </c>
      <c r="P164" s="35">
        <f t="shared" si="12"/>
        <v>154900</v>
      </c>
      <c r="Q164" s="35">
        <v>120253</v>
      </c>
      <c r="R164" s="35">
        <v>34647</v>
      </c>
      <c r="S164" s="35"/>
      <c r="T164" s="35"/>
      <c r="U164" s="32" t="s">
        <v>62</v>
      </c>
      <c r="V164" s="32" t="s">
        <v>31</v>
      </c>
      <c r="W164" s="32"/>
      <c r="X164" s="38"/>
      <c r="Y164" s="32"/>
      <c r="Z164" s="32" t="s">
        <v>62</v>
      </c>
      <c r="AA164" s="32"/>
    </row>
    <row r="165" spans="1:27" x14ac:dyDescent="0.2">
      <c r="A165" s="59">
        <v>1</v>
      </c>
      <c r="B165" s="61"/>
      <c r="C165" s="40">
        <v>43805</v>
      </c>
      <c r="D165" s="32" t="s">
        <v>26</v>
      </c>
      <c r="E165" s="32" t="s">
        <v>72</v>
      </c>
      <c r="F165" s="36" t="s">
        <v>53</v>
      </c>
      <c r="G165" s="32" t="s">
        <v>41</v>
      </c>
      <c r="H165" s="32" t="s">
        <v>64</v>
      </c>
      <c r="I165" s="34" t="s">
        <v>43</v>
      </c>
      <c r="J165" s="34" t="s">
        <v>36</v>
      </c>
      <c r="K165" s="69" t="s">
        <v>1291</v>
      </c>
      <c r="L165" s="33">
        <v>43831</v>
      </c>
      <c r="M165" s="33">
        <v>44196</v>
      </c>
      <c r="N165" s="35">
        <v>70900</v>
      </c>
      <c r="O165" s="42">
        <v>0</v>
      </c>
      <c r="P165" s="35">
        <f t="shared" si="12"/>
        <v>70900</v>
      </c>
      <c r="Q165" s="35">
        <v>36468</v>
      </c>
      <c r="R165" s="35">
        <v>34432</v>
      </c>
      <c r="S165" s="35"/>
      <c r="T165" s="35"/>
      <c r="U165" s="32" t="s">
        <v>30</v>
      </c>
      <c r="V165" s="32" t="s">
        <v>31</v>
      </c>
      <c r="W165" s="32"/>
      <c r="X165" s="38"/>
      <c r="Y165" s="32"/>
      <c r="Z165" s="32" t="s">
        <v>62</v>
      </c>
      <c r="AA165" s="32"/>
    </row>
    <row r="166" spans="1:27" x14ac:dyDescent="0.2">
      <c r="A166" s="59">
        <v>1</v>
      </c>
      <c r="B166" s="61"/>
      <c r="C166" s="40">
        <v>43805</v>
      </c>
      <c r="D166" s="32" t="s">
        <v>26</v>
      </c>
      <c r="E166" s="32" t="s">
        <v>72</v>
      </c>
      <c r="F166" s="36" t="s">
        <v>52</v>
      </c>
      <c r="G166" s="32" t="s">
        <v>41</v>
      </c>
      <c r="H166" s="32" t="s">
        <v>39</v>
      </c>
      <c r="I166" s="34" t="s">
        <v>40</v>
      </c>
      <c r="J166" s="34" t="s">
        <v>36</v>
      </c>
      <c r="K166" s="69" t="s">
        <v>1291</v>
      </c>
      <c r="L166" s="33">
        <v>43831</v>
      </c>
      <c r="M166" s="33">
        <v>44196</v>
      </c>
      <c r="N166" s="35">
        <v>53900</v>
      </c>
      <c r="O166" s="42">
        <v>0</v>
      </c>
      <c r="P166" s="35">
        <f t="shared" si="12"/>
        <v>53900</v>
      </c>
      <c r="Q166" s="35">
        <v>40787</v>
      </c>
      <c r="R166" s="35">
        <v>13113</v>
      </c>
      <c r="S166" s="35"/>
      <c r="T166" s="35"/>
      <c r="U166" s="32" t="s">
        <v>62</v>
      </c>
      <c r="V166" s="32" t="s">
        <v>31</v>
      </c>
      <c r="W166" s="32" t="s">
        <v>41</v>
      </c>
      <c r="X166" s="38"/>
      <c r="Y166" s="32"/>
      <c r="Z166" s="32" t="s">
        <v>62</v>
      </c>
      <c r="AA166" s="32"/>
    </row>
    <row r="167" spans="1:27" x14ac:dyDescent="0.2">
      <c r="A167" s="59">
        <v>1</v>
      </c>
      <c r="B167" s="61"/>
      <c r="C167" s="40">
        <v>43805</v>
      </c>
      <c r="D167" s="32" t="s">
        <v>26</v>
      </c>
      <c r="E167" s="32" t="s">
        <v>72</v>
      </c>
      <c r="F167" s="36" t="s">
        <v>52</v>
      </c>
      <c r="G167" s="32" t="s">
        <v>41</v>
      </c>
      <c r="H167" s="32" t="s">
        <v>39</v>
      </c>
      <c r="I167" s="34" t="s">
        <v>87</v>
      </c>
      <c r="J167" s="34" t="s">
        <v>36</v>
      </c>
      <c r="K167" s="69" t="s">
        <v>1291</v>
      </c>
      <c r="L167" s="33">
        <v>43831</v>
      </c>
      <c r="M167" s="33">
        <v>44196</v>
      </c>
      <c r="N167" s="35">
        <v>42900</v>
      </c>
      <c r="O167" s="42">
        <v>0</v>
      </c>
      <c r="P167" s="35">
        <f t="shared" si="12"/>
        <v>42900</v>
      </c>
      <c r="Q167" s="35">
        <v>31517</v>
      </c>
      <c r="R167" s="35">
        <v>11383</v>
      </c>
      <c r="S167" s="35"/>
      <c r="T167" s="35"/>
      <c r="U167" s="32" t="s">
        <v>62</v>
      </c>
      <c r="V167" s="32" t="s">
        <v>31</v>
      </c>
      <c r="W167" s="32" t="s">
        <v>41</v>
      </c>
      <c r="X167" s="38"/>
      <c r="Y167" s="32"/>
      <c r="Z167" s="32" t="s">
        <v>62</v>
      </c>
      <c r="AA167" s="32"/>
    </row>
    <row r="168" spans="1:27" x14ac:dyDescent="0.2">
      <c r="A168" s="59">
        <v>1</v>
      </c>
      <c r="B168" s="61"/>
      <c r="C168" s="40">
        <v>43805</v>
      </c>
      <c r="D168" s="32" t="s">
        <v>26</v>
      </c>
      <c r="E168" s="32" t="s">
        <v>72</v>
      </c>
      <c r="F168" s="36" t="s">
        <v>53</v>
      </c>
      <c r="G168" s="32" t="s">
        <v>41</v>
      </c>
      <c r="H168" s="32" t="s">
        <v>39</v>
      </c>
      <c r="I168" s="34" t="s">
        <v>43</v>
      </c>
      <c r="J168" s="34" t="s">
        <v>36</v>
      </c>
      <c r="K168" s="69" t="s">
        <v>1291</v>
      </c>
      <c r="L168" s="33">
        <v>43831</v>
      </c>
      <c r="M168" s="33">
        <v>44196</v>
      </c>
      <c r="N168" s="35">
        <v>24900</v>
      </c>
      <c r="O168" s="42">
        <v>0</v>
      </c>
      <c r="P168" s="35">
        <f t="shared" si="12"/>
        <v>24900</v>
      </c>
      <c r="Q168" s="35">
        <v>12631</v>
      </c>
      <c r="R168" s="35">
        <v>12269</v>
      </c>
      <c r="S168" s="35"/>
      <c r="T168" s="35"/>
      <c r="U168" s="32" t="s">
        <v>30</v>
      </c>
      <c r="V168" s="32" t="s">
        <v>31</v>
      </c>
      <c r="W168" s="32" t="s">
        <v>41</v>
      </c>
      <c r="X168" s="38"/>
      <c r="Y168" s="32"/>
      <c r="Z168" s="32" t="s">
        <v>62</v>
      </c>
      <c r="AA168" s="32"/>
    </row>
    <row r="169" spans="1:27" x14ac:dyDescent="0.2">
      <c r="A169" s="59">
        <v>1</v>
      </c>
      <c r="B169" s="61"/>
      <c r="C169" s="40">
        <v>43805</v>
      </c>
      <c r="D169" s="32" t="s">
        <v>26</v>
      </c>
      <c r="E169" s="32" t="s">
        <v>102</v>
      </c>
      <c r="F169" s="36" t="s">
        <v>59</v>
      </c>
      <c r="G169" s="32" t="s">
        <v>41</v>
      </c>
      <c r="H169" s="32" t="s">
        <v>29</v>
      </c>
      <c r="I169" s="34" t="s">
        <v>40</v>
      </c>
      <c r="J169" s="34" t="s">
        <v>36</v>
      </c>
      <c r="K169" s="69" t="s">
        <v>1291</v>
      </c>
      <c r="L169" s="33">
        <v>43831</v>
      </c>
      <c r="M169" s="33">
        <v>44196</v>
      </c>
      <c r="N169" s="35">
        <v>785900</v>
      </c>
      <c r="O169" s="42">
        <v>0</v>
      </c>
      <c r="P169" s="35">
        <f t="shared" ref="P169:P176" si="13">Q169+R169+S169</f>
        <v>785900</v>
      </c>
      <c r="Q169" s="35">
        <v>566579</v>
      </c>
      <c r="R169" s="35">
        <v>163333</v>
      </c>
      <c r="S169" s="35">
        <v>55988</v>
      </c>
      <c r="T169" s="35"/>
      <c r="U169" s="32" t="s">
        <v>30</v>
      </c>
      <c r="V169" s="41" t="s">
        <v>31</v>
      </c>
      <c r="W169" s="32"/>
      <c r="X169" s="38"/>
      <c r="Y169" s="32"/>
      <c r="Z169" s="32" t="s">
        <v>62</v>
      </c>
      <c r="AA169" s="32"/>
    </row>
    <row r="170" spans="1:27" x14ac:dyDescent="0.2">
      <c r="A170" s="59">
        <v>1</v>
      </c>
      <c r="B170" s="61"/>
      <c r="C170" s="40">
        <v>43805</v>
      </c>
      <c r="D170" s="32" t="s">
        <v>26</v>
      </c>
      <c r="E170" s="32" t="s">
        <v>72</v>
      </c>
      <c r="F170" s="36" t="s">
        <v>59</v>
      </c>
      <c r="G170" s="32" t="s">
        <v>41</v>
      </c>
      <c r="H170" s="32" t="s">
        <v>34</v>
      </c>
      <c r="I170" s="34" t="s">
        <v>40</v>
      </c>
      <c r="J170" s="34" t="s">
        <v>36</v>
      </c>
      <c r="K170" s="69" t="s">
        <v>1291</v>
      </c>
      <c r="L170" s="33">
        <v>43831</v>
      </c>
      <c r="M170" s="33">
        <v>44196</v>
      </c>
      <c r="N170" s="35">
        <v>523900</v>
      </c>
      <c r="O170" s="42">
        <v>0</v>
      </c>
      <c r="P170" s="35">
        <f t="shared" si="13"/>
        <v>523900</v>
      </c>
      <c r="Q170" s="35">
        <v>377695</v>
      </c>
      <c r="R170" s="35">
        <v>108882</v>
      </c>
      <c r="S170" s="35">
        <v>37323</v>
      </c>
      <c r="T170" s="35"/>
      <c r="U170" s="32" t="s">
        <v>62</v>
      </c>
      <c r="V170" s="32" t="s">
        <v>31</v>
      </c>
      <c r="W170" s="32"/>
      <c r="X170" s="38"/>
      <c r="Y170" s="32"/>
      <c r="Z170" s="32" t="s">
        <v>62</v>
      </c>
      <c r="AA170" s="32"/>
    </row>
    <row r="171" spans="1:27" x14ac:dyDescent="0.2">
      <c r="A171" s="59">
        <v>1</v>
      </c>
      <c r="B171" s="61"/>
      <c r="C171" s="40">
        <v>43805</v>
      </c>
      <c r="D171" s="32" t="s">
        <v>26</v>
      </c>
      <c r="E171" s="32" t="s">
        <v>72</v>
      </c>
      <c r="F171" s="36" t="s">
        <v>59</v>
      </c>
      <c r="G171" s="32" t="s">
        <v>41</v>
      </c>
      <c r="H171" s="32" t="s">
        <v>39</v>
      </c>
      <c r="I171" s="34" t="s">
        <v>40</v>
      </c>
      <c r="J171" s="34" t="s">
        <v>36</v>
      </c>
      <c r="K171" s="69" t="s">
        <v>1291</v>
      </c>
      <c r="L171" s="33">
        <v>43831</v>
      </c>
      <c r="M171" s="33">
        <v>44196</v>
      </c>
      <c r="N171" s="35">
        <v>56900</v>
      </c>
      <c r="O171" s="42">
        <v>0</v>
      </c>
      <c r="P171" s="35">
        <f t="shared" si="13"/>
        <v>56900</v>
      </c>
      <c r="Q171" s="35">
        <v>40459</v>
      </c>
      <c r="R171" s="35">
        <v>13058</v>
      </c>
      <c r="S171" s="35">
        <v>3383</v>
      </c>
      <c r="T171" s="35"/>
      <c r="U171" s="32" t="s">
        <v>62</v>
      </c>
      <c r="V171" s="32" t="s">
        <v>31</v>
      </c>
      <c r="W171" s="32" t="s">
        <v>41</v>
      </c>
      <c r="X171" s="38"/>
      <c r="Y171" s="32"/>
      <c r="Z171" s="32" t="s">
        <v>62</v>
      </c>
      <c r="AA171" s="32"/>
    </row>
    <row r="172" spans="1:27" x14ac:dyDescent="0.2">
      <c r="A172" s="59">
        <v>1</v>
      </c>
      <c r="B172" s="61"/>
      <c r="C172" s="40">
        <v>43805</v>
      </c>
      <c r="D172" s="32" t="s">
        <v>26</v>
      </c>
      <c r="E172" s="32" t="s">
        <v>72</v>
      </c>
      <c r="F172" s="36" t="s">
        <v>59</v>
      </c>
      <c r="G172" s="32" t="s">
        <v>41</v>
      </c>
      <c r="H172" s="32" t="s">
        <v>39</v>
      </c>
      <c r="I172" s="34" t="s">
        <v>87</v>
      </c>
      <c r="J172" s="34" t="s">
        <v>36</v>
      </c>
      <c r="K172" s="69" t="s">
        <v>1291</v>
      </c>
      <c r="L172" s="33">
        <v>43831</v>
      </c>
      <c r="M172" s="33">
        <v>44196</v>
      </c>
      <c r="N172" s="35">
        <v>46900</v>
      </c>
      <c r="O172" s="42">
        <v>0</v>
      </c>
      <c r="P172" s="35">
        <f t="shared" si="13"/>
        <v>46900</v>
      </c>
      <c r="Q172" s="35">
        <v>31881</v>
      </c>
      <c r="R172" s="35">
        <v>11609</v>
      </c>
      <c r="S172" s="35">
        <v>3410</v>
      </c>
      <c r="T172" s="35"/>
      <c r="U172" s="32" t="s">
        <v>62</v>
      </c>
      <c r="V172" s="32" t="s">
        <v>31</v>
      </c>
      <c r="W172" s="32" t="s">
        <v>41</v>
      </c>
      <c r="X172" s="38"/>
      <c r="Y172" s="32"/>
      <c r="Z172" s="32" t="s">
        <v>62</v>
      </c>
      <c r="AA172" s="32"/>
    </row>
    <row r="173" spans="1:27" x14ac:dyDescent="0.2">
      <c r="A173" s="59">
        <v>1</v>
      </c>
      <c r="B173" s="61"/>
      <c r="C173" s="40">
        <v>43805</v>
      </c>
      <c r="D173" s="32" t="s">
        <v>26</v>
      </c>
      <c r="E173" s="32" t="s">
        <v>102</v>
      </c>
      <c r="F173" s="36" t="s">
        <v>149</v>
      </c>
      <c r="G173" s="32" t="s">
        <v>41</v>
      </c>
      <c r="H173" s="32" t="s">
        <v>29</v>
      </c>
      <c r="I173" s="34" t="s">
        <v>40</v>
      </c>
      <c r="J173" s="34" t="s">
        <v>36</v>
      </c>
      <c r="K173" s="69" t="s">
        <v>1291</v>
      </c>
      <c r="L173" s="33">
        <v>43831</v>
      </c>
      <c r="M173" s="33">
        <v>44196</v>
      </c>
      <c r="N173" s="35">
        <v>784900</v>
      </c>
      <c r="O173" s="42">
        <v>0</v>
      </c>
      <c r="P173" s="35">
        <f t="shared" si="13"/>
        <v>784900</v>
      </c>
      <c r="Q173" s="35">
        <v>567425</v>
      </c>
      <c r="R173" s="35">
        <v>163438</v>
      </c>
      <c r="S173" s="35">
        <v>54037</v>
      </c>
      <c r="T173" s="35"/>
      <c r="U173" s="32" t="s">
        <v>30</v>
      </c>
      <c r="V173" s="41" t="s">
        <v>31</v>
      </c>
      <c r="W173" s="32"/>
      <c r="X173" s="38"/>
      <c r="Y173" s="32"/>
      <c r="Z173" s="32" t="s">
        <v>62</v>
      </c>
      <c r="AA173" s="32"/>
    </row>
    <row r="174" spans="1:27" x14ac:dyDescent="0.2">
      <c r="A174" s="59">
        <v>1</v>
      </c>
      <c r="B174" s="61"/>
      <c r="C174" s="40">
        <v>43805</v>
      </c>
      <c r="D174" s="32" t="s">
        <v>26</v>
      </c>
      <c r="E174" s="32" t="s">
        <v>72</v>
      </c>
      <c r="F174" s="36" t="s">
        <v>149</v>
      </c>
      <c r="G174" s="32" t="s">
        <v>41</v>
      </c>
      <c r="H174" s="32" t="s">
        <v>34</v>
      </c>
      <c r="I174" s="34" t="s">
        <v>40</v>
      </c>
      <c r="J174" s="34" t="s">
        <v>36</v>
      </c>
      <c r="K174" s="69" t="s">
        <v>1291</v>
      </c>
      <c r="L174" s="33">
        <v>43831</v>
      </c>
      <c r="M174" s="33">
        <v>44196</v>
      </c>
      <c r="N174" s="35">
        <v>522900</v>
      </c>
      <c r="O174" s="42">
        <v>0</v>
      </c>
      <c r="P174" s="35">
        <f t="shared" si="13"/>
        <v>522900</v>
      </c>
      <c r="Q174" s="35">
        <v>378018</v>
      </c>
      <c r="R174" s="35">
        <v>108882</v>
      </c>
      <c r="S174" s="35">
        <v>36000</v>
      </c>
      <c r="T174" s="35"/>
      <c r="U174" s="32" t="s">
        <v>32</v>
      </c>
      <c r="V174" s="32" t="s">
        <v>31</v>
      </c>
      <c r="W174" s="32"/>
      <c r="X174" s="38"/>
      <c r="Y174" s="32"/>
      <c r="Z174" s="32" t="s">
        <v>62</v>
      </c>
      <c r="AA174" s="32"/>
    </row>
    <row r="175" spans="1:27" x14ac:dyDescent="0.2">
      <c r="A175" s="59">
        <v>1</v>
      </c>
      <c r="B175" s="61"/>
      <c r="C175" s="40">
        <v>43805</v>
      </c>
      <c r="D175" s="32" t="s">
        <v>26</v>
      </c>
      <c r="E175" s="32" t="s">
        <v>72</v>
      </c>
      <c r="F175" s="36" t="s">
        <v>149</v>
      </c>
      <c r="G175" s="32" t="s">
        <v>41</v>
      </c>
      <c r="H175" s="32" t="s">
        <v>39</v>
      </c>
      <c r="I175" s="34" t="s">
        <v>40</v>
      </c>
      <c r="J175" s="34" t="s">
        <v>36</v>
      </c>
      <c r="K175" s="69" t="s">
        <v>1291</v>
      </c>
      <c r="L175" s="33">
        <v>43831</v>
      </c>
      <c r="M175" s="33">
        <v>44196</v>
      </c>
      <c r="N175" s="35">
        <v>56900</v>
      </c>
      <c r="O175" s="42">
        <v>0</v>
      </c>
      <c r="P175" s="35">
        <f t="shared" si="13"/>
        <v>56900</v>
      </c>
      <c r="Q175" s="35">
        <v>40787</v>
      </c>
      <c r="R175" s="35">
        <v>13113</v>
      </c>
      <c r="S175" s="35">
        <v>3000</v>
      </c>
      <c r="T175" s="35"/>
      <c r="U175" s="32" t="s">
        <v>62</v>
      </c>
      <c r="V175" s="32" t="s">
        <v>31</v>
      </c>
      <c r="W175" s="32" t="s">
        <v>1244</v>
      </c>
      <c r="X175" s="38"/>
      <c r="Y175" s="32"/>
      <c r="Z175" s="32" t="s">
        <v>62</v>
      </c>
      <c r="AA175" s="32"/>
    </row>
    <row r="176" spans="1:27" x14ac:dyDescent="0.2">
      <c r="A176" s="59">
        <v>1</v>
      </c>
      <c r="B176" s="61"/>
      <c r="C176" s="40">
        <v>43805</v>
      </c>
      <c r="D176" s="32" t="s">
        <v>26</v>
      </c>
      <c r="E176" s="32" t="s">
        <v>72</v>
      </c>
      <c r="F176" s="36" t="s">
        <v>149</v>
      </c>
      <c r="G176" s="32" t="s">
        <v>41</v>
      </c>
      <c r="H176" s="32" t="s">
        <v>39</v>
      </c>
      <c r="I176" s="34" t="s">
        <v>87</v>
      </c>
      <c r="J176" s="34" t="s">
        <v>36</v>
      </c>
      <c r="K176" s="69" t="s">
        <v>1291</v>
      </c>
      <c r="L176" s="33">
        <v>43831</v>
      </c>
      <c r="M176" s="33">
        <v>44196</v>
      </c>
      <c r="N176" s="35">
        <v>46900</v>
      </c>
      <c r="O176" s="42">
        <v>0</v>
      </c>
      <c r="P176" s="35">
        <f t="shared" si="13"/>
        <v>46900</v>
      </c>
      <c r="Q176" s="35">
        <v>31341</v>
      </c>
      <c r="R176" s="35">
        <v>12559</v>
      </c>
      <c r="S176" s="35">
        <v>3000</v>
      </c>
      <c r="T176" s="35"/>
      <c r="U176" s="32" t="s">
        <v>62</v>
      </c>
      <c r="V176" s="32" t="s">
        <v>31</v>
      </c>
      <c r="W176" s="32" t="s">
        <v>1244</v>
      </c>
      <c r="X176" s="38"/>
      <c r="Y176" s="32"/>
      <c r="Z176" s="32" t="s">
        <v>62</v>
      </c>
      <c r="AA176" s="32"/>
    </row>
    <row r="177" spans="1:28" x14ac:dyDescent="0.2">
      <c r="A177" s="59">
        <v>1</v>
      </c>
      <c r="B177" s="61"/>
      <c r="C177" s="40">
        <v>43805</v>
      </c>
      <c r="D177" s="32" t="s">
        <v>26</v>
      </c>
      <c r="E177" s="32" t="s">
        <v>102</v>
      </c>
      <c r="F177" s="36" t="s">
        <v>1257</v>
      </c>
      <c r="G177" s="32" t="s">
        <v>41</v>
      </c>
      <c r="H177" s="32" t="s">
        <v>29</v>
      </c>
      <c r="I177" s="34" t="s">
        <v>123</v>
      </c>
      <c r="J177" s="34" t="s">
        <v>36</v>
      </c>
      <c r="K177" s="69" t="s">
        <v>1291</v>
      </c>
      <c r="L177" s="33">
        <v>43831</v>
      </c>
      <c r="M177" s="33">
        <v>44196</v>
      </c>
      <c r="N177" s="35">
        <v>839900</v>
      </c>
      <c r="O177" s="42">
        <v>0</v>
      </c>
      <c r="P177" s="35">
        <f>Q177+R177+S177+T177</f>
        <v>839900</v>
      </c>
      <c r="Q177" s="35">
        <v>566579</v>
      </c>
      <c r="R177" s="35">
        <v>163333</v>
      </c>
      <c r="S177" s="35">
        <v>55985</v>
      </c>
      <c r="T177" s="35">
        <v>54003</v>
      </c>
      <c r="U177" s="32" t="s">
        <v>30</v>
      </c>
      <c r="V177" s="41" t="s">
        <v>31</v>
      </c>
      <c r="W177" s="32"/>
      <c r="X177" s="38"/>
      <c r="Y177" s="32"/>
      <c r="Z177" s="32" t="s">
        <v>62</v>
      </c>
      <c r="AA177" s="32"/>
    </row>
    <row r="178" spans="1:28" x14ac:dyDescent="0.2">
      <c r="A178" s="59">
        <v>1</v>
      </c>
      <c r="B178" s="61"/>
      <c r="C178" s="40">
        <v>43805</v>
      </c>
      <c r="D178" s="32" t="s">
        <v>26</v>
      </c>
      <c r="E178" s="32" t="s">
        <v>72</v>
      </c>
      <c r="F178" s="36" t="s">
        <v>1257</v>
      </c>
      <c r="G178" s="32" t="s">
        <v>41</v>
      </c>
      <c r="H178" s="32" t="s">
        <v>34</v>
      </c>
      <c r="I178" s="34" t="s">
        <v>123</v>
      </c>
      <c r="J178" s="34" t="s">
        <v>36</v>
      </c>
      <c r="K178" s="69" t="s">
        <v>1291</v>
      </c>
      <c r="L178" s="33">
        <v>43831</v>
      </c>
      <c r="M178" s="33">
        <v>44196</v>
      </c>
      <c r="N178" s="35">
        <v>559900</v>
      </c>
      <c r="O178" s="42">
        <v>0</v>
      </c>
      <c r="P178" s="35">
        <f>Q178+R178+S178+T178</f>
        <v>559900</v>
      </c>
      <c r="Q178" s="35">
        <v>377697</v>
      </c>
      <c r="R178" s="35">
        <v>108882</v>
      </c>
      <c r="S178" s="35">
        <v>37321</v>
      </c>
      <c r="T178" s="35">
        <v>36000</v>
      </c>
      <c r="U178" s="32" t="s">
        <v>1256</v>
      </c>
      <c r="V178" s="32" t="s">
        <v>31</v>
      </c>
      <c r="W178" s="32"/>
      <c r="X178" s="38"/>
      <c r="Y178" s="32"/>
      <c r="Z178" s="32" t="s">
        <v>62</v>
      </c>
      <c r="AA178" s="32"/>
    </row>
    <row r="179" spans="1:28" x14ac:dyDescent="0.2">
      <c r="A179" s="59">
        <v>1</v>
      </c>
      <c r="B179" s="61"/>
      <c r="C179" s="40">
        <v>43805</v>
      </c>
      <c r="D179" s="32" t="s">
        <v>26</v>
      </c>
      <c r="E179" s="32" t="s">
        <v>72</v>
      </c>
      <c r="F179" s="36" t="s">
        <v>1257</v>
      </c>
      <c r="G179" s="32" t="s">
        <v>41</v>
      </c>
      <c r="H179" s="32" t="s">
        <v>39</v>
      </c>
      <c r="I179" s="34" t="s">
        <v>40</v>
      </c>
      <c r="J179" s="34" t="s">
        <v>36</v>
      </c>
      <c r="K179" s="69" t="s">
        <v>1291</v>
      </c>
      <c r="L179" s="33">
        <v>43831</v>
      </c>
      <c r="M179" s="33">
        <v>44196</v>
      </c>
      <c r="N179" s="35">
        <v>59900</v>
      </c>
      <c r="O179" s="42">
        <v>0</v>
      </c>
      <c r="P179" s="35">
        <f>Q179+R179+S179+T179</f>
        <v>59900</v>
      </c>
      <c r="Q179" s="35">
        <v>40459</v>
      </c>
      <c r="R179" s="35">
        <v>13058</v>
      </c>
      <c r="S179" s="35">
        <v>3383</v>
      </c>
      <c r="T179" s="35">
        <v>3000</v>
      </c>
      <c r="U179" s="32" t="s">
        <v>30</v>
      </c>
      <c r="V179" s="32" t="s">
        <v>31</v>
      </c>
      <c r="W179" s="32" t="s">
        <v>41</v>
      </c>
      <c r="X179" s="38"/>
      <c r="Y179" s="32"/>
      <c r="Z179" s="32" t="s">
        <v>62</v>
      </c>
      <c r="AA179" s="32"/>
    </row>
    <row r="180" spans="1:28" x14ac:dyDescent="0.2">
      <c r="A180" s="59">
        <v>1</v>
      </c>
      <c r="B180" s="61"/>
      <c r="C180" s="40">
        <v>43805</v>
      </c>
      <c r="D180" s="32" t="s">
        <v>26</v>
      </c>
      <c r="E180" s="32" t="s">
        <v>72</v>
      </c>
      <c r="F180" s="36" t="s">
        <v>1260</v>
      </c>
      <c r="G180" s="32" t="s">
        <v>41</v>
      </c>
      <c r="H180" s="32" t="s">
        <v>39</v>
      </c>
      <c r="I180" s="34" t="s">
        <v>43</v>
      </c>
      <c r="J180" s="34" t="s">
        <v>36</v>
      </c>
      <c r="K180" s="69" t="s">
        <v>1291</v>
      </c>
      <c r="L180" s="33">
        <v>43831</v>
      </c>
      <c r="M180" s="33">
        <v>44196</v>
      </c>
      <c r="N180" s="35">
        <v>28900</v>
      </c>
      <c r="O180" s="42">
        <v>0</v>
      </c>
      <c r="P180" s="35">
        <f>Q180+R180+S180</f>
        <v>28900</v>
      </c>
      <c r="Q180" s="35">
        <v>13631</v>
      </c>
      <c r="R180" s="35">
        <v>12269</v>
      </c>
      <c r="S180" s="35">
        <v>3000</v>
      </c>
      <c r="T180" s="35"/>
      <c r="U180" s="32" t="s">
        <v>30</v>
      </c>
      <c r="V180" s="32" t="s">
        <v>31</v>
      </c>
      <c r="W180" s="32" t="s">
        <v>41</v>
      </c>
      <c r="X180" s="38"/>
      <c r="Y180" s="32"/>
      <c r="Z180" s="32" t="s">
        <v>62</v>
      </c>
      <c r="AA180" s="32"/>
    </row>
    <row r="181" spans="1:28" x14ac:dyDescent="0.2">
      <c r="A181" s="59">
        <v>1</v>
      </c>
      <c r="B181" s="61"/>
      <c r="C181" s="40">
        <v>43805</v>
      </c>
      <c r="D181" s="32" t="s">
        <v>26</v>
      </c>
      <c r="E181" s="32" t="s">
        <v>102</v>
      </c>
      <c r="F181" s="32" t="s">
        <v>1272</v>
      </c>
      <c r="G181" s="32" t="s">
        <v>41</v>
      </c>
      <c r="H181" s="32" t="s">
        <v>29</v>
      </c>
      <c r="I181" s="34" t="s">
        <v>78</v>
      </c>
      <c r="J181" s="34" t="s">
        <v>36</v>
      </c>
      <c r="K181" s="69" t="s">
        <v>1291</v>
      </c>
      <c r="L181" s="33">
        <v>43831</v>
      </c>
      <c r="M181" s="33">
        <v>44196</v>
      </c>
      <c r="N181" s="35">
        <v>239900</v>
      </c>
      <c r="O181" s="42">
        <v>0</v>
      </c>
      <c r="P181" s="35">
        <f>Q181+R181</f>
        <v>239900</v>
      </c>
      <c r="Q181" s="35">
        <v>163779</v>
      </c>
      <c r="R181" s="35">
        <v>76121</v>
      </c>
      <c r="S181" s="35"/>
      <c r="T181" s="35"/>
      <c r="U181" s="32" t="s">
        <v>30</v>
      </c>
      <c r="V181" s="41" t="s">
        <v>31</v>
      </c>
      <c r="W181" s="32"/>
      <c r="X181" s="38"/>
      <c r="Y181" s="32"/>
      <c r="Z181" s="32" t="s">
        <v>62</v>
      </c>
      <c r="AA181" s="32"/>
    </row>
    <row r="182" spans="1:28" s="30" customFormat="1" x14ac:dyDescent="0.2">
      <c r="A182" s="59">
        <v>1</v>
      </c>
      <c r="B182" s="59"/>
      <c r="C182" s="40">
        <v>43805</v>
      </c>
      <c r="D182" s="32" t="s">
        <v>26</v>
      </c>
      <c r="E182" s="32" t="s">
        <v>72</v>
      </c>
      <c r="F182" s="32" t="s">
        <v>1272</v>
      </c>
      <c r="G182" s="32" t="s">
        <v>41</v>
      </c>
      <c r="H182" s="32" t="s">
        <v>34</v>
      </c>
      <c r="I182" s="34" t="s">
        <v>78</v>
      </c>
      <c r="J182" s="34" t="s">
        <v>36</v>
      </c>
      <c r="K182" s="69" t="s">
        <v>1291</v>
      </c>
      <c r="L182" s="33">
        <v>43831</v>
      </c>
      <c r="M182" s="33">
        <v>44196</v>
      </c>
      <c r="N182" s="48">
        <v>159900</v>
      </c>
      <c r="O182" s="42">
        <v>0</v>
      </c>
      <c r="P182" s="48">
        <f>Q182+R182</f>
        <v>159900</v>
      </c>
      <c r="Q182" s="48">
        <v>109000</v>
      </c>
      <c r="R182" s="48">
        <v>50900</v>
      </c>
      <c r="S182" s="48"/>
      <c r="T182" s="48"/>
      <c r="U182" s="67" t="s">
        <v>30</v>
      </c>
      <c r="V182" s="64" t="s">
        <v>31</v>
      </c>
      <c r="W182" s="32"/>
      <c r="X182" s="32"/>
      <c r="Y182" s="32"/>
      <c r="Z182" s="32" t="s">
        <v>62</v>
      </c>
      <c r="AA182" s="32"/>
      <c r="AB182" s="3"/>
    </row>
    <row r="183" spans="1:28" x14ac:dyDescent="0.2">
      <c r="A183" s="59">
        <v>1</v>
      </c>
      <c r="B183" s="60"/>
      <c r="C183" s="40">
        <v>43805</v>
      </c>
      <c r="D183" s="32" t="s">
        <v>26</v>
      </c>
      <c r="E183" s="32" t="s">
        <v>72</v>
      </c>
      <c r="F183" s="32" t="s">
        <v>49</v>
      </c>
      <c r="G183" s="32" t="s">
        <v>41</v>
      </c>
      <c r="H183" s="32" t="s">
        <v>34</v>
      </c>
      <c r="I183" s="34" t="s">
        <v>40</v>
      </c>
      <c r="J183" s="34" t="s">
        <v>69</v>
      </c>
      <c r="K183" s="69" t="s">
        <v>1292</v>
      </c>
      <c r="L183" s="33">
        <v>43831</v>
      </c>
      <c r="M183" s="33">
        <v>44196</v>
      </c>
      <c r="N183" s="35">
        <v>428900</v>
      </c>
      <c r="O183" s="42">
        <v>0</v>
      </c>
      <c r="P183" s="35">
        <v>428900</v>
      </c>
      <c r="Q183" s="35">
        <v>287363</v>
      </c>
      <c r="R183" s="35">
        <v>141537</v>
      </c>
      <c r="S183" s="35"/>
      <c r="T183" s="35"/>
      <c r="U183" s="32" t="s">
        <v>62</v>
      </c>
      <c r="V183" s="32" t="s">
        <v>31</v>
      </c>
      <c r="W183" s="32"/>
      <c r="X183" s="32"/>
      <c r="Y183" s="32"/>
      <c r="Z183" s="32" t="s">
        <v>62</v>
      </c>
      <c r="AA183" s="32"/>
    </row>
    <row r="184" spans="1:28" x14ac:dyDescent="0.2">
      <c r="A184" s="59">
        <v>1</v>
      </c>
      <c r="B184" s="60"/>
      <c r="C184" s="40">
        <v>43805</v>
      </c>
      <c r="D184" s="32" t="s">
        <v>26</v>
      </c>
      <c r="E184" s="32" t="s">
        <v>72</v>
      </c>
      <c r="F184" s="32" t="s">
        <v>49</v>
      </c>
      <c r="G184" s="32" t="s">
        <v>41</v>
      </c>
      <c r="H184" s="32" t="s">
        <v>34</v>
      </c>
      <c r="I184" s="34" t="s">
        <v>40</v>
      </c>
      <c r="J184" s="34" t="s">
        <v>74</v>
      </c>
      <c r="K184" s="69" t="s">
        <v>1293</v>
      </c>
      <c r="L184" s="33">
        <v>43831</v>
      </c>
      <c r="M184" s="33">
        <v>44196</v>
      </c>
      <c r="N184" s="35">
        <v>428900</v>
      </c>
      <c r="O184" s="42">
        <v>0</v>
      </c>
      <c r="P184" s="35">
        <v>428900</v>
      </c>
      <c r="Q184" s="35">
        <v>287363</v>
      </c>
      <c r="R184" s="35">
        <v>141537</v>
      </c>
      <c r="S184" s="35"/>
      <c r="T184" s="35"/>
      <c r="U184" s="32" t="s">
        <v>62</v>
      </c>
      <c r="V184" s="32" t="s">
        <v>61</v>
      </c>
      <c r="W184" s="32"/>
      <c r="X184" s="32"/>
      <c r="Y184" s="32"/>
      <c r="Z184" s="32" t="s">
        <v>62</v>
      </c>
      <c r="AA184" s="32"/>
    </row>
    <row r="185" spans="1:28" x14ac:dyDescent="0.2">
      <c r="A185" s="59">
        <v>1</v>
      </c>
      <c r="B185" s="60"/>
      <c r="C185" s="40">
        <v>43805</v>
      </c>
      <c r="D185" s="32" t="s">
        <v>26</v>
      </c>
      <c r="E185" s="32" t="s">
        <v>72</v>
      </c>
      <c r="F185" s="32" t="s">
        <v>51</v>
      </c>
      <c r="G185" s="32" t="s">
        <v>41</v>
      </c>
      <c r="H185" s="32" t="s">
        <v>34</v>
      </c>
      <c r="I185" s="34" t="s">
        <v>40</v>
      </c>
      <c r="J185" s="34" t="s">
        <v>69</v>
      </c>
      <c r="K185" s="69" t="s">
        <v>1292</v>
      </c>
      <c r="L185" s="33">
        <v>43831</v>
      </c>
      <c r="M185" s="33">
        <v>44196</v>
      </c>
      <c r="N185" s="35">
        <v>428900</v>
      </c>
      <c r="O185" s="42">
        <v>0</v>
      </c>
      <c r="P185" s="35">
        <v>428900</v>
      </c>
      <c r="Q185" s="35">
        <v>309473</v>
      </c>
      <c r="R185" s="35">
        <v>119427</v>
      </c>
      <c r="S185" s="35"/>
      <c r="T185" s="35"/>
      <c r="U185" s="32" t="s">
        <v>62</v>
      </c>
      <c r="V185" s="32" t="s">
        <v>31</v>
      </c>
      <c r="W185" s="32"/>
      <c r="X185" s="32"/>
      <c r="Y185" s="32"/>
      <c r="Z185" s="32" t="s">
        <v>62</v>
      </c>
      <c r="AA185" s="32"/>
    </row>
    <row r="186" spans="1:28" x14ac:dyDescent="0.2">
      <c r="A186" s="59">
        <v>1</v>
      </c>
      <c r="B186" s="60"/>
      <c r="C186" s="40">
        <v>43805</v>
      </c>
      <c r="D186" s="32" t="s">
        <v>26</v>
      </c>
      <c r="E186" s="32" t="s">
        <v>72</v>
      </c>
      <c r="F186" s="32" t="s">
        <v>51</v>
      </c>
      <c r="G186" s="32" t="s">
        <v>41</v>
      </c>
      <c r="H186" s="32" t="s">
        <v>34</v>
      </c>
      <c r="I186" s="34" t="s">
        <v>40</v>
      </c>
      <c r="J186" s="34" t="s">
        <v>74</v>
      </c>
      <c r="K186" s="69" t="s">
        <v>1293</v>
      </c>
      <c r="L186" s="33">
        <v>43831</v>
      </c>
      <c r="M186" s="33">
        <v>44196</v>
      </c>
      <c r="N186" s="35">
        <v>428900</v>
      </c>
      <c r="O186" s="42">
        <v>0</v>
      </c>
      <c r="P186" s="35">
        <v>428900</v>
      </c>
      <c r="Q186" s="35">
        <v>309473</v>
      </c>
      <c r="R186" s="35">
        <v>119427</v>
      </c>
      <c r="S186" s="35"/>
      <c r="T186" s="35"/>
      <c r="U186" s="32" t="s">
        <v>62</v>
      </c>
      <c r="V186" s="32" t="s">
        <v>61</v>
      </c>
      <c r="W186" s="32"/>
      <c r="X186" s="32"/>
      <c r="Y186" s="32"/>
      <c r="Z186" s="32" t="s">
        <v>62</v>
      </c>
      <c r="AA186" s="32"/>
    </row>
    <row r="187" spans="1:28" x14ac:dyDescent="0.2">
      <c r="A187" s="59">
        <v>40</v>
      </c>
      <c r="B187" s="60"/>
      <c r="C187" s="83">
        <v>43861</v>
      </c>
      <c r="D187" s="32" t="s">
        <v>26</v>
      </c>
      <c r="E187" s="32" t="s">
        <v>72</v>
      </c>
      <c r="F187" s="32" t="s">
        <v>49</v>
      </c>
      <c r="G187" s="32" t="s">
        <v>41</v>
      </c>
      <c r="H187" s="32" t="s">
        <v>29</v>
      </c>
      <c r="I187" s="34" t="s">
        <v>40</v>
      </c>
      <c r="J187" s="34" t="s">
        <v>69</v>
      </c>
      <c r="K187" s="69" t="s">
        <v>1292</v>
      </c>
      <c r="L187" s="33">
        <v>43862</v>
      </c>
      <c r="M187" s="33">
        <v>44196</v>
      </c>
      <c r="N187" s="35">
        <v>759900</v>
      </c>
      <c r="O187" s="42">
        <v>0</v>
      </c>
      <c r="P187" s="35">
        <v>759900</v>
      </c>
      <c r="Q187" s="35">
        <f>P187*0.68</f>
        <v>516732.00000000006</v>
      </c>
      <c r="R187" s="35">
        <f>P187-Q187</f>
        <v>243167.99999999994</v>
      </c>
      <c r="S187" s="35"/>
      <c r="T187" s="35"/>
      <c r="U187" s="32" t="s">
        <v>30</v>
      </c>
      <c r="V187" s="41" t="s">
        <v>31</v>
      </c>
      <c r="W187" s="32"/>
      <c r="X187" s="32"/>
      <c r="Y187" s="32"/>
      <c r="Z187" s="32" t="s">
        <v>62</v>
      </c>
      <c r="AA187" s="32"/>
    </row>
    <row r="188" spans="1:28" x14ac:dyDescent="0.2">
      <c r="A188" s="59">
        <v>40</v>
      </c>
      <c r="B188" s="60"/>
      <c r="C188" s="83">
        <v>43861</v>
      </c>
      <c r="D188" s="32" t="s">
        <v>26</v>
      </c>
      <c r="E188" s="32" t="s">
        <v>72</v>
      </c>
      <c r="F188" s="32" t="s">
        <v>51</v>
      </c>
      <c r="G188" s="32" t="s">
        <v>41</v>
      </c>
      <c r="H188" s="32" t="s">
        <v>29</v>
      </c>
      <c r="I188" s="34" t="s">
        <v>40</v>
      </c>
      <c r="J188" s="34" t="s">
        <v>69</v>
      </c>
      <c r="K188" s="69" t="s">
        <v>1292</v>
      </c>
      <c r="L188" s="33">
        <v>43862</v>
      </c>
      <c r="M188" s="33">
        <v>44196</v>
      </c>
      <c r="N188" s="35">
        <v>759900</v>
      </c>
      <c r="O188" s="42">
        <v>0</v>
      </c>
      <c r="P188" s="35">
        <v>759900</v>
      </c>
      <c r="Q188" s="35">
        <f>P188*0.72</f>
        <v>547128</v>
      </c>
      <c r="R188" s="35">
        <f>P188-Q188</f>
        <v>212772</v>
      </c>
      <c r="S188" s="35"/>
      <c r="T188" s="35"/>
      <c r="U188" s="32" t="s">
        <v>30</v>
      </c>
      <c r="V188" s="41" t="s">
        <v>31</v>
      </c>
      <c r="W188" s="32"/>
      <c r="X188" s="32"/>
      <c r="Y188" s="32"/>
      <c r="Z188" s="32" t="s">
        <v>62</v>
      </c>
      <c r="AA188" s="32"/>
    </row>
    <row r="189" spans="1:28" x14ac:dyDescent="0.2">
      <c r="A189" s="59">
        <v>40</v>
      </c>
      <c r="B189" s="60"/>
      <c r="C189" s="83">
        <v>43861</v>
      </c>
      <c r="D189" s="32" t="s">
        <v>26</v>
      </c>
      <c r="E189" s="32" t="s">
        <v>72</v>
      </c>
      <c r="F189" s="32" t="s">
        <v>51</v>
      </c>
      <c r="G189" s="32" t="s">
        <v>41</v>
      </c>
      <c r="H189" s="32" t="s">
        <v>29</v>
      </c>
      <c r="I189" s="34" t="s">
        <v>40</v>
      </c>
      <c r="J189" s="34" t="s">
        <v>74</v>
      </c>
      <c r="K189" s="69" t="s">
        <v>1293</v>
      </c>
      <c r="L189" s="33">
        <v>43862</v>
      </c>
      <c r="M189" s="33">
        <v>44196</v>
      </c>
      <c r="N189" s="35">
        <v>759900</v>
      </c>
      <c r="O189" s="42">
        <v>0</v>
      </c>
      <c r="P189" s="35">
        <v>759900</v>
      </c>
      <c r="Q189" s="35">
        <f>P189*0.72</f>
        <v>547128</v>
      </c>
      <c r="R189" s="35">
        <v>179294</v>
      </c>
      <c r="S189" s="35"/>
      <c r="T189" s="35"/>
      <c r="U189" s="32" t="s">
        <v>30</v>
      </c>
      <c r="V189" s="41" t="s">
        <v>61</v>
      </c>
      <c r="W189" s="32"/>
      <c r="X189" s="32"/>
      <c r="Y189" s="32"/>
      <c r="Z189" s="32" t="s">
        <v>62</v>
      </c>
      <c r="AA189" s="32"/>
    </row>
    <row r="190" spans="1:28" x14ac:dyDescent="0.2">
      <c r="A190" s="59">
        <v>40</v>
      </c>
      <c r="B190" s="60"/>
      <c r="C190" s="83">
        <v>43861</v>
      </c>
      <c r="D190" s="32" t="s">
        <v>26</v>
      </c>
      <c r="E190" s="32" t="s">
        <v>72</v>
      </c>
      <c r="F190" s="36" t="s">
        <v>76</v>
      </c>
      <c r="G190" s="32" t="s">
        <v>41</v>
      </c>
      <c r="H190" s="32" t="s">
        <v>29</v>
      </c>
      <c r="I190" s="34" t="s">
        <v>40</v>
      </c>
      <c r="J190" s="34" t="s">
        <v>69</v>
      </c>
      <c r="K190" s="69" t="s">
        <v>1292</v>
      </c>
      <c r="L190" s="33">
        <v>43862</v>
      </c>
      <c r="M190" s="33">
        <v>44196</v>
      </c>
      <c r="N190" s="35">
        <v>759900</v>
      </c>
      <c r="O190" s="42">
        <v>0</v>
      </c>
      <c r="P190" s="48">
        <f>N190</f>
        <v>759900</v>
      </c>
      <c r="Q190" s="35">
        <f>P190*0.91</f>
        <v>691509</v>
      </c>
      <c r="R190" s="35">
        <f>P190-Q190</f>
        <v>68391</v>
      </c>
      <c r="S190" s="35"/>
      <c r="T190" s="35"/>
      <c r="U190" s="32" t="s">
        <v>30</v>
      </c>
      <c r="V190" s="41" t="s">
        <v>31</v>
      </c>
      <c r="W190" s="32"/>
      <c r="X190" s="32"/>
      <c r="Y190" s="32"/>
      <c r="Z190" s="32" t="s">
        <v>62</v>
      </c>
      <c r="AA190" s="32"/>
    </row>
    <row r="191" spans="1:28" x14ac:dyDescent="0.2">
      <c r="A191" s="59">
        <v>40</v>
      </c>
      <c r="B191" s="60"/>
      <c r="C191" s="83">
        <v>43861</v>
      </c>
      <c r="D191" s="32" t="s">
        <v>26</v>
      </c>
      <c r="E191" s="32" t="s">
        <v>72</v>
      </c>
      <c r="F191" s="41" t="s">
        <v>76</v>
      </c>
      <c r="G191" s="32" t="s">
        <v>41</v>
      </c>
      <c r="H191" s="32" t="s">
        <v>29</v>
      </c>
      <c r="I191" s="34" t="s">
        <v>40</v>
      </c>
      <c r="J191" s="34" t="s">
        <v>74</v>
      </c>
      <c r="K191" s="69" t="s">
        <v>1293</v>
      </c>
      <c r="L191" s="33">
        <v>43862</v>
      </c>
      <c r="M191" s="33">
        <v>44196</v>
      </c>
      <c r="N191" s="35">
        <v>759900</v>
      </c>
      <c r="O191" s="42">
        <v>0</v>
      </c>
      <c r="P191" s="48">
        <f>N191</f>
        <v>759900</v>
      </c>
      <c r="Q191" s="35">
        <f>P191*0.91</f>
        <v>691509</v>
      </c>
      <c r="R191" s="35">
        <f>P191-Q191</f>
        <v>68391</v>
      </c>
      <c r="S191" s="35"/>
      <c r="T191" s="35"/>
      <c r="U191" s="32" t="s">
        <v>30</v>
      </c>
      <c r="V191" s="41" t="s">
        <v>61</v>
      </c>
      <c r="W191" s="32"/>
      <c r="X191" s="32"/>
      <c r="Y191" s="32"/>
      <c r="Z191" s="32" t="s">
        <v>62</v>
      </c>
      <c r="AA191" s="32"/>
    </row>
    <row r="192" spans="1:28" x14ac:dyDescent="0.2">
      <c r="A192" s="59">
        <v>40</v>
      </c>
      <c r="B192" s="60"/>
      <c r="C192" s="83">
        <v>43861</v>
      </c>
      <c r="D192" s="32" t="s">
        <v>26</v>
      </c>
      <c r="E192" s="32" t="s">
        <v>72</v>
      </c>
      <c r="F192" s="36" t="s">
        <v>76</v>
      </c>
      <c r="G192" s="32" t="s">
        <v>41</v>
      </c>
      <c r="H192" s="32" t="s">
        <v>34</v>
      </c>
      <c r="I192" s="34" t="s">
        <v>40</v>
      </c>
      <c r="J192" s="34" t="s">
        <v>69</v>
      </c>
      <c r="K192" s="69" t="s">
        <v>1292</v>
      </c>
      <c r="L192" s="33">
        <v>43862</v>
      </c>
      <c r="M192" s="33">
        <v>44196</v>
      </c>
      <c r="N192" s="35">
        <v>428900</v>
      </c>
      <c r="O192" s="42">
        <v>0</v>
      </c>
      <c r="P192" s="35">
        <v>428900</v>
      </c>
      <c r="Q192" s="35">
        <f>P192*0.91</f>
        <v>390299</v>
      </c>
      <c r="R192" s="35">
        <f>P192-Q192</f>
        <v>38601</v>
      </c>
      <c r="S192" s="35"/>
      <c r="T192" s="35"/>
      <c r="U192" s="32" t="s">
        <v>30</v>
      </c>
      <c r="V192" s="32" t="s">
        <v>31</v>
      </c>
      <c r="W192" s="32"/>
      <c r="X192" s="32"/>
      <c r="Y192" s="32"/>
      <c r="Z192" s="32" t="s">
        <v>62</v>
      </c>
      <c r="AA192" s="32"/>
    </row>
    <row r="193" spans="1:27" x14ac:dyDescent="0.2">
      <c r="A193" s="59">
        <v>40</v>
      </c>
      <c r="B193" s="60"/>
      <c r="C193" s="83">
        <v>43861</v>
      </c>
      <c r="D193" s="32" t="s">
        <v>26</v>
      </c>
      <c r="E193" s="32" t="s">
        <v>72</v>
      </c>
      <c r="F193" s="41" t="s">
        <v>76</v>
      </c>
      <c r="G193" s="32" t="s">
        <v>41</v>
      </c>
      <c r="H193" s="32" t="s">
        <v>34</v>
      </c>
      <c r="I193" s="34" t="s">
        <v>40</v>
      </c>
      <c r="J193" s="34" t="s">
        <v>74</v>
      </c>
      <c r="K193" s="69" t="s">
        <v>1293</v>
      </c>
      <c r="L193" s="33">
        <v>43862</v>
      </c>
      <c r="M193" s="33">
        <v>44196</v>
      </c>
      <c r="N193" s="35">
        <v>428900</v>
      </c>
      <c r="O193" s="42">
        <v>0</v>
      </c>
      <c r="P193" s="35">
        <v>428900</v>
      </c>
      <c r="Q193" s="35">
        <f>P193*0.91</f>
        <v>390299</v>
      </c>
      <c r="R193" s="35">
        <f>P193-Q193</f>
        <v>38601</v>
      </c>
      <c r="S193" s="35"/>
      <c r="T193" s="35"/>
      <c r="U193" s="32" t="s">
        <v>30</v>
      </c>
      <c r="V193" s="32" t="s">
        <v>61</v>
      </c>
      <c r="W193" s="32"/>
      <c r="X193" s="32"/>
      <c r="Y193" s="32"/>
      <c r="Z193" s="32" t="s">
        <v>62</v>
      </c>
      <c r="AA193" s="32"/>
    </row>
    <row r="194" spans="1:27" x14ac:dyDescent="0.2">
      <c r="A194" s="59">
        <v>40</v>
      </c>
      <c r="B194" s="60"/>
      <c r="C194" s="83">
        <v>43861</v>
      </c>
      <c r="D194" s="32" t="s">
        <v>26</v>
      </c>
      <c r="E194" s="32" t="s">
        <v>72</v>
      </c>
      <c r="F194" s="32" t="s">
        <v>56</v>
      </c>
      <c r="G194" s="32" t="s">
        <v>41</v>
      </c>
      <c r="H194" s="32" t="s">
        <v>29</v>
      </c>
      <c r="I194" s="34" t="s">
        <v>40</v>
      </c>
      <c r="J194" s="34" t="s">
        <v>69</v>
      </c>
      <c r="K194" s="69" t="s">
        <v>1292</v>
      </c>
      <c r="L194" s="33">
        <v>43862</v>
      </c>
      <c r="M194" s="33">
        <v>44196</v>
      </c>
      <c r="N194" s="35">
        <v>701900</v>
      </c>
      <c r="O194" s="42">
        <v>0</v>
      </c>
      <c r="P194" s="35">
        <v>701900</v>
      </c>
      <c r="Q194" s="35">
        <f>P194*0.62</f>
        <v>435178</v>
      </c>
      <c r="R194" s="35">
        <f>P194*0.3</f>
        <v>210570</v>
      </c>
      <c r="S194" s="35">
        <f t="shared" ref="S194:S203" si="14">P194*0.08</f>
        <v>56152</v>
      </c>
      <c r="T194" s="35"/>
      <c r="U194" s="32" t="s">
        <v>30</v>
      </c>
      <c r="V194" s="41" t="s">
        <v>31</v>
      </c>
      <c r="W194" s="32"/>
      <c r="X194" s="32"/>
      <c r="Y194" s="32"/>
      <c r="Z194" s="32" t="s">
        <v>62</v>
      </c>
      <c r="AA194" s="32"/>
    </row>
    <row r="195" spans="1:27" x14ac:dyDescent="0.2">
      <c r="A195" s="59">
        <v>40</v>
      </c>
      <c r="B195" s="60"/>
      <c r="C195" s="83">
        <v>43861</v>
      </c>
      <c r="D195" s="32" t="s">
        <v>26</v>
      </c>
      <c r="E195" s="32" t="s">
        <v>72</v>
      </c>
      <c r="F195" s="32" t="s">
        <v>56</v>
      </c>
      <c r="G195" s="32" t="s">
        <v>41</v>
      </c>
      <c r="H195" s="32" t="s">
        <v>34</v>
      </c>
      <c r="I195" s="34" t="s">
        <v>40</v>
      </c>
      <c r="J195" s="34" t="s">
        <v>69</v>
      </c>
      <c r="K195" s="69" t="s">
        <v>1292</v>
      </c>
      <c r="L195" s="33">
        <v>43862</v>
      </c>
      <c r="M195" s="33">
        <v>44196</v>
      </c>
      <c r="N195" s="35">
        <v>467900</v>
      </c>
      <c r="O195" s="42">
        <v>0</v>
      </c>
      <c r="P195" s="35">
        <v>467900</v>
      </c>
      <c r="Q195" s="35">
        <f>P195*0.62</f>
        <v>290098</v>
      </c>
      <c r="R195" s="35">
        <f>P195*0.3</f>
        <v>140370</v>
      </c>
      <c r="S195" s="35">
        <f t="shared" si="14"/>
        <v>37432</v>
      </c>
      <c r="T195" s="35"/>
      <c r="U195" s="32" t="s">
        <v>62</v>
      </c>
      <c r="V195" s="32" t="s">
        <v>31</v>
      </c>
      <c r="W195" s="32"/>
      <c r="X195" s="32"/>
      <c r="Y195" s="32"/>
      <c r="Z195" s="32" t="s">
        <v>62</v>
      </c>
      <c r="AA195" s="32"/>
    </row>
    <row r="196" spans="1:27" x14ac:dyDescent="0.2">
      <c r="A196" s="59">
        <v>40</v>
      </c>
      <c r="B196" s="60"/>
      <c r="C196" s="83">
        <v>43861</v>
      </c>
      <c r="D196" s="32" t="s">
        <v>26</v>
      </c>
      <c r="E196" s="32" t="s">
        <v>72</v>
      </c>
      <c r="F196" s="32" t="s">
        <v>58</v>
      </c>
      <c r="G196" s="32" t="s">
        <v>41</v>
      </c>
      <c r="H196" s="32" t="s">
        <v>29</v>
      </c>
      <c r="I196" s="34" t="s">
        <v>40</v>
      </c>
      <c r="J196" s="34" t="s">
        <v>69</v>
      </c>
      <c r="K196" s="69" t="s">
        <v>1292</v>
      </c>
      <c r="L196" s="33">
        <v>43862</v>
      </c>
      <c r="M196" s="33">
        <v>44196</v>
      </c>
      <c r="N196" s="35">
        <v>701900</v>
      </c>
      <c r="O196" s="42">
        <v>0</v>
      </c>
      <c r="P196" s="35">
        <v>701900</v>
      </c>
      <c r="Q196" s="35">
        <f>P196*0.66</f>
        <v>463254</v>
      </c>
      <c r="R196" s="35">
        <f>P196*0.26</f>
        <v>182494</v>
      </c>
      <c r="S196" s="35">
        <f t="shared" si="14"/>
        <v>56152</v>
      </c>
      <c r="T196" s="35"/>
      <c r="U196" s="32" t="s">
        <v>30</v>
      </c>
      <c r="V196" s="41" t="s">
        <v>31</v>
      </c>
      <c r="W196" s="32"/>
      <c r="X196" s="32"/>
      <c r="Y196" s="32"/>
      <c r="Z196" s="32" t="s">
        <v>62</v>
      </c>
      <c r="AA196" s="32"/>
    </row>
    <row r="197" spans="1:27" x14ac:dyDescent="0.2">
      <c r="A197" s="59">
        <v>40</v>
      </c>
      <c r="B197" s="60"/>
      <c r="C197" s="83">
        <v>43861</v>
      </c>
      <c r="D197" s="32" t="s">
        <v>26</v>
      </c>
      <c r="E197" s="32" t="s">
        <v>72</v>
      </c>
      <c r="F197" s="32" t="s">
        <v>58</v>
      </c>
      <c r="G197" s="32" t="s">
        <v>41</v>
      </c>
      <c r="H197" s="32" t="s">
        <v>34</v>
      </c>
      <c r="I197" s="34" t="s">
        <v>40</v>
      </c>
      <c r="J197" s="34" t="s">
        <v>69</v>
      </c>
      <c r="K197" s="69" t="s">
        <v>1292</v>
      </c>
      <c r="L197" s="33">
        <v>43862</v>
      </c>
      <c r="M197" s="33">
        <v>44196</v>
      </c>
      <c r="N197" s="35">
        <v>467900</v>
      </c>
      <c r="O197" s="42">
        <v>0</v>
      </c>
      <c r="P197" s="35">
        <v>467900</v>
      </c>
      <c r="Q197" s="35">
        <f>P197*0.66</f>
        <v>308814</v>
      </c>
      <c r="R197" s="35">
        <f>P197*0.26</f>
        <v>121654</v>
      </c>
      <c r="S197" s="35">
        <f t="shared" si="14"/>
        <v>37432</v>
      </c>
      <c r="T197" s="35"/>
      <c r="U197" s="32" t="s">
        <v>62</v>
      </c>
      <c r="V197" s="32" t="s">
        <v>31</v>
      </c>
      <c r="W197" s="32"/>
      <c r="X197" s="32"/>
      <c r="Y197" s="32"/>
      <c r="Z197" s="32" t="s">
        <v>62</v>
      </c>
      <c r="AA197" s="32"/>
    </row>
    <row r="198" spans="1:27" x14ac:dyDescent="0.2">
      <c r="A198" s="59">
        <v>40</v>
      </c>
      <c r="B198" s="60"/>
      <c r="C198" s="83">
        <v>43861</v>
      </c>
      <c r="D198" s="32" t="s">
        <v>26</v>
      </c>
      <c r="E198" s="32" t="s">
        <v>72</v>
      </c>
      <c r="F198" s="32" t="s">
        <v>58</v>
      </c>
      <c r="G198" s="32" t="s">
        <v>41</v>
      </c>
      <c r="H198" s="32" t="s">
        <v>34</v>
      </c>
      <c r="I198" s="34" t="s">
        <v>40</v>
      </c>
      <c r="J198" s="34" t="s">
        <v>74</v>
      </c>
      <c r="K198" s="69" t="s">
        <v>1293</v>
      </c>
      <c r="L198" s="33">
        <v>43862</v>
      </c>
      <c r="M198" s="33">
        <v>44196</v>
      </c>
      <c r="N198" s="35">
        <v>467900</v>
      </c>
      <c r="O198" s="42">
        <v>0</v>
      </c>
      <c r="P198" s="35">
        <v>467900</v>
      </c>
      <c r="Q198" s="35">
        <f>P198*0.66</f>
        <v>308814</v>
      </c>
      <c r="R198" s="35">
        <f>P198*0.26</f>
        <v>121654</v>
      </c>
      <c r="S198" s="35">
        <f t="shared" si="14"/>
        <v>37432</v>
      </c>
      <c r="T198" s="35"/>
      <c r="U198" s="32" t="s">
        <v>62</v>
      </c>
      <c r="V198" s="32" t="s">
        <v>61</v>
      </c>
      <c r="W198" s="32"/>
      <c r="X198" s="32"/>
      <c r="Y198" s="32"/>
      <c r="Z198" s="32" t="s">
        <v>62</v>
      </c>
      <c r="AA198" s="32"/>
    </row>
    <row r="199" spans="1:27" x14ac:dyDescent="0.2">
      <c r="A199" s="59">
        <v>40</v>
      </c>
      <c r="B199" s="60"/>
      <c r="C199" s="83">
        <v>43861</v>
      </c>
      <c r="D199" s="32" t="s">
        <v>26</v>
      </c>
      <c r="E199" s="32" t="s">
        <v>72</v>
      </c>
      <c r="F199" s="36" t="s">
        <v>57</v>
      </c>
      <c r="G199" s="32" t="s">
        <v>41</v>
      </c>
      <c r="H199" s="32" t="s">
        <v>29</v>
      </c>
      <c r="I199" s="34" t="s">
        <v>40</v>
      </c>
      <c r="J199" s="34" t="s">
        <v>69</v>
      </c>
      <c r="K199" s="69" t="s">
        <v>1292</v>
      </c>
      <c r="L199" s="33">
        <v>43862</v>
      </c>
      <c r="M199" s="33">
        <v>44196</v>
      </c>
      <c r="N199" s="35">
        <v>701900</v>
      </c>
      <c r="O199" s="42">
        <v>0</v>
      </c>
      <c r="P199" s="35">
        <v>701900</v>
      </c>
      <c r="Q199" s="35">
        <f>P199*0.85</f>
        <v>596615</v>
      </c>
      <c r="R199" s="35">
        <f>P199*0.07</f>
        <v>49133.000000000007</v>
      </c>
      <c r="S199" s="35">
        <f t="shared" si="14"/>
        <v>56152</v>
      </c>
      <c r="T199" s="35"/>
      <c r="U199" s="32" t="s">
        <v>30</v>
      </c>
      <c r="V199" s="41" t="s">
        <v>31</v>
      </c>
      <c r="W199" s="32"/>
      <c r="X199" s="32"/>
      <c r="Y199" s="32"/>
      <c r="Z199" s="32" t="s">
        <v>62</v>
      </c>
      <c r="AA199" s="32"/>
    </row>
    <row r="200" spans="1:27" x14ac:dyDescent="0.2">
      <c r="A200" s="59">
        <v>40</v>
      </c>
      <c r="B200" s="60"/>
      <c r="C200" s="83">
        <v>43861</v>
      </c>
      <c r="D200" s="32" t="s">
        <v>26</v>
      </c>
      <c r="E200" s="32" t="s">
        <v>72</v>
      </c>
      <c r="F200" s="36" t="s">
        <v>57</v>
      </c>
      <c r="G200" s="32" t="s">
        <v>41</v>
      </c>
      <c r="H200" s="32" t="s">
        <v>34</v>
      </c>
      <c r="I200" s="34" t="s">
        <v>40</v>
      </c>
      <c r="J200" s="34" t="s">
        <v>69</v>
      </c>
      <c r="K200" s="69" t="s">
        <v>1292</v>
      </c>
      <c r="L200" s="33">
        <v>43862</v>
      </c>
      <c r="M200" s="33">
        <v>44196</v>
      </c>
      <c r="N200" s="35">
        <v>467900</v>
      </c>
      <c r="O200" s="42">
        <v>0</v>
      </c>
      <c r="P200" s="35">
        <v>467900</v>
      </c>
      <c r="Q200" s="35">
        <f>P200*0.85</f>
        <v>397715</v>
      </c>
      <c r="R200" s="35">
        <f>P200*0.07</f>
        <v>32753.000000000004</v>
      </c>
      <c r="S200" s="35">
        <f t="shared" si="14"/>
        <v>37432</v>
      </c>
      <c r="T200" s="35"/>
      <c r="U200" s="32" t="s">
        <v>30</v>
      </c>
      <c r="V200" s="32" t="s">
        <v>31</v>
      </c>
      <c r="W200" s="32"/>
      <c r="X200" s="32"/>
      <c r="Y200" s="32"/>
      <c r="Z200" s="32" t="s">
        <v>62</v>
      </c>
      <c r="AA200" s="32"/>
    </row>
    <row r="201" spans="1:27" x14ac:dyDescent="0.2">
      <c r="A201" s="59">
        <v>40</v>
      </c>
      <c r="B201" s="60"/>
      <c r="C201" s="83">
        <v>43861</v>
      </c>
      <c r="D201" s="32" t="s">
        <v>26</v>
      </c>
      <c r="E201" s="32" t="s">
        <v>72</v>
      </c>
      <c r="F201" s="41" t="s">
        <v>57</v>
      </c>
      <c r="G201" s="32" t="s">
        <v>41</v>
      </c>
      <c r="H201" s="32" t="s">
        <v>34</v>
      </c>
      <c r="I201" s="34" t="s">
        <v>40</v>
      </c>
      <c r="J201" s="34" t="s">
        <v>74</v>
      </c>
      <c r="K201" s="69" t="s">
        <v>1293</v>
      </c>
      <c r="L201" s="33">
        <v>43862</v>
      </c>
      <c r="M201" s="33">
        <v>44196</v>
      </c>
      <c r="N201" s="35">
        <v>467900</v>
      </c>
      <c r="O201" s="42">
        <v>0</v>
      </c>
      <c r="P201" s="35">
        <v>467900</v>
      </c>
      <c r="Q201" s="35">
        <f>P201*0.85</f>
        <v>397715</v>
      </c>
      <c r="R201" s="35">
        <f>P201*0.07</f>
        <v>32753.000000000004</v>
      </c>
      <c r="S201" s="35">
        <f t="shared" si="14"/>
        <v>37432</v>
      </c>
      <c r="T201" s="35"/>
      <c r="U201" s="32" t="s">
        <v>30</v>
      </c>
      <c r="V201" s="32" t="s">
        <v>61</v>
      </c>
      <c r="W201" s="32"/>
      <c r="X201" s="32"/>
      <c r="Y201" s="32"/>
      <c r="Z201" s="32" t="s">
        <v>62</v>
      </c>
      <c r="AA201" s="32"/>
    </row>
    <row r="202" spans="1:27" x14ac:dyDescent="0.2">
      <c r="A202" s="59">
        <v>40</v>
      </c>
      <c r="B202" s="60"/>
      <c r="C202" s="83">
        <v>43861</v>
      </c>
      <c r="D202" s="32" t="s">
        <v>26</v>
      </c>
      <c r="E202" s="32" t="s">
        <v>72</v>
      </c>
      <c r="F202" s="32" t="s">
        <v>55</v>
      </c>
      <c r="G202" s="32" t="s">
        <v>41</v>
      </c>
      <c r="H202" s="32" t="s">
        <v>29</v>
      </c>
      <c r="I202" s="34" t="s">
        <v>40</v>
      </c>
      <c r="J202" s="34" t="s">
        <v>69</v>
      </c>
      <c r="K202" s="69" t="s">
        <v>1292</v>
      </c>
      <c r="L202" s="33">
        <v>43862</v>
      </c>
      <c r="M202" s="33">
        <v>44196</v>
      </c>
      <c r="N202" s="35">
        <v>715900</v>
      </c>
      <c r="O202" s="42">
        <v>0</v>
      </c>
      <c r="P202" s="35">
        <v>715900</v>
      </c>
      <c r="Q202" s="35">
        <f>P202*0.62</f>
        <v>443858</v>
      </c>
      <c r="R202" s="35">
        <f>P202*0.3</f>
        <v>214770</v>
      </c>
      <c r="S202" s="35">
        <f t="shared" si="14"/>
        <v>57272</v>
      </c>
      <c r="T202" s="35"/>
      <c r="U202" s="32" t="s">
        <v>30</v>
      </c>
      <c r="V202" s="41" t="s">
        <v>31</v>
      </c>
      <c r="W202" s="32"/>
      <c r="X202" s="32"/>
      <c r="Y202" s="32"/>
      <c r="Z202" s="32" t="s">
        <v>62</v>
      </c>
      <c r="AA202" s="32"/>
    </row>
    <row r="203" spans="1:27" x14ac:dyDescent="0.2">
      <c r="A203" s="59">
        <v>40</v>
      </c>
      <c r="B203" s="60"/>
      <c r="C203" s="83">
        <v>43861</v>
      </c>
      <c r="D203" s="32" t="s">
        <v>26</v>
      </c>
      <c r="E203" s="32" t="s">
        <v>72</v>
      </c>
      <c r="F203" s="32" t="s">
        <v>55</v>
      </c>
      <c r="G203" s="32" t="s">
        <v>41</v>
      </c>
      <c r="H203" s="32" t="s">
        <v>34</v>
      </c>
      <c r="I203" s="34" t="s">
        <v>40</v>
      </c>
      <c r="J203" s="34" t="s">
        <v>69</v>
      </c>
      <c r="K203" s="69" t="s">
        <v>1292</v>
      </c>
      <c r="L203" s="33">
        <v>43862</v>
      </c>
      <c r="M203" s="33">
        <v>44196</v>
      </c>
      <c r="N203" s="35">
        <v>476900</v>
      </c>
      <c r="O203" s="42">
        <v>0</v>
      </c>
      <c r="P203" s="35">
        <v>476900</v>
      </c>
      <c r="Q203" s="35">
        <f>P203*0.62</f>
        <v>295678</v>
      </c>
      <c r="R203" s="35">
        <f>P203*0.3</f>
        <v>143070</v>
      </c>
      <c r="S203" s="35">
        <f t="shared" si="14"/>
        <v>38152</v>
      </c>
      <c r="T203" s="35"/>
      <c r="U203" s="32" t="s">
        <v>30</v>
      </c>
      <c r="V203" s="32" t="s">
        <v>31</v>
      </c>
      <c r="W203" s="32"/>
      <c r="X203" s="32"/>
      <c r="Y203" s="32"/>
      <c r="Z203" s="32" t="s">
        <v>62</v>
      </c>
      <c r="AA203" s="32"/>
    </row>
    <row r="204" spans="1:27" x14ac:dyDescent="0.2">
      <c r="A204" s="59">
        <v>40</v>
      </c>
      <c r="B204" s="60"/>
      <c r="C204" s="83">
        <v>43861</v>
      </c>
      <c r="D204" s="32" t="s">
        <v>26</v>
      </c>
      <c r="E204" s="32" t="s">
        <v>72</v>
      </c>
      <c r="F204" s="32" t="s">
        <v>79</v>
      </c>
      <c r="G204" s="32" t="s">
        <v>41</v>
      </c>
      <c r="H204" s="32" t="s">
        <v>29</v>
      </c>
      <c r="I204" s="34" t="s">
        <v>40</v>
      </c>
      <c r="J204" s="34" t="s">
        <v>69</v>
      </c>
      <c r="K204" s="69" t="s">
        <v>1292</v>
      </c>
      <c r="L204" s="33">
        <v>43862</v>
      </c>
      <c r="M204" s="33">
        <v>44196</v>
      </c>
      <c r="N204" s="35">
        <v>769900</v>
      </c>
      <c r="O204" s="42">
        <v>0</v>
      </c>
      <c r="P204" s="35">
        <v>769900</v>
      </c>
      <c r="Q204" s="35">
        <f>P204*0.5</f>
        <v>384950</v>
      </c>
      <c r="R204" s="35">
        <f>P204*0.36</f>
        <v>277164</v>
      </c>
      <c r="S204" s="35">
        <f t="shared" ref="S204:S209" si="15">P204*0.07</f>
        <v>53893.000000000007</v>
      </c>
      <c r="T204" s="35">
        <f t="shared" ref="T204:T209" si="16">P204*0.07</f>
        <v>53893.000000000007</v>
      </c>
      <c r="U204" s="32" t="s">
        <v>30</v>
      </c>
      <c r="V204" s="41" t="s">
        <v>31</v>
      </c>
      <c r="W204" s="32"/>
      <c r="X204" s="32"/>
      <c r="Y204" s="32"/>
      <c r="Z204" s="32" t="s">
        <v>62</v>
      </c>
      <c r="AA204" s="32"/>
    </row>
    <row r="205" spans="1:27" x14ac:dyDescent="0.2">
      <c r="A205" s="59">
        <v>40</v>
      </c>
      <c r="B205" s="60"/>
      <c r="C205" s="83">
        <v>43861</v>
      </c>
      <c r="D205" s="32" t="s">
        <v>26</v>
      </c>
      <c r="E205" s="32" t="s">
        <v>72</v>
      </c>
      <c r="F205" s="32" t="s">
        <v>79</v>
      </c>
      <c r="G205" s="32" t="s">
        <v>41</v>
      </c>
      <c r="H205" s="32" t="s">
        <v>34</v>
      </c>
      <c r="I205" s="34" t="s">
        <v>40</v>
      </c>
      <c r="J205" s="34" t="s">
        <v>69</v>
      </c>
      <c r="K205" s="69" t="s">
        <v>1292</v>
      </c>
      <c r="L205" s="33">
        <v>43862</v>
      </c>
      <c r="M205" s="33">
        <v>44196</v>
      </c>
      <c r="N205" s="35">
        <v>512900</v>
      </c>
      <c r="O205" s="42">
        <v>0</v>
      </c>
      <c r="P205" s="35">
        <v>512900</v>
      </c>
      <c r="Q205" s="35">
        <f>P205*0.5</f>
        <v>256450</v>
      </c>
      <c r="R205" s="35">
        <f>P205*0.36</f>
        <v>184644</v>
      </c>
      <c r="S205" s="35">
        <f t="shared" si="15"/>
        <v>35903</v>
      </c>
      <c r="T205" s="35">
        <f t="shared" si="16"/>
        <v>35903</v>
      </c>
      <c r="U205" s="32" t="s">
        <v>62</v>
      </c>
      <c r="V205" s="32" t="s">
        <v>31</v>
      </c>
      <c r="W205" s="32"/>
      <c r="X205" s="32"/>
      <c r="Y205" s="32"/>
      <c r="Z205" s="32" t="s">
        <v>62</v>
      </c>
      <c r="AA205" s="32"/>
    </row>
    <row r="206" spans="1:27" x14ac:dyDescent="0.2">
      <c r="A206" s="59">
        <v>40</v>
      </c>
      <c r="B206" s="60"/>
      <c r="C206" s="83">
        <v>43861</v>
      </c>
      <c r="D206" s="32" t="s">
        <v>26</v>
      </c>
      <c r="E206" s="32" t="s">
        <v>72</v>
      </c>
      <c r="F206" s="32" t="s">
        <v>79</v>
      </c>
      <c r="G206" s="32" t="s">
        <v>41</v>
      </c>
      <c r="H206" s="32" t="s">
        <v>34</v>
      </c>
      <c r="I206" s="34" t="s">
        <v>40</v>
      </c>
      <c r="J206" s="34" t="s">
        <v>74</v>
      </c>
      <c r="K206" s="69" t="s">
        <v>1293</v>
      </c>
      <c r="L206" s="33">
        <v>43862</v>
      </c>
      <c r="M206" s="33">
        <v>44196</v>
      </c>
      <c r="N206" s="35">
        <v>512900</v>
      </c>
      <c r="O206" s="42">
        <v>0</v>
      </c>
      <c r="P206" s="35">
        <v>512900</v>
      </c>
      <c r="Q206" s="35">
        <f>P206*0.5</f>
        <v>256450</v>
      </c>
      <c r="R206" s="35">
        <f>P206*0.36</f>
        <v>184644</v>
      </c>
      <c r="S206" s="35">
        <f t="shared" si="15"/>
        <v>35903</v>
      </c>
      <c r="T206" s="35">
        <f t="shared" si="16"/>
        <v>35903</v>
      </c>
      <c r="U206" s="32" t="s">
        <v>62</v>
      </c>
      <c r="V206" s="32" t="s">
        <v>61</v>
      </c>
      <c r="W206" s="32"/>
      <c r="X206" s="32"/>
      <c r="Y206" s="32"/>
      <c r="Z206" s="32" t="s">
        <v>62</v>
      </c>
      <c r="AA206" s="32"/>
    </row>
    <row r="207" spans="1:27" x14ac:dyDescent="0.2">
      <c r="A207" s="59">
        <v>40</v>
      </c>
      <c r="B207" s="59"/>
      <c r="C207" s="83">
        <v>43861</v>
      </c>
      <c r="D207" s="32" t="s">
        <v>26</v>
      </c>
      <c r="E207" s="32" t="s">
        <v>72</v>
      </c>
      <c r="F207" s="32" t="s">
        <v>1258</v>
      </c>
      <c r="G207" s="32" t="s">
        <v>41</v>
      </c>
      <c r="H207" s="32" t="s">
        <v>29</v>
      </c>
      <c r="I207" s="34" t="s">
        <v>123</v>
      </c>
      <c r="J207" s="52" t="s">
        <v>69</v>
      </c>
      <c r="K207" s="69" t="s">
        <v>1292</v>
      </c>
      <c r="L207" s="33">
        <v>43862</v>
      </c>
      <c r="M207" s="33">
        <v>44196</v>
      </c>
      <c r="N207" s="35">
        <v>755900</v>
      </c>
      <c r="O207" s="42">
        <v>0</v>
      </c>
      <c r="P207" s="35">
        <v>755900</v>
      </c>
      <c r="Q207" s="35">
        <f>P207*0.58</f>
        <v>438421.99999999994</v>
      </c>
      <c r="R207" s="35">
        <f>P207*0.28</f>
        <v>211652.00000000003</v>
      </c>
      <c r="S207" s="35">
        <f t="shared" si="15"/>
        <v>52913.000000000007</v>
      </c>
      <c r="T207" s="35">
        <f t="shared" si="16"/>
        <v>52913.000000000007</v>
      </c>
      <c r="U207" s="32" t="s">
        <v>30</v>
      </c>
      <c r="V207" s="37" t="s">
        <v>31</v>
      </c>
      <c r="W207" s="32"/>
      <c r="X207" s="44"/>
      <c r="Y207" s="32"/>
      <c r="Z207" s="32" t="s">
        <v>62</v>
      </c>
      <c r="AA207" s="32"/>
    </row>
    <row r="208" spans="1:27" x14ac:dyDescent="0.2">
      <c r="A208" s="59">
        <v>40</v>
      </c>
      <c r="B208" s="59"/>
      <c r="C208" s="83">
        <v>43861</v>
      </c>
      <c r="D208" s="32" t="s">
        <v>26</v>
      </c>
      <c r="E208" s="32" t="s">
        <v>72</v>
      </c>
      <c r="F208" s="32" t="s">
        <v>1258</v>
      </c>
      <c r="G208" s="32" t="s">
        <v>41</v>
      </c>
      <c r="H208" s="32" t="s">
        <v>34</v>
      </c>
      <c r="I208" s="34" t="s">
        <v>123</v>
      </c>
      <c r="J208" s="52" t="s">
        <v>69</v>
      </c>
      <c r="K208" s="69" t="s">
        <v>1292</v>
      </c>
      <c r="L208" s="33">
        <v>43862</v>
      </c>
      <c r="M208" s="33">
        <v>44196</v>
      </c>
      <c r="N208" s="35">
        <v>503900</v>
      </c>
      <c r="O208" s="42">
        <v>0</v>
      </c>
      <c r="P208" s="35">
        <v>503900</v>
      </c>
      <c r="Q208" s="35">
        <f>P208*0.58</f>
        <v>292262</v>
      </c>
      <c r="R208" s="35">
        <f>P208*0.28</f>
        <v>141092</v>
      </c>
      <c r="S208" s="35">
        <f t="shared" si="15"/>
        <v>35273</v>
      </c>
      <c r="T208" s="35">
        <f t="shared" si="16"/>
        <v>35273</v>
      </c>
      <c r="U208" s="32" t="s">
        <v>1256</v>
      </c>
      <c r="V208" s="39" t="s">
        <v>31</v>
      </c>
      <c r="W208" s="32"/>
      <c r="X208" s="44"/>
      <c r="Y208" s="32"/>
      <c r="Z208" s="32" t="s">
        <v>62</v>
      </c>
      <c r="AA208" s="32"/>
    </row>
    <row r="209" spans="1:27" x14ac:dyDescent="0.2">
      <c r="A209" s="59">
        <v>40</v>
      </c>
      <c r="B209" s="59"/>
      <c r="C209" s="83">
        <v>43861</v>
      </c>
      <c r="D209" s="32" t="s">
        <v>26</v>
      </c>
      <c r="E209" s="32" t="s">
        <v>72</v>
      </c>
      <c r="F209" s="32" t="s">
        <v>1259</v>
      </c>
      <c r="G209" s="32" t="s">
        <v>41</v>
      </c>
      <c r="H209" s="32" t="s">
        <v>29</v>
      </c>
      <c r="I209" s="34" t="s">
        <v>40</v>
      </c>
      <c r="J209" s="52" t="s">
        <v>69</v>
      </c>
      <c r="K209" s="69" t="s">
        <v>1292</v>
      </c>
      <c r="L209" s="33">
        <v>43862</v>
      </c>
      <c r="M209" s="33">
        <v>44196</v>
      </c>
      <c r="N209" s="35">
        <v>755900</v>
      </c>
      <c r="O209" s="42">
        <v>0</v>
      </c>
      <c r="P209" s="35">
        <v>755900</v>
      </c>
      <c r="Q209" s="35">
        <f>P209*0.62</f>
        <v>468658</v>
      </c>
      <c r="R209" s="35">
        <f>P209*0.24</f>
        <v>181416</v>
      </c>
      <c r="S209" s="35">
        <f t="shared" si="15"/>
        <v>52913.000000000007</v>
      </c>
      <c r="T209" s="35">
        <f t="shared" si="16"/>
        <v>52913.000000000007</v>
      </c>
      <c r="U209" s="32" t="s">
        <v>30</v>
      </c>
      <c r="V209" s="37" t="s">
        <v>31</v>
      </c>
      <c r="W209" s="32"/>
      <c r="X209" s="32"/>
      <c r="Y209" s="32"/>
      <c r="Z209" s="32" t="s">
        <v>62</v>
      </c>
      <c r="AA209" s="32"/>
    </row>
    <row r="210" spans="1:27" x14ac:dyDescent="0.2">
      <c r="A210" s="59">
        <v>40</v>
      </c>
      <c r="B210" s="59"/>
      <c r="C210" s="83">
        <v>43861</v>
      </c>
      <c r="D210" s="32" t="s">
        <v>26</v>
      </c>
      <c r="E210" s="32" t="s">
        <v>72</v>
      </c>
      <c r="F210" s="32" t="s">
        <v>1259</v>
      </c>
      <c r="G210" s="32" t="s">
        <v>41</v>
      </c>
      <c r="H210" s="32" t="s">
        <v>34</v>
      </c>
      <c r="I210" s="34" t="s">
        <v>40</v>
      </c>
      <c r="J210" s="52" t="s">
        <v>69</v>
      </c>
      <c r="K210" s="69" t="s">
        <v>1292</v>
      </c>
      <c r="L210" s="33">
        <v>43862</v>
      </c>
      <c r="M210" s="33">
        <v>44196</v>
      </c>
      <c r="N210" s="35">
        <v>503900</v>
      </c>
      <c r="O210" s="42">
        <v>0</v>
      </c>
      <c r="P210" s="35">
        <v>503900</v>
      </c>
      <c r="Q210" s="35">
        <v>312418</v>
      </c>
      <c r="R210" s="35">
        <v>120936</v>
      </c>
      <c r="S210" s="35">
        <v>35273</v>
      </c>
      <c r="T210" s="35">
        <v>35273</v>
      </c>
      <c r="U210" s="32" t="s">
        <v>1256</v>
      </c>
      <c r="V210" s="39" t="s">
        <v>31</v>
      </c>
      <c r="W210" s="32" t="s">
        <v>41</v>
      </c>
      <c r="X210" s="32"/>
      <c r="Y210" s="32"/>
      <c r="Z210" s="32" t="s">
        <v>62</v>
      </c>
      <c r="AA210" s="32"/>
    </row>
    <row r="211" spans="1:27" x14ac:dyDescent="0.2">
      <c r="A211" s="59">
        <v>108</v>
      </c>
      <c r="B211" s="60">
        <v>398</v>
      </c>
      <c r="C211" s="40">
        <v>43949</v>
      </c>
      <c r="D211" s="32" t="s">
        <v>26</v>
      </c>
      <c r="E211" s="32" t="s">
        <v>72</v>
      </c>
      <c r="F211" s="36" t="s">
        <v>46</v>
      </c>
      <c r="G211" s="32" t="s">
        <v>28</v>
      </c>
      <c r="H211" s="32" t="s">
        <v>1271</v>
      </c>
      <c r="I211" s="34" t="s">
        <v>1328</v>
      </c>
      <c r="J211" s="34" t="s">
        <v>36</v>
      </c>
      <c r="K211" s="69" t="s">
        <v>1291</v>
      </c>
      <c r="L211" s="33">
        <v>43952</v>
      </c>
      <c r="M211" s="33">
        <v>44196</v>
      </c>
      <c r="N211" s="35">
        <v>433900</v>
      </c>
      <c r="O211" s="42">
        <v>0</v>
      </c>
      <c r="P211" s="35">
        <v>433900</v>
      </c>
      <c r="Q211" s="86"/>
      <c r="R211" s="35"/>
      <c r="S211" s="35"/>
      <c r="T211" s="35"/>
      <c r="U211" s="32" t="s">
        <v>30</v>
      </c>
      <c r="V211" s="41" t="s">
        <v>31</v>
      </c>
      <c r="W211" s="32"/>
      <c r="X211" s="32"/>
      <c r="Y211" s="32"/>
      <c r="Z211" s="32" t="s">
        <v>62</v>
      </c>
      <c r="AA211" s="32" t="s">
        <v>1329</v>
      </c>
    </row>
    <row r="212" spans="1:27" x14ac:dyDescent="0.2">
      <c r="A212" s="59">
        <v>108</v>
      </c>
      <c r="B212" s="60">
        <v>399</v>
      </c>
      <c r="C212" s="40">
        <v>43949</v>
      </c>
      <c r="D212" s="32" t="s">
        <v>26</v>
      </c>
      <c r="E212" s="32" t="s">
        <v>72</v>
      </c>
      <c r="F212" s="36" t="s">
        <v>46</v>
      </c>
      <c r="G212" s="32" t="s">
        <v>28</v>
      </c>
      <c r="H212" s="32" t="s">
        <v>34</v>
      </c>
      <c r="I212" s="34" t="s">
        <v>1328</v>
      </c>
      <c r="J212" s="34" t="s">
        <v>1270</v>
      </c>
      <c r="K212" s="69" t="s">
        <v>1291</v>
      </c>
      <c r="L212" s="33">
        <v>43952</v>
      </c>
      <c r="M212" s="33">
        <v>44196</v>
      </c>
      <c r="N212" s="35">
        <v>289900</v>
      </c>
      <c r="O212" s="42">
        <v>0</v>
      </c>
      <c r="P212" s="35">
        <v>289900</v>
      </c>
      <c r="Q212" s="87"/>
      <c r="R212" s="35"/>
      <c r="S212" s="35"/>
      <c r="T212" s="35"/>
      <c r="U212" s="32" t="s">
        <v>62</v>
      </c>
      <c r="V212" s="32" t="s">
        <v>31</v>
      </c>
      <c r="W212" s="32"/>
      <c r="X212" s="32"/>
      <c r="Y212" s="32"/>
      <c r="Z212" s="32" t="s">
        <v>62</v>
      </c>
      <c r="AA212" s="32" t="s">
        <v>1329</v>
      </c>
    </row>
    <row r="213" spans="1:27" x14ac:dyDescent="0.2">
      <c r="A213" s="59">
        <v>108</v>
      </c>
      <c r="B213" s="60">
        <v>400</v>
      </c>
      <c r="C213" s="40">
        <v>43949</v>
      </c>
      <c r="D213" s="32" t="s">
        <v>26</v>
      </c>
      <c r="E213" s="32" t="s">
        <v>72</v>
      </c>
      <c r="F213" s="36" t="s">
        <v>46</v>
      </c>
      <c r="G213" s="32" t="s">
        <v>28</v>
      </c>
      <c r="H213" s="32" t="s">
        <v>63</v>
      </c>
      <c r="I213" s="34" t="s">
        <v>1328</v>
      </c>
      <c r="J213" s="34" t="s">
        <v>36</v>
      </c>
      <c r="K213" s="69" t="s">
        <v>1291</v>
      </c>
      <c r="L213" s="33">
        <v>43952</v>
      </c>
      <c r="M213" s="33">
        <v>44196</v>
      </c>
      <c r="N213" s="35">
        <v>169900</v>
      </c>
      <c r="O213" s="42">
        <v>0</v>
      </c>
      <c r="P213" s="35">
        <v>169900</v>
      </c>
      <c r="Q213" s="86"/>
      <c r="R213" s="35"/>
      <c r="S213" s="35"/>
      <c r="T213" s="35"/>
      <c r="U213" s="32" t="s">
        <v>62</v>
      </c>
      <c r="V213" s="32" t="s">
        <v>31</v>
      </c>
      <c r="W213" s="32"/>
      <c r="X213" s="32"/>
      <c r="Y213" s="32"/>
      <c r="Z213" s="32" t="s">
        <v>62</v>
      </c>
      <c r="AA213" s="32" t="s">
        <v>1329</v>
      </c>
    </row>
    <row r="214" spans="1:27" x14ac:dyDescent="0.2">
      <c r="A214" s="59">
        <v>108</v>
      </c>
      <c r="B214" s="60">
        <v>401</v>
      </c>
      <c r="C214" s="40">
        <v>43949</v>
      </c>
      <c r="D214" s="32" t="s">
        <v>26</v>
      </c>
      <c r="E214" s="32" t="s">
        <v>72</v>
      </c>
      <c r="F214" s="36" t="s">
        <v>46</v>
      </c>
      <c r="G214" s="32" t="s">
        <v>28</v>
      </c>
      <c r="H214" s="32" t="s">
        <v>39</v>
      </c>
      <c r="I214" s="34" t="s">
        <v>1328</v>
      </c>
      <c r="J214" s="34" t="s">
        <v>36</v>
      </c>
      <c r="K214" s="69" t="s">
        <v>1291</v>
      </c>
      <c r="L214" s="33">
        <v>43952</v>
      </c>
      <c r="M214" s="33">
        <v>44196</v>
      </c>
      <c r="N214" s="35">
        <v>24900</v>
      </c>
      <c r="O214" s="42">
        <v>0</v>
      </c>
      <c r="P214" s="35">
        <v>24900</v>
      </c>
      <c r="Q214" s="87"/>
      <c r="R214" s="35"/>
      <c r="S214" s="35"/>
      <c r="T214" s="35"/>
      <c r="U214" s="32" t="s">
        <v>62</v>
      </c>
      <c r="V214" s="32" t="s">
        <v>31</v>
      </c>
      <c r="W214" s="32"/>
      <c r="X214" s="32"/>
      <c r="Y214" s="32"/>
      <c r="Z214" s="32" t="s">
        <v>62</v>
      </c>
      <c r="AA214" s="32" t="s">
        <v>1329</v>
      </c>
    </row>
    <row r="215" spans="1:27" x14ac:dyDescent="0.2">
      <c r="A215" s="59">
        <v>108</v>
      </c>
      <c r="B215" s="60">
        <v>407</v>
      </c>
      <c r="C215" s="40">
        <v>43949</v>
      </c>
      <c r="D215" s="32" t="s">
        <v>26</v>
      </c>
      <c r="E215" s="32" t="s">
        <v>72</v>
      </c>
      <c r="F215" s="36" t="s">
        <v>54</v>
      </c>
      <c r="G215" s="32" t="s">
        <v>41</v>
      </c>
      <c r="H215" s="32" t="s">
        <v>29</v>
      </c>
      <c r="I215" s="34" t="s">
        <v>1328</v>
      </c>
      <c r="J215" s="34" t="s">
        <v>36</v>
      </c>
      <c r="K215" s="69" t="s">
        <v>1291</v>
      </c>
      <c r="L215" s="33">
        <v>43952</v>
      </c>
      <c r="M215" s="33">
        <v>44196</v>
      </c>
      <c r="N215" s="35">
        <v>487900</v>
      </c>
      <c r="O215" s="42">
        <v>0</v>
      </c>
      <c r="P215" s="35">
        <v>487900</v>
      </c>
      <c r="Q215" s="35">
        <v>434586</v>
      </c>
      <c r="R215" s="35">
        <v>53314</v>
      </c>
      <c r="S215" s="86"/>
      <c r="T215" s="87"/>
      <c r="U215" s="32" t="s">
        <v>30</v>
      </c>
      <c r="V215" s="41" t="s">
        <v>31</v>
      </c>
      <c r="W215" s="32"/>
      <c r="X215" s="32"/>
      <c r="Y215" s="32"/>
      <c r="Z215" s="32" t="s">
        <v>62</v>
      </c>
      <c r="AA215" s="32" t="s">
        <v>1329</v>
      </c>
    </row>
    <row r="216" spans="1:27" x14ac:dyDescent="0.2">
      <c r="A216" s="59">
        <v>108</v>
      </c>
      <c r="B216" s="60">
        <v>408</v>
      </c>
      <c r="C216" s="40">
        <v>43949</v>
      </c>
      <c r="D216" s="32" t="s">
        <v>26</v>
      </c>
      <c r="E216" s="32" t="s">
        <v>72</v>
      </c>
      <c r="F216" s="36" t="s">
        <v>54</v>
      </c>
      <c r="G216" s="32" t="s">
        <v>41</v>
      </c>
      <c r="H216" s="32" t="s">
        <v>34</v>
      </c>
      <c r="I216" s="34" t="s">
        <v>1328</v>
      </c>
      <c r="J216" s="34" t="s">
        <v>36</v>
      </c>
      <c r="K216" s="69" t="s">
        <v>1291</v>
      </c>
      <c r="L216" s="33">
        <v>43952</v>
      </c>
      <c r="M216" s="33">
        <v>44196</v>
      </c>
      <c r="N216" s="35">
        <v>324900</v>
      </c>
      <c r="O216" s="42">
        <v>0</v>
      </c>
      <c r="P216" s="35">
        <v>324900</v>
      </c>
      <c r="Q216" s="35">
        <v>289398</v>
      </c>
      <c r="R216" s="35">
        <v>35502</v>
      </c>
      <c r="S216" s="87"/>
      <c r="T216" s="87"/>
      <c r="U216" s="32" t="s">
        <v>30</v>
      </c>
      <c r="V216" s="32" t="s">
        <v>31</v>
      </c>
      <c r="W216" s="32"/>
      <c r="X216" s="32"/>
      <c r="Y216" s="32"/>
      <c r="Z216" s="32" t="s">
        <v>62</v>
      </c>
      <c r="AA216" s="32" t="s">
        <v>1329</v>
      </c>
    </row>
    <row r="217" spans="1:27" x14ac:dyDescent="0.2">
      <c r="A217" s="59">
        <v>108</v>
      </c>
      <c r="B217" s="60">
        <v>409</v>
      </c>
      <c r="C217" s="40">
        <v>43949</v>
      </c>
      <c r="D217" s="32" t="s">
        <v>26</v>
      </c>
      <c r="E217" s="32" t="s">
        <v>72</v>
      </c>
      <c r="F217" s="36" t="s">
        <v>77</v>
      </c>
      <c r="G217" s="32" t="s">
        <v>41</v>
      </c>
      <c r="H217" s="32" t="s">
        <v>29</v>
      </c>
      <c r="I217" s="34" t="s">
        <v>1328</v>
      </c>
      <c r="J217" s="34" t="s">
        <v>36</v>
      </c>
      <c r="K217" s="69" t="s">
        <v>1291</v>
      </c>
      <c r="L217" s="33">
        <v>43952</v>
      </c>
      <c r="M217" s="33">
        <v>44196</v>
      </c>
      <c r="N217" s="35">
        <v>536900</v>
      </c>
      <c r="O217" s="42">
        <v>0</v>
      </c>
      <c r="P217" s="35">
        <v>536900</v>
      </c>
      <c r="Q217" s="35">
        <v>428000</v>
      </c>
      <c r="R217" s="35">
        <v>52859</v>
      </c>
      <c r="S217" s="35">
        <v>56041</v>
      </c>
      <c r="T217" s="35"/>
      <c r="U217" s="32" t="s">
        <v>30</v>
      </c>
      <c r="V217" s="41" t="s">
        <v>31</v>
      </c>
      <c r="W217" s="32"/>
      <c r="X217" s="32"/>
      <c r="Y217" s="32"/>
      <c r="Z217" s="32" t="s">
        <v>62</v>
      </c>
      <c r="AA217" s="32" t="s">
        <v>1329</v>
      </c>
    </row>
    <row r="218" spans="1:27" x14ac:dyDescent="0.2">
      <c r="A218" s="59">
        <v>108</v>
      </c>
      <c r="B218" s="60">
        <v>410</v>
      </c>
      <c r="C218" s="40">
        <v>43949</v>
      </c>
      <c r="D218" s="32" t="s">
        <v>26</v>
      </c>
      <c r="E218" s="32" t="s">
        <v>72</v>
      </c>
      <c r="F218" s="36" t="s">
        <v>77</v>
      </c>
      <c r="G218" s="32" t="s">
        <v>41</v>
      </c>
      <c r="H218" s="32" t="s">
        <v>34</v>
      </c>
      <c r="I218" s="34" t="s">
        <v>1328</v>
      </c>
      <c r="J218" s="34" t="s">
        <v>36</v>
      </c>
      <c r="K218" s="69" t="s">
        <v>1291</v>
      </c>
      <c r="L218" s="33">
        <v>43952</v>
      </c>
      <c r="M218" s="33">
        <v>44196</v>
      </c>
      <c r="N218" s="35">
        <v>357900</v>
      </c>
      <c r="O218" s="42">
        <v>0</v>
      </c>
      <c r="P218" s="35">
        <v>357900</v>
      </c>
      <c r="Q218" s="35">
        <v>285307</v>
      </c>
      <c r="R218" s="35">
        <v>35236</v>
      </c>
      <c r="S218" s="35">
        <v>37357</v>
      </c>
      <c r="T218" s="35"/>
      <c r="U218" s="32" t="s">
        <v>30</v>
      </c>
      <c r="V218" s="32" t="s">
        <v>31</v>
      </c>
      <c r="W218" s="32"/>
      <c r="X218" s="32"/>
      <c r="Y218" s="32"/>
      <c r="Z218" s="32" t="s">
        <v>62</v>
      </c>
      <c r="AA218" s="32" t="s">
        <v>1329</v>
      </c>
    </row>
    <row r="219" spans="1:27" x14ac:dyDescent="0.2">
      <c r="A219" s="59">
        <v>108</v>
      </c>
      <c r="B219" s="60">
        <v>411</v>
      </c>
      <c r="C219" s="40">
        <v>43949</v>
      </c>
      <c r="D219" s="32" t="s">
        <v>26</v>
      </c>
      <c r="E219" s="32" t="s">
        <v>72</v>
      </c>
      <c r="F219" s="32" t="s">
        <v>1265</v>
      </c>
      <c r="G219" s="32" t="s">
        <v>41</v>
      </c>
      <c r="H219" s="32" t="s">
        <v>29</v>
      </c>
      <c r="I219" s="34" t="s">
        <v>1328</v>
      </c>
      <c r="J219" s="34" t="s">
        <v>36</v>
      </c>
      <c r="K219" s="69" t="s">
        <v>1291</v>
      </c>
      <c r="L219" s="33">
        <v>43952</v>
      </c>
      <c r="M219" s="33">
        <v>44196</v>
      </c>
      <c r="N219" s="48">
        <v>433900</v>
      </c>
      <c r="O219" s="42">
        <v>0</v>
      </c>
      <c r="P219" s="48">
        <v>433900</v>
      </c>
      <c r="Q219" s="35">
        <v>347120</v>
      </c>
      <c r="R219" s="35">
        <v>86780</v>
      </c>
      <c r="S219" s="86"/>
      <c r="T219" s="87"/>
      <c r="U219" s="32" t="s">
        <v>30</v>
      </c>
      <c r="V219" s="37" t="s">
        <v>31</v>
      </c>
      <c r="W219" s="32"/>
      <c r="X219" s="32"/>
      <c r="Y219" s="32"/>
      <c r="Z219" s="32" t="s">
        <v>32</v>
      </c>
      <c r="AA219" s="32" t="s">
        <v>1329</v>
      </c>
    </row>
    <row r="220" spans="1:27" x14ac:dyDescent="0.2">
      <c r="A220" s="59">
        <v>108</v>
      </c>
      <c r="B220" s="60">
        <v>412</v>
      </c>
      <c r="C220" s="40">
        <v>43949</v>
      </c>
      <c r="D220" s="32" t="s">
        <v>26</v>
      </c>
      <c r="E220" s="32" t="s">
        <v>72</v>
      </c>
      <c r="F220" s="32" t="s">
        <v>1265</v>
      </c>
      <c r="G220" s="32" t="s">
        <v>41</v>
      </c>
      <c r="H220" s="32" t="s">
        <v>34</v>
      </c>
      <c r="I220" s="34" t="s">
        <v>1328</v>
      </c>
      <c r="J220" s="34" t="s">
        <v>36</v>
      </c>
      <c r="K220" s="69" t="s">
        <v>1291</v>
      </c>
      <c r="L220" s="33">
        <v>43952</v>
      </c>
      <c r="M220" s="33">
        <v>44196</v>
      </c>
      <c r="N220" s="48">
        <v>288900</v>
      </c>
      <c r="O220" s="42">
        <v>0</v>
      </c>
      <c r="P220" s="48">
        <v>288900</v>
      </c>
      <c r="Q220" s="48">
        <v>231120</v>
      </c>
      <c r="R220" s="48">
        <v>57780</v>
      </c>
      <c r="S220" s="87"/>
      <c r="T220" s="87"/>
      <c r="U220" s="32" t="s">
        <v>30</v>
      </c>
      <c r="V220" s="66" t="s">
        <v>31</v>
      </c>
      <c r="W220" s="32" t="s">
        <v>28</v>
      </c>
      <c r="X220" s="32"/>
      <c r="Y220" s="32"/>
      <c r="Z220" s="32" t="s">
        <v>32</v>
      </c>
      <c r="AA220" s="32" t="s">
        <v>1329</v>
      </c>
    </row>
    <row r="221" spans="1:27" x14ac:dyDescent="0.2">
      <c r="N221" s="4">
        <v>727090</v>
      </c>
      <c r="O221" s="96">
        <f>(P221-N221)/N221</f>
        <v>9.8901098901098897E-2</v>
      </c>
      <c r="P221" s="35">
        <v>799000</v>
      </c>
    </row>
    <row r="222" spans="1:27" x14ac:dyDescent="0.2">
      <c r="O222" s="95">
        <v>0.17</v>
      </c>
      <c r="P222" s="62">
        <f>P3-(O222*P3)</f>
        <v>663170</v>
      </c>
    </row>
    <row r="223" spans="1:27" ht="15" x14ac:dyDescent="0.2">
      <c r="J223" s="94"/>
      <c r="N223" s="62"/>
      <c r="P223" s="62"/>
    </row>
    <row r="224" spans="1:27" x14ac:dyDescent="0.2">
      <c r="N224" s="62"/>
      <c r="O224" s="96"/>
    </row>
    <row r="225" spans="16:16" x14ac:dyDescent="0.2">
      <c r="P225" s="35"/>
    </row>
    <row r="226" spans="16:16" x14ac:dyDescent="0.2">
      <c r="P226" s="62"/>
    </row>
  </sheetData>
  <autoFilter ref="A1:AB222"/>
  <dataValidations count="9">
    <dataValidation type="list" allowBlank="1" showInputMessage="1" showErrorMessage="1" sqref="G39 G181 W39 W181 G210 V210:W210 G157 V157:W157 E157">
      <formula1>#REF!</formula1>
    </dataValidation>
    <dataValidation type="list" allowBlank="1" showInputMessage="1" showErrorMessage="1" sqref="E46:E47 E121:E122 E43 E155:E156 E124:E147">
      <formula1>$AF$7:$AF$7</formula1>
    </dataValidation>
    <dataValidation type="list" allowBlank="1" showInputMessage="1" showErrorMessage="1" sqref="I210 I157">
      <formula1>$AI$7:$AI$8</formula1>
    </dataValidation>
    <dataValidation type="list" allowBlank="1" showInputMessage="1" showErrorMessage="1" sqref="U157">
      <formula1>$AK$7:$AK$7</formula1>
    </dataValidation>
    <dataValidation type="list" allowBlank="1" showInputMessage="1" showErrorMessage="1" sqref="J210">
      <formula1>$AJ$7:$AJ$7</formula1>
    </dataValidation>
    <dataValidation type="list" allowBlank="1" showInputMessage="1" showErrorMessage="1" sqref="H157">
      <formula1>$AH$7:$AH$11</formula1>
    </dataValidation>
    <dataValidation type="list" allowBlank="1" showInputMessage="1" showErrorMessage="1" sqref="F210 F157">
      <formula1>$AF$7:$AF$24</formula1>
    </dataValidation>
    <dataValidation type="list" allowBlank="1" showInputMessage="1" showErrorMessage="1" sqref="F39">
      <formula1>$AF$7:$AF$26</formula1>
    </dataValidation>
    <dataValidation type="list" allowBlank="1" showInputMessage="1" showErrorMessage="1" sqref="H181">
      <formula1>$AH$7:$AH$182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[10]Hoja1!#REF!</xm:f>
          </x14:formula1>
          <xm:sqref>J207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07"/>
  <sheetViews>
    <sheetView showGridLines="0" zoomScale="89" zoomScaleNormal="89" workbookViewId="0">
      <pane ySplit="1" topLeftCell="A2" activePane="bottomLeft" state="frozen"/>
      <selection activeCell="G515" sqref="G515"/>
      <selection pane="bottomLeft" activeCell="J14" sqref="J14"/>
    </sheetView>
  </sheetViews>
  <sheetFormatPr baseColWidth="10" defaultColWidth="11.42578125" defaultRowHeight="12.75" x14ac:dyDescent="0.2"/>
  <cols>
    <col min="1" max="1" width="7.7109375" style="5" customWidth="1"/>
    <col min="2" max="2" width="1.85546875" style="4" customWidth="1"/>
    <col min="3" max="3" width="11.42578125" style="4"/>
    <col min="4" max="4" width="15.85546875" style="4" customWidth="1"/>
    <col min="5" max="5" width="13.28515625" style="4" customWidth="1"/>
    <col min="6" max="6" width="49" style="4" customWidth="1"/>
    <col min="7" max="7" width="6.85546875" style="4" customWidth="1"/>
    <col min="8" max="8" width="8.85546875" style="4" customWidth="1"/>
    <col min="9" max="9" width="27.42578125" style="4" customWidth="1"/>
    <col min="10" max="10" width="13.7109375" style="4" customWidth="1"/>
    <col min="11" max="11" width="15.7109375" style="4" customWidth="1"/>
    <col min="12" max="14" width="11.42578125" style="4"/>
    <col min="15" max="15" width="10.28515625" style="4" customWidth="1"/>
    <col min="16" max="20" width="11.42578125" style="4"/>
    <col min="21" max="21" width="21" style="5" bestFit="1" customWidth="1"/>
    <col min="22" max="22" width="13.85546875" style="4" bestFit="1" customWidth="1"/>
    <col min="23" max="23" width="4.7109375" style="4" customWidth="1"/>
    <col min="24" max="26" width="11.42578125" style="4" customWidth="1"/>
    <col min="27" max="27" width="45.5703125" style="4" customWidth="1"/>
    <col min="28" max="28" width="6.140625" style="3" customWidth="1"/>
    <col min="29" max="16384" width="11.42578125" style="4"/>
  </cols>
  <sheetData>
    <row r="1" spans="1:28" s="5" customFormat="1" ht="51" x14ac:dyDescent="0.2">
      <c r="A1" s="54" t="s">
        <v>0</v>
      </c>
      <c r="B1" s="54" t="s">
        <v>1280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  <c r="AB1" s="68"/>
    </row>
    <row r="2" spans="1:28" x14ac:dyDescent="0.2">
      <c r="A2" s="59">
        <v>2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34</v>
      </c>
      <c r="I2" s="34" t="s">
        <v>40</v>
      </c>
      <c r="J2" s="34" t="s">
        <v>33</v>
      </c>
      <c r="K2" s="69" t="s">
        <v>81</v>
      </c>
      <c r="L2" s="33">
        <v>43831</v>
      </c>
      <c r="M2" s="33">
        <v>44196</v>
      </c>
      <c r="N2" s="35">
        <v>439900</v>
      </c>
      <c r="O2" s="42">
        <v>0</v>
      </c>
      <c r="P2" s="35">
        <v>439900</v>
      </c>
      <c r="Q2" s="35"/>
      <c r="R2" s="35"/>
      <c r="S2" s="35"/>
      <c r="T2" s="35"/>
      <c r="U2" s="32" t="s">
        <v>62</v>
      </c>
      <c r="V2" s="32" t="s">
        <v>61</v>
      </c>
      <c r="W2" s="32"/>
      <c r="X2" s="32"/>
      <c r="Y2" s="32"/>
      <c r="Z2" s="32" t="s">
        <v>62</v>
      </c>
      <c r="AA2" s="32" t="s">
        <v>1282</v>
      </c>
    </row>
    <row r="3" spans="1:28" x14ac:dyDescent="0.2">
      <c r="A3" s="59">
        <v>2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34</v>
      </c>
      <c r="I3" s="34" t="s">
        <v>40</v>
      </c>
      <c r="J3" s="34" t="s">
        <v>125</v>
      </c>
      <c r="K3" s="69" t="s">
        <v>81</v>
      </c>
      <c r="L3" s="33">
        <v>43831</v>
      </c>
      <c r="M3" s="33">
        <v>44196</v>
      </c>
      <c r="N3" s="35">
        <v>428900</v>
      </c>
      <c r="O3" s="42">
        <v>0</v>
      </c>
      <c r="P3" s="35">
        <v>428900</v>
      </c>
      <c r="Q3" s="35"/>
      <c r="R3" s="35"/>
      <c r="S3" s="35"/>
      <c r="T3" s="35"/>
      <c r="U3" s="32" t="s">
        <v>62</v>
      </c>
      <c r="V3" s="32" t="s">
        <v>61</v>
      </c>
      <c r="W3" s="32"/>
      <c r="X3" s="32"/>
      <c r="Y3" s="32"/>
      <c r="Z3" s="32" t="s">
        <v>62</v>
      </c>
      <c r="AA3" s="32" t="s">
        <v>1282</v>
      </c>
    </row>
    <row r="4" spans="1:28" x14ac:dyDescent="0.2">
      <c r="A4" s="59">
        <v>2</v>
      </c>
      <c r="B4" s="60"/>
      <c r="C4" s="40">
        <v>43805</v>
      </c>
      <c r="D4" s="32" t="s">
        <v>26</v>
      </c>
      <c r="E4" s="32" t="s">
        <v>72</v>
      </c>
      <c r="F4" s="32" t="s">
        <v>27</v>
      </c>
      <c r="G4" s="32" t="s">
        <v>28</v>
      </c>
      <c r="H4" s="32" t="s">
        <v>34</v>
      </c>
      <c r="I4" s="32" t="s">
        <v>89</v>
      </c>
      <c r="J4" s="34" t="s">
        <v>36</v>
      </c>
      <c r="K4" s="69" t="s">
        <v>81</v>
      </c>
      <c r="L4" s="33">
        <v>43831</v>
      </c>
      <c r="M4" s="33">
        <v>44196</v>
      </c>
      <c r="N4" s="35">
        <v>299900</v>
      </c>
      <c r="O4" s="42">
        <v>0</v>
      </c>
      <c r="P4" s="35">
        <v>299900</v>
      </c>
      <c r="Q4" s="35"/>
      <c r="R4" s="35"/>
      <c r="S4" s="35"/>
      <c r="T4" s="35"/>
      <c r="U4" s="32" t="s">
        <v>30</v>
      </c>
      <c r="V4" s="32" t="s">
        <v>61</v>
      </c>
      <c r="W4" s="32"/>
      <c r="X4" s="32"/>
      <c r="Y4" s="32"/>
      <c r="Z4" s="32" t="s">
        <v>62</v>
      </c>
      <c r="AA4" s="32" t="s">
        <v>1282</v>
      </c>
    </row>
    <row r="5" spans="1:28" x14ac:dyDescent="0.2">
      <c r="A5" s="59">
        <v>2</v>
      </c>
      <c r="B5" s="60"/>
      <c r="C5" s="40">
        <v>43805</v>
      </c>
      <c r="D5" s="32" t="s">
        <v>26</v>
      </c>
      <c r="E5" s="32" t="s">
        <v>72</v>
      </c>
      <c r="F5" s="32" t="s">
        <v>27</v>
      </c>
      <c r="G5" s="32" t="s">
        <v>28</v>
      </c>
      <c r="H5" s="32" t="s">
        <v>34</v>
      </c>
      <c r="I5" s="32" t="s">
        <v>88</v>
      </c>
      <c r="J5" s="34" t="s">
        <v>36</v>
      </c>
      <c r="K5" s="69" t="s">
        <v>81</v>
      </c>
      <c r="L5" s="33">
        <v>43831</v>
      </c>
      <c r="M5" s="33">
        <v>44196</v>
      </c>
      <c r="N5" s="35">
        <v>371900</v>
      </c>
      <c r="O5" s="42">
        <v>0</v>
      </c>
      <c r="P5" s="35">
        <v>371900</v>
      </c>
      <c r="Q5" s="35"/>
      <c r="R5" s="35"/>
      <c r="S5" s="35"/>
      <c r="T5" s="35"/>
      <c r="U5" s="32" t="s">
        <v>62</v>
      </c>
      <c r="V5" s="32" t="s">
        <v>61</v>
      </c>
      <c r="W5" s="32"/>
      <c r="X5" s="32"/>
      <c r="Y5" s="32"/>
      <c r="Z5" s="32" t="s">
        <v>62</v>
      </c>
      <c r="AA5" s="32" t="s">
        <v>1282</v>
      </c>
    </row>
    <row r="6" spans="1:28" x14ac:dyDescent="0.2">
      <c r="A6" s="59">
        <v>2</v>
      </c>
      <c r="B6" s="60"/>
      <c r="C6" s="40">
        <v>43805</v>
      </c>
      <c r="D6" s="32" t="s">
        <v>26</v>
      </c>
      <c r="E6" s="32" t="s">
        <v>72</v>
      </c>
      <c r="F6" s="32" t="s">
        <v>27</v>
      </c>
      <c r="G6" s="32" t="s">
        <v>28</v>
      </c>
      <c r="H6" s="32" t="s">
        <v>34</v>
      </c>
      <c r="I6" s="32" t="s">
        <v>87</v>
      </c>
      <c r="J6" s="34" t="s">
        <v>36</v>
      </c>
      <c r="K6" s="69" t="s">
        <v>81</v>
      </c>
      <c r="L6" s="33">
        <v>43831</v>
      </c>
      <c r="M6" s="33">
        <v>44196</v>
      </c>
      <c r="N6" s="35">
        <v>331900</v>
      </c>
      <c r="O6" s="42">
        <v>0</v>
      </c>
      <c r="P6" s="35">
        <v>331900</v>
      </c>
      <c r="Q6" s="35"/>
      <c r="R6" s="35"/>
      <c r="S6" s="35"/>
      <c r="T6" s="35"/>
      <c r="U6" s="32" t="s">
        <v>62</v>
      </c>
      <c r="V6" s="32" t="s">
        <v>61</v>
      </c>
      <c r="W6" s="32"/>
      <c r="X6" s="32"/>
      <c r="Y6" s="32"/>
      <c r="Z6" s="32" t="s">
        <v>62</v>
      </c>
      <c r="AA6" s="32" t="s">
        <v>1282</v>
      </c>
    </row>
    <row r="7" spans="1:28" x14ac:dyDescent="0.2">
      <c r="A7" s="59">
        <v>2</v>
      </c>
      <c r="B7" s="60"/>
      <c r="C7" s="40">
        <v>43805</v>
      </c>
      <c r="D7" s="32" t="s">
        <v>26</v>
      </c>
      <c r="E7" s="32" t="s">
        <v>72</v>
      </c>
      <c r="F7" s="32" t="s">
        <v>27</v>
      </c>
      <c r="G7" s="32" t="s">
        <v>28</v>
      </c>
      <c r="H7" s="32" t="s">
        <v>34</v>
      </c>
      <c r="I7" s="32" t="s">
        <v>86</v>
      </c>
      <c r="J7" s="34" t="s">
        <v>36</v>
      </c>
      <c r="K7" s="69" t="s">
        <v>81</v>
      </c>
      <c r="L7" s="33">
        <v>43831</v>
      </c>
      <c r="M7" s="33">
        <v>44196</v>
      </c>
      <c r="N7" s="35">
        <v>289900</v>
      </c>
      <c r="O7" s="42">
        <v>0</v>
      </c>
      <c r="P7" s="35">
        <v>289900</v>
      </c>
      <c r="Q7" s="35"/>
      <c r="R7" s="35"/>
      <c r="S7" s="35"/>
      <c r="T7" s="35"/>
      <c r="U7" s="32" t="s">
        <v>30</v>
      </c>
      <c r="V7" s="32" t="s">
        <v>61</v>
      </c>
      <c r="W7" s="32"/>
      <c r="X7" s="32"/>
      <c r="Y7" s="32"/>
      <c r="Z7" s="32" t="s">
        <v>62</v>
      </c>
      <c r="AA7" s="32" t="s">
        <v>1282</v>
      </c>
    </row>
    <row r="8" spans="1:28" x14ac:dyDescent="0.2">
      <c r="A8" s="59">
        <v>2</v>
      </c>
      <c r="B8" s="60"/>
      <c r="C8" s="40">
        <v>43805</v>
      </c>
      <c r="D8" s="32" t="s">
        <v>26</v>
      </c>
      <c r="E8" s="32" t="s">
        <v>72</v>
      </c>
      <c r="F8" s="32" t="s">
        <v>27</v>
      </c>
      <c r="G8" s="32" t="s">
        <v>28</v>
      </c>
      <c r="H8" s="32" t="s">
        <v>34</v>
      </c>
      <c r="I8" s="32" t="s">
        <v>85</v>
      </c>
      <c r="J8" s="34" t="s">
        <v>36</v>
      </c>
      <c r="K8" s="69" t="s">
        <v>81</v>
      </c>
      <c r="L8" s="33">
        <v>43831</v>
      </c>
      <c r="M8" s="33">
        <v>44196</v>
      </c>
      <c r="N8" s="35">
        <v>121900</v>
      </c>
      <c r="O8" s="42">
        <v>0</v>
      </c>
      <c r="P8" s="35">
        <v>121900</v>
      </c>
      <c r="Q8" s="35"/>
      <c r="R8" s="35"/>
      <c r="S8" s="35"/>
      <c r="T8" s="35"/>
      <c r="U8" s="32" t="s">
        <v>62</v>
      </c>
      <c r="V8" s="32" t="s">
        <v>61</v>
      </c>
      <c r="W8" s="32"/>
      <c r="X8" s="32"/>
      <c r="Y8" s="32"/>
      <c r="Z8" s="32" t="s">
        <v>62</v>
      </c>
      <c r="AA8" s="32" t="s">
        <v>1282</v>
      </c>
    </row>
    <row r="9" spans="1:28" x14ac:dyDescent="0.2">
      <c r="A9" s="59">
        <v>2</v>
      </c>
      <c r="B9" s="60"/>
      <c r="C9" s="40">
        <v>43805</v>
      </c>
      <c r="D9" s="32" t="s">
        <v>26</v>
      </c>
      <c r="E9" s="32" t="s">
        <v>102</v>
      </c>
      <c r="F9" s="32" t="s">
        <v>27</v>
      </c>
      <c r="G9" s="32" t="s">
        <v>28</v>
      </c>
      <c r="H9" s="32" t="s">
        <v>34</v>
      </c>
      <c r="I9" s="32" t="s">
        <v>1269</v>
      </c>
      <c r="J9" s="34" t="s">
        <v>36</v>
      </c>
      <c r="K9" s="69" t="s">
        <v>81</v>
      </c>
      <c r="L9" s="33">
        <v>43831</v>
      </c>
      <c r="M9" s="33">
        <v>44196</v>
      </c>
      <c r="N9" s="35">
        <v>209900</v>
      </c>
      <c r="O9" s="42">
        <v>0</v>
      </c>
      <c r="P9" s="35">
        <v>209900</v>
      </c>
      <c r="Q9" s="35"/>
      <c r="R9" s="35"/>
      <c r="S9" s="35"/>
      <c r="T9" s="35"/>
      <c r="U9" s="32" t="s">
        <v>62</v>
      </c>
      <c r="V9" s="32" t="s">
        <v>61</v>
      </c>
      <c r="W9" s="32"/>
      <c r="X9" s="32"/>
      <c r="Y9" s="32"/>
      <c r="Z9" s="32" t="s">
        <v>62</v>
      </c>
      <c r="AA9" s="32" t="s">
        <v>1282</v>
      </c>
    </row>
    <row r="10" spans="1:28" x14ac:dyDescent="0.2">
      <c r="A10" s="59">
        <v>2</v>
      </c>
      <c r="B10" s="60"/>
      <c r="C10" s="40">
        <v>43805</v>
      </c>
      <c r="D10" s="32" t="s">
        <v>26</v>
      </c>
      <c r="E10" s="32" t="s">
        <v>72</v>
      </c>
      <c r="F10" s="32" t="s">
        <v>49</v>
      </c>
      <c r="G10" s="32" t="s">
        <v>41</v>
      </c>
      <c r="H10" s="32" t="s">
        <v>34</v>
      </c>
      <c r="I10" s="34" t="s">
        <v>40</v>
      </c>
      <c r="J10" s="34" t="s">
        <v>33</v>
      </c>
      <c r="K10" s="69" t="s">
        <v>81</v>
      </c>
      <c r="L10" s="33">
        <v>43831</v>
      </c>
      <c r="M10" s="33">
        <v>44196</v>
      </c>
      <c r="N10" s="35">
        <v>526900</v>
      </c>
      <c r="O10" s="42">
        <v>0</v>
      </c>
      <c r="P10" s="35">
        <v>526900</v>
      </c>
      <c r="Q10" s="35">
        <v>369543</v>
      </c>
      <c r="R10" s="35">
        <v>157357</v>
      </c>
      <c r="S10" s="35"/>
      <c r="T10" s="35"/>
      <c r="U10" s="32" t="s">
        <v>62</v>
      </c>
      <c r="V10" s="32" t="s">
        <v>61</v>
      </c>
      <c r="W10" s="32"/>
      <c r="X10" s="32"/>
      <c r="Y10" s="32"/>
      <c r="Z10" s="32" t="s">
        <v>62</v>
      </c>
      <c r="AA10" s="32" t="s">
        <v>1282</v>
      </c>
    </row>
    <row r="11" spans="1:28" x14ac:dyDescent="0.2">
      <c r="A11" s="59">
        <v>2</v>
      </c>
      <c r="B11" s="60"/>
      <c r="C11" s="40">
        <v>43805</v>
      </c>
      <c r="D11" s="32" t="s">
        <v>26</v>
      </c>
      <c r="E11" s="32" t="s">
        <v>72</v>
      </c>
      <c r="F11" s="32" t="s">
        <v>49</v>
      </c>
      <c r="G11" s="32" t="s">
        <v>41</v>
      </c>
      <c r="H11" s="32" t="s">
        <v>34</v>
      </c>
      <c r="I11" s="32" t="s">
        <v>87</v>
      </c>
      <c r="J11" s="34" t="s">
        <v>36</v>
      </c>
      <c r="K11" s="69" t="s">
        <v>81</v>
      </c>
      <c r="L11" s="33">
        <v>43831</v>
      </c>
      <c r="M11" s="33">
        <v>44196</v>
      </c>
      <c r="N11" s="35">
        <v>422900</v>
      </c>
      <c r="O11" s="42">
        <v>0</v>
      </c>
      <c r="P11" s="35">
        <v>422900</v>
      </c>
      <c r="Q11" s="35">
        <v>271594</v>
      </c>
      <c r="R11" s="35">
        <v>151306</v>
      </c>
      <c r="S11" s="35"/>
      <c r="T11" s="35"/>
      <c r="U11" s="32" t="s">
        <v>62</v>
      </c>
      <c r="V11" s="32" t="s">
        <v>61</v>
      </c>
      <c r="W11" s="32"/>
      <c r="X11" s="32"/>
      <c r="Y11" s="32"/>
      <c r="Z11" s="32" t="s">
        <v>62</v>
      </c>
      <c r="AA11" s="32" t="s">
        <v>1282</v>
      </c>
    </row>
    <row r="12" spans="1:28" x14ac:dyDescent="0.2">
      <c r="A12" s="59">
        <v>2</v>
      </c>
      <c r="B12" s="60"/>
      <c r="C12" s="40">
        <v>43805</v>
      </c>
      <c r="D12" s="32" t="s">
        <v>26</v>
      </c>
      <c r="E12" s="32" t="s">
        <v>72</v>
      </c>
      <c r="F12" s="36" t="s">
        <v>50</v>
      </c>
      <c r="G12" s="32" t="s">
        <v>41</v>
      </c>
      <c r="H12" s="32" t="s">
        <v>34</v>
      </c>
      <c r="I12" s="34" t="s">
        <v>40</v>
      </c>
      <c r="J12" s="34" t="s">
        <v>33</v>
      </c>
      <c r="K12" s="69" t="s">
        <v>81</v>
      </c>
      <c r="L12" s="33">
        <v>43831</v>
      </c>
      <c r="M12" s="33">
        <v>44196</v>
      </c>
      <c r="N12" s="35">
        <v>476900</v>
      </c>
      <c r="O12" s="42">
        <v>0</v>
      </c>
      <c r="P12" s="35">
        <v>476900</v>
      </c>
      <c r="Q12" s="35">
        <v>439610</v>
      </c>
      <c r="R12" s="35">
        <v>37290</v>
      </c>
      <c r="S12" s="35"/>
      <c r="T12" s="35"/>
      <c r="U12" s="32" t="s">
        <v>62</v>
      </c>
      <c r="V12" s="32" t="s">
        <v>61</v>
      </c>
      <c r="W12" s="32"/>
      <c r="X12" s="32"/>
      <c r="Y12" s="32"/>
      <c r="Z12" s="32" t="s">
        <v>62</v>
      </c>
      <c r="AA12" s="32" t="s">
        <v>1282</v>
      </c>
    </row>
    <row r="13" spans="1:28" x14ac:dyDescent="0.2">
      <c r="A13" s="59">
        <v>2</v>
      </c>
      <c r="B13" s="60"/>
      <c r="C13" s="40">
        <v>43805</v>
      </c>
      <c r="D13" s="32" t="s">
        <v>26</v>
      </c>
      <c r="E13" s="32" t="s">
        <v>72</v>
      </c>
      <c r="F13" s="36" t="s">
        <v>50</v>
      </c>
      <c r="G13" s="32" t="s">
        <v>41</v>
      </c>
      <c r="H13" s="32" t="s">
        <v>34</v>
      </c>
      <c r="I13" s="34" t="s">
        <v>40</v>
      </c>
      <c r="J13" s="34" t="s">
        <v>125</v>
      </c>
      <c r="K13" s="69" t="s">
        <v>81</v>
      </c>
      <c r="L13" s="33">
        <v>43831</v>
      </c>
      <c r="M13" s="33">
        <v>44196</v>
      </c>
      <c r="N13" s="35">
        <v>467900</v>
      </c>
      <c r="O13" s="42">
        <v>0</v>
      </c>
      <c r="P13" s="35">
        <v>467900</v>
      </c>
      <c r="Q13" s="35">
        <v>430599</v>
      </c>
      <c r="R13" s="35">
        <v>37301</v>
      </c>
      <c r="S13" s="35"/>
      <c r="T13" s="35"/>
      <c r="U13" s="32" t="s">
        <v>62</v>
      </c>
      <c r="V13" s="32" t="s">
        <v>61</v>
      </c>
      <c r="W13" s="32"/>
      <c r="X13" s="32"/>
      <c r="Y13" s="32"/>
      <c r="Z13" s="32" t="s">
        <v>62</v>
      </c>
      <c r="AA13" s="32" t="s">
        <v>1282</v>
      </c>
    </row>
    <row r="14" spans="1:28" x14ac:dyDescent="0.2">
      <c r="A14" s="59">
        <v>2</v>
      </c>
      <c r="B14" s="60"/>
      <c r="C14" s="40">
        <v>43805</v>
      </c>
      <c r="D14" s="32" t="s">
        <v>26</v>
      </c>
      <c r="E14" s="32" t="s">
        <v>72</v>
      </c>
      <c r="F14" s="36" t="s">
        <v>50</v>
      </c>
      <c r="G14" s="32" t="s">
        <v>41</v>
      </c>
      <c r="H14" s="32" t="s">
        <v>34</v>
      </c>
      <c r="I14" s="32" t="s">
        <v>88</v>
      </c>
      <c r="J14" s="34" t="s">
        <v>36</v>
      </c>
      <c r="K14" s="69" t="s">
        <v>81</v>
      </c>
      <c r="L14" s="33">
        <v>43831</v>
      </c>
      <c r="M14" s="33">
        <v>44196</v>
      </c>
      <c r="N14" s="35">
        <v>406900</v>
      </c>
      <c r="O14" s="42">
        <v>0</v>
      </c>
      <c r="P14" s="35">
        <v>406900</v>
      </c>
      <c r="Q14" s="35">
        <v>369612</v>
      </c>
      <c r="R14" s="35">
        <v>37288</v>
      </c>
      <c r="S14" s="35"/>
      <c r="T14" s="35"/>
      <c r="U14" s="32" t="s">
        <v>62</v>
      </c>
      <c r="V14" s="32" t="s">
        <v>61</v>
      </c>
      <c r="W14" s="32"/>
      <c r="X14" s="32"/>
      <c r="Y14" s="32"/>
      <c r="Z14" s="32" t="s">
        <v>62</v>
      </c>
      <c r="AA14" s="32" t="s">
        <v>1282</v>
      </c>
    </row>
    <row r="15" spans="1:28" x14ac:dyDescent="0.2">
      <c r="A15" s="59">
        <v>2</v>
      </c>
      <c r="B15" s="60"/>
      <c r="C15" s="40">
        <v>43805</v>
      </c>
      <c r="D15" s="32" t="s">
        <v>26</v>
      </c>
      <c r="E15" s="32" t="s">
        <v>72</v>
      </c>
      <c r="F15" s="36" t="s">
        <v>50</v>
      </c>
      <c r="G15" s="32" t="s">
        <v>41</v>
      </c>
      <c r="H15" s="32" t="s">
        <v>34</v>
      </c>
      <c r="I15" s="32" t="s">
        <v>87</v>
      </c>
      <c r="J15" s="34" t="s">
        <v>36</v>
      </c>
      <c r="K15" s="69" t="s">
        <v>81</v>
      </c>
      <c r="L15" s="33">
        <v>43831</v>
      </c>
      <c r="M15" s="33">
        <v>44196</v>
      </c>
      <c r="N15" s="35">
        <v>367900</v>
      </c>
      <c r="O15" s="42">
        <v>0</v>
      </c>
      <c r="P15" s="35">
        <v>367900</v>
      </c>
      <c r="Q15" s="35">
        <v>330611</v>
      </c>
      <c r="R15" s="35">
        <v>37289</v>
      </c>
      <c r="S15" s="35"/>
      <c r="T15" s="35"/>
      <c r="U15" s="32" t="s">
        <v>62</v>
      </c>
      <c r="V15" s="32" t="s">
        <v>61</v>
      </c>
      <c r="W15" s="32"/>
      <c r="X15" s="32"/>
      <c r="Y15" s="32"/>
      <c r="Z15" s="32" t="s">
        <v>62</v>
      </c>
      <c r="AA15" s="32" t="s">
        <v>1282</v>
      </c>
    </row>
    <row r="16" spans="1:28" x14ac:dyDescent="0.2">
      <c r="A16" s="59">
        <v>2</v>
      </c>
      <c r="B16" s="60"/>
      <c r="C16" s="40">
        <v>43805</v>
      </c>
      <c r="D16" s="32" t="s">
        <v>26</v>
      </c>
      <c r="E16" s="32" t="s">
        <v>72</v>
      </c>
      <c r="F16" s="36" t="s">
        <v>50</v>
      </c>
      <c r="G16" s="32" t="s">
        <v>41</v>
      </c>
      <c r="H16" s="32" t="s">
        <v>34</v>
      </c>
      <c r="I16" s="32" t="s">
        <v>1269</v>
      </c>
      <c r="J16" s="34" t="s">
        <v>36</v>
      </c>
      <c r="K16" s="69" t="s">
        <v>81</v>
      </c>
      <c r="L16" s="33">
        <v>43831</v>
      </c>
      <c r="M16" s="33">
        <v>44196</v>
      </c>
      <c r="N16" s="35">
        <v>231900</v>
      </c>
      <c r="O16" s="42">
        <v>0</v>
      </c>
      <c r="P16" s="35">
        <v>231900</v>
      </c>
      <c r="Q16" s="35">
        <v>209053</v>
      </c>
      <c r="R16" s="35">
        <v>22847</v>
      </c>
      <c r="S16" s="35"/>
      <c r="T16" s="35"/>
      <c r="U16" s="32" t="s">
        <v>62</v>
      </c>
      <c r="V16" s="32" t="s">
        <v>61</v>
      </c>
      <c r="W16" s="32"/>
      <c r="X16" s="32"/>
      <c r="Y16" s="32"/>
      <c r="Z16" s="32" t="s">
        <v>62</v>
      </c>
      <c r="AA16" s="32" t="s">
        <v>1282</v>
      </c>
    </row>
    <row r="17" spans="1:27" x14ac:dyDescent="0.2">
      <c r="A17" s="59">
        <v>2</v>
      </c>
      <c r="B17" s="60"/>
      <c r="C17" s="40">
        <v>43805</v>
      </c>
      <c r="D17" s="32" t="s">
        <v>26</v>
      </c>
      <c r="E17" s="32" t="s">
        <v>72</v>
      </c>
      <c r="F17" s="32" t="s">
        <v>51</v>
      </c>
      <c r="G17" s="32" t="s">
        <v>41</v>
      </c>
      <c r="H17" s="32" t="s">
        <v>34</v>
      </c>
      <c r="I17" s="34" t="s">
        <v>40</v>
      </c>
      <c r="J17" s="34" t="s">
        <v>33</v>
      </c>
      <c r="K17" s="69" t="s">
        <v>81</v>
      </c>
      <c r="L17" s="33">
        <v>43831</v>
      </c>
      <c r="M17" s="33">
        <v>44196</v>
      </c>
      <c r="N17" s="35">
        <v>485900</v>
      </c>
      <c r="O17" s="42">
        <v>0</v>
      </c>
      <c r="P17" s="35">
        <v>485900</v>
      </c>
      <c r="Q17" s="35">
        <v>369345</v>
      </c>
      <c r="R17" s="35">
        <v>116555</v>
      </c>
      <c r="S17" s="35"/>
      <c r="T17" s="35"/>
      <c r="U17" s="32" t="s">
        <v>62</v>
      </c>
      <c r="V17" s="32" t="s">
        <v>61</v>
      </c>
      <c r="W17" s="32"/>
      <c r="X17" s="32"/>
      <c r="Y17" s="32"/>
      <c r="Z17" s="32" t="s">
        <v>62</v>
      </c>
      <c r="AA17" s="32" t="s">
        <v>1282</v>
      </c>
    </row>
    <row r="18" spans="1:27" x14ac:dyDescent="0.2">
      <c r="A18" s="59">
        <v>2</v>
      </c>
      <c r="B18" s="60"/>
      <c r="C18" s="40">
        <v>43805</v>
      </c>
      <c r="D18" s="32" t="s">
        <v>26</v>
      </c>
      <c r="E18" s="32" t="s">
        <v>72</v>
      </c>
      <c r="F18" s="36" t="s">
        <v>76</v>
      </c>
      <c r="G18" s="32" t="s">
        <v>41</v>
      </c>
      <c r="H18" s="32" t="s">
        <v>34</v>
      </c>
      <c r="I18" s="34" t="s">
        <v>40</v>
      </c>
      <c r="J18" s="34" t="s">
        <v>33</v>
      </c>
      <c r="K18" s="69" t="s">
        <v>81</v>
      </c>
      <c r="L18" s="33">
        <v>43831</v>
      </c>
      <c r="M18" s="33">
        <v>44196</v>
      </c>
      <c r="N18" s="35">
        <v>476900</v>
      </c>
      <c r="O18" s="42">
        <v>0</v>
      </c>
      <c r="P18" s="35">
        <v>476900</v>
      </c>
      <c r="Q18" s="35">
        <v>439610</v>
      </c>
      <c r="R18" s="35">
        <v>37290</v>
      </c>
      <c r="S18" s="35"/>
      <c r="T18" s="35"/>
      <c r="U18" s="32" t="s">
        <v>30</v>
      </c>
      <c r="V18" s="32" t="s">
        <v>61</v>
      </c>
      <c r="W18" s="32"/>
      <c r="X18" s="32"/>
      <c r="Y18" s="32"/>
      <c r="Z18" s="32" t="s">
        <v>62</v>
      </c>
      <c r="AA18" s="32" t="s">
        <v>1282</v>
      </c>
    </row>
    <row r="19" spans="1:27" x14ac:dyDescent="0.2">
      <c r="A19" s="59">
        <v>2</v>
      </c>
      <c r="B19" s="60"/>
      <c r="C19" s="40">
        <v>43805</v>
      </c>
      <c r="D19" s="32" t="s">
        <v>26</v>
      </c>
      <c r="E19" s="32" t="s">
        <v>72</v>
      </c>
      <c r="F19" s="32" t="s">
        <v>56</v>
      </c>
      <c r="G19" s="32" t="s">
        <v>41</v>
      </c>
      <c r="H19" s="32" t="s">
        <v>34</v>
      </c>
      <c r="I19" s="34" t="s">
        <v>40</v>
      </c>
      <c r="J19" s="34" t="s">
        <v>33</v>
      </c>
      <c r="K19" s="69" t="s">
        <v>81</v>
      </c>
      <c r="L19" s="33">
        <v>43831</v>
      </c>
      <c r="M19" s="33">
        <v>44196</v>
      </c>
      <c r="N19" s="35">
        <v>560900</v>
      </c>
      <c r="O19" s="42">
        <v>0</v>
      </c>
      <c r="P19" s="35">
        <v>560900</v>
      </c>
      <c r="Q19" s="35">
        <v>367209</v>
      </c>
      <c r="R19" s="35">
        <v>156363</v>
      </c>
      <c r="S19" s="35">
        <v>37328</v>
      </c>
      <c r="T19" s="35"/>
      <c r="U19" s="32" t="s">
        <v>62</v>
      </c>
      <c r="V19" s="32" t="s">
        <v>61</v>
      </c>
      <c r="W19" s="32"/>
      <c r="X19" s="32"/>
      <c r="Y19" s="32"/>
      <c r="Z19" s="32" t="s">
        <v>62</v>
      </c>
      <c r="AA19" s="32" t="s">
        <v>1282</v>
      </c>
    </row>
    <row r="20" spans="1:27" x14ac:dyDescent="0.2">
      <c r="A20" s="59">
        <v>2</v>
      </c>
      <c r="B20" s="60"/>
      <c r="C20" s="40">
        <v>43805</v>
      </c>
      <c r="D20" s="32" t="s">
        <v>26</v>
      </c>
      <c r="E20" s="32" t="s">
        <v>72</v>
      </c>
      <c r="F20" s="32" t="s">
        <v>56</v>
      </c>
      <c r="G20" s="32" t="s">
        <v>41</v>
      </c>
      <c r="H20" s="32" t="s">
        <v>34</v>
      </c>
      <c r="I20" s="32" t="s">
        <v>87</v>
      </c>
      <c r="J20" s="34" t="s">
        <v>36</v>
      </c>
      <c r="K20" s="69" t="s">
        <v>81</v>
      </c>
      <c r="L20" s="33">
        <v>43831</v>
      </c>
      <c r="M20" s="33">
        <v>44196</v>
      </c>
      <c r="N20" s="35">
        <v>455900</v>
      </c>
      <c r="O20" s="42">
        <v>0</v>
      </c>
      <c r="P20" s="35">
        <v>455900</v>
      </c>
      <c r="Q20" s="35">
        <v>268844</v>
      </c>
      <c r="R20" s="35">
        <v>149773</v>
      </c>
      <c r="S20" s="35">
        <v>37283</v>
      </c>
      <c r="T20" s="35"/>
      <c r="U20" s="32" t="s">
        <v>62</v>
      </c>
      <c r="V20" s="32" t="s">
        <v>61</v>
      </c>
      <c r="W20" s="32"/>
      <c r="X20" s="32"/>
      <c r="Y20" s="32"/>
      <c r="Z20" s="32" t="s">
        <v>62</v>
      </c>
      <c r="AA20" s="32" t="s">
        <v>1282</v>
      </c>
    </row>
    <row r="21" spans="1:27" x14ac:dyDescent="0.2">
      <c r="A21" s="59">
        <v>2</v>
      </c>
      <c r="B21" s="60"/>
      <c r="C21" s="40">
        <v>43805</v>
      </c>
      <c r="D21" s="32" t="s">
        <v>26</v>
      </c>
      <c r="E21" s="32" t="s">
        <v>72</v>
      </c>
      <c r="F21" s="32" t="s">
        <v>58</v>
      </c>
      <c r="G21" s="32" t="s">
        <v>41</v>
      </c>
      <c r="H21" s="32" t="s">
        <v>34</v>
      </c>
      <c r="I21" s="34" t="s">
        <v>40</v>
      </c>
      <c r="J21" s="34" t="s">
        <v>33</v>
      </c>
      <c r="K21" s="69" t="s">
        <v>81</v>
      </c>
      <c r="L21" s="33">
        <v>43831</v>
      </c>
      <c r="M21" s="33">
        <v>44196</v>
      </c>
      <c r="N21" s="35">
        <v>518900</v>
      </c>
      <c r="O21" s="42">
        <v>0</v>
      </c>
      <c r="P21" s="35">
        <v>518900</v>
      </c>
      <c r="Q21" s="35">
        <v>366088</v>
      </c>
      <c r="R21" s="35">
        <v>115527</v>
      </c>
      <c r="S21" s="35">
        <v>37285</v>
      </c>
      <c r="T21" s="35"/>
      <c r="U21" s="32" t="s">
        <v>62</v>
      </c>
      <c r="V21" s="32" t="s">
        <v>61</v>
      </c>
      <c r="W21" s="32"/>
      <c r="X21" s="32"/>
      <c r="Y21" s="32"/>
      <c r="Z21" s="32" t="s">
        <v>62</v>
      </c>
      <c r="AA21" s="32" t="s">
        <v>1282</v>
      </c>
    </row>
    <row r="22" spans="1:27" x14ac:dyDescent="0.2">
      <c r="A22" s="59">
        <v>2</v>
      </c>
      <c r="B22" s="60"/>
      <c r="C22" s="40">
        <v>43805</v>
      </c>
      <c r="D22" s="32" t="s">
        <v>26</v>
      </c>
      <c r="E22" s="32" t="s">
        <v>72</v>
      </c>
      <c r="F22" s="32" t="s">
        <v>55</v>
      </c>
      <c r="G22" s="32" t="s">
        <v>41</v>
      </c>
      <c r="H22" s="32" t="s">
        <v>34</v>
      </c>
      <c r="I22" s="34" t="s">
        <v>40</v>
      </c>
      <c r="J22" s="34" t="s">
        <v>33</v>
      </c>
      <c r="K22" s="69" t="s">
        <v>81</v>
      </c>
      <c r="L22" s="33">
        <v>43831</v>
      </c>
      <c r="M22" s="33">
        <v>44196</v>
      </c>
      <c r="N22" s="35">
        <v>558900</v>
      </c>
      <c r="O22" s="42">
        <v>0</v>
      </c>
      <c r="P22" s="35">
        <v>558900</v>
      </c>
      <c r="Q22" s="35">
        <v>367178</v>
      </c>
      <c r="R22" s="35">
        <v>156350</v>
      </c>
      <c r="S22" s="35">
        <v>35372</v>
      </c>
      <c r="T22" s="35"/>
      <c r="U22" s="32" t="s">
        <v>30</v>
      </c>
      <c r="V22" s="32" t="s">
        <v>61</v>
      </c>
      <c r="W22" s="32"/>
      <c r="X22" s="32"/>
      <c r="Y22" s="32"/>
      <c r="Z22" s="32" t="s">
        <v>62</v>
      </c>
      <c r="AA22" s="32" t="s">
        <v>1282</v>
      </c>
    </row>
    <row r="23" spans="1:27" x14ac:dyDescent="0.2">
      <c r="A23" s="59">
        <v>2</v>
      </c>
      <c r="B23" s="60"/>
      <c r="C23" s="40">
        <v>43805</v>
      </c>
      <c r="D23" s="32" t="s">
        <v>26</v>
      </c>
      <c r="E23" s="32" t="s">
        <v>72</v>
      </c>
      <c r="F23" s="32" t="s">
        <v>55</v>
      </c>
      <c r="G23" s="32" t="s">
        <v>41</v>
      </c>
      <c r="H23" s="32" t="s">
        <v>34</v>
      </c>
      <c r="I23" s="32" t="s">
        <v>87</v>
      </c>
      <c r="J23" s="34" t="s">
        <v>36</v>
      </c>
      <c r="K23" s="69" t="s">
        <v>81</v>
      </c>
      <c r="L23" s="33">
        <v>43831</v>
      </c>
      <c r="M23" s="33">
        <v>44196</v>
      </c>
      <c r="N23" s="35">
        <v>457900</v>
      </c>
      <c r="O23" s="42">
        <v>0</v>
      </c>
      <c r="P23" s="35">
        <v>457900</v>
      </c>
      <c r="Q23" s="35">
        <v>267118</v>
      </c>
      <c r="R23" s="35">
        <v>155397</v>
      </c>
      <c r="S23" s="35">
        <v>35385</v>
      </c>
      <c r="T23" s="35"/>
      <c r="U23" s="32" t="s">
        <v>30</v>
      </c>
      <c r="V23" s="32" t="s">
        <v>61</v>
      </c>
      <c r="W23" s="32"/>
      <c r="X23" s="32"/>
      <c r="Y23" s="32"/>
      <c r="Z23" s="32" t="s">
        <v>62</v>
      </c>
      <c r="AA23" s="32" t="s">
        <v>1282</v>
      </c>
    </row>
    <row r="24" spans="1:27" x14ac:dyDescent="0.2">
      <c r="A24" s="59">
        <v>2</v>
      </c>
      <c r="B24" s="60"/>
      <c r="C24" s="40">
        <v>43805</v>
      </c>
      <c r="D24" s="32" t="s">
        <v>26</v>
      </c>
      <c r="E24" s="32" t="s">
        <v>72</v>
      </c>
      <c r="F24" s="36" t="s">
        <v>57</v>
      </c>
      <c r="G24" s="32" t="s">
        <v>41</v>
      </c>
      <c r="H24" s="32" t="s">
        <v>34</v>
      </c>
      <c r="I24" s="34" t="s">
        <v>40</v>
      </c>
      <c r="J24" s="34" t="s">
        <v>33</v>
      </c>
      <c r="K24" s="69" t="s">
        <v>81</v>
      </c>
      <c r="L24" s="33">
        <v>43831</v>
      </c>
      <c r="M24" s="33">
        <v>44196</v>
      </c>
      <c r="N24" s="35">
        <v>512900</v>
      </c>
      <c r="O24" s="42">
        <v>0</v>
      </c>
      <c r="P24" s="35">
        <v>512900</v>
      </c>
      <c r="Q24" s="35">
        <v>440335</v>
      </c>
      <c r="R24" s="35">
        <v>35257</v>
      </c>
      <c r="S24" s="35">
        <v>37308</v>
      </c>
      <c r="T24" s="35"/>
      <c r="U24" s="32" t="s">
        <v>30</v>
      </c>
      <c r="V24" s="32" t="s">
        <v>61</v>
      </c>
      <c r="W24" s="32"/>
      <c r="X24" s="32"/>
      <c r="Y24" s="32"/>
      <c r="Z24" s="32" t="s">
        <v>62</v>
      </c>
      <c r="AA24" s="32" t="s">
        <v>1282</v>
      </c>
    </row>
    <row r="25" spans="1:27" x14ac:dyDescent="0.2">
      <c r="A25" s="59">
        <v>2</v>
      </c>
      <c r="B25" s="60"/>
      <c r="C25" s="40">
        <v>43805</v>
      </c>
      <c r="D25" s="32" t="s">
        <v>26</v>
      </c>
      <c r="E25" s="32" t="s">
        <v>72</v>
      </c>
      <c r="F25" s="32" t="s">
        <v>79</v>
      </c>
      <c r="G25" s="32" t="s">
        <v>41</v>
      </c>
      <c r="H25" s="32" t="s">
        <v>34</v>
      </c>
      <c r="I25" s="34" t="s">
        <v>40</v>
      </c>
      <c r="J25" s="34" t="s">
        <v>33</v>
      </c>
      <c r="K25" s="69" t="s">
        <v>81</v>
      </c>
      <c r="L25" s="33">
        <v>43831</v>
      </c>
      <c r="M25" s="33">
        <v>44196</v>
      </c>
      <c r="N25" s="35">
        <v>593899</v>
      </c>
      <c r="O25" s="42">
        <v>0</v>
      </c>
      <c r="P25" s="35">
        <v>593899</v>
      </c>
      <c r="Q25" s="35">
        <v>324424</v>
      </c>
      <c r="R25" s="35">
        <v>196958</v>
      </c>
      <c r="S25" s="35">
        <v>35241</v>
      </c>
      <c r="T25" s="35">
        <v>37276</v>
      </c>
      <c r="U25" s="32" t="s">
        <v>62</v>
      </c>
      <c r="V25" s="32" t="s">
        <v>61</v>
      </c>
      <c r="W25" s="32"/>
      <c r="X25" s="32"/>
      <c r="Y25" s="32"/>
      <c r="Z25" s="32" t="s">
        <v>62</v>
      </c>
      <c r="AA25" s="32" t="s">
        <v>1282</v>
      </c>
    </row>
    <row r="26" spans="1:27" x14ac:dyDescent="0.2">
      <c r="A26" s="59">
        <v>2</v>
      </c>
      <c r="B26" s="60"/>
      <c r="C26" s="40">
        <v>43805</v>
      </c>
      <c r="D26" s="32" t="s">
        <v>26</v>
      </c>
      <c r="E26" s="32" t="s">
        <v>72</v>
      </c>
      <c r="F26" s="32" t="s">
        <v>79</v>
      </c>
      <c r="G26" s="32" t="s">
        <v>41</v>
      </c>
      <c r="H26" s="32" t="s">
        <v>34</v>
      </c>
      <c r="I26" s="32" t="s">
        <v>87</v>
      </c>
      <c r="J26" s="34" t="s">
        <v>36</v>
      </c>
      <c r="K26" s="69" t="s">
        <v>81</v>
      </c>
      <c r="L26" s="33">
        <v>43831</v>
      </c>
      <c r="M26" s="33">
        <v>44196</v>
      </c>
      <c r="N26" s="35">
        <v>489900</v>
      </c>
      <c r="O26" s="42">
        <v>0</v>
      </c>
      <c r="P26" s="35">
        <v>489900</v>
      </c>
      <c r="Q26" s="35">
        <v>228522</v>
      </c>
      <c r="R26" s="35">
        <v>188855</v>
      </c>
      <c r="S26" s="35">
        <v>35229</v>
      </c>
      <c r="T26" s="35">
        <v>37294</v>
      </c>
      <c r="U26" s="32" t="s">
        <v>62</v>
      </c>
      <c r="V26" s="32" t="s">
        <v>61</v>
      </c>
      <c r="W26" s="32"/>
      <c r="X26" s="32"/>
      <c r="Y26" s="32"/>
      <c r="Z26" s="32" t="s">
        <v>62</v>
      </c>
      <c r="AA26" s="32" t="s">
        <v>1282</v>
      </c>
    </row>
    <row r="27" spans="1:27" x14ac:dyDescent="0.2">
      <c r="A27" s="59">
        <v>2</v>
      </c>
      <c r="B27" s="60"/>
      <c r="C27" s="40">
        <v>43805</v>
      </c>
      <c r="D27" s="32" t="s">
        <v>26</v>
      </c>
      <c r="E27" s="32" t="s">
        <v>72</v>
      </c>
      <c r="F27" s="36" t="s">
        <v>146</v>
      </c>
      <c r="G27" s="32" t="s">
        <v>41</v>
      </c>
      <c r="H27" s="32" t="s">
        <v>34</v>
      </c>
      <c r="I27" s="37" t="s">
        <v>40</v>
      </c>
      <c r="J27" s="34" t="s">
        <v>36</v>
      </c>
      <c r="K27" s="69" t="s">
        <v>81</v>
      </c>
      <c r="L27" s="33">
        <v>43831</v>
      </c>
      <c r="M27" s="33">
        <v>44196</v>
      </c>
      <c r="N27" s="35">
        <v>475900</v>
      </c>
      <c r="O27" s="42">
        <v>0</v>
      </c>
      <c r="P27" s="35">
        <v>475900</v>
      </c>
      <c r="Q27" s="35">
        <v>439900</v>
      </c>
      <c r="R27" s="35">
        <v>36000</v>
      </c>
      <c r="S27" s="35"/>
      <c r="T27" s="35"/>
      <c r="U27" s="32" t="s">
        <v>32</v>
      </c>
      <c r="V27" s="32" t="s">
        <v>61</v>
      </c>
      <c r="W27" s="32"/>
      <c r="X27" s="32"/>
      <c r="Y27" s="32"/>
      <c r="Z27" s="32" t="s">
        <v>62</v>
      </c>
      <c r="AA27" s="32" t="s">
        <v>1282</v>
      </c>
    </row>
    <row r="28" spans="1:27" x14ac:dyDescent="0.2">
      <c r="A28" s="59">
        <v>2</v>
      </c>
      <c r="B28" s="60"/>
      <c r="C28" s="40">
        <v>43805</v>
      </c>
      <c r="D28" s="32" t="s">
        <v>26</v>
      </c>
      <c r="E28" s="32" t="s">
        <v>72</v>
      </c>
      <c r="F28" s="36" t="s">
        <v>146</v>
      </c>
      <c r="G28" s="32" t="s">
        <v>41</v>
      </c>
      <c r="H28" s="32" t="s">
        <v>34</v>
      </c>
      <c r="I28" s="32" t="s">
        <v>88</v>
      </c>
      <c r="J28" s="34" t="s">
        <v>36</v>
      </c>
      <c r="K28" s="69" t="s">
        <v>81</v>
      </c>
      <c r="L28" s="33">
        <v>43831</v>
      </c>
      <c r="M28" s="33">
        <v>44196</v>
      </c>
      <c r="N28" s="35">
        <v>405900</v>
      </c>
      <c r="O28" s="42">
        <v>0</v>
      </c>
      <c r="P28" s="35">
        <v>405900</v>
      </c>
      <c r="Q28" s="35">
        <v>369900</v>
      </c>
      <c r="R28" s="35">
        <v>36000</v>
      </c>
      <c r="S28" s="35"/>
      <c r="T28" s="35"/>
      <c r="U28" s="32" t="s">
        <v>32</v>
      </c>
      <c r="V28" s="32" t="s">
        <v>61</v>
      </c>
      <c r="W28" s="32"/>
      <c r="X28" s="32"/>
      <c r="Y28" s="32"/>
      <c r="Z28" s="32" t="s">
        <v>62</v>
      </c>
      <c r="AA28" s="32" t="s">
        <v>1282</v>
      </c>
    </row>
    <row r="29" spans="1:27" x14ac:dyDescent="0.2">
      <c r="A29" s="59">
        <v>2</v>
      </c>
      <c r="B29" s="60"/>
      <c r="C29" s="40">
        <v>43805</v>
      </c>
      <c r="D29" s="32" t="s">
        <v>26</v>
      </c>
      <c r="E29" s="32" t="s">
        <v>102</v>
      </c>
      <c r="F29" s="36" t="s">
        <v>146</v>
      </c>
      <c r="G29" s="32" t="s">
        <v>41</v>
      </c>
      <c r="H29" s="32" t="s">
        <v>34</v>
      </c>
      <c r="I29" s="32" t="s">
        <v>87</v>
      </c>
      <c r="J29" s="34" t="s">
        <v>36</v>
      </c>
      <c r="K29" s="69" t="s">
        <v>81</v>
      </c>
      <c r="L29" s="33">
        <v>43831</v>
      </c>
      <c r="M29" s="33">
        <v>44196</v>
      </c>
      <c r="N29" s="35">
        <v>366900</v>
      </c>
      <c r="O29" s="42">
        <v>0</v>
      </c>
      <c r="P29" s="35">
        <v>366900</v>
      </c>
      <c r="Q29" s="35">
        <v>330900</v>
      </c>
      <c r="R29" s="35">
        <v>36000</v>
      </c>
      <c r="S29" s="35"/>
      <c r="T29" s="35"/>
      <c r="U29" s="32" t="s">
        <v>32</v>
      </c>
      <c r="V29" s="32" t="s">
        <v>61</v>
      </c>
      <c r="W29" s="32"/>
      <c r="X29" s="32"/>
      <c r="Y29" s="32"/>
      <c r="Z29" s="32" t="s">
        <v>62</v>
      </c>
      <c r="AA29" s="32" t="s">
        <v>1282</v>
      </c>
    </row>
    <row r="30" spans="1:27" x14ac:dyDescent="0.2">
      <c r="A30" s="59">
        <v>2</v>
      </c>
      <c r="B30" s="60"/>
      <c r="C30" s="40">
        <v>43805</v>
      </c>
      <c r="D30" s="32" t="s">
        <v>26</v>
      </c>
      <c r="E30" s="32" t="s">
        <v>72</v>
      </c>
      <c r="F30" s="36" t="s">
        <v>146</v>
      </c>
      <c r="G30" s="32" t="s">
        <v>41</v>
      </c>
      <c r="H30" s="32" t="s">
        <v>34</v>
      </c>
      <c r="I30" s="37" t="s">
        <v>155</v>
      </c>
      <c r="J30" s="34" t="s">
        <v>36</v>
      </c>
      <c r="K30" s="69" t="s">
        <v>81</v>
      </c>
      <c r="L30" s="33">
        <v>43831</v>
      </c>
      <c r="M30" s="33">
        <v>44196</v>
      </c>
      <c r="N30" s="35">
        <v>155900</v>
      </c>
      <c r="O30" s="42">
        <v>0</v>
      </c>
      <c r="P30" s="35">
        <v>155900</v>
      </c>
      <c r="Q30" s="35">
        <v>119900</v>
      </c>
      <c r="R30" s="35">
        <v>36000</v>
      </c>
      <c r="S30" s="35"/>
      <c r="T30" s="35"/>
      <c r="U30" s="32" t="s">
        <v>32</v>
      </c>
      <c r="V30" s="32" t="s">
        <v>61</v>
      </c>
      <c r="W30" s="32"/>
      <c r="X30" s="32"/>
      <c r="Y30" s="32"/>
      <c r="Z30" s="32" t="s">
        <v>62</v>
      </c>
      <c r="AA30" s="32" t="s">
        <v>1282</v>
      </c>
    </row>
    <row r="31" spans="1:27" x14ac:dyDescent="0.2">
      <c r="A31" s="59">
        <v>2</v>
      </c>
      <c r="B31" s="60"/>
      <c r="C31" s="40">
        <v>43805</v>
      </c>
      <c r="D31" s="32" t="s">
        <v>26</v>
      </c>
      <c r="E31" s="32" t="s">
        <v>102</v>
      </c>
      <c r="F31" s="36" t="s">
        <v>148</v>
      </c>
      <c r="G31" s="32" t="s">
        <v>41</v>
      </c>
      <c r="H31" s="32" t="s">
        <v>34</v>
      </c>
      <c r="I31" s="37" t="s">
        <v>40</v>
      </c>
      <c r="J31" s="34" t="s">
        <v>36</v>
      </c>
      <c r="K31" s="69" t="s">
        <v>81</v>
      </c>
      <c r="L31" s="33">
        <v>43831</v>
      </c>
      <c r="M31" s="33">
        <v>44196</v>
      </c>
      <c r="N31" s="35">
        <v>517900</v>
      </c>
      <c r="O31" s="42">
        <v>0</v>
      </c>
      <c r="P31" s="35">
        <v>517900</v>
      </c>
      <c r="Q31" s="35">
        <v>366307</v>
      </c>
      <c r="R31" s="35">
        <v>115593</v>
      </c>
      <c r="S31" s="35">
        <v>36000</v>
      </c>
      <c r="T31" s="35"/>
      <c r="U31" s="32" t="s">
        <v>32</v>
      </c>
      <c r="V31" s="32" t="s">
        <v>61</v>
      </c>
      <c r="W31" s="32"/>
      <c r="X31" s="32"/>
      <c r="Y31" s="32"/>
      <c r="Z31" s="32" t="s">
        <v>62</v>
      </c>
      <c r="AA31" s="32" t="s">
        <v>1282</v>
      </c>
    </row>
    <row r="32" spans="1:27" x14ac:dyDescent="0.2">
      <c r="A32" s="59">
        <v>2</v>
      </c>
      <c r="B32" s="60"/>
      <c r="C32" s="40">
        <v>43805</v>
      </c>
      <c r="D32" s="32" t="s">
        <v>26</v>
      </c>
      <c r="E32" s="32" t="s">
        <v>102</v>
      </c>
      <c r="F32" s="36" t="s">
        <v>150</v>
      </c>
      <c r="G32" s="32" t="s">
        <v>41</v>
      </c>
      <c r="H32" s="32" t="s">
        <v>34</v>
      </c>
      <c r="I32" s="37" t="s">
        <v>40</v>
      </c>
      <c r="J32" s="34" t="s">
        <v>36</v>
      </c>
      <c r="K32" s="69" t="s">
        <v>81</v>
      </c>
      <c r="L32" s="33">
        <v>43831</v>
      </c>
      <c r="M32" s="33">
        <v>44196</v>
      </c>
      <c r="N32" s="35">
        <v>503900</v>
      </c>
      <c r="O32" s="42">
        <v>0</v>
      </c>
      <c r="P32" s="35">
        <v>503900</v>
      </c>
      <c r="Q32" s="35">
        <v>430559</v>
      </c>
      <c r="R32" s="35">
        <v>37341</v>
      </c>
      <c r="S32" s="35">
        <v>36000</v>
      </c>
      <c r="T32" s="35"/>
      <c r="U32" s="32" t="s">
        <v>32</v>
      </c>
      <c r="V32" s="32" t="s">
        <v>61</v>
      </c>
      <c r="W32" s="32"/>
      <c r="X32" s="32"/>
      <c r="Y32" s="32"/>
      <c r="Z32" s="32" t="s">
        <v>62</v>
      </c>
      <c r="AA32" s="32" t="s">
        <v>1282</v>
      </c>
    </row>
    <row r="33" spans="1:27" x14ac:dyDescent="0.2">
      <c r="A33" s="59">
        <v>2</v>
      </c>
      <c r="B33" s="60"/>
      <c r="C33" s="40">
        <v>43805</v>
      </c>
      <c r="D33" s="32" t="s">
        <v>26</v>
      </c>
      <c r="E33" s="32" t="s">
        <v>102</v>
      </c>
      <c r="F33" s="36" t="s">
        <v>150</v>
      </c>
      <c r="G33" s="32" t="s">
        <v>41</v>
      </c>
      <c r="H33" s="32" t="s">
        <v>34</v>
      </c>
      <c r="I33" s="32" t="s">
        <v>87</v>
      </c>
      <c r="J33" s="34" t="s">
        <v>36</v>
      </c>
      <c r="K33" s="69" t="s">
        <v>81</v>
      </c>
      <c r="L33" s="33">
        <v>43831</v>
      </c>
      <c r="M33" s="33">
        <v>44196</v>
      </c>
      <c r="N33" s="35">
        <v>401900</v>
      </c>
      <c r="O33" s="42">
        <v>0</v>
      </c>
      <c r="P33" s="35">
        <v>401900</v>
      </c>
      <c r="Q33" s="35">
        <v>328616</v>
      </c>
      <c r="R33" s="35">
        <v>37284</v>
      </c>
      <c r="S33" s="35">
        <v>36000</v>
      </c>
      <c r="T33" s="35"/>
      <c r="U33" s="32" t="s">
        <v>32</v>
      </c>
      <c r="V33" s="32" t="s">
        <v>61</v>
      </c>
      <c r="W33" s="32"/>
      <c r="X33" s="32"/>
      <c r="Y33" s="32"/>
      <c r="Z33" s="32" t="s">
        <v>62</v>
      </c>
      <c r="AA33" s="32" t="s">
        <v>1282</v>
      </c>
    </row>
    <row r="34" spans="1:27" x14ac:dyDescent="0.2">
      <c r="A34" s="59">
        <v>2</v>
      </c>
      <c r="B34" s="60"/>
      <c r="C34" s="40">
        <v>43805</v>
      </c>
      <c r="D34" s="32" t="s">
        <v>26</v>
      </c>
      <c r="E34" s="32" t="s">
        <v>102</v>
      </c>
      <c r="F34" s="36" t="s">
        <v>147</v>
      </c>
      <c r="G34" s="32" t="s">
        <v>41</v>
      </c>
      <c r="H34" s="32" t="s">
        <v>34</v>
      </c>
      <c r="I34" s="37" t="s">
        <v>40</v>
      </c>
      <c r="J34" s="34" t="s">
        <v>36</v>
      </c>
      <c r="K34" s="69" t="s">
        <v>81</v>
      </c>
      <c r="L34" s="33">
        <v>43831</v>
      </c>
      <c r="M34" s="33">
        <v>44196</v>
      </c>
      <c r="N34" s="35">
        <v>558900</v>
      </c>
      <c r="O34" s="42">
        <v>0</v>
      </c>
      <c r="P34" s="35">
        <v>558900</v>
      </c>
      <c r="Q34" s="35">
        <v>366733</v>
      </c>
      <c r="R34" s="35">
        <v>156167</v>
      </c>
      <c r="S34" s="35">
        <v>36000</v>
      </c>
      <c r="T34" s="35"/>
      <c r="U34" s="32" t="s">
        <v>32</v>
      </c>
      <c r="V34" s="32" t="s">
        <v>61</v>
      </c>
      <c r="W34" s="32"/>
      <c r="X34" s="32"/>
      <c r="Y34" s="32"/>
      <c r="Z34" s="32" t="s">
        <v>62</v>
      </c>
      <c r="AA34" s="32" t="s">
        <v>1282</v>
      </c>
    </row>
    <row r="35" spans="1:27" x14ac:dyDescent="0.2">
      <c r="A35" s="59">
        <v>2</v>
      </c>
      <c r="B35" s="60"/>
      <c r="C35" s="40">
        <v>43805</v>
      </c>
      <c r="D35" s="32" t="s">
        <v>26</v>
      </c>
      <c r="E35" s="32" t="s">
        <v>102</v>
      </c>
      <c r="F35" s="36" t="s">
        <v>147</v>
      </c>
      <c r="G35" s="32" t="s">
        <v>41</v>
      </c>
      <c r="H35" s="32" t="s">
        <v>34</v>
      </c>
      <c r="I35" s="32" t="s">
        <v>87</v>
      </c>
      <c r="J35" s="34" t="s">
        <v>36</v>
      </c>
      <c r="K35" s="69" t="s">
        <v>81</v>
      </c>
      <c r="L35" s="33">
        <v>43831</v>
      </c>
      <c r="M35" s="33">
        <v>44196</v>
      </c>
      <c r="N35" s="35">
        <v>454900</v>
      </c>
      <c r="O35" s="42">
        <v>0</v>
      </c>
      <c r="P35" s="35">
        <v>454900</v>
      </c>
      <c r="Q35" s="35">
        <v>269029</v>
      </c>
      <c r="R35" s="35">
        <v>149871</v>
      </c>
      <c r="S35" s="35">
        <v>36000</v>
      </c>
      <c r="T35" s="35"/>
      <c r="U35" s="32" t="s">
        <v>32</v>
      </c>
      <c r="V35" s="32" t="s">
        <v>61</v>
      </c>
      <c r="W35" s="32"/>
      <c r="X35" s="32"/>
      <c r="Y35" s="32"/>
      <c r="Z35" s="32" t="s">
        <v>62</v>
      </c>
      <c r="AA35" s="32" t="s">
        <v>1282</v>
      </c>
    </row>
    <row r="36" spans="1:27" x14ac:dyDescent="0.2">
      <c r="A36" s="59">
        <v>2</v>
      </c>
      <c r="B36" s="60"/>
      <c r="C36" s="40">
        <v>43805</v>
      </c>
      <c r="D36" s="32" t="s">
        <v>26</v>
      </c>
      <c r="E36" s="32" t="s">
        <v>102</v>
      </c>
      <c r="F36" s="36" t="s">
        <v>152</v>
      </c>
      <c r="G36" s="32" t="s">
        <v>41</v>
      </c>
      <c r="H36" s="32" t="s">
        <v>34</v>
      </c>
      <c r="I36" s="37" t="s">
        <v>40</v>
      </c>
      <c r="J36" s="34" t="s">
        <v>36</v>
      </c>
      <c r="K36" s="69" t="s">
        <v>81</v>
      </c>
      <c r="L36" s="33">
        <v>43831</v>
      </c>
      <c r="M36" s="33">
        <v>44196</v>
      </c>
      <c r="N36" s="35">
        <v>592900</v>
      </c>
      <c r="O36" s="42">
        <v>0</v>
      </c>
      <c r="P36" s="35">
        <v>592900</v>
      </c>
      <c r="Q36" s="35">
        <v>324585</v>
      </c>
      <c r="R36" s="35">
        <v>197056</v>
      </c>
      <c r="S36" s="35">
        <v>35259</v>
      </c>
      <c r="T36" s="35">
        <v>36000</v>
      </c>
      <c r="U36" s="32" t="s">
        <v>32</v>
      </c>
      <c r="V36" s="32" t="s">
        <v>61</v>
      </c>
      <c r="W36" s="32"/>
      <c r="X36" s="32"/>
      <c r="Y36" s="32"/>
      <c r="Z36" s="32" t="s">
        <v>62</v>
      </c>
      <c r="AA36" s="32" t="s">
        <v>1282</v>
      </c>
    </row>
    <row r="37" spans="1:27" x14ac:dyDescent="0.2">
      <c r="A37" s="59">
        <v>2</v>
      </c>
      <c r="B37" s="60"/>
      <c r="C37" s="40">
        <v>43805</v>
      </c>
      <c r="D37" s="32" t="s">
        <v>26</v>
      </c>
      <c r="E37" s="32" t="s">
        <v>102</v>
      </c>
      <c r="F37" s="36" t="s">
        <v>151</v>
      </c>
      <c r="G37" s="32" t="s">
        <v>41</v>
      </c>
      <c r="H37" s="32" t="s">
        <v>34</v>
      </c>
      <c r="I37" s="37" t="s">
        <v>40</v>
      </c>
      <c r="J37" s="34" t="s">
        <v>36</v>
      </c>
      <c r="K37" s="69" t="s">
        <v>81</v>
      </c>
      <c r="L37" s="33">
        <v>43831</v>
      </c>
      <c r="M37" s="33">
        <v>44196</v>
      </c>
      <c r="N37" s="35">
        <v>511900</v>
      </c>
      <c r="O37" s="42">
        <v>0</v>
      </c>
      <c r="P37" s="35">
        <v>511900</v>
      </c>
      <c r="Q37" s="35">
        <v>440623</v>
      </c>
      <c r="R37" s="35">
        <v>35277</v>
      </c>
      <c r="S37" s="35">
        <v>36000</v>
      </c>
      <c r="T37" s="35"/>
      <c r="U37" s="32" t="s">
        <v>32</v>
      </c>
      <c r="V37" s="32" t="s">
        <v>61</v>
      </c>
      <c r="W37" s="32"/>
      <c r="X37" s="32"/>
      <c r="Y37" s="32"/>
      <c r="Z37" s="32" t="s">
        <v>62</v>
      </c>
      <c r="AA37" s="32" t="s">
        <v>1282</v>
      </c>
    </row>
    <row r="38" spans="1:27" x14ac:dyDescent="0.2">
      <c r="A38" s="59">
        <v>2</v>
      </c>
      <c r="B38" s="59"/>
      <c r="C38" s="40">
        <v>43805</v>
      </c>
      <c r="D38" s="32" t="s">
        <v>26</v>
      </c>
      <c r="E38" s="32" t="s">
        <v>102</v>
      </c>
      <c r="F38" s="32" t="s">
        <v>1258</v>
      </c>
      <c r="G38" s="32" t="s">
        <v>41</v>
      </c>
      <c r="H38" s="32" t="s">
        <v>34</v>
      </c>
      <c r="I38" s="34" t="s">
        <v>123</v>
      </c>
      <c r="J38" s="34" t="s">
        <v>33</v>
      </c>
      <c r="K38" s="69" t="s">
        <v>81</v>
      </c>
      <c r="L38" s="33">
        <v>43831</v>
      </c>
      <c r="M38" s="33">
        <v>44196</v>
      </c>
      <c r="N38" s="35">
        <v>596900</v>
      </c>
      <c r="O38" s="42">
        <v>0</v>
      </c>
      <c r="P38" s="35">
        <v>596900</v>
      </c>
      <c r="Q38" s="35">
        <v>367219</v>
      </c>
      <c r="R38" s="35">
        <v>156355</v>
      </c>
      <c r="S38" s="35">
        <v>37326</v>
      </c>
      <c r="T38" s="35">
        <v>36000</v>
      </c>
      <c r="U38" s="32" t="s">
        <v>1256</v>
      </c>
      <c r="V38" s="32" t="s">
        <v>61</v>
      </c>
      <c r="W38" s="32"/>
      <c r="X38" s="44"/>
      <c r="Y38" s="32"/>
      <c r="Z38" s="32" t="s">
        <v>62</v>
      </c>
      <c r="AA38" s="32" t="s">
        <v>1282</v>
      </c>
    </row>
    <row r="39" spans="1:27" x14ac:dyDescent="0.2">
      <c r="A39" s="59">
        <v>2</v>
      </c>
      <c r="B39" s="59"/>
      <c r="C39" s="40">
        <v>43805</v>
      </c>
      <c r="D39" s="32" t="s">
        <v>26</v>
      </c>
      <c r="E39" s="32" t="s">
        <v>102</v>
      </c>
      <c r="F39" s="32" t="s">
        <v>1259</v>
      </c>
      <c r="G39" s="32" t="s">
        <v>41</v>
      </c>
      <c r="H39" s="32" t="s">
        <v>34</v>
      </c>
      <c r="I39" s="34" t="s">
        <v>40</v>
      </c>
      <c r="J39" s="34" t="s">
        <v>33</v>
      </c>
      <c r="K39" s="69" t="s">
        <v>81</v>
      </c>
      <c r="L39" s="33">
        <v>43831</v>
      </c>
      <c r="M39" s="33">
        <v>44196</v>
      </c>
      <c r="N39" s="35">
        <v>554900</v>
      </c>
      <c r="O39" s="42">
        <v>0</v>
      </c>
      <c r="P39" s="35">
        <v>554900</v>
      </c>
      <c r="Q39" s="35">
        <v>366085</v>
      </c>
      <c r="R39" s="35">
        <v>115529</v>
      </c>
      <c r="S39" s="35">
        <v>37286</v>
      </c>
      <c r="T39" s="35">
        <v>36000</v>
      </c>
      <c r="U39" s="32" t="s">
        <v>1256</v>
      </c>
      <c r="V39" s="32" t="s">
        <v>61</v>
      </c>
      <c r="W39" s="32"/>
      <c r="X39" s="32"/>
      <c r="Y39" s="32"/>
      <c r="Z39" s="32" t="s">
        <v>62</v>
      </c>
      <c r="AA39" s="32" t="s">
        <v>1282</v>
      </c>
    </row>
    <row r="40" spans="1:27" x14ac:dyDescent="0.2">
      <c r="A40" s="59">
        <v>2</v>
      </c>
      <c r="B40" s="61"/>
      <c r="C40" s="40">
        <v>43805</v>
      </c>
      <c r="D40" s="32" t="s">
        <v>26</v>
      </c>
      <c r="E40" s="32" t="s">
        <v>72</v>
      </c>
      <c r="F40" s="36" t="s">
        <v>52</v>
      </c>
      <c r="G40" s="32" t="s">
        <v>41</v>
      </c>
      <c r="H40" s="32" t="s">
        <v>34</v>
      </c>
      <c r="I40" s="34" t="s">
        <v>40</v>
      </c>
      <c r="J40" s="34" t="s">
        <v>36</v>
      </c>
      <c r="K40" s="69" t="s">
        <v>81</v>
      </c>
      <c r="L40" s="33">
        <v>43831</v>
      </c>
      <c r="M40" s="33">
        <v>44196</v>
      </c>
      <c r="N40" s="35">
        <v>489900</v>
      </c>
      <c r="O40" s="42">
        <v>0</v>
      </c>
      <c r="P40" s="35">
        <v>489900</v>
      </c>
      <c r="Q40" s="35">
        <v>380395</v>
      </c>
      <c r="R40" s="35">
        <v>109505</v>
      </c>
      <c r="S40" s="35"/>
      <c r="T40" s="35"/>
      <c r="U40" s="32" t="s">
        <v>62</v>
      </c>
      <c r="V40" s="32" t="s">
        <v>61</v>
      </c>
      <c r="W40" s="32"/>
      <c r="X40" s="38"/>
      <c r="Y40" s="32"/>
      <c r="Z40" s="32" t="s">
        <v>62</v>
      </c>
      <c r="AA40" s="32" t="s">
        <v>1282</v>
      </c>
    </row>
    <row r="41" spans="1:27" x14ac:dyDescent="0.2">
      <c r="A41" s="59">
        <v>2</v>
      </c>
      <c r="B41" s="61"/>
      <c r="C41" s="40">
        <v>43805</v>
      </c>
      <c r="D41" s="32" t="s">
        <v>26</v>
      </c>
      <c r="E41" s="32" t="s">
        <v>72</v>
      </c>
      <c r="F41" s="36" t="s">
        <v>59</v>
      </c>
      <c r="G41" s="32" t="s">
        <v>41</v>
      </c>
      <c r="H41" s="32" t="s">
        <v>34</v>
      </c>
      <c r="I41" s="34" t="s">
        <v>40</v>
      </c>
      <c r="J41" s="34" t="s">
        <v>36</v>
      </c>
      <c r="K41" s="69" t="s">
        <v>81</v>
      </c>
      <c r="L41" s="33">
        <v>43831</v>
      </c>
      <c r="M41" s="33">
        <v>44196</v>
      </c>
      <c r="N41" s="35">
        <v>523900</v>
      </c>
      <c r="O41" s="42">
        <v>0</v>
      </c>
      <c r="P41" s="35">
        <v>523900</v>
      </c>
      <c r="Q41" s="35">
        <v>377695</v>
      </c>
      <c r="R41" s="35">
        <v>108882</v>
      </c>
      <c r="S41" s="35">
        <v>37323</v>
      </c>
      <c r="T41" s="35"/>
      <c r="U41" s="32" t="s">
        <v>62</v>
      </c>
      <c r="V41" s="32" t="s">
        <v>61</v>
      </c>
      <c r="W41" s="32"/>
      <c r="X41" s="38"/>
      <c r="Y41" s="32"/>
      <c r="Z41" s="32" t="s">
        <v>62</v>
      </c>
      <c r="AA41" s="32" t="s">
        <v>1282</v>
      </c>
    </row>
    <row r="42" spans="1:27" x14ac:dyDescent="0.2">
      <c r="A42" s="59">
        <v>2</v>
      </c>
      <c r="B42" s="61"/>
      <c r="C42" s="40">
        <v>43805</v>
      </c>
      <c r="D42" s="32" t="s">
        <v>26</v>
      </c>
      <c r="E42" s="32" t="s">
        <v>72</v>
      </c>
      <c r="F42" s="36" t="s">
        <v>149</v>
      </c>
      <c r="G42" s="32" t="s">
        <v>41</v>
      </c>
      <c r="H42" s="32" t="s">
        <v>34</v>
      </c>
      <c r="I42" s="34" t="s">
        <v>40</v>
      </c>
      <c r="J42" s="34" t="s">
        <v>36</v>
      </c>
      <c r="K42" s="69" t="s">
        <v>81</v>
      </c>
      <c r="L42" s="33">
        <v>43831</v>
      </c>
      <c r="M42" s="33">
        <v>44196</v>
      </c>
      <c r="N42" s="35">
        <v>522900</v>
      </c>
      <c r="O42" s="42">
        <v>0</v>
      </c>
      <c r="P42" s="35">
        <v>522900</v>
      </c>
      <c r="Q42" s="35">
        <v>378018</v>
      </c>
      <c r="R42" s="35">
        <v>108882</v>
      </c>
      <c r="S42" s="35">
        <v>36000</v>
      </c>
      <c r="T42" s="35"/>
      <c r="U42" s="32" t="s">
        <v>32</v>
      </c>
      <c r="V42" s="32" t="s">
        <v>61</v>
      </c>
      <c r="W42" s="32"/>
      <c r="X42" s="38"/>
      <c r="Y42" s="32"/>
      <c r="Z42" s="32" t="s">
        <v>62</v>
      </c>
      <c r="AA42" s="32" t="s">
        <v>1282</v>
      </c>
    </row>
    <row r="43" spans="1:27" x14ac:dyDescent="0.2">
      <c r="A43" s="59">
        <v>2</v>
      </c>
      <c r="B43" s="61"/>
      <c r="C43" s="40">
        <v>43805</v>
      </c>
      <c r="D43" s="32" t="s">
        <v>26</v>
      </c>
      <c r="E43" s="32" t="s">
        <v>72</v>
      </c>
      <c r="F43" s="36" t="s">
        <v>1257</v>
      </c>
      <c r="G43" s="32" t="s">
        <v>41</v>
      </c>
      <c r="H43" s="32" t="s">
        <v>34</v>
      </c>
      <c r="I43" s="34" t="s">
        <v>123</v>
      </c>
      <c r="J43" s="34" t="s">
        <v>36</v>
      </c>
      <c r="K43" s="69" t="s">
        <v>81</v>
      </c>
      <c r="L43" s="33">
        <v>43831</v>
      </c>
      <c r="M43" s="33">
        <v>44196</v>
      </c>
      <c r="N43" s="35">
        <v>559900</v>
      </c>
      <c r="O43" s="42">
        <v>0</v>
      </c>
      <c r="P43" s="35">
        <v>559900</v>
      </c>
      <c r="Q43" s="35">
        <v>377697</v>
      </c>
      <c r="R43" s="35">
        <v>108882</v>
      </c>
      <c r="S43" s="35">
        <v>37321</v>
      </c>
      <c r="T43" s="35">
        <v>36000</v>
      </c>
      <c r="U43" s="32" t="s">
        <v>1256</v>
      </c>
      <c r="V43" s="32" t="s">
        <v>61</v>
      </c>
      <c r="W43" s="32"/>
      <c r="X43" s="38"/>
      <c r="Y43" s="32"/>
      <c r="Z43" s="32" t="s">
        <v>62</v>
      </c>
      <c r="AA43" s="32" t="s">
        <v>1282</v>
      </c>
    </row>
    <row r="44" spans="1:27" x14ac:dyDescent="0.2">
      <c r="A44" s="59">
        <v>2</v>
      </c>
      <c r="B44" s="60"/>
      <c r="C44" s="40">
        <v>43805</v>
      </c>
      <c r="D44" s="32" t="s">
        <v>26</v>
      </c>
      <c r="E44" s="32" t="s">
        <v>72</v>
      </c>
      <c r="F44" s="32" t="s">
        <v>27</v>
      </c>
      <c r="G44" s="32" t="s">
        <v>28</v>
      </c>
      <c r="H44" s="32" t="s">
        <v>34</v>
      </c>
      <c r="I44" s="34" t="s">
        <v>40</v>
      </c>
      <c r="J44" s="34" t="s">
        <v>33</v>
      </c>
      <c r="K44" s="69" t="s">
        <v>80</v>
      </c>
      <c r="L44" s="33">
        <v>43831</v>
      </c>
      <c r="M44" s="33">
        <v>44196</v>
      </c>
      <c r="N44" s="35">
        <v>439900</v>
      </c>
      <c r="O44" s="42">
        <v>0</v>
      </c>
      <c r="P44" s="35">
        <v>439900</v>
      </c>
      <c r="Q44" s="35"/>
      <c r="R44" s="35"/>
      <c r="S44" s="35"/>
      <c r="T44" s="35"/>
      <c r="U44" s="32" t="s">
        <v>62</v>
      </c>
      <c r="V44" s="32" t="s">
        <v>61</v>
      </c>
      <c r="W44" s="32"/>
      <c r="X44" s="32"/>
      <c r="Y44" s="32"/>
      <c r="Z44" s="32" t="s">
        <v>62</v>
      </c>
      <c r="AA44" s="32" t="s">
        <v>1283</v>
      </c>
    </row>
    <row r="45" spans="1:27" x14ac:dyDescent="0.2">
      <c r="A45" s="59">
        <v>2</v>
      </c>
      <c r="B45" s="60"/>
      <c r="C45" s="40">
        <v>43805</v>
      </c>
      <c r="D45" s="32" t="s">
        <v>26</v>
      </c>
      <c r="E45" s="32" t="s">
        <v>72</v>
      </c>
      <c r="F45" s="32" t="s">
        <v>27</v>
      </c>
      <c r="G45" s="32" t="s">
        <v>28</v>
      </c>
      <c r="H45" s="32" t="s">
        <v>34</v>
      </c>
      <c r="I45" s="34" t="s">
        <v>40</v>
      </c>
      <c r="J45" s="34" t="s">
        <v>125</v>
      </c>
      <c r="K45" s="69" t="s">
        <v>80</v>
      </c>
      <c r="L45" s="33">
        <v>43831</v>
      </c>
      <c r="M45" s="33">
        <v>44196</v>
      </c>
      <c r="N45" s="35">
        <v>428900</v>
      </c>
      <c r="O45" s="42">
        <v>0</v>
      </c>
      <c r="P45" s="35">
        <v>428900</v>
      </c>
      <c r="Q45" s="35"/>
      <c r="R45" s="35"/>
      <c r="S45" s="35"/>
      <c r="T45" s="35"/>
      <c r="U45" s="32" t="s">
        <v>62</v>
      </c>
      <c r="V45" s="32" t="s">
        <v>61</v>
      </c>
      <c r="W45" s="32"/>
      <c r="X45" s="32"/>
      <c r="Y45" s="32"/>
      <c r="Z45" s="32" t="s">
        <v>62</v>
      </c>
      <c r="AA45" s="32" t="s">
        <v>1283</v>
      </c>
    </row>
    <row r="46" spans="1:27" x14ac:dyDescent="0.2">
      <c r="A46" s="59">
        <v>2</v>
      </c>
      <c r="B46" s="60"/>
      <c r="C46" s="40">
        <v>43805</v>
      </c>
      <c r="D46" s="32" t="s">
        <v>26</v>
      </c>
      <c r="E46" s="32" t="s">
        <v>72</v>
      </c>
      <c r="F46" s="32" t="s">
        <v>27</v>
      </c>
      <c r="G46" s="32" t="s">
        <v>28</v>
      </c>
      <c r="H46" s="32" t="s">
        <v>34</v>
      </c>
      <c r="I46" s="32" t="s">
        <v>89</v>
      </c>
      <c r="J46" s="34" t="s">
        <v>36</v>
      </c>
      <c r="K46" s="69" t="s">
        <v>80</v>
      </c>
      <c r="L46" s="33">
        <v>43831</v>
      </c>
      <c r="M46" s="33">
        <v>44196</v>
      </c>
      <c r="N46" s="35">
        <v>299900</v>
      </c>
      <c r="O46" s="42">
        <v>0</v>
      </c>
      <c r="P46" s="35">
        <v>299900</v>
      </c>
      <c r="Q46" s="35"/>
      <c r="R46" s="35"/>
      <c r="S46" s="35"/>
      <c r="T46" s="35"/>
      <c r="U46" s="32" t="s">
        <v>30</v>
      </c>
      <c r="V46" s="32" t="s">
        <v>61</v>
      </c>
      <c r="W46" s="32"/>
      <c r="X46" s="32"/>
      <c r="Y46" s="32"/>
      <c r="Z46" s="32" t="s">
        <v>62</v>
      </c>
      <c r="AA46" s="32" t="s">
        <v>1283</v>
      </c>
    </row>
    <row r="47" spans="1:27" x14ac:dyDescent="0.2">
      <c r="A47" s="59">
        <v>2</v>
      </c>
      <c r="B47" s="60"/>
      <c r="C47" s="40">
        <v>43805</v>
      </c>
      <c r="D47" s="32" t="s">
        <v>26</v>
      </c>
      <c r="E47" s="32" t="s">
        <v>72</v>
      </c>
      <c r="F47" s="32" t="s">
        <v>27</v>
      </c>
      <c r="G47" s="32" t="s">
        <v>28</v>
      </c>
      <c r="H47" s="32" t="s">
        <v>34</v>
      </c>
      <c r="I47" s="32" t="s">
        <v>88</v>
      </c>
      <c r="J47" s="34" t="s">
        <v>36</v>
      </c>
      <c r="K47" s="69" t="s">
        <v>80</v>
      </c>
      <c r="L47" s="33">
        <v>43831</v>
      </c>
      <c r="M47" s="33">
        <v>44196</v>
      </c>
      <c r="N47" s="35">
        <v>371900</v>
      </c>
      <c r="O47" s="42">
        <v>0</v>
      </c>
      <c r="P47" s="35">
        <v>371900</v>
      </c>
      <c r="Q47" s="35"/>
      <c r="R47" s="35"/>
      <c r="S47" s="35"/>
      <c r="T47" s="35"/>
      <c r="U47" s="32" t="s">
        <v>62</v>
      </c>
      <c r="V47" s="32" t="s">
        <v>61</v>
      </c>
      <c r="W47" s="32"/>
      <c r="X47" s="32"/>
      <c r="Y47" s="32"/>
      <c r="Z47" s="32" t="s">
        <v>62</v>
      </c>
      <c r="AA47" s="32" t="s">
        <v>1283</v>
      </c>
    </row>
    <row r="48" spans="1:27" x14ac:dyDescent="0.2">
      <c r="A48" s="59">
        <v>2</v>
      </c>
      <c r="B48" s="60"/>
      <c r="C48" s="40">
        <v>43805</v>
      </c>
      <c r="D48" s="32" t="s">
        <v>26</v>
      </c>
      <c r="E48" s="32" t="s">
        <v>72</v>
      </c>
      <c r="F48" s="32" t="s">
        <v>27</v>
      </c>
      <c r="G48" s="32" t="s">
        <v>28</v>
      </c>
      <c r="H48" s="32" t="s">
        <v>34</v>
      </c>
      <c r="I48" s="32" t="s">
        <v>87</v>
      </c>
      <c r="J48" s="34" t="s">
        <v>36</v>
      </c>
      <c r="K48" s="69" t="s">
        <v>80</v>
      </c>
      <c r="L48" s="33">
        <v>43831</v>
      </c>
      <c r="M48" s="33">
        <v>44196</v>
      </c>
      <c r="N48" s="35">
        <v>331900</v>
      </c>
      <c r="O48" s="42">
        <v>0</v>
      </c>
      <c r="P48" s="35">
        <v>331900</v>
      </c>
      <c r="Q48" s="35"/>
      <c r="R48" s="35"/>
      <c r="S48" s="35"/>
      <c r="T48" s="35"/>
      <c r="U48" s="32" t="s">
        <v>62</v>
      </c>
      <c r="V48" s="32" t="s">
        <v>61</v>
      </c>
      <c r="W48" s="32"/>
      <c r="X48" s="32"/>
      <c r="Y48" s="32"/>
      <c r="Z48" s="32" t="s">
        <v>62</v>
      </c>
      <c r="AA48" s="32" t="s">
        <v>1283</v>
      </c>
    </row>
    <row r="49" spans="1:27" x14ac:dyDescent="0.2">
      <c r="A49" s="59">
        <v>2</v>
      </c>
      <c r="B49" s="60"/>
      <c r="C49" s="40">
        <v>43805</v>
      </c>
      <c r="D49" s="32" t="s">
        <v>26</v>
      </c>
      <c r="E49" s="32" t="s">
        <v>72</v>
      </c>
      <c r="F49" s="32" t="s">
        <v>27</v>
      </c>
      <c r="G49" s="32" t="s">
        <v>28</v>
      </c>
      <c r="H49" s="32" t="s">
        <v>34</v>
      </c>
      <c r="I49" s="32" t="s">
        <v>86</v>
      </c>
      <c r="J49" s="34" t="s">
        <v>36</v>
      </c>
      <c r="K49" s="69" t="s">
        <v>80</v>
      </c>
      <c r="L49" s="33">
        <v>43831</v>
      </c>
      <c r="M49" s="33">
        <v>44196</v>
      </c>
      <c r="N49" s="35">
        <v>289900</v>
      </c>
      <c r="O49" s="42">
        <v>0</v>
      </c>
      <c r="P49" s="35">
        <v>289900</v>
      </c>
      <c r="Q49" s="35"/>
      <c r="R49" s="35"/>
      <c r="S49" s="35"/>
      <c r="T49" s="35"/>
      <c r="U49" s="32" t="s">
        <v>30</v>
      </c>
      <c r="V49" s="32" t="s">
        <v>61</v>
      </c>
      <c r="W49" s="32"/>
      <c r="X49" s="32"/>
      <c r="Y49" s="32"/>
      <c r="Z49" s="32" t="s">
        <v>62</v>
      </c>
      <c r="AA49" s="32" t="s">
        <v>1283</v>
      </c>
    </row>
    <row r="50" spans="1:27" x14ac:dyDescent="0.2">
      <c r="A50" s="59">
        <v>2</v>
      </c>
      <c r="B50" s="60"/>
      <c r="C50" s="40">
        <v>43805</v>
      </c>
      <c r="D50" s="32" t="s">
        <v>26</v>
      </c>
      <c r="E50" s="32" t="s">
        <v>72</v>
      </c>
      <c r="F50" s="32" t="s">
        <v>27</v>
      </c>
      <c r="G50" s="32" t="s">
        <v>28</v>
      </c>
      <c r="H50" s="32" t="s">
        <v>34</v>
      </c>
      <c r="I50" s="32" t="s">
        <v>85</v>
      </c>
      <c r="J50" s="34" t="s">
        <v>36</v>
      </c>
      <c r="K50" s="69" t="s">
        <v>80</v>
      </c>
      <c r="L50" s="33">
        <v>43831</v>
      </c>
      <c r="M50" s="33">
        <v>44196</v>
      </c>
      <c r="N50" s="35">
        <v>121900</v>
      </c>
      <c r="O50" s="42">
        <v>0</v>
      </c>
      <c r="P50" s="35">
        <v>121900</v>
      </c>
      <c r="Q50" s="35"/>
      <c r="R50" s="35"/>
      <c r="S50" s="35"/>
      <c r="T50" s="35"/>
      <c r="U50" s="32" t="s">
        <v>62</v>
      </c>
      <c r="V50" s="32" t="s">
        <v>61</v>
      </c>
      <c r="W50" s="32"/>
      <c r="X50" s="32"/>
      <c r="Y50" s="32"/>
      <c r="Z50" s="32" t="s">
        <v>62</v>
      </c>
      <c r="AA50" s="32" t="s">
        <v>1283</v>
      </c>
    </row>
    <row r="51" spans="1:27" x14ac:dyDescent="0.2">
      <c r="A51" s="59">
        <v>2</v>
      </c>
      <c r="B51" s="60"/>
      <c r="C51" s="40">
        <v>43805</v>
      </c>
      <c r="D51" s="32" t="s">
        <v>26</v>
      </c>
      <c r="E51" s="32" t="s">
        <v>102</v>
      </c>
      <c r="F51" s="32" t="s">
        <v>27</v>
      </c>
      <c r="G51" s="32" t="s">
        <v>28</v>
      </c>
      <c r="H51" s="32" t="s">
        <v>34</v>
      </c>
      <c r="I51" s="32" t="s">
        <v>1269</v>
      </c>
      <c r="J51" s="34" t="s">
        <v>36</v>
      </c>
      <c r="K51" s="69" t="s">
        <v>80</v>
      </c>
      <c r="L51" s="33">
        <v>43831</v>
      </c>
      <c r="M51" s="33">
        <v>44196</v>
      </c>
      <c r="N51" s="35">
        <v>209900</v>
      </c>
      <c r="O51" s="42">
        <v>0</v>
      </c>
      <c r="P51" s="35">
        <v>209900</v>
      </c>
      <c r="Q51" s="35"/>
      <c r="R51" s="35"/>
      <c r="S51" s="35"/>
      <c r="T51" s="35"/>
      <c r="U51" s="32" t="s">
        <v>62</v>
      </c>
      <c r="V51" s="32" t="s">
        <v>61</v>
      </c>
      <c r="W51" s="32"/>
      <c r="X51" s="32"/>
      <c r="Y51" s="32"/>
      <c r="Z51" s="32" t="s">
        <v>62</v>
      </c>
      <c r="AA51" s="32" t="s">
        <v>1283</v>
      </c>
    </row>
    <row r="52" spans="1:27" x14ac:dyDescent="0.2">
      <c r="A52" s="59">
        <v>2</v>
      </c>
      <c r="B52" s="60"/>
      <c r="C52" s="40">
        <v>43805</v>
      </c>
      <c r="D52" s="32" t="s">
        <v>26</v>
      </c>
      <c r="E52" s="32" t="s">
        <v>72</v>
      </c>
      <c r="F52" s="32" t="s">
        <v>49</v>
      </c>
      <c r="G52" s="32" t="s">
        <v>41</v>
      </c>
      <c r="H52" s="32" t="s">
        <v>34</v>
      </c>
      <c r="I52" s="34" t="s">
        <v>40</v>
      </c>
      <c r="J52" s="34" t="s">
        <v>33</v>
      </c>
      <c r="K52" s="69" t="s">
        <v>80</v>
      </c>
      <c r="L52" s="33">
        <v>43831</v>
      </c>
      <c r="M52" s="33">
        <v>44196</v>
      </c>
      <c r="N52" s="35">
        <v>526900</v>
      </c>
      <c r="O52" s="42">
        <v>0</v>
      </c>
      <c r="P52" s="35">
        <v>526900</v>
      </c>
      <c r="Q52" s="35">
        <v>369543</v>
      </c>
      <c r="R52" s="35">
        <v>157357</v>
      </c>
      <c r="S52" s="35"/>
      <c r="T52" s="35"/>
      <c r="U52" s="32" t="s">
        <v>62</v>
      </c>
      <c r="V52" s="32" t="s">
        <v>61</v>
      </c>
      <c r="W52" s="32"/>
      <c r="X52" s="32"/>
      <c r="Y52" s="32"/>
      <c r="Z52" s="32" t="s">
        <v>62</v>
      </c>
      <c r="AA52" s="32" t="s">
        <v>1283</v>
      </c>
    </row>
    <row r="53" spans="1:27" x14ac:dyDescent="0.2">
      <c r="A53" s="59">
        <v>2</v>
      </c>
      <c r="B53" s="60"/>
      <c r="C53" s="40">
        <v>43805</v>
      </c>
      <c r="D53" s="32" t="s">
        <v>26</v>
      </c>
      <c r="E53" s="32" t="s">
        <v>72</v>
      </c>
      <c r="F53" s="32" t="s">
        <v>49</v>
      </c>
      <c r="G53" s="32" t="s">
        <v>41</v>
      </c>
      <c r="H53" s="32" t="s">
        <v>34</v>
      </c>
      <c r="I53" s="32" t="s">
        <v>87</v>
      </c>
      <c r="J53" s="34" t="s">
        <v>36</v>
      </c>
      <c r="K53" s="69" t="s">
        <v>80</v>
      </c>
      <c r="L53" s="33">
        <v>43831</v>
      </c>
      <c r="M53" s="33">
        <v>44196</v>
      </c>
      <c r="N53" s="35">
        <v>422900</v>
      </c>
      <c r="O53" s="42">
        <v>0</v>
      </c>
      <c r="P53" s="35">
        <v>422900</v>
      </c>
      <c r="Q53" s="35">
        <v>271594</v>
      </c>
      <c r="R53" s="35">
        <v>151306</v>
      </c>
      <c r="S53" s="35"/>
      <c r="T53" s="35"/>
      <c r="U53" s="32" t="s">
        <v>62</v>
      </c>
      <c r="V53" s="32" t="s">
        <v>61</v>
      </c>
      <c r="W53" s="32"/>
      <c r="X53" s="32"/>
      <c r="Y53" s="32"/>
      <c r="Z53" s="32" t="s">
        <v>62</v>
      </c>
      <c r="AA53" s="32" t="s">
        <v>1283</v>
      </c>
    </row>
    <row r="54" spans="1:27" x14ac:dyDescent="0.2">
      <c r="A54" s="59">
        <v>2</v>
      </c>
      <c r="B54" s="60"/>
      <c r="C54" s="40">
        <v>43805</v>
      </c>
      <c r="D54" s="32" t="s">
        <v>26</v>
      </c>
      <c r="E54" s="32" t="s">
        <v>72</v>
      </c>
      <c r="F54" s="36" t="s">
        <v>50</v>
      </c>
      <c r="G54" s="32" t="s">
        <v>41</v>
      </c>
      <c r="H54" s="32" t="s">
        <v>34</v>
      </c>
      <c r="I54" s="34" t="s">
        <v>40</v>
      </c>
      <c r="J54" s="34" t="s">
        <v>33</v>
      </c>
      <c r="K54" s="69" t="s">
        <v>80</v>
      </c>
      <c r="L54" s="33">
        <v>43831</v>
      </c>
      <c r="M54" s="33">
        <v>44196</v>
      </c>
      <c r="N54" s="35">
        <v>476900</v>
      </c>
      <c r="O54" s="42">
        <v>0</v>
      </c>
      <c r="P54" s="35">
        <v>476900</v>
      </c>
      <c r="Q54" s="35">
        <v>439610</v>
      </c>
      <c r="R54" s="35">
        <v>37290</v>
      </c>
      <c r="S54" s="35"/>
      <c r="T54" s="35"/>
      <c r="U54" s="32" t="s">
        <v>62</v>
      </c>
      <c r="V54" s="32" t="s">
        <v>61</v>
      </c>
      <c r="W54" s="32"/>
      <c r="X54" s="32"/>
      <c r="Y54" s="32"/>
      <c r="Z54" s="32" t="s">
        <v>62</v>
      </c>
      <c r="AA54" s="32" t="s">
        <v>1283</v>
      </c>
    </row>
    <row r="55" spans="1:27" x14ac:dyDescent="0.2">
      <c r="A55" s="59">
        <v>2</v>
      </c>
      <c r="B55" s="60"/>
      <c r="C55" s="40">
        <v>43805</v>
      </c>
      <c r="D55" s="32" t="s">
        <v>26</v>
      </c>
      <c r="E55" s="32" t="s">
        <v>72</v>
      </c>
      <c r="F55" s="36" t="s">
        <v>50</v>
      </c>
      <c r="G55" s="32" t="s">
        <v>41</v>
      </c>
      <c r="H55" s="32" t="s">
        <v>34</v>
      </c>
      <c r="I55" s="34" t="s">
        <v>40</v>
      </c>
      <c r="J55" s="34" t="s">
        <v>125</v>
      </c>
      <c r="K55" s="69" t="s">
        <v>80</v>
      </c>
      <c r="L55" s="33">
        <v>43831</v>
      </c>
      <c r="M55" s="33">
        <v>44196</v>
      </c>
      <c r="N55" s="35">
        <v>467900</v>
      </c>
      <c r="O55" s="42">
        <v>0</v>
      </c>
      <c r="P55" s="35">
        <v>467900</v>
      </c>
      <c r="Q55" s="35">
        <v>430599</v>
      </c>
      <c r="R55" s="35">
        <v>37301</v>
      </c>
      <c r="S55" s="35"/>
      <c r="T55" s="35"/>
      <c r="U55" s="32" t="s">
        <v>62</v>
      </c>
      <c r="V55" s="32" t="s">
        <v>61</v>
      </c>
      <c r="W55" s="32"/>
      <c r="X55" s="32"/>
      <c r="Y55" s="32"/>
      <c r="Z55" s="32" t="s">
        <v>62</v>
      </c>
      <c r="AA55" s="32" t="s">
        <v>1283</v>
      </c>
    </row>
    <row r="56" spans="1:27" x14ac:dyDescent="0.2">
      <c r="A56" s="59">
        <v>2</v>
      </c>
      <c r="B56" s="60"/>
      <c r="C56" s="40">
        <v>43805</v>
      </c>
      <c r="D56" s="32" t="s">
        <v>26</v>
      </c>
      <c r="E56" s="32" t="s">
        <v>72</v>
      </c>
      <c r="F56" s="36" t="s">
        <v>50</v>
      </c>
      <c r="G56" s="32" t="s">
        <v>41</v>
      </c>
      <c r="H56" s="32" t="s">
        <v>34</v>
      </c>
      <c r="I56" s="32" t="s">
        <v>88</v>
      </c>
      <c r="J56" s="34" t="s">
        <v>36</v>
      </c>
      <c r="K56" s="69" t="s">
        <v>80</v>
      </c>
      <c r="L56" s="33">
        <v>43831</v>
      </c>
      <c r="M56" s="33">
        <v>44196</v>
      </c>
      <c r="N56" s="35">
        <v>406900</v>
      </c>
      <c r="O56" s="42">
        <v>0</v>
      </c>
      <c r="P56" s="35">
        <v>406900</v>
      </c>
      <c r="Q56" s="35">
        <v>369612</v>
      </c>
      <c r="R56" s="35">
        <v>37288</v>
      </c>
      <c r="S56" s="35"/>
      <c r="T56" s="35"/>
      <c r="U56" s="32" t="s">
        <v>62</v>
      </c>
      <c r="V56" s="32" t="s">
        <v>61</v>
      </c>
      <c r="W56" s="32"/>
      <c r="X56" s="32"/>
      <c r="Y56" s="32"/>
      <c r="Z56" s="32" t="s">
        <v>62</v>
      </c>
      <c r="AA56" s="32" t="s">
        <v>1283</v>
      </c>
    </row>
    <row r="57" spans="1:27" x14ac:dyDescent="0.2">
      <c r="A57" s="59">
        <v>2</v>
      </c>
      <c r="B57" s="60"/>
      <c r="C57" s="40">
        <v>43805</v>
      </c>
      <c r="D57" s="32" t="s">
        <v>26</v>
      </c>
      <c r="E57" s="32" t="s">
        <v>72</v>
      </c>
      <c r="F57" s="36" t="s">
        <v>50</v>
      </c>
      <c r="G57" s="32" t="s">
        <v>41</v>
      </c>
      <c r="H57" s="32" t="s">
        <v>34</v>
      </c>
      <c r="I57" s="32" t="s">
        <v>87</v>
      </c>
      <c r="J57" s="34" t="s">
        <v>36</v>
      </c>
      <c r="K57" s="69" t="s">
        <v>80</v>
      </c>
      <c r="L57" s="33">
        <v>43831</v>
      </c>
      <c r="M57" s="33">
        <v>44196</v>
      </c>
      <c r="N57" s="35">
        <v>367900</v>
      </c>
      <c r="O57" s="42">
        <v>0</v>
      </c>
      <c r="P57" s="35">
        <v>367900</v>
      </c>
      <c r="Q57" s="35">
        <v>330611</v>
      </c>
      <c r="R57" s="35">
        <v>37289</v>
      </c>
      <c r="S57" s="35"/>
      <c r="T57" s="35"/>
      <c r="U57" s="32" t="s">
        <v>62</v>
      </c>
      <c r="V57" s="32" t="s">
        <v>61</v>
      </c>
      <c r="W57" s="32"/>
      <c r="X57" s="32"/>
      <c r="Y57" s="32"/>
      <c r="Z57" s="32" t="s">
        <v>62</v>
      </c>
      <c r="AA57" s="32" t="s">
        <v>1283</v>
      </c>
    </row>
    <row r="58" spans="1:27" x14ac:dyDescent="0.2">
      <c r="A58" s="59">
        <v>2</v>
      </c>
      <c r="B58" s="60"/>
      <c r="C58" s="40">
        <v>43805</v>
      </c>
      <c r="D58" s="32" t="s">
        <v>26</v>
      </c>
      <c r="E58" s="32" t="s">
        <v>72</v>
      </c>
      <c r="F58" s="36" t="s">
        <v>50</v>
      </c>
      <c r="G58" s="32" t="s">
        <v>41</v>
      </c>
      <c r="H58" s="32" t="s">
        <v>34</v>
      </c>
      <c r="I58" s="32" t="s">
        <v>1269</v>
      </c>
      <c r="J58" s="34" t="s">
        <v>36</v>
      </c>
      <c r="K58" s="69" t="s">
        <v>80</v>
      </c>
      <c r="L58" s="33">
        <v>43831</v>
      </c>
      <c r="M58" s="33">
        <v>44196</v>
      </c>
      <c r="N58" s="35">
        <v>231900</v>
      </c>
      <c r="O58" s="42">
        <v>0</v>
      </c>
      <c r="P58" s="35">
        <v>231900</v>
      </c>
      <c r="Q58" s="35">
        <v>209053</v>
      </c>
      <c r="R58" s="35">
        <v>22847</v>
      </c>
      <c r="S58" s="35"/>
      <c r="T58" s="35"/>
      <c r="U58" s="32" t="s">
        <v>62</v>
      </c>
      <c r="V58" s="32" t="s">
        <v>61</v>
      </c>
      <c r="W58" s="32"/>
      <c r="X58" s="32"/>
      <c r="Y58" s="32"/>
      <c r="Z58" s="32" t="s">
        <v>62</v>
      </c>
      <c r="AA58" s="32" t="s">
        <v>1283</v>
      </c>
    </row>
    <row r="59" spans="1:27" x14ac:dyDescent="0.2">
      <c r="A59" s="59">
        <v>2</v>
      </c>
      <c r="B59" s="60"/>
      <c r="C59" s="40">
        <v>43805</v>
      </c>
      <c r="D59" s="32" t="s">
        <v>26</v>
      </c>
      <c r="E59" s="32" t="s">
        <v>72</v>
      </c>
      <c r="F59" s="32" t="s">
        <v>51</v>
      </c>
      <c r="G59" s="32" t="s">
        <v>41</v>
      </c>
      <c r="H59" s="32" t="s">
        <v>34</v>
      </c>
      <c r="I59" s="34" t="s">
        <v>40</v>
      </c>
      <c r="J59" s="34" t="s">
        <v>33</v>
      </c>
      <c r="K59" s="69" t="s">
        <v>80</v>
      </c>
      <c r="L59" s="33">
        <v>43831</v>
      </c>
      <c r="M59" s="33">
        <v>44196</v>
      </c>
      <c r="N59" s="35">
        <v>485900</v>
      </c>
      <c r="O59" s="42">
        <v>0</v>
      </c>
      <c r="P59" s="35">
        <v>485900</v>
      </c>
      <c r="Q59" s="35">
        <v>369345</v>
      </c>
      <c r="R59" s="35">
        <v>116555</v>
      </c>
      <c r="S59" s="35"/>
      <c r="T59" s="35"/>
      <c r="U59" s="32" t="s">
        <v>62</v>
      </c>
      <c r="V59" s="32" t="s">
        <v>61</v>
      </c>
      <c r="W59" s="32"/>
      <c r="X59" s="32"/>
      <c r="Y59" s="32"/>
      <c r="Z59" s="32" t="s">
        <v>62</v>
      </c>
      <c r="AA59" s="32" t="s">
        <v>1283</v>
      </c>
    </row>
    <row r="60" spans="1:27" x14ac:dyDescent="0.2">
      <c r="A60" s="59">
        <v>2</v>
      </c>
      <c r="B60" s="60"/>
      <c r="C60" s="40">
        <v>43805</v>
      </c>
      <c r="D60" s="32" t="s">
        <v>26</v>
      </c>
      <c r="E60" s="32" t="s">
        <v>72</v>
      </c>
      <c r="F60" s="36" t="s">
        <v>76</v>
      </c>
      <c r="G60" s="32" t="s">
        <v>41</v>
      </c>
      <c r="H60" s="32" t="s">
        <v>34</v>
      </c>
      <c r="I60" s="34" t="s">
        <v>40</v>
      </c>
      <c r="J60" s="34" t="s">
        <v>33</v>
      </c>
      <c r="K60" s="69" t="s">
        <v>80</v>
      </c>
      <c r="L60" s="33">
        <v>43831</v>
      </c>
      <c r="M60" s="33">
        <v>44196</v>
      </c>
      <c r="N60" s="35">
        <v>476900</v>
      </c>
      <c r="O60" s="42">
        <v>0</v>
      </c>
      <c r="P60" s="35">
        <v>476900</v>
      </c>
      <c r="Q60" s="35">
        <v>439610</v>
      </c>
      <c r="R60" s="35">
        <v>37290</v>
      </c>
      <c r="S60" s="35"/>
      <c r="T60" s="35"/>
      <c r="U60" s="32" t="s">
        <v>30</v>
      </c>
      <c r="V60" s="32" t="s">
        <v>61</v>
      </c>
      <c r="W60" s="32"/>
      <c r="X60" s="32"/>
      <c r="Y60" s="32"/>
      <c r="Z60" s="32" t="s">
        <v>62</v>
      </c>
      <c r="AA60" s="32" t="s">
        <v>1283</v>
      </c>
    </row>
    <row r="61" spans="1:27" x14ac:dyDescent="0.2">
      <c r="A61" s="59">
        <v>2</v>
      </c>
      <c r="B61" s="60"/>
      <c r="C61" s="40">
        <v>43805</v>
      </c>
      <c r="D61" s="32" t="s">
        <v>26</v>
      </c>
      <c r="E61" s="32" t="s">
        <v>72</v>
      </c>
      <c r="F61" s="32" t="s">
        <v>56</v>
      </c>
      <c r="G61" s="32" t="s">
        <v>41</v>
      </c>
      <c r="H61" s="32" t="s">
        <v>34</v>
      </c>
      <c r="I61" s="34" t="s">
        <v>40</v>
      </c>
      <c r="J61" s="34" t="s">
        <v>33</v>
      </c>
      <c r="K61" s="69" t="s">
        <v>80</v>
      </c>
      <c r="L61" s="33">
        <v>43831</v>
      </c>
      <c r="M61" s="33">
        <v>44196</v>
      </c>
      <c r="N61" s="35">
        <v>560900</v>
      </c>
      <c r="O61" s="42">
        <v>0</v>
      </c>
      <c r="P61" s="35">
        <v>560900</v>
      </c>
      <c r="Q61" s="35">
        <v>367209</v>
      </c>
      <c r="R61" s="35">
        <v>156363</v>
      </c>
      <c r="S61" s="35">
        <v>37328</v>
      </c>
      <c r="T61" s="35"/>
      <c r="U61" s="32" t="s">
        <v>62</v>
      </c>
      <c r="V61" s="32" t="s">
        <v>61</v>
      </c>
      <c r="W61" s="32"/>
      <c r="X61" s="32"/>
      <c r="Y61" s="32"/>
      <c r="Z61" s="32" t="s">
        <v>62</v>
      </c>
      <c r="AA61" s="32" t="s">
        <v>1283</v>
      </c>
    </row>
    <row r="62" spans="1:27" x14ac:dyDescent="0.2">
      <c r="A62" s="59">
        <v>2</v>
      </c>
      <c r="B62" s="60"/>
      <c r="C62" s="40">
        <v>43805</v>
      </c>
      <c r="D62" s="32" t="s">
        <v>26</v>
      </c>
      <c r="E62" s="32" t="s">
        <v>72</v>
      </c>
      <c r="F62" s="32" t="s">
        <v>56</v>
      </c>
      <c r="G62" s="32" t="s">
        <v>41</v>
      </c>
      <c r="H62" s="32" t="s">
        <v>34</v>
      </c>
      <c r="I62" s="32" t="s">
        <v>87</v>
      </c>
      <c r="J62" s="34" t="s">
        <v>36</v>
      </c>
      <c r="K62" s="69" t="s">
        <v>80</v>
      </c>
      <c r="L62" s="33">
        <v>43831</v>
      </c>
      <c r="M62" s="33">
        <v>44196</v>
      </c>
      <c r="N62" s="35">
        <v>455900</v>
      </c>
      <c r="O62" s="42">
        <v>0</v>
      </c>
      <c r="P62" s="35">
        <v>455900</v>
      </c>
      <c r="Q62" s="35">
        <v>268844</v>
      </c>
      <c r="R62" s="35">
        <v>149773</v>
      </c>
      <c r="S62" s="35">
        <v>37283</v>
      </c>
      <c r="T62" s="35"/>
      <c r="U62" s="32" t="s">
        <v>62</v>
      </c>
      <c r="V62" s="32" t="s">
        <v>61</v>
      </c>
      <c r="W62" s="32"/>
      <c r="X62" s="32"/>
      <c r="Y62" s="32"/>
      <c r="Z62" s="32" t="s">
        <v>62</v>
      </c>
      <c r="AA62" s="32" t="s">
        <v>1283</v>
      </c>
    </row>
    <row r="63" spans="1:27" x14ac:dyDescent="0.2">
      <c r="A63" s="59">
        <v>2</v>
      </c>
      <c r="B63" s="60"/>
      <c r="C63" s="40">
        <v>43805</v>
      </c>
      <c r="D63" s="32" t="s">
        <v>26</v>
      </c>
      <c r="E63" s="32" t="s">
        <v>72</v>
      </c>
      <c r="F63" s="32" t="s">
        <v>58</v>
      </c>
      <c r="G63" s="32" t="s">
        <v>41</v>
      </c>
      <c r="H63" s="32" t="s">
        <v>34</v>
      </c>
      <c r="I63" s="34" t="s">
        <v>40</v>
      </c>
      <c r="J63" s="34" t="s">
        <v>33</v>
      </c>
      <c r="K63" s="69" t="s">
        <v>80</v>
      </c>
      <c r="L63" s="33">
        <v>43831</v>
      </c>
      <c r="M63" s="33">
        <v>44196</v>
      </c>
      <c r="N63" s="35">
        <v>518900</v>
      </c>
      <c r="O63" s="42">
        <v>0</v>
      </c>
      <c r="P63" s="35">
        <v>518900</v>
      </c>
      <c r="Q63" s="35">
        <v>366088</v>
      </c>
      <c r="R63" s="35">
        <v>115527</v>
      </c>
      <c r="S63" s="35">
        <v>37285</v>
      </c>
      <c r="T63" s="35"/>
      <c r="U63" s="32" t="s">
        <v>62</v>
      </c>
      <c r="V63" s="32" t="s">
        <v>61</v>
      </c>
      <c r="W63" s="32"/>
      <c r="X63" s="32"/>
      <c r="Y63" s="32"/>
      <c r="Z63" s="32" t="s">
        <v>62</v>
      </c>
      <c r="AA63" s="32" t="s">
        <v>1283</v>
      </c>
    </row>
    <row r="64" spans="1:27" x14ac:dyDescent="0.2">
      <c r="A64" s="59">
        <v>2</v>
      </c>
      <c r="B64" s="60"/>
      <c r="C64" s="40">
        <v>43805</v>
      </c>
      <c r="D64" s="32" t="s">
        <v>26</v>
      </c>
      <c r="E64" s="32" t="s">
        <v>72</v>
      </c>
      <c r="F64" s="32" t="s">
        <v>55</v>
      </c>
      <c r="G64" s="32" t="s">
        <v>41</v>
      </c>
      <c r="H64" s="32" t="s">
        <v>34</v>
      </c>
      <c r="I64" s="34" t="s">
        <v>40</v>
      </c>
      <c r="J64" s="34" t="s">
        <v>33</v>
      </c>
      <c r="K64" s="69" t="s">
        <v>80</v>
      </c>
      <c r="L64" s="33">
        <v>43831</v>
      </c>
      <c r="M64" s="33">
        <v>44196</v>
      </c>
      <c r="N64" s="35">
        <v>558900</v>
      </c>
      <c r="O64" s="42">
        <v>0</v>
      </c>
      <c r="P64" s="35">
        <v>558900</v>
      </c>
      <c r="Q64" s="35">
        <v>367178</v>
      </c>
      <c r="R64" s="35">
        <v>156350</v>
      </c>
      <c r="S64" s="35">
        <v>35372</v>
      </c>
      <c r="T64" s="35"/>
      <c r="U64" s="32" t="s">
        <v>30</v>
      </c>
      <c r="V64" s="32" t="s">
        <v>61</v>
      </c>
      <c r="W64" s="32"/>
      <c r="X64" s="32"/>
      <c r="Y64" s="32"/>
      <c r="Z64" s="32" t="s">
        <v>62</v>
      </c>
      <c r="AA64" s="32" t="s">
        <v>1283</v>
      </c>
    </row>
    <row r="65" spans="1:27" x14ac:dyDescent="0.2">
      <c r="A65" s="59">
        <v>2</v>
      </c>
      <c r="B65" s="60"/>
      <c r="C65" s="40">
        <v>43805</v>
      </c>
      <c r="D65" s="32" t="s">
        <v>26</v>
      </c>
      <c r="E65" s="32" t="s">
        <v>72</v>
      </c>
      <c r="F65" s="32" t="s">
        <v>55</v>
      </c>
      <c r="G65" s="32" t="s">
        <v>41</v>
      </c>
      <c r="H65" s="32" t="s">
        <v>34</v>
      </c>
      <c r="I65" s="32" t="s">
        <v>87</v>
      </c>
      <c r="J65" s="34" t="s">
        <v>36</v>
      </c>
      <c r="K65" s="69" t="s">
        <v>80</v>
      </c>
      <c r="L65" s="33">
        <v>43831</v>
      </c>
      <c r="M65" s="33">
        <v>44196</v>
      </c>
      <c r="N65" s="35">
        <v>457900</v>
      </c>
      <c r="O65" s="42">
        <v>0</v>
      </c>
      <c r="P65" s="35">
        <v>457900</v>
      </c>
      <c r="Q65" s="35">
        <v>267118</v>
      </c>
      <c r="R65" s="35">
        <v>155397</v>
      </c>
      <c r="S65" s="35">
        <v>35385</v>
      </c>
      <c r="T65" s="35"/>
      <c r="U65" s="32" t="s">
        <v>30</v>
      </c>
      <c r="V65" s="32" t="s">
        <v>61</v>
      </c>
      <c r="W65" s="32"/>
      <c r="X65" s="32"/>
      <c r="Y65" s="32"/>
      <c r="Z65" s="32" t="s">
        <v>62</v>
      </c>
      <c r="AA65" s="32" t="s">
        <v>1283</v>
      </c>
    </row>
    <row r="66" spans="1:27" x14ac:dyDescent="0.2">
      <c r="A66" s="59">
        <v>2</v>
      </c>
      <c r="B66" s="60"/>
      <c r="C66" s="40">
        <v>43805</v>
      </c>
      <c r="D66" s="32" t="s">
        <v>26</v>
      </c>
      <c r="E66" s="32" t="s">
        <v>72</v>
      </c>
      <c r="F66" s="36" t="s">
        <v>57</v>
      </c>
      <c r="G66" s="32" t="s">
        <v>41</v>
      </c>
      <c r="H66" s="32" t="s">
        <v>34</v>
      </c>
      <c r="I66" s="34" t="s">
        <v>40</v>
      </c>
      <c r="J66" s="34" t="s">
        <v>33</v>
      </c>
      <c r="K66" s="69" t="s">
        <v>80</v>
      </c>
      <c r="L66" s="33">
        <v>43831</v>
      </c>
      <c r="M66" s="33">
        <v>44196</v>
      </c>
      <c r="N66" s="35">
        <v>512900</v>
      </c>
      <c r="O66" s="42">
        <v>0</v>
      </c>
      <c r="P66" s="35">
        <v>512900</v>
      </c>
      <c r="Q66" s="35">
        <v>440335</v>
      </c>
      <c r="R66" s="35">
        <v>35257</v>
      </c>
      <c r="S66" s="35">
        <v>37308</v>
      </c>
      <c r="T66" s="35"/>
      <c r="U66" s="32" t="s">
        <v>30</v>
      </c>
      <c r="V66" s="32" t="s">
        <v>61</v>
      </c>
      <c r="W66" s="32"/>
      <c r="X66" s="32"/>
      <c r="Y66" s="32"/>
      <c r="Z66" s="32" t="s">
        <v>62</v>
      </c>
      <c r="AA66" s="32" t="s">
        <v>1283</v>
      </c>
    </row>
    <row r="67" spans="1:27" x14ac:dyDescent="0.2">
      <c r="A67" s="59">
        <v>2</v>
      </c>
      <c r="B67" s="60"/>
      <c r="C67" s="40">
        <v>43805</v>
      </c>
      <c r="D67" s="32" t="s">
        <v>26</v>
      </c>
      <c r="E67" s="32" t="s">
        <v>72</v>
      </c>
      <c r="F67" s="32" t="s">
        <v>79</v>
      </c>
      <c r="G67" s="32" t="s">
        <v>41</v>
      </c>
      <c r="H67" s="32" t="s">
        <v>34</v>
      </c>
      <c r="I67" s="34" t="s">
        <v>40</v>
      </c>
      <c r="J67" s="34" t="s">
        <v>33</v>
      </c>
      <c r="K67" s="69" t="s">
        <v>80</v>
      </c>
      <c r="L67" s="33">
        <v>43831</v>
      </c>
      <c r="M67" s="33">
        <v>44196</v>
      </c>
      <c r="N67" s="35">
        <v>593899</v>
      </c>
      <c r="O67" s="42">
        <v>0</v>
      </c>
      <c r="P67" s="35">
        <v>593899</v>
      </c>
      <c r="Q67" s="35">
        <v>324424</v>
      </c>
      <c r="R67" s="35">
        <v>196958</v>
      </c>
      <c r="S67" s="35">
        <v>35241</v>
      </c>
      <c r="T67" s="35">
        <v>37276</v>
      </c>
      <c r="U67" s="32" t="s">
        <v>62</v>
      </c>
      <c r="V67" s="32" t="s">
        <v>61</v>
      </c>
      <c r="W67" s="32"/>
      <c r="X67" s="32"/>
      <c r="Y67" s="32"/>
      <c r="Z67" s="32" t="s">
        <v>62</v>
      </c>
      <c r="AA67" s="32" t="s">
        <v>1283</v>
      </c>
    </row>
    <row r="68" spans="1:27" x14ac:dyDescent="0.2">
      <c r="A68" s="59">
        <v>2</v>
      </c>
      <c r="B68" s="60"/>
      <c r="C68" s="40">
        <v>43805</v>
      </c>
      <c r="D68" s="32" t="s">
        <v>26</v>
      </c>
      <c r="E68" s="32" t="s">
        <v>72</v>
      </c>
      <c r="F68" s="32" t="s">
        <v>79</v>
      </c>
      <c r="G68" s="32" t="s">
        <v>41</v>
      </c>
      <c r="H68" s="32" t="s">
        <v>34</v>
      </c>
      <c r="I68" s="32" t="s">
        <v>87</v>
      </c>
      <c r="J68" s="34" t="s">
        <v>36</v>
      </c>
      <c r="K68" s="69" t="s">
        <v>80</v>
      </c>
      <c r="L68" s="33">
        <v>43831</v>
      </c>
      <c r="M68" s="33">
        <v>44196</v>
      </c>
      <c r="N68" s="35">
        <v>489900</v>
      </c>
      <c r="O68" s="42">
        <v>0</v>
      </c>
      <c r="P68" s="35">
        <v>489900</v>
      </c>
      <c r="Q68" s="35">
        <v>228522</v>
      </c>
      <c r="R68" s="35">
        <v>188855</v>
      </c>
      <c r="S68" s="35">
        <v>35229</v>
      </c>
      <c r="T68" s="35">
        <v>37294</v>
      </c>
      <c r="U68" s="32" t="s">
        <v>62</v>
      </c>
      <c r="V68" s="32" t="s">
        <v>61</v>
      </c>
      <c r="W68" s="32"/>
      <c r="X68" s="32"/>
      <c r="Y68" s="32"/>
      <c r="Z68" s="32" t="s">
        <v>62</v>
      </c>
      <c r="AA68" s="32" t="s">
        <v>1283</v>
      </c>
    </row>
    <row r="69" spans="1:27" x14ac:dyDescent="0.2">
      <c r="A69" s="59">
        <v>2</v>
      </c>
      <c r="B69" s="60"/>
      <c r="C69" s="40">
        <v>43805</v>
      </c>
      <c r="D69" s="32" t="s">
        <v>26</v>
      </c>
      <c r="E69" s="32" t="s">
        <v>72</v>
      </c>
      <c r="F69" s="36" t="s">
        <v>146</v>
      </c>
      <c r="G69" s="32" t="s">
        <v>41</v>
      </c>
      <c r="H69" s="32" t="s">
        <v>34</v>
      </c>
      <c r="I69" s="37" t="s">
        <v>40</v>
      </c>
      <c r="J69" s="34" t="s">
        <v>36</v>
      </c>
      <c r="K69" s="69" t="s">
        <v>80</v>
      </c>
      <c r="L69" s="33">
        <v>43831</v>
      </c>
      <c r="M69" s="33">
        <v>44196</v>
      </c>
      <c r="N69" s="35">
        <v>475900</v>
      </c>
      <c r="O69" s="42">
        <v>0</v>
      </c>
      <c r="P69" s="35">
        <v>475900</v>
      </c>
      <c r="Q69" s="35">
        <v>439900</v>
      </c>
      <c r="R69" s="35">
        <v>36000</v>
      </c>
      <c r="S69" s="35"/>
      <c r="T69" s="35"/>
      <c r="U69" s="32" t="s">
        <v>32</v>
      </c>
      <c r="V69" s="32" t="s">
        <v>61</v>
      </c>
      <c r="W69" s="32"/>
      <c r="X69" s="32"/>
      <c r="Y69" s="32"/>
      <c r="Z69" s="32" t="s">
        <v>62</v>
      </c>
      <c r="AA69" s="32" t="s">
        <v>1283</v>
      </c>
    </row>
    <row r="70" spans="1:27" x14ac:dyDescent="0.2">
      <c r="A70" s="59">
        <v>2</v>
      </c>
      <c r="B70" s="60"/>
      <c r="C70" s="40">
        <v>43805</v>
      </c>
      <c r="D70" s="32" t="s">
        <v>26</v>
      </c>
      <c r="E70" s="32" t="s">
        <v>72</v>
      </c>
      <c r="F70" s="36" t="s">
        <v>146</v>
      </c>
      <c r="G70" s="32" t="s">
        <v>41</v>
      </c>
      <c r="H70" s="32" t="s">
        <v>34</v>
      </c>
      <c r="I70" s="32" t="s">
        <v>88</v>
      </c>
      <c r="J70" s="34" t="s">
        <v>36</v>
      </c>
      <c r="K70" s="69" t="s">
        <v>80</v>
      </c>
      <c r="L70" s="33">
        <v>43831</v>
      </c>
      <c r="M70" s="33">
        <v>44196</v>
      </c>
      <c r="N70" s="35">
        <v>405900</v>
      </c>
      <c r="O70" s="42">
        <v>0</v>
      </c>
      <c r="P70" s="35">
        <v>405900</v>
      </c>
      <c r="Q70" s="35">
        <v>369900</v>
      </c>
      <c r="R70" s="35">
        <v>36000</v>
      </c>
      <c r="S70" s="35"/>
      <c r="T70" s="35"/>
      <c r="U70" s="32" t="s">
        <v>32</v>
      </c>
      <c r="V70" s="32" t="s">
        <v>61</v>
      </c>
      <c r="W70" s="32"/>
      <c r="X70" s="32"/>
      <c r="Y70" s="32"/>
      <c r="Z70" s="32" t="s">
        <v>62</v>
      </c>
      <c r="AA70" s="32" t="s">
        <v>1283</v>
      </c>
    </row>
    <row r="71" spans="1:27" x14ac:dyDescent="0.2">
      <c r="A71" s="59">
        <v>2</v>
      </c>
      <c r="B71" s="60"/>
      <c r="C71" s="40">
        <v>43805</v>
      </c>
      <c r="D71" s="32" t="s">
        <v>26</v>
      </c>
      <c r="E71" s="32" t="s">
        <v>102</v>
      </c>
      <c r="F71" s="36" t="s">
        <v>146</v>
      </c>
      <c r="G71" s="32" t="s">
        <v>41</v>
      </c>
      <c r="H71" s="32" t="s">
        <v>34</v>
      </c>
      <c r="I71" s="32" t="s">
        <v>87</v>
      </c>
      <c r="J71" s="34" t="s">
        <v>36</v>
      </c>
      <c r="K71" s="69" t="s">
        <v>80</v>
      </c>
      <c r="L71" s="33">
        <v>43831</v>
      </c>
      <c r="M71" s="33">
        <v>44196</v>
      </c>
      <c r="N71" s="35">
        <v>366900</v>
      </c>
      <c r="O71" s="42">
        <v>0</v>
      </c>
      <c r="P71" s="35">
        <v>366900</v>
      </c>
      <c r="Q71" s="35">
        <v>330900</v>
      </c>
      <c r="R71" s="35">
        <v>36000</v>
      </c>
      <c r="S71" s="35"/>
      <c r="T71" s="35"/>
      <c r="U71" s="32" t="s">
        <v>32</v>
      </c>
      <c r="V71" s="32" t="s">
        <v>61</v>
      </c>
      <c r="W71" s="32"/>
      <c r="X71" s="32"/>
      <c r="Y71" s="32"/>
      <c r="Z71" s="32" t="s">
        <v>62</v>
      </c>
      <c r="AA71" s="32" t="s">
        <v>1283</v>
      </c>
    </row>
    <row r="72" spans="1:27" x14ac:dyDescent="0.2">
      <c r="A72" s="59">
        <v>2</v>
      </c>
      <c r="B72" s="60"/>
      <c r="C72" s="40">
        <v>43805</v>
      </c>
      <c r="D72" s="32" t="s">
        <v>26</v>
      </c>
      <c r="E72" s="32" t="s">
        <v>72</v>
      </c>
      <c r="F72" s="36" t="s">
        <v>146</v>
      </c>
      <c r="G72" s="32" t="s">
        <v>41</v>
      </c>
      <c r="H72" s="32" t="s">
        <v>34</v>
      </c>
      <c r="I72" s="37" t="s">
        <v>155</v>
      </c>
      <c r="J72" s="34" t="s">
        <v>36</v>
      </c>
      <c r="K72" s="69" t="s">
        <v>80</v>
      </c>
      <c r="L72" s="33">
        <v>43831</v>
      </c>
      <c r="M72" s="33">
        <v>44196</v>
      </c>
      <c r="N72" s="35">
        <v>155900</v>
      </c>
      <c r="O72" s="42">
        <v>0</v>
      </c>
      <c r="P72" s="35">
        <v>155900</v>
      </c>
      <c r="Q72" s="35">
        <v>119900</v>
      </c>
      <c r="R72" s="35">
        <v>36000</v>
      </c>
      <c r="S72" s="35"/>
      <c r="T72" s="35"/>
      <c r="U72" s="32" t="s">
        <v>32</v>
      </c>
      <c r="V72" s="32" t="s">
        <v>61</v>
      </c>
      <c r="W72" s="32"/>
      <c r="X72" s="32"/>
      <c r="Y72" s="32"/>
      <c r="Z72" s="32" t="s">
        <v>62</v>
      </c>
      <c r="AA72" s="32" t="s">
        <v>1283</v>
      </c>
    </row>
    <row r="73" spans="1:27" x14ac:dyDescent="0.2">
      <c r="A73" s="59">
        <v>2</v>
      </c>
      <c r="B73" s="60"/>
      <c r="C73" s="40">
        <v>43805</v>
      </c>
      <c r="D73" s="32" t="s">
        <v>26</v>
      </c>
      <c r="E73" s="32" t="s">
        <v>102</v>
      </c>
      <c r="F73" s="36" t="s">
        <v>148</v>
      </c>
      <c r="G73" s="32" t="s">
        <v>41</v>
      </c>
      <c r="H73" s="32" t="s">
        <v>34</v>
      </c>
      <c r="I73" s="37" t="s">
        <v>40</v>
      </c>
      <c r="J73" s="34" t="s">
        <v>36</v>
      </c>
      <c r="K73" s="69" t="s">
        <v>80</v>
      </c>
      <c r="L73" s="33">
        <v>43831</v>
      </c>
      <c r="M73" s="33">
        <v>44196</v>
      </c>
      <c r="N73" s="35">
        <v>517900</v>
      </c>
      <c r="O73" s="42">
        <v>0</v>
      </c>
      <c r="P73" s="35">
        <v>517900</v>
      </c>
      <c r="Q73" s="35">
        <v>366307</v>
      </c>
      <c r="R73" s="35">
        <v>115593</v>
      </c>
      <c r="S73" s="35">
        <v>36000</v>
      </c>
      <c r="T73" s="35"/>
      <c r="U73" s="32" t="s">
        <v>32</v>
      </c>
      <c r="V73" s="32" t="s">
        <v>61</v>
      </c>
      <c r="W73" s="32"/>
      <c r="X73" s="32"/>
      <c r="Y73" s="32"/>
      <c r="Z73" s="32" t="s">
        <v>62</v>
      </c>
      <c r="AA73" s="32" t="s">
        <v>1283</v>
      </c>
    </row>
    <row r="74" spans="1:27" x14ac:dyDescent="0.2">
      <c r="A74" s="59">
        <v>2</v>
      </c>
      <c r="B74" s="60"/>
      <c r="C74" s="40">
        <v>43805</v>
      </c>
      <c r="D74" s="32" t="s">
        <v>26</v>
      </c>
      <c r="E74" s="32" t="s">
        <v>102</v>
      </c>
      <c r="F74" s="36" t="s">
        <v>150</v>
      </c>
      <c r="G74" s="32" t="s">
        <v>41</v>
      </c>
      <c r="H74" s="32" t="s">
        <v>34</v>
      </c>
      <c r="I74" s="37" t="s">
        <v>40</v>
      </c>
      <c r="J74" s="34" t="s">
        <v>36</v>
      </c>
      <c r="K74" s="69" t="s">
        <v>80</v>
      </c>
      <c r="L74" s="33">
        <v>43831</v>
      </c>
      <c r="M74" s="33">
        <v>44196</v>
      </c>
      <c r="N74" s="35">
        <v>503900</v>
      </c>
      <c r="O74" s="42">
        <v>0</v>
      </c>
      <c r="P74" s="35">
        <v>503900</v>
      </c>
      <c r="Q74" s="35">
        <v>430559</v>
      </c>
      <c r="R74" s="35">
        <v>37341</v>
      </c>
      <c r="S74" s="35">
        <v>36000</v>
      </c>
      <c r="T74" s="35"/>
      <c r="U74" s="32" t="s">
        <v>32</v>
      </c>
      <c r="V74" s="32" t="s">
        <v>61</v>
      </c>
      <c r="W74" s="32"/>
      <c r="X74" s="32"/>
      <c r="Y74" s="32"/>
      <c r="Z74" s="32" t="s">
        <v>62</v>
      </c>
      <c r="AA74" s="32" t="s">
        <v>1283</v>
      </c>
    </row>
    <row r="75" spans="1:27" x14ac:dyDescent="0.2">
      <c r="A75" s="59">
        <v>2</v>
      </c>
      <c r="B75" s="60"/>
      <c r="C75" s="40">
        <v>43805</v>
      </c>
      <c r="D75" s="32" t="s">
        <v>26</v>
      </c>
      <c r="E75" s="32" t="s">
        <v>102</v>
      </c>
      <c r="F75" s="36" t="s">
        <v>150</v>
      </c>
      <c r="G75" s="32" t="s">
        <v>41</v>
      </c>
      <c r="H75" s="32" t="s">
        <v>34</v>
      </c>
      <c r="I75" s="32" t="s">
        <v>87</v>
      </c>
      <c r="J75" s="34" t="s">
        <v>36</v>
      </c>
      <c r="K75" s="69" t="s">
        <v>80</v>
      </c>
      <c r="L75" s="33">
        <v>43831</v>
      </c>
      <c r="M75" s="33">
        <v>44196</v>
      </c>
      <c r="N75" s="35">
        <v>401900</v>
      </c>
      <c r="O75" s="42">
        <v>0</v>
      </c>
      <c r="P75" s="35">
        <v>401900</v>
      </c>
      <c r="Q75" s="35">
        <v>328616</v>
      </c>
      <c r="R75" s="35">
        <v>37284</v>
      </c>
      <c r="S75" s="35">
        <v>36000</v>
      </c>
      <c r="T75" s="35"/>
      <c r="U75" s="32" t="s">
        <v>32</v>
      </c>
      <c r="V75" s="32" t="s">
        <v>61</v>
      </c>
      <c r="W75" s="32"/>
      <c r="X75" s="32"/>
      <c r="Y75" s="32"/>
      <c r="Z75" s="32" t="s">
        <v>62</v>
      </c>
      <c r="AA75" s="32" t="s">
        <v>1283</v>
      </c>
    </row>
    <row r="76" spans="1:27" x14ac:dyDescent="0.2">
      <c r="A76" s="59">
        <v>2</v>
      </c>
      <c r="B76" s="60"/>
      <c r="C76" s="40">
        <v>43805</v>
      </c>
      <c r="D76" s="32" t="s">
        <v>26</v>
      </c>
      <c r="E76" s="32" t="s">
        <v>102</v>
      </c>
      <c r="F76" s="36" t="s">
        <v>147</v>
      </c>
      <c r="G76" s="32" t="s">
        <v>41</v>
      </c>
      <c r="H76" s="32" t="s">
        <v>34</v>
      </c>
      <c r="I76" s="37" t="s">
        <v>40</v>
      </c>
      <c r="J76" s="34" t="s">
        <v>36</v>
      </c>
      <c r="K76" s="69" t="s">
        <v>80</v>
      </c>
      <c r="L76" s="33">
        <v>43831</v>
      </c>
      <c r="M76" s="33">
        <v>44196</v>
      </c>
      <c r="N76" s="35">
        <v>558900</v>
      </c>
      <c r="O76" s="42">
        <v>0</v>
      </c>
      <c r="P76" s="35">
        <v>558900</v>
      </c>
      <c r="Q76" s="35">
        <v>366733</v>
      </c>
      <c r="R76" s="35">
        <v>156167</v>
      </c>
      <c r="S76" s="35">
        <v>36000</v>
      </c>
      <c r="T76" s="35"/>
      <c r="U76" s="32" t="s">
        <v>32</v>
      </c>
      <c r="V76" s="32" t="s">
        <v>61</v>
      </c>
      <c r="W76" s="32"/>
      <c r="X76" s="32"/>
      <c r="Y76" s="32"/>
      <c r="Z76" s="32" t="s">
        <v>62</v>
      </c>
      <c r="AA76" s="32" t="s">
        <v>1283</v>
      </c>
    </row>
    <row r="77" spans="1:27" x14ac:dyDescent="0.2">
      <c r="A77" s="59">
        <v>2</v>
      </c>
      <c r="B77" s="60"/>
      <c r="C77" s="40">
        <v>43805</v>
      </c>
      <c r="D77" s="32" t="s">
        <v>26</v>
      </c>
      <c r="E77" s="32" t="s">
        <v>102</v>
      </c>
      <c r="F77" s="36" t="s">
        <v>147</v>
      </c>
      <c r="G77" s="32" t="s">
        <v>41</v>
      </c>
      <c r="H77" s="32" t="s">
        <v>34</v>
      </c>
      <c r="I77" s="32" t="s">
        <v>87</v>
      </c>
      <c r="J77" s="34" t="s">
        <v>36</v>
      </c>
      <c r="K77" s="69" t="s">
        <v>80</v>
      </c>
      <c r="L77" s="33">
        <v>43831</v>
      </c>
      <c r="M77" s="33">
        <v>44196</v>
      </c>
      <c r="N77" s="35">
        <v>454900</v>
      </c>
      <c r="O77" s="42">
        <v>0</v>
      </c>
      <c r="P77" s="35">
        <v>454900</v>
      </c>
      <c r="Q77" s="35">
        <v>269029</v>
      </c>
      <c r="R77" s="35">
        <v>149871</v>
      </c>
      <c r="S77" s="35">
        <v>36000</v>
      </c>
      <c r="T77" s="35"/>
      <c r="U77" s="32" t="s">
        <v>32</v>
      </c>
      <c r="V77" s="32" t="s">
        <v>61</v>
      </c>
      <c r="W77" s="32"/>
      <c r="X77" s="32"/>
      <c r="Y77" s="32"/>
      <c r="Z77" s="32" t="s">
        <v>62</v>
      </c>
      <c r="AA77" s="32" t="s">
        <v>1283</v>
      </c>
    </row>
    <row r="78" spans="1:27" x14ac:dyDescent="0.2">
      <c r="A78" s="59">
        <v>2</v>
      </c>
      <c r="B78" s="60"/>
      <c r="C78" s="40">
        <v>43805</v>
      </c>
      <c r="D78" s="32" t="s">
        <v>26</v>
      </c>
      <c r="E78" s="32" t="s">
        <v>102</v>
      </c>
      <c r="F78" s="36" t="s">
        <v>152</v>
      </c>
      <c r="G78" s="32" t="s">
        <v>41</v>
      </c>
      <c r="H78" s="32" t="s">
        <v>34</v>
      </c>
      <c r="I78" s="37" t="s">
        <v>40</v>
      </c>
      <c r="J78" s="34" t="s">
        <v>36</v>
      </c>
      <c r="K78" s="69" t="s">
        <v>80</v>
      </c>
      <c r="L78" s="33">
        <v>43831</v>
      </c>
      <c r="M78" s="33">
        <v>44196</v>
      </c>
      <c r="N78" s="35">
        <v>592900</v>
      </c>
      <c r="O78" s="42">
        <v>0</v>
      </c>
      <c r="P78" s="35">
        <v>592900</v>
      </c>
      <c r="Q78" s="35">
        <v>324585</v>
      </c>
      <c r="R78" s="35">
        <v>197056</v>
      </c>
      <c r="S78" s="35">
        <v>35259</v>
      </c>
      <c r="T78" s="35">
        <v>36000</v>
      </c>
      <c r="U78" s="32" t="s">
        <v>32</v>
      </c>
      <c r="V78" s="32" t="s">
        <v>61</v>
      </c>
      <c r="W78" s="32"/>
      <c r="X78" s="32"/>
      <c r="Y78" s="32"/>
      <c r="Z78" s="32" t="s">
        <v>62</v>
      </c>
      <c r="AA78" s="32" t="s">
        <v>1283</v>
      </c>
    </row>
    <row r="79" spans="1:27" x14ac:dyDescent="0.2">
      <c r="A79" s="59">
        <v>2</v>
      </c>
      <c r="B79" s="60"/>
      <c r="C79" s="40">
        <v>43805</v>
      </c>
      <c r="D79" s="32" t="s">
        <v>26</v>
      </c>
      <c r="E79" s="32" t="s">
        <v>102</v>
      </c>
      <c r="F79" s="36" t="s">
        <v>151</v>
      </c>
      <c r="G79" s="32" t="s">
        <v>41</v>
      </c>
      <c r="H79" s="32" t="s">
        <v>34</v>
      </c>
      <c r="I79" s="37" t="s">
        <v>40</v>
      </c>
      <c r="J79" s="34" t="s">
        <v>36</v>
      </c>
      <c r="K79" s="69" t="s">
        <v>80</v>
      </c>
      <c r="L79" s="33">
        <v>43831</v>
      </c>
      <c r="M79" s="33">
        <v>44196</v>
      </c>
      <c r="N79" s="35">
        <v>511900</v>
      </c>
      <c r="O79" s="42">
        <v>0</v>
      </c>
      <c r="P79" s="35">
        <v>511900</v>
      </c>
      <c r="Q79" s="35">
        <v>440623</v>
      </c>
      <c r="R79" s="35">
        <v>35277</v>
      </c>
      <c r="S79" s="35">
        <v>36000</v>
      </c>
      <c r="T79" s="35"/>
      <c r="U79" s="32" t="s">
        <v>32</v>
      </c>
      <c r="V79" s="32" t="s">
        <v>61</v>
      </c>
      <c r="W79" s="32"/>
      <c r="X79" s="32"/>
      <c r="Y79" s="32"/>
      <c r="Z79" s="32" t="s">
        <v>62</v>
      </c>
      <c r="AA79" s="32" t="s">
        <v>1283</v>
      </c>
    </row>
    <row r="80" spans="1:27" x14ac:dyDescent="0.2">
      <c r="A80" s="59">
        <v>2</v>
      </c>
      <c r="B80" s="59"/>
      <c r="C80" s="40">
        <v>43805</v>
      </c>
      <c r="D80" s="32" t="s">
        <v>26</v>
      </c>
      <c r="E80" s="32" t="s">
        <v>102</v>
      </c>
      <c r="F80" s="32" t="s">
        <v>1258</v>
      </c>
      <c r="G80" s="32" t="s">
        <v>41</v>
      </c>
      <c r="H80" s="32" t="s">
        <v>34</v>
      </c>
      <c r="I80" s="34" t="s">
        <v>123</v>
      </c>
      <c r="J80" s="34" t="s">
        <v>33</v>
      </c>
      <c r="K80" s="69" t="s">
        <v>80</v>
      </c>
      <c r="L80" s="33">
        <v>43831</v>
      </c>
      <c r="M80" s="33">
        <v>44196</v>
      </c>
      <c r="N80" s="35">
        <v>596900</v>
      </c>
      <c r="O80" s="42">
        <v>0</v>
      </c>
      <c r="P80" s="35">
        <v>596900</v>
      </c>
      <c r="Q80" s="35">
        <v>367219</v>
      </c>
      <c r="R80" s="35">
        <v>156355</v>
      </c>
      <c r="S80" s="35">
        <v>37326</v>
      </c>
      <c r="T80" s="35">
        <v>36000</v>
      </c>
      <c r="U80" s="32" t="s">
        <v>1256</v>
      </c>
      <c r="V80" s="32" t="s">
        <v>61</v>
      </c>
      <c r="W80" s="32"/>
      <c r="X80" s="44"/>
      <c r="Y80" s="32"/>
      <c r="Z80" s="32" t="s">
        <v>62</v>
      </c>
      <c r="AA80" s="32" t="s">
        <v>1283</v>
      </c>
    </row>
    <row r="81" spans="1:27" x14ac:dyDescent="0.2">
      <c r="A81" s="59">
        <v>2</v>
      </c>
      <c r="B81" s="59"/>
      <c r="C81" s="40">
        <v>43805</v>
      </c>
      <c r="D81" s="32" t="s">
        <v>26</v>
      </c>
      <c r="E81" s="32" t="s">
        <v>102</v>
      </c>
      <c r="F81" s="32" t="s">
        <v>1259</v>
      </c>
      <c r="G81" s="32" t="s">
        <v>41</v>
      </c>
      <c r="H81" s="32" t="s">
        <v>34</v>
      </c>
      <c r="I81" s="34" t="s">
        <v>40</v>
      </c>
      <c r="J81" s="34" t="s">
        <v>33</v>
      </c>
      <c r="K81" s="69" t="s">
        <v>80</v>
      </c>
      <c r="L81" s="33">
        <v>43831</v>
      </c>
      <c r="M81" s="33">
        <v>44196</v>
      </c>
      <c r="N81" s="35">
        <v>554900</v>
      </c>
      <c r="O81" s="42">
        <v>0</v>
      </c>
      <c r="P81" s="35">
        <v>554900</v>
      </c>
      <c r="Q81" s="35">
        <v>366085</v>
      </c>
      <c r="R81" s="35">
        <v>115529</v>
      </c>
      <c r="S81" s="35">
        <v>37286</v>
      </c>
      <c r="T81" s="35">
        <v>36000</v>
      </c>
      <c r="U81" s="32" t="s">
        <v>1256</v>
      </c>
      <c r="V81" s="32" t="s">
        <v>61</v>
      </c>
      <c r="W81" s="32"/>
      <c r="X81" s="32"/>
      <c r="Y81" s="32"/>
      <c r="Z81" s="32" t="s">
        <v>62</v>
      </c>
      <c r="AA81" s="32" t="s">
        <v>1283</v>
      </c>
    </row>
    <row r="82" spans="1:27" x14ac:dyDescent="0.2">
      <c r="A82" s="59">
        <v>2</v>
      </c>
      <c r="B82" s="61"/>
      <c r="C82" s="40">
        <v>43805</v>
      </c>
      <c r="D82" s="32" t="s">
        <v>26</v>
      </c>
      <c r="E82" s="32" t="s">
        <v>72</v>
      </c>
      <c r="F82" s="36" t="s">
        <v>52</v>
      </c>
      <c r="G82" s="32" t="s">
        <v>41</v>
      </c>
      <c r="H82" s="32" t="s">
        <v>34</v>
      </c>
      <c r="I82" s="34" t="s">
        <v>40</v>
      </c>
      <c r="J82" s="34" t="s">
        <v>36</v>
      </c>
      <c r="K82" s="69" t="s">
        <v>80</v>
      </c>
      <c r="L82" s="33">
        <v>43831</v>
      </c>
      <c r="M82" s="33">
        <v>44196</v>
      </c>
      <c r="N82" s="35">
        <v>489900</v>
      </c>
      <c r="O82" s="42">
        <v>0</v>
      </c>
      <c r="P82" s="35">
        <v>489900</v>
      </c>
      <c r="Q82" s="35">
        <v>380395</v>
      </c>
      <c r="R82" s="35">
        <v>109505</v>
      </c>
      <c r="S82" s="35"/>
      <c r="T82" s="35"/>
      <c r="U82" s="32" t="s">
        <v>62</v>
      </c>
      <c r="V82" s="32" t="s">
        <v>61</v>
      </c>
      <c r="W82" s="32"/>
      <c r="X82" s="38"/>
      <c r="Y82" s="32"/>
      <c r="Z82" s="32" t="s">
        <v>62</v>
      </c>
      <c r="AA82" s="32" t="s">
        <v>1283</v>
      </c>
    </row>
    <row r="83" spans="1:27" x14ac:dyDescent="0.2">
      <c r="A83" s="59">
        <v>2</v>
      </c>
      <c r="B83" s="61"/>
      <c r="C83" s="40">
        <v>43805</v>
      </c>
      <c r="D83" s="32" t="s">
        <v>26</v>
      </c>
      <c r="E83" s="32" t="s">
        <v>72</v>
      </c>
      <c r="F83" s="36" t="s">
        <v>59</v>
      </c>
      <c r="G83" s="32" t="s">
        <v>41</v>
      </c>
      <c r="H83" s="32" t="s">
        <v>34</v>
      </c>
      <c r="I83" s="34" t="s">
        <v>40</v>
      </c>
      <c r="J83" s="34" t="s">
        <v>36</v>
      </c>
      <c r="K83" s="69" t="s">
        <v>80</v>
      </c>
      <c r="L83" s="33">
        <v>43831</v>
      </c>
      <c r="M83" s="33">
        <v>44196</v>
      </c>
      <c r="N83" s="35">
        <v>523900</v>
      </c>
      <c r="O83" s="42">
        <v>0</v>
      </c>
      <c r="P83" s="35">
        <v>523900</v>
      </c>
      <c r="Q83" s="35">
        <v>377695</v>
      </c>
      <c r="R83" s="35">
        <v>108882</v>
      </c>
      <c r="S83" s="35">
        <v>37323</v>
      </c>
      <c r="T83" s="35"/>
      <c r="U83" s="32" t="s">
        <v>62</v>
      </c>
      <c r="V83" s="32" t="s">
        <v>61</v>
      </c>
      <c r="W83" s="32"/>
      <c r="X83" s="38"/>
      <c r="Y83" s="32"/>
      <c r="Z83" s="32" t="s">
        <v>62</v>
      </c>
      <c r="AA83" s="32" t="s">
        <v>1283</v>
      </c>
    </row>
    <row r="84" spans="1:27" x14ac:dyDescent="0.2">
      <c r="A84" s="59">
        <v>2</v>
      </c>
      <c r="B84" s="61"/>
      <c r="C84" s="40">
        <v>43805</v>
      </c>
      <c r="D84" s="32" t="s">
        <v>26</v>
      </c>
      <c r="E84" s="32" t="s">
        <v>72</v>
      </c>
      <c r="F84" s="36" t="s">
        <v>149</v>
      </c>
      <c r="G84" s="32" t="s">
        <v>41</v>
      </c>
      <c r="H84" s="32" t="s">
        <v>34</v>
      </c>
      <c r="I84" s="34" t="s">
        <v>40</v>
      </c>
      <c r="J84" s="34" t="s">
        <v>36</v>
      </c>
      <c r="K84" s="69" t="s">
        <v>80</v>
      </c>
      <c r="L84" s="33">
        <v>43831</v>
      </c>
      <c r="M84" s="33">
        <v>44196</v>
      </c>
      <c r="N84" s="35">
        <v>522900</v>
      </c>
      <c r="O84" s="42">
        <v>0</v>
      </c>
      <c r="P84" s="35">
        <v>522900</v>
      </c>
      <c r="Q84" s="35">
        <v>378018</v>
      </c>
      <c r="R84" s="35">
        <v>108882</v>
      </c>
      <c r="S84" s="35">
        <v>36000</v>
      </c>
      <c r="T84" s="35"/>
      <c r="U84" s="32" t="s">
        <v>32</v>
      </c>
      <c r="V84" s="32" t="s">
        <v>61</v>
      </c>
      <c r="W84" s="32"/>
      <c r="X84" s="38"/>
      <c r="Y84" s="32"/>
      <c r="Z84" s="32" t="s">
        <v>62</v>
      </c>
      <c r="AA84" s="32" t="s">
        <v>1283</v>
      </c>
    </row>
    <row r="85" spans="1:27" x14ac:dyDescent="0.2">
      <c r="A85" s="59">
        <v>2</v>
      </c>
      <c r="B85" s="61"/>
      <c r="C85" s="40">
        <v>43805</v>
      </c>
      <c r="D85" s="32" t="s">
        <v>26</v>
      </c>
      <c r="E85" s="32" t="s">
        <v>72</v>
      </c>
      <c r="F85" s="36" t="s">
        <v>1257</v>
      </c>
      <c r="G85" s="32" t="s">
        <v>41</v>
      </c>
      <c r="H85" s="32" t="s">
        <v>34</v>
      </c>
      <c r="I85" s="34" t="s">
        <v>123</v>
      </c>
      <c r="J85" s="34" t="s">
        <v>36</v>
      </c>
      <c r="K85" s="69" t="s">
        <v>80</v>
      </c>
      <c r="L85" s="33">
        <v>43831</v>
      </c>
      <c r="M85" s="33">
        <v>44196</v>
      </c>
      <c r="N85" s="35">
        <v>559900</v>
      </c>
      <c r="O85" s="42">
        <v>0</v>
      </c>
      <c r="P85" s="35">
        <v>559900</v>
      </c>
      <c r="Q85" s="35">
        <v>377697</v>
      </c>
      <c r="R85" s="35">
        <v>108882</v>
      </c>
      <c r="S85" s="35">
        <v>37321</v>
      </c>
      <c r="T85" s="35">
        <v>36000</v>
      </c>
      <c r="U85" s="32" t="s">
        <v>1256</v>
      </c>
      <c r="V85" s="32" t="s">
        <v>61</v>
      </c>
      <c r="W85" s="32"/>
      <c r="X85" s="38"/>
      <c r="Y85" s="32"/>
      <c r="Z85" s="32" t="s">
        <v>62</v>
      </c>
      <c r="AA85" s="32" t="s">
        <v>1283</v>
      </c>
    </row>
    <row r="86" spans="1:27" x14ac:dyDescent="0.2">
      <c r="A86" s="59">
        <v>2</v>
      </c>
      <c r="B86" s="60"/>
      <c r="C86" s="40">
        <v>43805</v>
      </c>
      <c r="D86" s="32" t="s">
        <v>26</v>
      </c>
      <c r="E86" s="32" t="s">
        <v>72</v>
      </c>
      <c r="F86" s="32" t="s">
        <v>49</v>
      </c>
      <c r="G86" s="32" t="s">
        <v>41</v>
      </c>
      <c r="H86" s="32" t="s">
        <v>34</v>
      </c>
      <c r="I86" s="34" t="s">
        <v>40</v>
      </c>
      <c r="J86" s="34" t="s">
        <v>125</v>
      </c>
      <c r="K86" s="69" t="s">
        <v>83</v>
      </c>
      <c r="L86" s="33">
        <v>43831</v>
      </c>
      <c r="M86" s="33">
        <v>44196</v>
      </c>
      <c r="N86" s="35">
        <v>428900</v>
      </c>
      <c r="O86" s="42">
        <f>(N86-P86)/N86</f>
        <v>0</v>
      </c>
      <c r="P86" s="35">
        <v>428900</v>
      </c>
      <c r="Q86" s="35">
        <f>P86*0.67</f>
        <v>287363</v>
      </c>
      <c r="R86" s="35">
        <f>P86-Q86</f>
        <v>141537</v>
      </c>
      <c r="S86" s="35"/>
      <c r="T86" s="35"/>
      <c r="U86" s="32" t="s">
        <v>62</v>
      </c>
      <c r="V86" s="32" t="s">
        <v>61</v>
      </c>
      <c r="W86" s="32"/>
      <c r="X86" s="32"/>
      <c r="Y86" s="32"/>
      <c r="Z86" s="32" t="s">
        <v>62</v>
      </c>
      <c r="AA86" s="32" t="s">
        <v>1282</v>
      </c>
    </row>
    <row r="87" spans="1:27" x14ac:dyDescent="0.2">
      <c r="A87" s="59">
        <v>2</v>
      </c>
      <c r="B87" s="60"/>
      <c r="C87" s="40">
        <v>43805</v>
      </c>
      <c r="D87" s="32" t="s">
        <v>26</v>
      </c>
      <c r="E87" s="32" t="s">
        <v>72</v>
      </c>
      <c r="F87" s="32" t="s">
        <v>56</v>
      </c>
      <c r="G87" s="32" t="s">
        <v>41</v>
      </c>
      <c r="H87" s="32" t="s">
        <v>34</v>
      </c>
      <c r="I87" s="34" t="s">
        <v>40</v>
      </c>
      <c r="J87" s="34" t="s">
        <v>125</v>
      </c>
      <c r="K87" s="69" t="s">
        <v>83</v>
      </c>
      <c r="L87" s="33">
        <v>43831</v>
      </c>
      <c r="M87" s="33">
        <v>44196</v>
      </c>
      <c r="N87" s="35">
        <v>460900</v>
      </c>
      <c r="O87" s="42">
        <v>0</v>
      </c>
      <c r="P87" s="35">
        <v>460900</v>
      </c>
      <c r="Q87" s="35">
        <v>288133</v>
      </c>
      <c r="R87" s="35">
        <v>135480</v>
      </c>
      <c r="S87" s="35">
        <v>37287</v>
      </c>
      <c r="T87" s="35"/>
      <c r="U87" s="32" t="s">
        <v>62</v>
      </c>
      <c r="V87" s="32" t="s">
        <v>61</v>
      </c>
      <c r="W87" s="32"/>
      <c r="X87" s="32"/>
      <c r="Y87" s="32"/>
      <c r="Z87" s="32" t="s">
        <v>62</v>
      </c>
      <c r="AA87" s="32" t="s">
        <v>1282</v>
      </c>
    </row>
    <row r="88" spans="1:27" x14ac:dyDescent="0.2">
      <c r="A88" s="59">
        <v>2</v>
      </c>
      <c r="B88" s="60"/>
      <c r="C88" s="40">
        <v>43805</v>
      </c>
      <c r="D88" s="32" t="s">
        <v>26</v>
      </c>
      <c r="E88" s="32" t="s">
        <v>72</v>
      </c>
      <c r="F88" s="32" t="s">
        <v>55</v>
      </c>
      <c r="G88" s="32" t="s">
        <v>41</v>
      </c>
      <c r="H88" s="32" t="s">
        <v>34</v>
      </c>
      <c r="I88" s="34" t="s">
        <v>40</v>
      </c>
      <c r="J88" s="34" t="s">
        <v>125</v>
      </c>
      <c r="K88" s="69" t="s">
        <v>83</v>
      </c>
      <c r="L88" s="33">
        <v>43831</v>
      </c>
      <c r="M88" s="33">
        <v>44196</v>
      </c>
      <c r="N88" s="35">
        <v>462900</v>
      </c>
      <c r="O88" s="42">
        <v>0</v>
      </c>
      <c r="P88" s="35">
        <v>462900</v>
      </c>
      <c r="Q88" s="35">
        <v>288848</v>
      </c>
      <c r="R88" s="35">
        <v>138673</v>
      </c>
      <c r="S88" s="35">
        <v>35379</v>
      </c>
      <c r="T88" s="35"/>
      <c r="U88" s="32" t="s">
        <v>30</v>
      </c>
      <c r="V88" s="32" t="s">
        <v>61</v>
      </c>
      <c r="W88" s="32"/>
      <c r="X88" s="32"/>
      <c r="Y88" s="32"/>
      <c r="Z88" s="32" t="s">
        <v>62</v>
      </c>
      <c r="AA88" s="32" t="s">
        <v>1282</v>
      </c>
    </row>
    <row r="89" spans="1:27" x14ac:dyDescent="0.2">
      <c r="A89" s="59">
        <v>2</v>
      </c>
      <c r="B89" s="60"/>
      <c r="C89" s="40">
        <v>43805</v>
      </c>
      <c r="D89" s="32" t="s">
        <v>26</v>
      </c>
      <c r="E89" s="32" t="s">
        <v>72</v>
      </c>
      <c r="F89" s="32" t="s">
        <v>79</v>
      </c>
      <c r="G89" s="32" t="s">
        <v>41</v>
      </c>
      <c r="H89" s="32" t="s">
        <v>34</v>
      </c>
      <c r="I89" s="34" t="s">
        <v>40</v>
      </c>
      <c r="J89" s="34" t="s">
        <v>125</v>
      </c>
      <c r="K89" s="69" t="s">
        <v>83</v>
      </c>
      <c r="L89" s="33">
        <v>43831</v>
      </c>
      <c r="M89" s="33">
        <v>44196</v>
      </c>
      <c r="N89" s="35">
        <v>494900</v>
      </c>
      <c r="O89" s="42">
        <v>0</v>
      </c>
      <c r="P89" s="35">
        <v>494900</v>
      </c>
      <c r="Q89" s="35">
        <v>246117</v>
      </c>
      <c r="R89" s="35">
        <v>176252</v>
      </c>
      <c r="S89" s="35">
        <v>35236</v>
      </c>
      <c r="T89" s="35">
        <v>37295</v>
      </c>
      <c r="U89" s="32" t="s">
        <v>62</v>
      </c>
      <c r="V89" s="32" t="s">
        <v>61</v>
      </c>
      <c r="W89" s="32"/>
      <c r="X89" s="32"/>
      <c r="Y89" s="32"/>
      <c r="Z89" s="32" t="s">
        <v>62</v>
      </c>
      <c r="AA89" s="32" t="s">
        <v>1282</v>
      </c>
    </row>
    <row r="90" spans="1:27" x14ac:dyDescent="0.2">
      <c r="A90" s="59">
        <v>2</v>
      </c>
      <c r="B90" s="59"/>
      <c r="C90" s="40">
        <v>43805</v>
      </c>
      <c r="D90" s="32" t="s">
        <v>26</v>
      </c>
      <c r="E90" s="32" t="s">
        <v>102</v>
      </c>
      <c r="F90" s="32" t="s">
        <v>1258</v>
      </c>
      <c r="G90" s="32" t="s">
        <v>41</v>
      </c>
      <c r="H90" s="32" t="s">
        <v>34</v>
      </c>
      <c r="I90" s="34" t="s">
        <v>123</v>
      </c>
      <c r="J90" s="34" t="s">
        <v>125</v>
      </c>
      <c r="K90" s="69" t="s">
        <v>83</v>
      </c>
      <c r="L90" s="33">
        <v>43831</v>
      </c>
      <c r="M90" s="33">
        <v>44196</v>
      </c>
      <c r="N90" s="35">
        <v>496900</v>
      </c>
      <c r="O90" s="42">
        <v>0</v>
      </c>
      <c r="P90" s="35">
        <v>496900</v>
      </c>
      <c r="Q90" s="35">
        <v>288130</v>
      </c>
      <c r="R90" s="35">
        <v>135482</v>
      </c>
      <c r="S90" s="35">
        <v>37288</v>
      </c>
      <c r="T90" s="35">
        <v>36000</v>
      </c>
      <c r="U90" s="32" t="s">
        <v>1256</v>
      </c>
      <c r="V90" s="32" t="s">
        <v>61</v>
      </c>
      <c r="W90" s="32"/>
      <c r="X90" s="44"/>
      <c r="Y90" s="32"/>
      <c r="Z90" s="32" t="s">
        <v>62</v>
      </c>
      <c r="AA90" s="32" t="s">
        <v>1282</v>
      </c>
    </row>
    <row r="91" spans="1:27" x14ac:dyDescent="0.2">
      <c r="A91" s="59">
        <v>2</v>
      </c>
      <c r="B91" s="60"/>
      <c r="C91" s="40">
        <v>43805</v>
      </c>
      <c r="D91" s="32" t="s">
        <v>26</v>
      </c>
      <c r="E91" s="32" t="s">
        <v>72</v>
      </c>
      <c r="F91" s="36" t="s">
        <v>76</v>
      </c>
      <c r="G91" s="32" t="s">
        <v>41</v>
      </c>
      <c r="H91" s="32" t="s">
        <v>34</v>
      </c>
      <c r="I91" s="34" t="s">
        <v>40</v>
      </c>
      <c r="J91" s="34" t="s">
        <v>125</v>
      </c>
      <c r="K91" s="69" t="s">
        <v>83</v>
      </c>
      <c r="L91" s="33">
        <v>43831</v>
      </c>
      <c r="M91" s="33">
        <v>44196</v>
      </c>
      <c r="N91" s="35">
        <v>427900</v>
      </c>
      <c r="O91" s="42">
        <v>0</v>
      </c>
      <c r="P91" s="35">
        <v>427900</v>
      </c>
      <c r="Q91" s="35">
        <v>392809</v>
      </c>
      <c r="R91" s="35">
        <v>35091</v>
      </c>
      <c r="S91" s="35"/>
      <c r="T91" s="35"/>
      <c r="U91" s="32" t="s">
        <v>30</v>
      </c>
      <c r="V91" s="32" t="s">
        <v>61</v>
      </c>
      <c r="W91" s="32"/>
      <c r="X91" s="32"/>
      <c r="Y91" s="32"/>
      <c r="Z91" s="32" t="s">
        <v>62</v>
      </c>
      <c r="AA91" s="32" t="s">
        <v>1282</v>
      </c>
    </row>
    <row r="92" spans="1:27" x14ac:dyDescent="0.2">
      <c r="A92" s="59">
        <v>2</v>
      </c>
      <c r="B92" s="60"/>
      <c r="C92" s="40">
        <v>43805</v>
      </c>
      <c r="D92" s="32" t="s">
        <v>26</v>
      </c>
      <c r="E92" s="32" t="s">
        <v>72</v>
      </c>
      <c r="F92" s="36" t="s">
        <v>57</v>
      </c>
      <c r="G92" s="32" t="s">
        <v>41</v>
      </c>
      <c r="H92" s="32" t="s">
        <v>34</v>
      </c>
      <c r="I92" s="34" t="s">
        <v>40</v>
      </c>
      <c r="J92" s="34" t="s">
        <v>125</v>
      </c>
      <c r="K92" s="69" t="s">
        <v>83</v>
      </c>
      <c r="L92" s="33">
        <v>43831</v>
      </c>
      <c r="M92" s="33">
        <v>44196</v>
      </c>
      <c r="N92" s="35">
        <v>464900</v>
      </c>
      <c r="O92" s="42">
        <v>0</v>
      </c>
      <c r="P92" s="35">
        <v>464900</v>
      </c>
      <c r="Q92" s="35">
        <v>392365</v>
      </c>
      <c r="R92" s="35">
        <v>35230</v>
      </c>
      <c r="S92" s="35">
        <v>37305</v>
      </c>
      <c r="T92" s="35"/>
      <c r="U92" s="32" t="s">
        <v>30</v>
      </c>
      <c r="V92" s="32" t="s">
        <v>61</v>
      </c>
      <c r="W92" s="32"/>
      <c r="X92" s="32"/>
      <c r="Y92" s="32"/>
      <c r="Z92" s="32" t="s">
        <v>62</v>
      </c>
      <c r="AA92" s="32" t="s">
        <v>1282</v>
      </c>
    </row>
    <row r="93" spans="1:27" x14ac:dyDescent="0.2">
      <c r="A93" s="59">
        <v>2</v>
      </c>
      <c r="B93" s="60"/>
      <c r="C93" s="40">
        <v>43805</v>
      </c>
      <c r="D93" s="32" t="s">
        <v>26</v>
      </c>
      <c r="E93" s="32" t="s">
        <v>72</v>
      </c>
      <c r="F93" s="32" t="s">
        <v>51</v>
      </c>
      <c r="G93" s="32" t="s">
        <v>41</v>
      </c>
      <c r="H93" s="32" t="s">
        <v>34</v>
      </c>
      <c r="I93" s="34" t="s">
        <v>40</v>
      </c>
      <c r="J93" s="34" t="s">
        <v>125</v>
      </c>
      <c r="K93" s="69" t="s">
        <v>83</v>
      </c>
      <c r="L93" s="33">
        <v>43831</v>
      </c>
      <c r="M93" s="33">
        <v>44196</v>
      </c>
      <c r="N93" s="35">
        <v>428900</v>
      </c>
      <c r="O93" s="42">
        <v>0</v>
      </c>
      <c r="P93" s="35">
        <v>428900</v>
      </c>
      <c r="Q93" s="35">
        <v>309473</v>
      </c>
      <c r="R93" s="35">
        <v>119427</v>
      </c>
      <c r="S93" s="35"/>
      <c r="T93" s="35"/>
      <c r="U93" s="32" t="s">
        <v>62</v>
      </c>
      <c r="V93" s="32" t="s">
        <v>61</v>
      </c>
      <c r="W93" s="32"/>
      <c r="X93" s="32"/>
      <c r="Y93" s="32"/>
      <c r="Z93" s="32" t="s">
        <v>62</v>
      </c>
      <c r="AA93" s="32" t="s">
        <v>1282</v>
      </c>
    </row>
    <row r="94" spans="1:27" x14ac:dyDescent="0.2">
      <c r="A94" s="59">
        <v>2</v>
      </c>
      <c r="B94" s="60"/>
      <c r="C94" s="40">
        <v>43805</v>
      </c>
      <c r="D94" s="32" t="s">
        <v>26</v>
      </c>
      <c r="E94" s="32" t="s">
        <v>72</v>
      </c>
      <c r="F94" s="32" t="s">
        <v>58</v>
      </c>
      <c r="G94" s="32" t="s">
        <v>41</v>
      </c>
      <c r="H94" s="32" t="s">
        <v>34</v>
      </c>
      <c r="I94" s="34" t="s">
        <v>40</v>
      </c>
      <c r="J94" s="34" t="s">
        <v>125</v>
      </c>
      <c r="K94" s="69" t="s">
        <v>83</v>
      </c>
      <c r="L94" s="33">
        <v>43831</v>
      </c>
      <c r="M94" s="33">
        <v>44196</v>
      </c>
      <c r="N94" s="35">
        <v>463900</v>
      </c>
      <c r="O94" s="42">
        <v>0</v>
      </c>
      <c r="P94" s="35">
        <v>463900</v>
      </c>
      <c r="Q94" s="35">
        <v>308430</v>
      </c>
      <c r="R94" s="35">
        <v>118126</v>
      </c>
      <c r="S94" s="35">
        <v>37344</v>
      </c>
      <c r="T94" s="35"/>
      <c r="U94" s="32" t="s">
        <v>62</v>
      </c>
      <c r="V94" s="32" t="s">
        <v>61</v>
      </c>
      <c r="W94" s="32"/>
      <c r="X94" s="32"/>
      <c r="Y94" s="32"/>
      <c r="Z94" s="32" t="s">
        <v>62</v>
      </c>
      <c r="AA94" s="32" t="s">
        <v>1282</v>
      </c>
    </row>
    <row r="95" spans="1:27" x14ac:dyDescent="0.2">
      <c r="A95" s="59">
        <v>2</v>
      </c>
      <c r="B95" s="59"/>
      <c r="C95" s="40">
        <v>43805</v>
      </c>
      <c r="D95" s="32" t="s">
        <v>26</v>
      </c>
      <c r="E95" s="32" t="s">
        <v>102</v>
      </c>
      <c r="F95" s="32" t="s">
        <v>1259</v>
      </c>
      <c r="G95" s="32" t="s">
        <v>41</v>
      </c>
      <c r="H95" s="32" t="s">
        <v>34</v>
      </c>
      <c r="I95" s="34" t="s">
        <v>40</v>
      </c>
      <c r="J95" s="34" t="s">
        <v>125</v>
      </c>
      <c r="K95" s="69" t="s">
        <v>83</v>
      </c>
      <c r="L95" s="33">
        <v>43831</v>
      </c>
      <c r="M95" s="33">
        <v>44196</v>
      </c>
      <c r="N95" s="35">
        <v>499900</v>
      </c>
      <c r="O95" s="42">
        <v>0</v>
      </c>
      <c r="P95" s="35">
        <v>499900</v>
      </c>
      <c r="Q95" s="35">
        <v>308444</v>
      </c>
      <c r="R95" s="35">
        <v>118116</v>
      </c>
      <c r="S95" s="35">
        <v>37340</v>
      </c>
      <c r="T95" s="35">
        <v>36000</v>
      </c>
      <c r="U95" s="32" t="s">
        <v>1256</v>
      </c>
      <c r="V95" s="32" t="s">
        <v>61</v>
      </c>
      <c r="W95" s="32"/>
      <c r="X95" s="32"/>
      <c r="Y95" s="32"/>
      <c r="Z95" s="32" t="s">
        <v>62</v>
      </c>
      <c r="AA95" s="32" t="s">
        <v>1282</v>
      </c>
    </row>
    <row r="96" spans="1:27" x14ac:dyDescent="0.2">
      <c r="A96" s="59">
        <v>2</v>
      </c>
      <c r="B96" s="60"/>
      <c r="C96" s="40">
        <v>43805</v>
      </c>
      <c r="D96" s="32" t="s">
        <v>26</v>
      </c>
      <c r="E96" s="32" t="s">
        <v>72</v>
      </c>
      <c r="F96" s="32" t="s">
        <v>49</v>
      </c>
      <c r="G96" s="32" t="s">
        <v>41</v>
      </c>
      <c r="H96" s="32" t="s">
        <v>34</v>
      </c>
      <c r="I96" s="34" t="s">
        <v>40</v>
      </c>
      <c r="J96" s="34" t="s">
        <v>125</v>
      </c>
      <c r="K96" s="69" t="s">
        <v>84</v>
      </c>
      <c r="L96" s="33">
        <v>43831</v>
      </c>
      <c r="M96" s="33">
        <v>44196</v>
      </c>
      <c r="N96" s="35">
        <v>428900</v>
      </c>
      <c r="O96" s="42">
        <f>(N96-P96)/N96</f>
        <v>0</v>
      </c>
      <c r="P96" s="35">
        <v>428900</v>
      </c>
      <c r="Q96" s="35">
        <f>P96*0.67</f>
        <v>287363</v>
      </c>
      <c r="R96" s="35">
        <f>P96-Q96</f>
        <v>141537</v>
      </c>
      <c r="S96" s="35"/>
      <c r="T96" s="35"/>
      <c r="U96" s="32" t="s">
        <v>62</v>
      </c>
      <c r="V96" s="32" t="s">
        <v>61</v>
      </c>
      <c r="W96" s="32"/>
      <c r="X96" s="32"/>
      <c r="Y96" s="32"/>
      <c r="Z96" s="32" t="s">
        <v>62</v>
      </c>
      <c r="AA96" s="32" t="s">
        <v>1284</v>
      </c>
    </row>
    <row r="97" spans="1:27" x14ac:dyDescent="0.2">
      <c r="A97" s="59">
        <v>2</v>
      </c>
      <c r="B97" s="60"/>
      <c r="C97" s="40">
        <v>43805</v>
      </c>
      <c r="D97" s="32" t="s">
        <v>26</v>
      </c>
      <c r="E97" s="32" t="s">
        <v>72</v>
      </c>
      <c r="F97" s="32" t="s">
        <v>56</v>
      </c>
      <c r="G97" s="32" t="s">
        <v>41</v>
      </c>
      <c r="H97" s="32" t="s">
        <v>34</v>
      </c>
      <c r="I97" s="34" t="s">
        <v>40</v>
      </c>
      <c r="J97" s="34" t="s">
        <v>125</v>
      </c>
      <c r="K97" s="69" t="s">
        <v>84</v>
      </c>
      <c r="L97" s="33">
        <v>43831</v>
      </c>
      <c r="M97" s="33">
        <v>44196</v>
      </c>
      <c r="N97" s="35">
        <v>460900</v>
      </c>
      <c r="O97" s="42">
        <v>0</v>
      </c>
      <c r="P97" s="35">
        <v>460900</v>
      </c>
      <c r="Q97" s="35">
        <v>288133</v>
      </c>
      <c r="R97" s="35">
        <v>135480</v>
      </c>
      <c r="S97" s="35">
        <v>37287</v>
      </c>
      <c r="T97" s="35"/>
      <c r="U97" s="32" t="s">
        <v>62</v>
      </c>
      <c r="V97" s="32" t="s">
        <v>61</v>
      </c>
      <c r="W97" s="32"/>
      <c r="X97" s="32"/>
      <c r="Y97" s="32"/>
      <c r="Z97" s="32" t="s">
        <v>62</v>
      </c>
      <c r="AA97" s="32" t="s">
        <v>1284</v>
      </c>
    </row>
    <row r="98" spans="1:27" x14ac:dyDescent="0.2">
      <c r="A98" s="59">
        <v>2</v>
      </c>
      <c r="B98" s="60"/>
      <c r="C98" s="40">
        <v>43805</v>
      </c>
      <c r="D98" s="32" t="s">
        <v>26</v>
      </c>
      <c r="E98" s="32" t="s">
        <v>72</v>
      </c>
      <c r="F98" s="32" t="s">
        <v>55</v>
      </c>
      <c r="G98" s="32" t="s">
        <v>41</v>
      </c>
      <c r="H98" s="32" t="s">
        <v>34</v>
      </c>
      <c r="I98" s="34" t="s">
        <v>40</v>
      </c>
      <c r="J98" s="34" t="s">
        <v>125</v>
      </c>
      <c r="K98" s="69" t="s">
        <v>84</v>
      </c>
      <c r="L98" s="33">
        <v>43831</v>
      </c>
      <c r="M98" s="33">
        <v>44196</v>
      </c>
      <c r="N98" s="35">
        <v>462900</v>
      </c>
      <c r="O98" s="42">
        <v>0</v>
      </c>
      <c r="P98" s="35">
        <v>462900</v>
      </c>
      <c r="Q98" s="35">
        <v>288848</v>
      </c>
      <c r="R98" s="35">
        <v>138673</v>
      </c>
      <c r="S98" s="35">
        <v>35379</v>
      </c>
      <c r="T98" s="35"/>
      <c r="U98" s="32" t="s">
        <v>30</v>
      </c>
      <c r="V98" s="32" t="s">
        <v>61</v>
      </c>
      <c r="W98" s="32"/>
      <c r="X98" s="32"/>
      <c r="Y98" s="32"/>
      <c r="Z98" s="32" t="s">
        <v>62</v>
      </c>
      <c r="AA98" s="32" t="s">
        <v>1284</v>
      </c>
    </row>
    <row r="99" spans="1:27" x14ac:dyDescent="0.2">
      <c r="A99" s="59">
        <v>2</v>
      </c>
      <c r="B99" s="60"/>
      <c r="C99" s="40">
        <v>43805</v>
      </c>
      <c r="D99" s="32" t="s">
        <v>26</v>
      </c>
      <c r="E99" s="32" t="s">
        <v>72</v>
      </c>
      <c r="F99" s="32" t="s">
        <v>79</v>
      </c>
      <c r="G99" s="32" t="s">
        <v>41</v>
      </c>
      <c r="H99" s="32" t="s">
        <v>34</v>
      </c>
      <c r="I99" s="34" t="s">
        <v>40</v>
      </c>
      <c r="J99" s="34" t="s">
        <v>125</v>
      </c>
      <c r="K99" s="69" t="s">
        <v>84</v>
      </c>
      <c r="L99" s="33">
        <v>43831</v>
      </c>
      <c r="M99" s="33">
        <v>44196</v>
      </c>
      <c r="N99" s="35">
        <v>494900</v>
      </c>
      <c r="O99" s="42">
        <v>0</v>
      </c>
      <c r="P99" s="35">
        <v>494900</v>
      </c>
      <c r="Q99" s="35">
        <v>246117</v>
      </c>
      <c r="R99" s="35">
        <v>176252</v>
      </c>
      <c r="S99" s="35">
        <v>35236</v>
      </c>
      <c r="T99" s="35">
        <v>37295</v>
      </c>
      <c r="U99" s="32" t="s">
        <v>62</v>
      </c>
      <c r="V99" s="32" t="s">
        <v>61</v>
      </c>
      <c r="W99" s="32"/>
      <c r="X99" s="32"/>
      <c r="Y99" s="32"/>
      <c r="Z99" s="32" t="s">
        <v>62</v>
      </c>
      <c r="AA99" s="32" t="s">
        <v>1284</v>
      </c>
    </row>
    <row r="100" spans="1:27" x14ac:dyDescent="0.2">
      <c r="A100" s="59">
        <v>2</v>
      </c>
      <c r="B100" s="59"/>
      <c r="C100" s="40">
        <v>43805</v>
      </c>
      <c r="D100" s="32" t="s">
        <v>26</v>
      </c>
      <c r="E100" s="32" t="s">
        <v>102</v>
      </c>
      <c r="F100" s="32" t="s">
        <v>1258</v>
      </c>
      <c r="G100" s="32" t="s">
        <v>41</v>
      </c>
      <c r="H100" s="32" t="s">
        <v>34</v>
      </c>
      <c r="I100" s="34" t="s">
        <v>123</v>
      </c>
      <c r="J100" s="34" t="s">
        <v>125</v>
      </c>
      <c r="K100" s="69" t="s">
        <v>84</v>
      </c>
      <c r="L100" s="33">
        <v>43831</v>
      </c>
      <c r="M100" s="33">
        <v>44196</v>
      </c>
      <c r="N100" s="35">
        <v>496900</v>
      </c>
      <c r="O100" s="42">
        <v>0</v>
      </c>
      <c r="P100" s="35">
        <v>496900</v>
      </c>
      <c r="Q100" s="35">
        <v>288130</v>
      </c>
      <c r="R100" s="35">
        <v>135482</v>
      </c>
      <c r="S100" s="35">
        <v>37288</v>
      </c>
      <c r="T100" s="35">
        <v>36000</v>
      </c>
      <c r="U100" s="32" t="s">
        <v>1256</v>
      </c>
      <c r="V100" s="32" t="s">
        <v>61</v>
      </c>
      <c r="W100" s="32"/>
      <c r="X100" s="44"/>
      <c r="Y100" s="32"/>
      <c r="Z100" s="32" t="s">
        <v>62</v>
      </c>
      <c r="AA100" s="32" t="s">
        <v>1284</v>
      </c>
    </row>
    <row r="101" spans="1:27" x14ac:dyDescent="0.2">
      <c r="A101" s="59">
        <v>2</v>
      </c>
      <c r="B101" s="60"/>
      <c r="C101" s="40">
        <v>43805</v>
      </c>
      <c r="D101" s="32" t="s">
        <v>26</v>
      </c>
      <c r="E101" s="32" t="s">
        <v>72</v>
      </c>
      <c r="F101" s="36" t="s">
        <v>76</v>
      </c>
      <c r="G101" s="32" t="s">
        <v>41</v>
      </c>
      <c r="H101" s="32" t="s">
        <v>34</v>
      </c>
      <c r="I101" s="34" t="s">
        <v>40</v>
      </c>
      <c r="J101" s="34" t="s">
        <v>125</v>
      </c>
      <c r="K101" s="69" t="s">
        <v>84</v>
      </c>
      <c r="L101" s="33">
        <v>43831</v>
      </c>
      <c r="M101" s="33">
        <v>44196</v>
      </c>
      <c r="N101" s="35">
        <v>427900</v>
      </c>
      <c r="O101" s="42">
        <v>0</v>
      </c>
      <c r="P101" s="35">
        <v>427900</v>
      </c>
      <c r="Q101" s="35">
        <v>392809</v>
      </c>
      <c r="R101" s="35">
        <v>35091</v>
      </c>
      <c r="S101" s="35"/>
      <c r="T101" s="35"/>
      <c r="U101" s="32" t="s">
        <v>30</v>
      </c>
      <c r="V101" s="32" t="s">
        <v>61</v>
      </c>
      <c r="W101" s="32"/>
      <c r="X101" s="32"/>
      <c r="Y101" s="32"/>
      <c r="Z101" s="32" t="s">
        <v>62</v>
      </c>
      <c r="AA101" s="32" t="s">
        <v>1284</v>
      </c>
    </row>
    <row r="102" spans="1:27" x14ac:dyDescent="0.2">
      <c r="A102" s="59">
        <v>2</v>
      </c>
      <c r="B102" s="60"/>
      <c r="C102" s="40">
        <v>43805</v>
      </c>
      <c r="D102" s="32" t="s">
        <v>26</v>
      </c>
      <c r="E102" s="32" t="s">
        <v>72</v>
      </c>
      <c r="F102" s="36" t="s">
        <v>57</v>
      </c>
      <c r="G102" s="32" t="s">
        <v>41</v>
      </c>
      <c r="H102" s="32" t="s">
        <v>34</v>
      </c>
      <c r="I102" s="34" t="s">
        <v>40</v>
      </c>
      <c r="J102" s="34" t="s">
        <v>125</v>
      </c>
      <c r="K102" s="69" t="s">
        <v>84</v>
      </c>
      <c r="L102" s="33">
        <v>43831</v>
      </c>
      <c r="M102" s="33">
        <v>44196</v>
      </c>
      <c r="N102" s="35">
        <v>464900</v>
      </c>
      <c r="O102" s="42">
        <v>0</v>
      </c>
      <c r="P102" s="35">
        <v>464900</v>
      </c>
      <c r="Q102" s="35">
        <v>392365</v>
      </c>
      <c r="R102" s="35">
        <v>35230</v>
      </c>
      <c r="S102" s="35">
        <v>37305</v>
      </c>
      <c r="T102" s="35"/>
      <c r="U102" s="32" t="s">
        <v>30</v>
      </c>
      <c r="V102" s="32" t="s">
        <v>61</v>
      </c>
      <c r="W102" s="32"/>
      <c r="X102" s="32"/>
      <c r="Y102" s="32"/>
      <c r="Z102" s="32" t="s">
        <v>62</v>
      </c>
      <c r="AA102" s="32" t="s">
        <v>1284</v>
      </c>
    </row>
    <row r="103" spans="1:27" x14ac:dyDescent="0.2">
      <c r="A103" s="59">
        <v>2</v>
      </c>
      <c r="B103" s="60"/>
      <c r="C103" s="40">
        <v>43805</v>
      </c>
      <c r="D103" s="32" t="s">
        <v>26</v>
      </c>
      <c r="E103" s="32" t="s">
        <v>72</v>
      </c>
      <c r="F103" s="32" t="s">
        <v>51</v>
      </c>
      <c r="G103" s="32" t="s">
        <v>41</v>
      </c>
      <c r="H103" s="32" t="s">
        <v>34</v>
      </c>
      <c r="I103" s="34" t="s">
        <v>40</v>
      </c>
      <c r="J103" s="34" t="s">
        <v>125</v>
      </c>
      <c r="K103" s="69" t="s">
        <v>84</v>
      </c>
      <c r="L103" s="33">
        <v>43831</v>
      </c>
      <c r="M103" s="33">
        <v>44196</v>
      </c>
      <c r="N103" s="35">
        <v>428900</v>
      </c>
      <c r="O103" s="42">
        <v>0</v>
      </c>
      <c r="P103" s="35">
        <v>428900</v>
      </c>
      <c r="Q103" s="35">
        <v>309473</v>
      </c>
      <c r="R103" s="35">
        <v>119427</v>
      </c>
      <c r="S103" s="35"/>
      <c r="T103" s="35"/>
      <c r="U103" s="32" t="s">
        <v>62</v>
      </c>
      <c r="V103" s="32" t="s">
        <v>61</v>
      </c>
      <c r="W103" s="32"/>
      <c r="X103" s="32"/>
      <c r="Y103" s="32"/>
      <c r="Z103" s="32" t="s">
        <v>62</v>
      </c>
      <c r="AA103" s="32" t="s">
        <v>1284</v>
      </c>
    </row>
    <row r="104" spans="1:27" x14ac:dyDescent="0.2">
      <c r="A104" s="59">
        <v>2</v>
      </c>
      <c r="B104" s="60"/>
      <c r="C104" s="40">
        <v>43805</v>
      </c>
      <c r="D104" s="32" t="s">
        <v>26</v>
      </c>
      <c r="E104" s="32" t="s">
        <v>72</v>
      </c>
      <c r="F104" s="32" t="s">
        <v>58</v>
      </c>
      <c r="G104" s="32" t="s">
        <v>41</v>
      </c>
      <c r="H104" s="32" t="s">
        <v>34</v>
      </c>
      <c r="I104" s="34" t="s">
        <v>40</v>
      </c>
      <c r="J104" s="34" t="s">
        <v>125</v>
      </c>
      <c r="K104" s="69" t="s">
        <v>84</v>
      </c>
      <c r="L104" s="33">
        <v>43831</v>
      </c>
      <c r="M104" s="33">
        <v>44196</v>
      </c>
      <c r="N104" s="35">
        <v>463900</v>
      </c>
      <c r="O104" s="42">
        <v>0</v>
      </c>
      <c r="P104" s="35">
        <v>463900</v>
      </c>
      <c r="Q104" s="35">
        <v>308430</v>
      </c>
      <c r="R104" s="35">
        <v>118126</v>
      </c>
      <c r="S104" s="35">
        <v>37344</v>
      </c>
      <c r="T104" s="35"/>
      <c r="U104" s="32" t="s">
        <v>62</v>
      </c>
      <c r="V104" s="32" t="s">
        <v>61</v>
      </c>
      <c r="W104" s="32"/>
      <c r="X104" s="32"/>
      <c r="Y104" s="32"/>
      <c r="Z104" s="32" t="s">
        <v>62</v>
      </c>
      <c r="AA104" s="32" t="s">
        <v>1284</v>
      </c>
    </row>
    <row r="105" spans="1:27" x14ac:dyDescent="0.2">
      <c r="A105" s="59">
        <v>2</v>
      </c>
      <c r="B105" s="59"/>
      <c r="C105" s="40">
        <v>43805</v>
      </c>
      <c r="D105" s="32" t="s">
        <v>26</v>
      </c>
      <c r="E105" s="32" t="s">
        <v>102</v>
      </c>
      <c r="F105" s="32" t="s">
        <v>1259</v>
      </c>
      <c r="G105" s="32" t="s">
        <v>41</v>
      </c>
      <c r="H105" s="32" t="s">
        <v>34</v>
      </c>
      <c r="I105" s="34" t="s">
        <v>40</v>
      </c>
      <c r="J105" s="34" t="s">
        <v>125</v>
      </c>
      <c r="K105" s="69" t="s">
        <v>84</v>
      </c>
      <c r="L105" s="33">
        <v>43831</v>
      </c>
      <c r="M105" s="33">
        <v>44196</v>
      </c>
      <c r="N105" s="35">
        <v>499900</v>
      </c>
      <c r="O105" s="42">
        <v>0</v>
      </c>
      <c r="P105" s="35">
        <v>499900</v>
      </c>
      <c r="Q105" s="35">
        <v>308444</v>
      </c>
      <c r="R105" s="35">
        <v>118116</v>
      </c>
      <c r="S105" s="35">
        <v>37340</v>
      </c>
      <c r="T105" s="35">
        <v>36000</v>
      </c>
      <c r="U105" s="32" t="s">
        <v>1256</v>
      </c>
      <c r="V105" s="32" t="s">
        <v>61</v>
      </c>
      <c r="W105" s="32"/>
      <c r="X105" s="32"/>
      <c r="Y105" s="32"/>
      <c r="Z105" s="32" t="s">
        <v>62</v>
      </c>
      <c r="AA105" s="32" t="s">
        <v>1284</v>
      </c>
    </row>
    <row r="106" spans="1:27" x14ac:dyDescent="0.2">
      <c r="A106" s="59">
        <v>108</v>
      </c>
      <c r="B106" s="60">
        <v>422</v>
      </c>
      <c r="C106" s="40">
        <v>43950</v>
      </c>
      <c r="D106" s="32" t="s">
        <v>26</v>
      </c>
      <c r="E106" s="32" t="s">
        <v>72</v>
      </c>
      <c r="F106" s="36" t="s">
        <v>46</v>
      </c>
      <c r="G106" s="32" t="s">
        <v>28</v>
      </c>
      <c r="H106" s="32" t="s">
        <v>34</v>
      </c>
      <c r="I106" s="37" t="s">
        <v>1299</v>
      </c>
      <c r="J106" s="34" t="s">
        <v>36</v>
      </c>
      <c r="K106" s="69" t="s">
        <v>80</v>
      </c>
      <c r="L106" s="33">
        <v>43952</v>
      </c>
      <c r="M106" s="77">
        <v>43861</v>
      </c>
      <c r="N106" s="35">
        <v>289900</v>
      </c>
      <c r="O106" s="81">
        <v>0</v>
      </c>
      <c r="P106" s="35">
        <v>289900</v>
      </c>
      <c r="Q106" s="35"/>
      <c r="R106" s="79"/>
      <c r="S106" s="35"/>
      <c r="T106" s="35"/>
      <c r="U106" s="32" t="s">
        <v>62</v>
      </c>
      <c r="V106" s="32" t="s">
        <v>1305</v>
      </c>
      <c r="W106" s="32"/>
      <c r="X106" s="32" t="s">
        <v>1308</v>
      </c>
      <c r="Y106" s="32" t="s">
        <v>82</v>
      </c>
      <c r="Z106" s="32" t="s">
        <v>1309</v>
      </c>
      <c r="AA106" s="32" t="s">
        <v>1329</v>
      </c>
    </row>
    <row r="107" spans="1:27" x14ac:dyDescent="0.2">
      <c r="A107" s="59">
        <v>108</v>
      </c>
      <c r="B107" s="60">
        <v>423</v>
      </c>
      <c r="C107" s="40">
        <v>43950</v>
      </c>
      <c r="D107" s="32" t="s">
        <v>26</v>
      </c>
      <c r="E107" s="32" t="s">
        <v>72</v>
      </c>
      <c r="F107" s="36" t="s">
        <v>46</v>
      </c>
      <c r="G107" s="32" t="s">
        <v>28</v>
      </c>
      <c r="H107" s="32" t="s">
        <v>34</v>
      </c>
      <c r="I107" s="37" t="s">
        <v>1299</v>
      </c>
      <c r="J107" s="34" t="s">
        <v>36</v>
      </c>
      <c r="K107" s="69" t="s">
        <v>81</v>
      </c>
      <c r="L107" s="33">
        <v>43952</v>
      </c>
      <c r="M107" s="77">
        <v>43861</v>
      </c>
      <c r="N107" s="35">
        <v>289900</v>
      </c>
      <c r="O107" s="81">
        <v>0</v>
      </c>
      <c r="P107" s="35">
        <v>289900</v>
      </c>
      <c r="Q107" s="35"/>
      <c r="R107" s="79"/>
      <c r="S107" s="35"/>
      <c r="T107" s="35"/>
      <c r="U107" s="32" t="s">
        <v>62</v>
      </c>
      <c r="V107" s="32" t="s">
        <v>1305</v>
      </c>
      <c r="W107" s="32"/>
      <c r="X107" s="32" t="s">
        <v>1310</v>
      </c>
      <c r="Y107" s="32" t="s">
        <v>82</v>
      </c>
      <c r="Z107" s="32" t="s">
        <v>1309</v>
      </c>
      <c r="AA107" s="32" t="s">
        <v>1329</v>
      </c>
    </row>
    <row r="507" spans="27:27" x14ac:dyDescent="0.2">
      <c r="AA507" s="4" t="s">
        <v>1340</v>
      </c>
    </row>
  </sheetData>
  <autoFilter ref="A1:AA107"/>
  <dataValidations count="1">
    <dataValidation type="list" allowBlank="1" showInputMessage="1" showErrorMessage="1" sqref="W95 W105 W81 W39 E27:E28 E69:E70 I105 I95 E105:G105 E95:G95 E39:I39 E81:I81 U39 U81 V106:V107 E72:E78 E30:E36">
      <formula1>#REF!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4"/>
  <sheetViews>
    <sheetView showGridLines="0" zoomScale="89" zoomScaleNormal="89" workbookViewId="0">
      <pane ySplit="1" topLeftCell="A2" activePane="bottomLeft" state="frozen"/>
      <selection activeCell="B1" sqref="B1"/>
      <selection pane="bottomLeft" activeCell="K8" sqref="K8"/>
    </sheetView>
  </sheetViews>
  <sheetFormatPr baseColWidth="10" defaultColWidth="11.42578125" defaultRowHeight="12.75" x14ac:dyDescent="0.2"/>
  <cols>
    <col min="1" max="1" width="7.7109375" style="5" customWidth="1"/>
    <col min="2" max="2" width="1.5703125" style="4" customWidth="1"/>
    <col min="3" max="3" width="11.42578125" style="4"/>
    <col min="4" max="4" width="15.85546875" style="4" customWidth="1"/>
    <col min="5" max="5" width="13.28515625" style="4" customWidth="1"/>
    <col min="6" max="6" width="15.5703125" style="4" bestFit="1" customWidth="1"/>
    <col min="7" max="7" width="6.85546875" style="4" customWidth="1"/>
    <col min="8" max="8" width="8.85546875" style="4" customWidth="1"/>
    <col min="9" max="9" width="26.140625" style="4" bestFit="1" customWidth="1"/>
    <col min="10" max="10" width="13.7109375" style="4" customWidth="1"/>
    <col min="11" max="11" width="15.7109375" style="4" customWidth="1"/>
    <col min="12" max="14" width="11.42578125" style="4"/>
    <col min="15" max="15" width="10.28515625" style="4" customWidth="1"/>
    <col min="16" max="16" width="14.42578125" style="4" bestFit="1" customWidth="1"/>
    <col min="17" max="17" width="11.42578125" style="4"/>
    <col min="18" max="18" width="13" style="4" bestFit="1" customWidth="1"/>
    <col min="19" max="20" width="11.42578125" style="4"/>
    <col min="21" max="21" width="21" style="5" bestFit="1" customWidth="1"/>
    <col min="22" max="22" width="12.85546875" style="4" customWidth="1"/>
    <col min="23" max="23" width="3.85546875" style="4" bestFit="1" customWidth="1"/>
    <col min="24" max="24" width="8.42578125" style="4" bestFit="1" customWidth="1"/>
    <col min="25" max="26" width="11.42578125" style="4" customWidth="1"/>
    <col min="27" max="27" width="45.5703125" style="4" customWidth="1"/>
    <col min="28" max="28" width="6.140625" style="3" customWidth="1"/>
    <col min="29" max="16384" width="11.42578125" style="4"/>
  </cols>
  <sheetData>
    <row r="1" spans="1:27" ht="51" x14ac:dyDescent="0.2">
      <c r="A1" s="54" t="s">
        <v>0</v>
      </c>
      <c r="B1" s="54" t="s">
        <v>1280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6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</row>
    <row r="2" spans="1:27" x14ac:dyDescent="0.2">
      <c r="A2" s="59">
        <v>2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34</v>
      </c>
      <c r="I2" s="34" t="s">
        <v>40</v>
      </c>
      <c r="J2" s="34" t="s">
        <v>33</v>
      </c>
      <c r="K2" s="69" t="s">
        <v>90</v>
      </c>
      <c r="L2" s="33">
        <v>43831</v>
      </c>
      <c r="M2" s="33">
        <v>44196</v>
      </c>
      <c r="N2" s="35">
        <v>439900</v>
      </c>
      <c r="O2" s="42">
        <v>0.1</v>
      </c>
      <c r="P2" s="35">
        <f>N2-(O2*N2)</f>
        <v>395910</v>
      </c>
      <c r="Q2" s="35"/>
      <c r="R2" s="35"/>
      <c r="S2" s="35"/>
      <c r="T2" s="35"/>
      <c r="U2" s="32" t="s">
        <v>62</v>
      </c>
      <c r="V2" s="32" t="s">
        <v>31</v>
      </c>
      <c r="W2" s="32"/>
      <c r="X2" s="32"/>
      <c r="Y2" s="32"/>
      <c r="Z2" s="32" t="s">
        <v>62</v>
      </c>
      <c r="AA2" s="32" t="s">
        <v>1279</v>
      </c>
    </row>
    <row r="3" spans="1:27" x14ac:dyDescent="0.2">
      <c r="A3" s="59">
        <v>2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34</v>
      </c>
      <c r="I3" s="34" t="s">
        <v>40</v>
      </c>
      <c r="J3" s="34" t="s">
        <v>73</v>
      </c>
      <c r="K3" s="69" t="s">
        <v>90</v>
      </c>
      <c r="L3" s="33">
        <v>43831</v>
      </c>
      <c r="M3" s="33">
        <v>44196</v>
      </c>
      <c r="N3" s="35">
        <v>428900</v>
      </c>
      <c r="O3" s="42">
        <v>0.1</v>
      </c>
      <c r="P3" s="35">
        <f t="shared" ref="P3:P12" si="0">N3-(O3*N3)</f>
        <v>386010</v>
      </c>
      <c r="Q3" s="35"/>
      <c r="R3" s="35"/>
      <c r="S3" s="35"/>
      <c r="T3" s="35"/>
      <c r="U3" s="32" t="s">
        <v>62</v>
      </c>
      <c r="V3" s="32" t="s">
        <v>31</v>
      </c>
      <c r="W3" s="32"/>
      <c r="X3" s="32"/>
      <c r="Y3" s="32"/>
      <c r="Z3" s="32" t="s">
        <v>62</v>
      </c>
      <c r="AA3" s="32" t="s">
        <v>1279</v>
      </c>
    </row>
    <row r="4" spans="1:27" x14ac:dyDescent="0.2">
      <c r="A4" s="59">
        <v>2</v>
      </c>
      <c r="B4" s="60"/>
      <c r="C4" s="40">
        <v>43805</v>
      </c>
      <c r="D4" s="32" t="s">
        <v>26</v>
      </c>
      <c r="E4" s="32" t="s">
        <v>72</v>
      </c>
      <c r="F4" s="32" t="s">
        <v>27</v>
      </c>
      <c r="G4" s="32" t="s">
        <v>28</v>
      </c>
      <c r="H4" s="32" t="s">
        <v>34</v>
      </c>
      <c r="I4" s="32" t="s">
        <v>89</v>
      </c>
      <c r="J4" s="34" t="s">
        <v>36</v>
      </c>
      <c r="K4" s="69" t="s">
        <v>90</v>
      </c>
      <c r="L4" s="33">
        <v>43831</v>
      </c>
      <c r="M4" s="33">
        <v>44196</v>
      </c>
      <c r="N4" s="35">
        <v>299900</v>
      </c>
      <c r="O4" s="42">
        <v>0.1</v>
      </c>
      <c r="P4" s="35">
        <f t="shared" si="0"/>
        <v>269910</v>
      </c>
      <c r="Q4" s="35"/>
      <c r="R4" s="35"/>
      <c r="S4" s="35"/>
      <c r="T4" s="35"/>
      <c r="U4" s="32" t="s">
        <v>30</v>
      </c>
      <c r="V4" s="32" t="s">
        <v>31</v>
      </c>
      <c r="W4" s="32"/>
      <c r="X4" s="32"/>
      <c r="Y4" s="32"/>
      <c r="Z4" s="32" t="s">
        <v>62</v>
      </c>
      <c r="AA4" s="32" t="s">
        <v>1279</v>
      </c>
    </row>
    <row r="5" spans="1:27" x14ac:dyDescent="0.2">
      <c r="A5" s="59">
        <v>2</v>
      </c>
      <c r="B5" s="60"/>
      <c r="C5" s="40">
        <v>43805</v>
      </c>
      <c r="D5" s="32" t="s">
        <v>26</v>
      </c>
      <c r="E5" s="32" t="s">
        <v>72</v>
      </c>
      <c r="F5" s="32" t="s">
        <v>27</v>
      </c>
      <c r="G5" s="32" t="s">
        <v>28</v>
      </c>
      <c r="H5" s="32" t="s">
        <v>34</v>
      </c>
      <c r="I5" s="32" t="s">
        <v>88</v>
      </c>
      <c r="J5" s="34" t="s">
        <v>36</v>
      </c>
      <c r="K5" s="69" t="s">
        <v>90</v>
      </c>
      <c r="L5" s="33">
        <v>43831</v>
      </c>
      <c r="M5" s="33">
        <v>44196</v>
      </c>
      <c r="N5" s="35">
        <v>371900</v>
      </c>
      <c r="O5" s="42">
        <v>0.1</v>
      </c>
      <c r="P5" s="35">
        <f t="shared" si="0"/>
        <v>334710</v>
      </c>
      <c r="Q5" s="35"/>
      <c r="R5" s="35"/>
      <c r="S5" s="35"/>
      <c r="T5" s="35"/>
      <c r="U5" s="32" t="s">
        <v>62</v>
      </c>
      <c r="V5" s="32" t="s">
        <v>31</v>
      </c>
      <c r="W5" s="32"/>
      <c r="X5" s="32"/>
      <c r="Y5" s="32"/>
      <c r="Z5" s="32" t="s">
        <v>62</v>
      </c>
      <c r="AA5" s="32" t="s">
        <v>1279</v>
      </c>
    </row>
    <row r="6" spans="1:27" x14ac:dyDescent="0.2">
      <c r="A6" s="59">
        <v>2</v>
      </c>
      <c r="B6" s="60"/>
      <c r="C6" s="40">
        <v>43805</v>
      </c>
      <c r="D6" s="32" t="s">
        <v>26</v>
      </c>
      <c r="E6" s="32" t="s">
        <v>72</v>
      </c>
      <c r="F6" s="32" t="s">
        <v>27</v>
      </c>
      <c r="G6" s="32" t="s">
        <v>28</v>
      </c>
      <c r="H6" s="32" t="s">
        <v>34</v>
      </c>
      <c r="I6" s="32" t="s">
        <v>87</v>
      </c>
      <c r="J6" s="34" t="s">
        <v>36</v>
      </c>
      <c r="K6" s="69" t="s">
        <v>90</v>
      </c>
      <c r="L6" s="33">
        <v>43831</v>
      </c>
      <c r="M6" s="33">
        <v>44196</v>
      </c>
      <c r="N6" s="35">
        <v>331900</v>
      </c>
      <c r="O6" s="42">
        <v>0.1</v>
      </c>
      <c r="P6" s="35">
        <f t="shared" si="0"/>
        <v>298710</v>
      </c>
      <c r="Q6" s="35"/>
      <c r="R6" s="35"/>
      <c r="S6" s="35"/>
      <c r="T6" s="35"/>
      <c r="U6" s="32" t="s">
        <v>62</v>
      </c>
      <c r="V6" s="32" t="s">
        <v>31</v>
      </c>
      <c r="W6" s="32"/>
      <c r="X6" s="32"/>
      <c r="Y6" s="32"/>
      <c r="Z6" s="32" t="s">
        <v>62</v>
      </c>
      <c r="AA6" s="32" t="s">
        <v>1279</v>
      </c>
    </row>
    <row r="7" spans="1:27" x14ac:dyDescent="0.2">
      <c r="A7" s="59">
        <v>2</v>
      </c>
      <c r="B7" s="60"/>
      <c r="C7" s="40">
        <v>43805</v>
      </c>
      <c r="D7" s="32" t="s">
        <v>26</v>
      </c>
      <c r="E7" s="32" t="s">
        <v>102</v>
      </c>
      <c r="F7" s="32" t="s">
        <v>27</v>
      </c>
      <c r="G7" s="32" t="s">
        <v>28</v>
      </c>
      <c r="H7" s="32" t="s">
        <v>34</v>
      </c>
      <c r="I7" s="32" t="s">
        <v>1269</v>
      </c>
      <c r="J7" s="34" t="s">
        <v>36</v>
      </c>
      <c r="K7" s="69" t="s">
        <v>90</v>
      </c>
      <c r="L7" s="33">
        <v>43831</v>
      </c>
      <c r="M7" s="33">
        <v>44196</v>
      </c>
      <c r="N7" s="35">
        <v>209900</v>
      </c>
      <c r="O7" s="42">
        <v>0.1</v>
      </c>
      <c r="P7" s="35">
        <f t="shared" si="0"/>
        <v>188910</v>
      </c>
      <c r="Q7" s="35"/>
      <c r="R7" s="35"/>
      <c r="S7" s="35"/>
      <c r="T7" s="35"/>
      <c r="U7" s="32" t="s">
        <v>62</v>
      </c>
      <c r="V7" s="32" t="s">
        <v>31</v>
      </c>
      <c r="W7" s="32"/>
      <c r="X7" s="32"/>
      <c r="Y7" s="32"/>
      <c r="Z7" s="32" t="s">
        <v>62</v>
      </c>
      <c r="AA7" s="32" t="s">
        <v>1279</v>
      </c>
    </row>
    <row r="8" spans="1:27" x14ac:dyDescent="0.2">
      <c r="A8" s="59">
        <v>2</v>
      </c>
      <c r="B8" s="60"/>
      <c r="C8" s="40">
        <v>43805</v>
      </c>
      <c r="D8" s="32" t="s">
        <v>26</v>
      </c>
      <c r="E8" s="32" t="s">
        <v>72</v>
      </c>
      <c r="F8" s="32" t="s">
        <v>42</v>
      </c>
      <c r="G8" s="32" t="s">
        <v>28</v>
      </c>
      <c r="H8" s="32" t="s">
        <v>34</v>
      </c>
      <c r="I8" s="34" t="s">
        <v>43</v>
      </c>
      <c r="J8" s="34" t="s">
        <v>36</v>
      </c>
      <c r="K8" s="69" t="s">
        <v>90</v>
      </c>
      <c r="L8" s="33">
        <v>43831</v>
      </c>
      <c r="M8" s="33">
        <v>44196</v>
      </c>
      <c r="N8" s="35">
        <v>135900</v>
      </c>
      <c r="O8" s="42">
        <v>0.1</v>
      </c>
      <c r="P8" s="35">
        <f t="shared" si="0"/>
        <v>122310</v>
      </c>
      <c r="Q8" s="35"/>
      <c r="R8" s="35"/>
      <c r="S8" s="35"/>
      <c r="T8" s="35"/>
      <c r="U8" s="32" t="s">
        <v>62</v>
      </c>
      <c r="V8" s="32" t="s">
        <v>31</v>
      </c>
      <c r="W8" s="32"/>
      <c r="X8" s="32"/>
      <c r="Y8" s="32"/>
      <c r="Z8" s="32" t="s">
        <v>62</v>
      </c>
      <c r="AA8" s="32" t="s">
        <v>1279</v>
      </c>
    </row>
    <row r="9" spans="1:27" x14ac:dyDescent="0.2">
      <c r="A9" s="59">
        <v>2</v>
      </c>
      <c r="B9" s="61"/>
      <c r="C9" s="40">
        <v>43805</v>
      </c>
      <c r="D9" s="32" t="s">
        <v>26</v>
      </c>
      <c r="E9" s="32" t="s">
        <v>72</v>
      </c>
      <c r="F9" s="36" t="s">
        <v>45</v>
      </c>
      <c r="G9" s="32" t="s">
        <v>28</v>
      </c>
      <c r="H9" s="32" t="s">
        <v>34</v>
      </c>
      <c r="I9" s="34" t="s">
        <v>44</v>
      </c>
      <c r="J9" s="34" t="s">
        <v>36</v>
      </c>
      <c r="K9" s="69" t="s">
        <v>90</v>
      </c>
      <c r="L9" s="33">
        <v>43831</v>
      </c>
      <c r="M9" s="33">
        <v>44196</v>
      </c>
      <c r="N9" s="35">
        <v>139000</v>
      </c>
      <c r="O9" s="42">
        <v>0.1</v>
      </c>
      <c r="P9" s="35">
        <f t="shared" si="0"/>
        <v>125100</v>
      </c>
      <c r="Q9" s="35"/>
      <c r="R9" s="35"/>
      <c r="S9" s="35"/>
      <c r="T9" s="35"/>
      <c r="U9" s="32" t="s">
        <v>62</v>
      </c>
      <c r="V9" s="32" t="s">
        <v>31</v>
      </c>
      <c r="W9" s="32"/>
      <c r="X9" s="38"/>
      <c r="Y9" s="32"/>
      <c r="Z9" s="32" t="s">
        <v>62</v>
      </c>
      <c r="AA9" s="32" t="s">
        <v>1279</v>
      </c>
    </row>
    <row r="10" spans="1:27" x14ac:dyDescent="0.2">
      <c r="A10" s="59">
        <v>2</v>
      </c>
      <c r="B10" s="60"/>
      <c r="C10" s="40">
        <v>43805</v>
      </c>
      <c r="D10" s="32" t="s">
        <v>26</v>
      </c>
      <c r="E10" s="32" t="s">
        <v>72</v>
      </c>
      <c r="F10" s="32" t="s">
        <v>48</v>
      </c>
      <c r="G10" s="32" t="s">
        <v>28</v>
      </c>
      <c r="H10" s="32" t="s">
        <v>34</v>
      </c>
      <c r="I10" s="34" t="s">
        <v>44</v>
      </c>
      <c r="J10" s="34" t="s">
        <v>36</v>
      </c>
      <c r="K10" s="69" t="s">
        <v>90</v>
      </c>
      <c r="L10" s="33">
        <v>43831</v>
      </c>
      <c r="M10" s="33">
        <v>44196</v>
      </c>
      <c r="N10" s="35">
        <v>72900</v>
      </c>
      <c r="O10" s="42">
        <v>0.1</v>
      </c>
      <c r="P10" s="35">
        <f t="shared" si="0"/>
        <v>65610</v>
      </c>
      <c r="Q10" s="35"/>
      <c r="R10" s="35"/>
      <c r="S10" s="35"/>
      <c r="T10" s="35"/>
      <c r="U10" s="32" t="s">
        <v>62</v>
      </c>
      <c r="V10" s="32" t="s">
        <v>31</v>
      </c>
      <c r="W10" s="32"/>
      <c r="X10" s="32"/>
      <c r="Y10" s="32"/>
      <c r="Z10" s="32" t="s">
        <v>62</v>
      </c>
      <c r="AA10" s="32" t="s">
        <v>1279</v>
      </c>
    </row>
    <row r="11" spans="1:27" x14ac:dyDescent="0.2">
      <c r="A11" s="59">
        <v>2</v>
      </c>
      <c r="B11" s="60"/>
      <c r="C11" s="40">
        <v>43805</v>
      </c>
      <c r="D11" s="32" t="s">
        <v>26</v>
      </c>
      <c r="E11" s="32" t="s">
        <v>102</v>
      </c>
      <c r="F11" s="36" t="s">
        <v>153</v>
      </c>
      <c r="G11" s="32" t="s">
        <v>28</v>
      </c>
      <c r="H11" s="32" t="s">
        <v>34</v>
      </c>
      <c r="I11" s="37" t="s">
        <v>44</v>
      </c>
      <c r="J11" s="34" t="s">
        <v>36</v>
      </c>
      <c r="K11" s="69" t="s">
        <v>90</v>
      </c>
      <c r="L11" s="33">
        <v>43831</v>
      </c>
      <c r="M11" s="33">
        <v>44196</v>
      </c>
      <c r="N11" s="35">
        <v>36000</v>
      </c>
      <c r="O11" s="42">
        <v>0.1</v>
      </c>
      <c r="P11" s="35">
        <f t="shared" si="0"/>
        <v>32400</v>
      </c>
      <c r="Q11" s="35"/>
      <c r="R11" s="35"/>
      <c r="S11" s="35"/>
      <c r="T11" s="35"/>
      <c r="U11" s="32" t="s">
        <v>32</v>
      </c>
      <c r="V11" s="32" t="s">
        <v>31</v>
      </c>
      <c r="W11" s="32"/>
      <c r="X11" s="32"/>
      <c r="Y11" s="32"/>
      <c r="Z11" s="32" t="s">
        <v>62</v>
      </c>
      <c r="AA11" s="32" t="s">
        <v>1279</v>
      </c>
    </row>
    <row r="12" spans="1:27" x14ac:dyDescent="0.2">
      <c r="A12" s="59">
        <v>2</v>
      </c>
      <c r="B12" s="60"/>
      <c r="C12" s="40">
        <v>43805</v>
      </c>
      <c r="D12" s="32" t="s">
        <v>26</v>
      </c>
      <c r="E12" s="32" t="s">
        <v>72</v>
      </c>
      <c r="F12" s="36" t="s">
        <v>47</v>
      </c>
      <c r="G12" s="32" t="s">
        <v>28</v>
      </c>
      <c r="H12" s="32" t="s">
        <v>34</v>
      </c>
      <c r="I12" s="37" t="s">
        <v>78</v>
      </c>
      <c r="J12" s="34" t="s">
        <v>36</v>
      </c>
      <c r="K12" s="69" t="s">
        <v>90</v>
      </c>
      <c r="L12" s="33">
        <v>43831</v>
      </c>
      <c r="M12" s="33">
        <v>44196</v>
      </c>
      <c r="N12" s="35">
        <v>57000</v>
      </c>
      <c r="O12" s="42">
        <v>0.1</v>
      </c>
      <c r="P12" s="35">
        <f t="shared" si="0"/>
        <v>51300</v>
      </c>
      <c r="Q12" s="35"/>
      <c r="R12" s="35"/>
      <c r="S12" s="35"/>
      <c r="T12" s="35"/>
      <c r="U12" s="32" t="s">
        <v>62</v>
      </c>
      <c r="V12" s="32" t="s">
        <v>31</v>
      </c>
      <c r="W12" s="32"/>
      <c r="X12" s="32"/>
      <c r="Y12" s="32"/>
      <c r="Z12" s="32" t="s">
        <v>62</v>
      </c>
      <c r="AA12" s="32" t="s">
        <v>1279</v>
      </c>
    </row>
    <row r="13" spans="1:27" x14ac:dyDescent="0.2">
      <c r="A13" s="59">
        <v>108</v>
      </c>
      <c r="B13" s="60">
        <v>424</v>
      </c>
      <c r="C13" s="40">
        <v>43950</v>
      </c>
      <c r="D13" s="32" t="s">
        <v>26</v>
      </c>
      <c r="E13" s="32" t="s">
        <v>72</v>
      </c>
      <c r="F13" s="36" t="s">
        <v>46</v>
      </c>
      <c r="G13" s="32" t="s">
        <v>28</v>
      </c>
      <c r="H13" s="32" t="s">
        <v>34</v>
      </c>
      <c r="I13" s="34" t="s">
        <v>1328</v>
      </c>
      <c r="J13" s="34" t="s">
        <v>1270</v>
      </c>
      <c r="K13" s="69" t="s">
        <v>90</v>
      </c>
      <c r="L13" s="33">
        <v>43952</v>
      </c>
      <c r="M13" s="33">
        <v>44196</v>
      </c>
      <c r="N13" s="35">
        <v>289900</v>
      </c>
      <c r="O13" s="42">
        <v>0.1</v>
      </c>
      <c r="P13" s="35">
        <f>N13-(O13*N13)</f>
        <v>260910</v>
      </c>
      <c r="Q13" s="35"/>
      <c r="R13" s="35"/>
      <c r="S13" s="35"/>
      <c r="T13" s="35"/>
      <c r="U13" s="32" t="s">
        <v>62</v>
      </c>
      <c r="V13" s="32" t="s">
        <v>31</v>
      </c>
      <c r="W13" s="32"/>
      <c r="X13" s="32"/>
      <c r="Y13" s="32"/>
      <c r="Z13" s="32" t="s">
        <v>62</v>
      </c>
      <c r="AA13" s="32" t="s">
        <v>1329</v>
      </c>
    </row>
    <row r="14" spans="1:27" x14ac:dyDescent="0.2">
      <c r="O14" s="62"/>
    </row>
  </sheetData>
  <dataValidations count="1">
    <dataValidation type="list" allowBlank="1" showInputMessage="1" showErrorMessage="1" sqref="E12">
      <formula1>#REF!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23"/>
  <sheetViews>
    <sheetView showGridLines="0" zoomScale="89" zoomScaleNormal="89" workbookViewId="0">
      <pane ySplit="1" topLeftCell="A2" activePane="bottomLeft" state="frozen"/>
      <selection activeCell="D731" sqref="D731"/>
      <selection pane="bottomLeft" activeCell="D16" sqref="D16"/>
    </sheetView>
  </sheetViews>
  <sheetFormatPr baseColWidth="10" defaultColWidth="11.42578125" defaultRowHeight="12.75" x14ac:dyDescent="0.2"/>
  <cols>
    <col min="1" max="1" width="7.7109375" style="5" customWidth="1"/>
    <col min="2" max="2" width="4.7109375" style="4" bestFit="1" customWidth="1"/>
    <col min="3" max="3" width="11.42578125" style="4"/>
    <col min="4" max="4" width="15.85546875" style="4" customWidth="1"/>
    <col min="5" max="5" width="13.28515625" style="4" customWidth="1"/>
    <col min="6" max="6" width="15.5703125" style="4" bestFit="1" customWidth="1"/>
    <col min="7" max="7" width="6.85546875" style="4" customWidth="1"/>
    <col min="8" max="8" width="8.85546875" style="4" customWidth="1"/>
    <col min="9" max="9" width="25" style="4" bestFit="1" customWidth="1"/>
    <col min="10" max="10" width="13.7109375" style="4" customWidth="1"/>
    <col min="11" max="11" width="15.7109375" style="4" customWidth="1"/>
    <col min="12" max="14" width="11.42578125" style="4"/>
    <col min="15" max="15" width="10.28515625" style="4" customWidth="1"/>
    <col min="16" max="20" width="11.42578125" style="4"/>
    <col min="21" max="21" width="12.85546875" style="5" bestFit="1" customWidth="1"/>
    <col min="22" max="22" width="9.5703125" style="4" bestFit="1" customWidth="1"/>
    <col min="23" max="23" width="3.85546875" style="4" bestFit="1" customWidth="1"/>
    <col min="24" max="24" width="8.42578125" style="4" bestFit="1" customWidth="1"/>
    <col min="25" max="26" width="11.42578125" style="4" customWidth="1"/>
    <col min="27" max="27" width="72.85546875" style="4" bestFit="1" customWidth="1"/>
    <col min="28" max="28" width="6.140625" style="3" customWidth="1"/>
    <col min="29" max="16384" width="11.42578125" style="4"/>
  </cols>
  <sheetData>
    <row r="1" spans="1:27" ht="25.5" x14ac:dyDescent="0.2">
      <c r="A1" s="54" t="s">
        <v>0</v>
      </c>
      <c r="B1" s="54" t="s">
        <v>1280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6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</row>
    <row r="2" spans="1:27" x14ac:dyDescent="0.2">
      <c r="A2" s="59">
        <v>2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34</v>
      </c>
      <c r="I2" s="34" t="s">
        <v>40</v>
      </c>
      <c r="J2" s="34" t="s">
        <v>33</v>
      </c>
      <c r="K2" s="69" t="s">
        <v>91</v>
      </c>
      <c r="L2" s="33">
        <v>43831</v>
      </c>
      <c r="M2" s="33">
        <v>44196</v>
      </c>
      <c r="N2" s="35">
        <v>439900</v>
      </c>
      <c r="O2" s="42">
        <v>0.05</v>
      </c>
      <c r="P2" s="35">
        <f>N2-(O2*N2)</f>
        <v>417905</v>
      </c>
      <c r="Q2" s="35"/>
      <c r="R2" s="35"/>
      <c r="S2" s="35"/>
      <c r="T2" s="35"/>
      <c r="U2" s="32" t="s">
        <v>62</v>
      </c>
      <c r="V2" s="32" t="s">
        <v>31</v>
      </c>
      <c r="W2" s="32"/>
      <c r="X2" s="32"/>
      <c r="Y2" s="32"/>
      <c r="Z2" s="32" t="s">
        <v>62</v>
      </c>
      <c r="AA2" s="37" t="s">
        <v>1273</v>
      </c>
    </row>
    <row r="3" spans="1:27" x14ac:dyDescent="0.2">
      <c r="A3" s="59">
        <v>2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34</v>
      </c>
      <c r="I3" s="34" t="s">
        <v>40</v>
      </c>
      <c r="J3" s="34" t="s">
        <v>125</v>
      </c>
      <c r="K3" s="69" t="s">
        <v>91</v>
      </c>
      <c r="L3" s="33">
        <v>43831</v>
      </c>
      <c r="M3" s="33">
        <v>44196</v>
      </c>
      <c r="N3" s="35">
        <v>428900</v>
      </c>
      <c r="O3" s="42">
        <v>0.05</v>
      </c>
      <c r="P3" s="35">
        <f t="shared" ref="P3:P25" si="0">N3-(O3*N3)</f>
        <v>407455</v>
      </c>
      <c r="Q3" s="35"/>
      <c r="R3" s="35"/>
      <c r="S3" s="35"/>
      <c r="T3" s="35"/>
      <c r="U3" s="32" t="s">
        <v>62</v>
      </c>
      <c r="V3" s="32" t="s">
        <v>31</v>
      </c>
      <c r="W3" s="32"/>
      <c r="X3" s="32"/>
      <c r="Y3" s="32"/>
      <c r="Z3" s="32" t="s">
        <v>62</v>
      </c>
      <c r="AA3" s="37" t="s">
        <v>1273</v>
      </c>
    </row>
    <row r="4" spans="1:27" x14ac:dyDescent="0.2">
      <c r="A4" s="59">
        <v>2</v>
      </c>
      <c r="B4" s="60"/>
      <c r="C4" s="40">
        <v>43805</v>
      </c>
      <c r="D4" s="32" t="s">
        <v>26</v>
      </c>
      <c r="E4" s="32" t="s">
        <v>72</v>
      </c>
      <c r="F4" s="32" t="s">
        <v>27</v>
      </c>
      <c r="G4" s="32" t="s">
        <v>28</v>
      </c>
      <c r="H4" s="32" t="s">
        <v>34</v>
      </c>
      <c r="I4" s="34" t="s">
        <v>40</v>
      </c>
      <c r="J4" s="34" t="s">
        <v>35</v>
      </c>
      <c r="K4" s="69" t="s">
        <v>91</v>
      </c>
      <c r="L4" s="33">
        <v>43831</v>
      </c>
      <c r="M4" s="33">
        <v>44196</v>
      </c>
      <c r="N4" s="35">
        <v>600900</v>
      </c>
      <c r="O4" s="42">
        <v>0.05</v>
      </c>
      <c r="P4" s="35">
        <f t="shared" si="0"/>
        <v>570855</v>
      </c>
      <c r="Q4" s="35"/>
      <c r="R4" s="35"/>
      <c r="S4" s="35"/>
      <c r="T4" s="35"/>
      <c r="U4" s="32" t="s">
        <v>62</v>
      </c>
      <c r="V4" s="32" t="s">
        <v>31</v>
      </c>
      <c r="W4" s="32"/>
      <c r="X4" s="32"/>
      <c r="Y4" s="32"/>
      <c r="Z4" s="32" t="s">
        <v>62</v>
      </c>
      <c r="AA4" s="37" t="s">
        <v>1273</v>
      </c>
    </row>
    <row r="5" spans="1:27" x14ac:dyDescent="0.2">
      <c r="A5" s="59">
        <v>2</v>
      </c>
      <c r="B5" s="60"/>
      <c r="C5" s="40">
        <v>43805</v>
      </c>
      <c r="D5" s="32" t="s">
        <v>26</v>
      </c>
      <c r="E5" s="32" t="s">
        <v>72</v>
      </c>
      <c r="F5" s="32" t="s">
        <v>42</v>
      </c>
      <c r="G5" s="32" t="s">
        <v>28</v>
      </c>
      <c r="H5" s="32" t="s">
        <v>34</v>
      </c>
      <c r="I5" s="34" t="s">
        <v>43</v>
      </c>
      <c r="J5" s="34" t="s">
        <v>36</v>
      </c>
      <c r="K5" s="69" t="s">
        <v>91</v>
      </c>
      <c r="L5" s="33">
        <v>43831</v>
      </c>
      <c r="M5" s="33">
        <v>44196</v>
      </c>
      <c r="N5" s="35">
        <v>135900</v>
      </c>
      <c r="O5" s="42">
        <v>0.05</v>
      </c>
      <c r="P5" s="35">
        <f t="shared" si="0"/>
        <v>129105</v>
      </c>
      <c r="Q5" s="35"/>
      <c r="R5" s="35"/>
      <c r="S5" s="35"/>
      <c r="T5" s="35"/>
      <c r="U5" s="32" t="s">
        <v>62</v>
      </c>
      <c r="V5" s="32" t="s">
        <v>31</v>
      </c>
      <c r="W5" s="32"/>
      <c r="X5" s="32"/>
      <c r="Y5" s="32"/>
      <c r="Z5" s="32" t="s">
        <v>62</v>
      </c>
      <c r="AA5" s="37" t="s">
        <v>1273</v>
      </c>
    </row>
    <row r="6" spans="1:27" x14ac:dyDescent="0.2">
      <c r="A6" s="59">
        <v>2</v>
      </c>
      <c r="B6" s="61"/>
      <c r="C6" s="40">
        <v>43805</v>
      </c>
      <c r="D6" s="32" t="s">
        <v>26</v>
      </c>
      <c r="E6" s="32" t="s">
        <v>72</v>
      </c>
      <c r="F6" s="36" t="s">
        <v>45</v>
      </c>
      <c r="G6" s="32" t="s">
        <v>28</v>
      </c>
      <c r="H6" s="32" t="s">
        <v>34</v>
      </c>
      <c r="I6" s="34" t="s">
        <v>44</v>
      </c>
      <c r="J6" s="34" t="s">
        <v>36</v>
      </c>
      <c r="K6" s="69" t="s">
        <v>91</v>
      </c>
      <c r="L6" s="33">
        <v>43831</v>
      </c>
      <c r="M6" s="33">
        <v>44196</v>
      </c>
      <c r="N6" s="35">
        <v>139000</v>
      </c>
      <c r="O6" s="42">
        <v>0.05</v>
      </c>
      <c r="P6" s="35">
        <f t="shared" si="0"/>
        <v>132050</v>
      </c>
      <c r="Q6" s="35"/>
      <c r="R6" s="35"/>
      <c r="S6" s="35"/>
      <c r="T6" s="35"/>
      <c r="U6" s="32" t="s">
        <v>62</v>
      </c>
      <c r="V6" s="32" t="s">
        <v>31</v>
      </c>
      <c r="W6" s="32"/>
      <c r="X6" s="38"/>
      <c r="Y6" s="32"/>
      <c r="Z6" s="32" t="s">
        <v>62</v>
      </c>
      <c r="AA6" s="37" t="s">
        <v>1273</v>
      </c>
    </row>
    <row r="7" spans="1:27" x14ac:dyDescent="0.2">
      <c r="A7" s="59">
        <v>2</v>
      </c>
      <c r="B7" s="60"/>
      <c r="C7" s="40">
        <v>43805</v>
      </c>
      <c r="D7" s="32" t="s">
        <v>26</v>
      </c>
      <c r="E7" s="32" t="s">
        <v>72</v>
      </c>
      <c r="F7" s="32" t="s">
        <v>48</v>
      </c>
      <c r="G7" s="32" t="s">
        <v>28</v>
      </c>
      <c r="H7" s="32" t="s">
        <v>34</v>
      </c>
      <c r="I7" s="34" t="s">
        <v>44</v>
      </c>
      <c r="J7" s="34" t="s">
        <v>36</v>
      </c>
      <c r="K7" s="69" t="s">
        <v>91</v>
      </c>
      <c r="L7" s="33">
        <v>43831</v>
      </c>
      <c r="M7" s="33">
        <v>44196</v>
      </c>
      <c r="N7" s="35">
        <v>72900</v>
      </c>
      <c r="O7" s="42">
        <v>0.05</v>
      </c>
      <c r="P7" s="35">
        <f t="shared" si="0"/>
        <v>69255</v>
      </c>
      <c r="Q7" s="35"/>
      <c r="R7" s="35"/>
      <c r="S7" s="35"/>
      <c r="T7" s="35"/>
      <c r="U7" s="32" t="s">
        <v>62</v>
      </c>
      <c r="V7" s="32" t="s">
        <v>31</v>
      </c>
      <c r="W7" s="32"/>
      <c r="X7" s="32"/>
      <c r="Y7" s="32"/>
      <c r="Z7" s="32" t="s">
        <v>62</v>
      </c>
      <c r="AA7" s="37" t="s">
        <v>1273</v>
      </c>
    </row>
    <row r="8" spans="1:27" x14ac:dyDescent="0.2">
      <c r="A8" s="59">
        <v>2</v>
      </c>
      <c r="B8" s="60"/>
      <c r="C8" s="40">
        <v>43805</v>
      </c>
      <c r="D8" s="32" t="s">
        <v>26</v>
      </c>
      <c r="E8" s="32" t="s">
        <v>102</v>
      </c>
      <c r="F8" s="36" t="s">
        <v>153</v>
      </c>
      <c r="G8" s="32" t="s">
        <v>28</v>
      </c>
      <c r="H8" s="32" t="s">
        <v>34</v>
      </c>
      <c r="I8" s="37" t="s">
        <v>44</v>
      </c>
      <c r="J8" s="34" t="s">
        <v>36</v>
      </c>
      <c r="K8" s="69" t="s">
        <v>91</v>
      </c>
      <c r="L8" s="33">
        <v>43831</v>
      </c>
      <c r="M8" s="33">
        <v>44196</v>
      </c>
      <c r="N8" s="35">
        <v>36000</v>
      </c>
      <c r="O8" s="42">
        <v>0.05</v>
      </c>
      <c r="P8" s="35">
        <f t="shared" si="0"/>
        <v>34200</v>
      </c>
      <c r="Q8" s="35"/>
      <c r="R8" s="35"/>
      <c r="S8" s="35"/>
      <c r="T8" s="35"/>
      <c r="U8" s="32" t="s">
        <v>32</v>
      </c>
      <c r="V8" s="32" t="s">
        <v>31</v>
      </c>
      <c r="W8" s="32"/>
      <c r="X8" s="32"/>
      <c r="Y8" s="32"/>
      <c r="Z8" s="32" t="s">
        <v>62</v>
      </c>
      <c r="AA8" s="37" t="s">
        <v>1273</v>
      </c>
    </row>
    <row r="9" spans="1:27" x14ac:dyDescent="0.2">
      <c r="A9" s="59">
        <v>2</v>
      </c>
      <c r="B9" s="60"/>
      <c r="C9" s="40">
        <v>43805</v>
      </c>
      <c r="D9" s="32" t="s">
        <v>26</v>
      </c>
      <c r="E9" s="32" t="s">
        <v>72</v>
      </c>
      <c r="F9" s="36" t="s">
        <v>47</v>
      </c>
      <c r="G9" s="32" t="s">
        <v>28</v>
      </c>
      <c r="H9" s="32" t="s">
        <v>34</v>
      </c>
      <c r="I9" s="37" t="s">
        <v>78</v>
      </c>
      <c r="J9" s="34" t="s">
        <v>36</v>
      </c>
      <c r="K9" s="69" t="s">
        <v>91</v>
      </c>
      <c r="L9" s="33">
        <v>43831</v>
      </c>
      <c r="M9" s="33">
        <v>44196</v>
      </c>
      <c r="N9" s="35">
        <v>57000</v>
      </c>
      <c r="O9" s="42">
        <v>0.05</v>
      </c>
      <c r="P9" s="35">
        <f t="shared" si="0"/>
        <v>54150</v>
      </c>
      <c r="Q9" s="35"/>
      <c r="R9" s="35"/>
      <c r="S9" s="35"/>
      <c r="T9" s="35"/>
      <c r="U9" s="32" t="s">
        <v>62</v>
      </c>
      <c r="V9" s="32" t="s">
        <v>31</v>
      </c>
      <c r="W9" s="32"/>
      <c r="X9" s="32"/>
      <c r="Y9" s="32"/>
      <c r="Z9" s="32" t="s">
        <v>62</v>
      </c>
      <c r="AA9" s="37" t="s">
        <v>1273</v>
      </c>
    </row>
    <row r="10" spans="1:27" x14ac:dyDescent="0.2">
      <c r="A10" s="59">
        <v>2</v>
      </c>
      <c r="B10" s="60"/>
      <c r="C10" s="40">
        <v>43805</v>
      </c>
      <c r="D10" s="32" t="s">
        <v>26</v>
      </c>
      <c r="E10" s="32" t="s">
        <v>72</v>
      </c>
      <c r="F10" s="32" t="s">
        <v>27</v>
      </c>
      <c r="G10" s="32" t="s">
        <v>28</v>
      </c>
      <c r="H10" s="32" t="s">
        <v>34</v>
      </c>
      <c r="I10" s="34" t="s">
        <v>40</v>
      </c>
      <c r="J10" s="34" t="s">
        <v>33</v>
      </c>
      <c r="K10" s="69" t="s">
        <v>92</v>
      </c>
      <c r="L10" s="33">
        <v>43831</v>
      </c>
      <c r="M10" s="33">
        <v>44196</v>
      </c>
      <c r="N10" s="35">
        <v>439900</v>
      </c>
      <c r="O10" s="42">
        <v>0.09</v>
      </c>
      <c r="P10" s="35">
        <f t="shared" si="0"/>
        <v>400309</v>
      </c>
      <c r="Q10" s="35"/>
      <c r="R10" s="35"/>
      <c r="S10" s="35"/>
      <c r="T10" s="35"/>
      <c r="U10" s="32" t="s">
        <v>62</v>
      </c>
      <c r="V10" s="32" t="s">
        <v>31</v>
      </c>
      <c r="W10" s="32"/>
      <c r="X10" s="32"/>
      <c r="Y10" s="32"/>
      <c r="Z10" s="32" t="s">
        <v>62</v>
      </c>
      <c r="AA10" s="37" t="s">
        <v>1273</v>
      </c>
    </row>
    <row r="11" spans="1:27" x14ac:dyDescent="0.2">
      <c r="A11" s="59">
        <v>2</v>
      </c>
      <c r="B11" s="60"/>
      <c r="C11" s="40">
        <v>43805</v>
      </c>
      <c r="D11" s="32" t="s">
        <v>26</v>
      </c>
      <c r="E11" s="32" t="s">
        <v>72</v>
      </c>
      <c r="F11" s="32" t="s">
        <v>27</v>
      </c>
      <c r="G11" s="32" t="s">
        <v>28</v>
      </c>
      <c r="H11" s="32" t="s">
        <v>34</v>
      </c>
      <c r="I11" s="34" t="s">
        <v>40</v>
      </c>
      <c r="J11" s="34" t="s">
        <v>125</v>
      </c>
      <c r="K11" s="69" t="s">
        <v>92</v>
      </c>
      <c r="L11" s="33">
        <v>43831</v>
      </c>
      <c r="M11" s="33">
        <v>44196</v>
      </c>
      <c r="N11" s="35">
        <v>428900</v>
      </c>
      <c r="O11" s="42">
        <v>0.09</v>
      </c>
      <c r="P11" s="35">
        <f t="shared" si="0"/>
        <v>390299</v>
      </c>
      <c r="Q11" s="35"/>
      <c r="R11" s="35"/>
      <c r="S11" s="35"/>
      <c r="T11" s="35"/>
      <c r="U11" s="32" t="s">
        <v>62</v>
      </c>
      <c r="V11" s="32" t="s">
        <v>31</v>
      </c>
      <c r="W11" s="32"/>
      <c r="X11" s="32"/>
      <c r="Y11" s="32"/>
      <c r="Z11" s="32" t="s">
        <v>62</v>
      </c>
      <c r="AA11" s="37" t="s">
        <v>1273</v>
      </c>
    </row>
    <row r="12" spans="1:27" x14ac:dyDescent="0.2">
      <c r="A12" s="59">
        <v>2</v>
      </c>
      <c r="B12" s="60"/>
      <c r="C12" s="40">
        <v>43805</v>
      </c>
      <c r="D12" s="32" t="s">
        <v>26</v>
      </c>
      <c r="E12" s="32" t="s">
        <v>72</v>
      </c>
      <c r="F12" s="32" t="s">
        <v>27</v>
      </c>
      <c r="G12" s="32" t="s">
        <v>28</v>
      </c>
      <c r="H12" s="32" t="s">
        <v>34</v>
      </c>
      <c r="I12" s="34" t="s">
        <v>40</v>
      </c>
      <c r="J12" s="34" t="s">
        <v>35</v>
      </c>
      <c r="K12" s="69" t="s">
        <v>92</v>
      </c>
      <c r="L12" s="33">
        <v>43831</v>
      </c>
      <c r="M12" s="33">
        <v>44196</v>
      </c>
      <c r="N12" s="35">
        <v>600900</v>
      </c>
      <c r="O12" s="42">
        <v>0.09</v>
      </c>
      <c r="P12" s="35">
        <f t="shared" si="0"/>
        <v>546819</v>
      </c>
      <c r="Q12" s="35"/>
      <c r="R12" s="35"/>
      <c r="S12" s="35"/>
      <c r="T12" s="35"/>
      <c r="U12" s="32" t="s">
        <v>62</v>
      </c>
      <c r="V12" s="32" t="s">
        <v>31</v>
      </c>
      <c r="W12" s="32"/>
      <c r="X12" s="32"/>
      <c r="Y12" s="32"/>
      <c r="Z12" s="32" t="s">
        <v>62</v>
      </c>
      <c r="AA12" s="37" t="s">
        <v>1273</v>
      </c>
    </row>
    <row r="13" spans="1:27" x14ac:dyDescent="0.2">
      <c r="A13" s="59">
        <v>2</v>
      </c>
      <c r="B13" s="60"/>
      <c r="C13" s="40">
        <v>43805</v>
      </c>
      <c r="D13" s="32" t="s">
        <v>26</v>
      </c>
      <c r="E13" s="32" t="s">
        <v>72</v>
      </c>
      <c r="F13" s="32" t="s">
        <v>42</v>
      </c>
      <c r="G13" s="32" t="s">
        <v>28</v>
      </c>
      <c r="H13" s="32" t="s">
        <v>34</v>
      </c>
      <c r="I13" s="34" t="s">
        <v>43</v>
      </c>
      <c r="J13" s="34" t="s">
        <v>36</v>
      </c>
      <c r="K13" s="69" t="s">
        <v>92</v>
      </c>
      <c r="L13" s="33">
        <v>43831</v>
      </c>
      <c r="M13" s="33">
        <v>44196</v>
      </c>
      <c r="N13" s="35">
        <v>135900</v>
      </c>
      <c r="O13" s="42">
        <v>0.09</v>
      </c>
      <c r="P13" s="35">
        <f t="shared" si="0"/>
        <v>123669</v>
      </c>
      <c r="Q13" s="35"/>
      <c r="R13" s="35"/>
      <c r="S13" s="35"/>
      <c r="T13" s="35"/>
      <c r="U13" s="32" t="s">
        <v>62</v>
      </c>
      <c r="V13" s="32" t="s">
        <v>31</v>
      </c>
      <c r="W13" s="32"/>
      <c r="X13" s="32"/>
      <c r="Y13" s="32"/>
      <c r="Z13" s="32" t="s">
        <v>62</v>
      </c>
      <c r="AA13" s="37" t="s">
        <v>1273</v>
      </c>
    </row>
    <row r="14" spans="1:27" x14ac:dyDescent="0.2">
      <c r="A14" s="59">
        <v>2</v>
      </c>
      <c r="B14" s="61"/>
      <c r="C14" s="40">
        <v>43805</v>
      </c>
      <c r="D14" s="32" t="s">
        <v>26</v>
      </c>
      <c r="E14" s="32" t="s">
        <v>72</v>
      </c>
      <c r="F14" s="36" t="s">
        <v>45</v>
      </c>
      <c r="G14" s="32" t="s">
        <v>28</v>
      </c>
      <c r="H14" s="32" t="s">
        <v>34</v>
      </c>
      <c r="I14" s="34" t="s">
        <v>44</v>
      </c>
      <c r="J14" s="34" t="s">
        <v>36</v>
      </c>
      <c r="K14" s="69" t="s">
        <v>92</v>
      </c>
      <c r="L14" s="33">
        <v>43831</v>
      </c>
      <c r="M14" s="33">
        <v>44196</v>
      </c>
      <c r="N14" s="35">
        <v>139000</v>
      </c>
      <c r="O14" s="42">
        <v>0.09</v>
      </c>
      <c r="P14" s="35">
        <f t="shared" si="0"/>
        <v>126490</v>
      </c>
      <c r="Q14" s="35"/>
      <c r="R14" s="35"/>
      <c r="S14" s="35"/>
      <c r="T14" s="35"/>
      <c r="U14" s="32" t="s">
        <v>62</v>
      </c>
      <c r="V14" s="32" t="s">
        <v>31</v>
      </c>
      <c r="W14" s="32"/>
      <c r="X14" s="38"/>
      <c r="Y14" s="32"/>
      <c r="Z14" s="32" t="s">
        <v>62</v>
      </c>
      <c r="AA14" s="37" t="s">
        <v>1273</v>
      </c>
    </row>
    <row r="15" spans="1:27" x14ac:dyDescent="0.2">
      <c r="A15" s="59">
        <v>2</v>
      </c>
      <c r="B15" s="60"/>
      <c r="C15" s="40">
        <v>43805</v>
      </c>
      <c r="D15" s="32" t="s">
        <v>26</v>
      </c>
      <c r="E15" s="32" t="s">
        <v>72</v>
      </c>
      <c r="F15" s="32" t="s">
        <v>48</v>
      </c>
      <c r="G15" s="32" t="s">
        <v>28</v>
      </c>
      <c r="H15" s="32" t="s">
        <v>34</v>
      </c>
      <c r="I15" s="34" t="s">
        <v>44</v>
      </c>
      <c r="J15" s="34" t="s">
        <v>36</v>
      </c>
      <c r="K15" s="69" t="s">
        <v>92</v>
      </c>
      <c r="L15" s="33">
        <v>43831</v>
      </c>
      <c r="M15" s="33">
        <v>44196</v>
      </c>
      <c r="N15" s="35">
        <v>72900</v>
      </c>
      <c r="O15" s="42">
        <v>0.09</v>
      </c>
      <c r="P15" s="35">
        <f t="shared" si="0"/>
        <v>66339</v>
      </c>
      <c r="Q15" s="35"/>
      <c r="R15" s="35"/>
      <c r="S15" s="35"/>
      <c r="T15" s="35"/>
      <c r="U15" s="32" t="s">
        <v>62</v>
      </c>
      <c r="V15" s="32" t="s">
        <v>31</v>
      </c>
      <c r="W15" s="32"/>
      <c r="X15" s="32"/>
      <c r="Y15" s="32"/>
      <c r="Z15" s="32" t="s">
        <v>62</v>
      </c>
      <c r="AA15" s="37" t="s">
        <v>1273</v>
      </c>
    </row>
    <row r="16" spans="1:27" x14ac:dyDescent="0.2">
      <c r="A16" s="59">
        <v>2</v>
      </c>
      <c r="B16" s="60"/>
      <c r="C16" s="40">
        <v>43805</v>
      </c>
      <c r="D16" s="32" t="s">
        <v>26</v>
      </c>
      <c r="E16" s="32" t="s">
        <v>102</v>
      </c>
      <c r="F16" s="36" t="s">
        <v>153</v>
      </c>
      <c r="G16" s="32" t="s">
        <v>28</v>
      </c>
      <c r="H16" s="32" t="s">
        <v>34</v>
      </c>
      <c r="I16" s="37" t="s">
        <v>44</v>
      </c>
      <c r="J16" s="34" t="s">
        <v>36</v>
      </c>
      <c r="K16" s="69" t="s">
        <v>92</v>
      </c>
      <c r="L16" s="33">
        <v>43831</v>
      </c>
      <c r="M16" s="33">
        <v>44196</v>
      </c>
      <c r="N16" s="35">
        <v>36000</v>
      </c>
      <c r="O16" s="42">
        <v>0.09</v>
      </c>
      <c r="P16" s="35">
        <f t="shared" si="0"/>
        <v>32760</v>
      </c>
      <c r="Q16" s="35"/>
      <c r="R16" s="35"/>
      <c r="S16" s="35"/>
      <c r="T16" s="35"/>
      <c r="U16" s="32" t="s">
        <v>32</v>
      </c>
      <c r="V16" s="32" t="s">
        <v>31</v>
      </c>
      <c r="W16" s="32"/>
      <c r="X16" s="32"/>
      <c r="Y16" s="32"/>
      <c r="Z16" s="32" t="s">
        <v>62</v>
      </c>
      <c r="AA16" s="37" t="s">
        <v>1273</v>
      </c>
    </row>
    <row r="17" spans="1:27" x14ac:dyDescent="0.2">
      <c r="A17" s="59">
        <v>2</v>
      </c>
      <c r="B17" s="60"/>
      <c r="C17" s="40">
        <v>43805</v>
      </c>
      <c r="D17" s="32" t="s">
        <v>26</v>
      </c>
      <c r="E17" s="32" t="s">
        <v>72</v>
      </c>
      <c r="F17" s="36" t="s">
        <v>47</v>
      </c>
      <c r="G17" s="32" t="s">
        <v>28</v>
      </c>
      <c r="H17" s="32" t="s">
        <v>34</v>
      </c>
      <c r="I17" s="37" t="s">
        <v>78</v>
      </c>
      <c r="J17" s="34" t="s">
        <v>36</v>
      </c>
      <c r="K17" s="69" t="s">
        <v>92</v>
      </c>
      <c r="L17" s="33">
        <v>43831</v>
      </c>
      <c r="M17" s="33">
        <v>44196</v>
      </c>
      <c r="N17" s="35">
        <v>57000</v>
      </c>
      <c r="O17" s="42">
        <v>0.09</v>
      </c>
      <c r="P17" s="35">
        <f t="shared" si="0"/>
        <v>51870</v>
      </c>
      <c r="Q17" s="35"/>
      <c r="R17" s="35"/>
      <c r="S17" s="35"/>
      <c r="T17" s="35"/>
      <c r="U17" s="32" t="s">
        <v>62</v>
      </c>
      <c r="V17" s="32" t="s">
        <v>31</v>
      </c>
      <c r="W17" s="32"/>
      <c r="X17" s="32"/>
      <c r="Y17" s="32"/>
      <c r="Z17" s="32" t="s">
        <v>62</v>
      </c>
      <c r="AA17" s="37" t="s">
        <v>1273</v>
      </c>
    </row>
    <row r="18" spans="1:27" x14ac:dyDescent="0.2">
      <c r="A18" s="59">
        <v>2</v>
      </c>
      <c r="B18" s="60"/>
      <c r="C18" s="40">
        <v>43805</v>
      </c>
      <c r="D18" s="32" t="s">
        <v>26</v>
      </c>
      <c r="E18" s="32" t="s">
        <v>72</v>
      </c>
      <c r="F18" s="32" t="s">
        <v>27</v>
      </c>
      <c r="G18" s="32" t="s">
        <v>28</v>
      </c>
      <c r="H18" s="32" t="s">
        <v>34</v>
      </c>
      <c r="I18" s="34" t="s">
        <v>40</v>
      </c>
      <c r="J18" s="34" t="s">
        <v>33</v>
      </c>
      <c r="K18" s="69" t="s">
        <v>93</v>
      </c>
      <c r="L18" s="33">
        <v>43831</v>
      </c>
      <c r="M18" s="33">
        <v>44196</v>
      </c>
      <c r="N18" s="35">
        <v>439900</v>
      </c>
      <c r="O18" s="42">
        <v>0.15</v>
      </c>
      <c r="P18" s="35">
        <f t="shared" si="0"/>
        <v>373915</v>
      </c>
      <c r="Q18" s="35"/>
      <c r="R18" s="35"/>
      <c r="S18" s="35"/>
      <c r="T18" s="35"/>
      <c r="U18" s="32" t="s">
        <v>62</v>
      </c>
      <c r="V18" s="32" t="s">
        <v>31</v>
      </c>
      <c r="W18" s="32"/>
      <c r="X18" s="32"/>
      <c r="Y18" s="32"/>
      <c r="Z18" s="32" t="s">
        <v>62</v>
      </c>
      <c r="AA18" s="37" t="s">
        <v>1273</v>
      </c>
    </row>
    <row r="19" spans="1:27" x14ac:dyDescent="0.2">
      <c r="A19" s="59">
        <v>2</v>
      </c>
      <c r="B19" s="60"/>
      <c r="C19" s="40">
        <v>43805</v>
      </c>
      <c r="D19" s="32" t="s">
        <v>26</v>
      </c>
      <c r="E19" s="32" t="s">
        <v>72</v>
      </c>
      <c r="F19" s="32" t="s">
        <v>27</v>
      </c>
      <c r="G19" s="32" t="s">
        <v>28</v>
      </c>
      <c r="H19" s="32" t="s">
        <v>34</v>
      </c>
      <c r="I19" s="34" t="s">
        <v>40</v>
      </c>
      <c r="J19" s="34" t="s">
        <v>125</v>
      </c>
      <c r="K19" s="69" t="s">
        <v>93</v>
      </c>
      <c r="L19" s="33">
        <v>43831</v>
      </c>
      <c r="M19" s="33">
        <v>44196</v>
      </c>
      <c r="N19" s="35">
        <v>428900</v>
      </c>
      <c r="O19" s="42">
        <v>0.15</v>
      </c>
      <c r="P19" s="35">
        <f t="shared" si="0"/>
        <v>364565</v>
      </c>
      <c r="Q19" s="35"/>
      <c r="R19" s="35"/>
      <c r="S19" s="35"/>
      <c r="T19" s="35"/>
      <c r="U19" s="32" t="s">
        <v>62</v>
      </c>
      <c r="V19" s="32" t="s">
        <v>31</v>
      </c>
      <c r="W19" s="32"/>
      <c r="X19" s="32"/>
      <c r="Y19" s="32"/>
      <c r="Z19" s="32" t="s">
        <v>62</v>
      </c>
      <c r="AA19" s="37" t="s">
        <v>1273</v>
      </c>
    </row>
    <row r="20" spans="1:27" x14ac:dyDescent="0.2">
      <c r="A20" s="59">
        <v>2</v>
      </c>
      <c r="B20" s="60"/>
      <c r="C20" s="40">
        <v>43805</v>
      </c>
      <c r="D20" s="32" t="s">
        <v>26</v>
      </c>
      <c r="E20" s="32" t="s">
        <v>72</v>
      </c>
      <c r="F20" s="32" t="s">
        <v>27</v>
      </c>
      <c r="G20" s="32" t="s">
        <v>28</v>
      </c>
      <c r="H20" s="32" t="s">
        <v>34</v>
      </c>
      <c r="I20" s="34" t="s">
        <v>40</v>
      </c>
      <c r="J20" s="34" t="s">
        <v>35</v>
      </c>
      <c r="K20" s="69" t="s">
        <v>93</v>
      </c>
      <c r="L20" s="33">
        <v>43831</v>
      </c>
      <c r="M20" s="33">
        <v>44196</v>
      </c>
      <c r="N20" s="35">
        <v>600900</v>
      </c>
      <c r="O20" s="42">
        <v>0.15</v>
      </c>
      <c r="P20" s="35">
        <f t="shared" si="0"/>
        <v>510765</v>
      </c>
      <c r="Q20" s="35"/>
      <c r="R20" s="35"/>
      <c r="S20" s="35"/>
      <c r="T20" s="35"/>
      <c r="U20" s="32" t="s">
        <v>62</v>
      </c>
      <c r="V20" s="32" t="s">
        <v>31</v>
      </c>
      <c r="W20" s="32"/>
      <c r="X20" s="32"/>
      <c r="Y20" s="32"/>
      <c r="Z20" s="32" t="s">
        <v>62</v>
      </c>
      <c r="AA20" s="37" t="s">
        <v>1273</v>
      </c>
    </row>
    <row r="21" spans="1:27" x14ac:dyDescent="0.2">
      <c r="A21" s="59">
        <v>2</v>
      </c>
      <c r="B21" s="60"/>
      <c r="C21" s="40">
        <v>43805</v>
      </c>
      <c r="D21" s="32" t="s">
        <v>26</v>
      </c>
      <c r="E21" s="32" t="s">
        <v>72</v>
      </c>
      <c r="F21" s="32" t="s">
        <v>42</v>
      </c>
      <c r="G21" s="32" t="s">
        <v>28</v>
      </c>
      <c r="H21" s="32" t="s">
        <v>34</v>
      </c>
      <c r="I21" s="34" t="s">
        <v>43</v>
      </c>
      <c r="J21" s="34" t="s">
        <v>36</v>
      </c>
      <c r="K21" s="69" t="s">
        <v>93</v>
      </c>
      <c r="L21" s="33">
        <v>43831</v>
      </c>
      <c r="M21" s="33">
        <v>44196</v>
      </c>
      <c r="N21" s="35">
        <v>135900</v>
      </c>
      <c r="O21" s="42">
        <v>0.15</v>
      </c>
      <c r="P21" s="35">
        <f t="shared" si="0"/>
        <v>115515</v>
      </c>
      <c r="Q21" s="35"/>
      <c r="R21" s="35"/>
      <c r="S21" s="35"/>
      <c r="T21" s="35"/>
      <c r="U21" s="32" t="s">
        <v>62</v>
      </c>
      <c r="V21" s="32" t="s">
        <v>31</v>
      </c>
      <c r="W21" s="32"/>
      <c r="X21" s="32"/>
      <c r="Y21" s="32"/>
      <c r="Z21" s="32" t="s">
        <v>62</v>
      </c>
      <c r="AA21" s="37" t="s">
        <v>1273</v>
      </c>
    </row>
    <row r="22" spans="1:27" x14ac:dyDescent="0.2">
      <c r="A22" s="59">
        <v>2</v>
      </c>
      <c r="B22" s="61"/>
      <c r="C22" s="40">
        <v>43805</v>
      </c>
      <c r="D22" s="32" t="s">
        <v>26</v>
      </c>
      <c r="E22" s="32" t="s">
        <v>72</v>
      </c>
      <c r="F22" s="36" t="s">
        <v>45</v>
      </c>
      <c r="G22" s="32" t="s">
        <v>28</v>
      </c>
      <c r="H22" s="32" t="s">
        <v>34</v>
      </c>
      <c r="I22" s="34" t="s">
        <v>44</v>
      </c>
      <c r="J22" s="34" t="s">
        <v>36</v>
      </c>
      <c r="K22" s="69" t="s">
        <v>93</v>
      </c>
      <c r="L22" s="33">
        <v>43831</v>
      </c>
      <c r="M22" s="33">
        <v>44196</v>
      </c>
      <c r="N22" s="35">
        <v>139000</v>
      </c>
      <c r="O22" s="42">
        <v>0.15</v>
      </c>
      <c r="P22" s="35">
        <f t="shared" si="0"/>
        <v>118150</v>
      </c>
      <c r="Q22" s="35"/>
      <c r="R22" s="35"/>
      <c r="S22" s="35"/>
      <c r="T22" s="35"/>
      <c r="U22" s="32" t="s">
        <v>62</v>
      </c>
      <c r="V22" s="32" t="s">
        <v>31</v>
      </c>
      <c r="W22" s="32"/>
      <c r="X22" s="38"/>
      <c r="Y22" s="32"/>
      <c r="Z22" s="32" t="s">
        <v>62</v>
      </c>
      <c r="AA22" s="37" t="s">
        <v>1273</v>
      </c>
    </row>
    <row r="23" spans="1:27" x14ac:dyDescent="0.2">
      <c r="A23" s="59">
        <v>2</v>
      </c>
      <c r="B23" s="60"/>
      <c r="C23" s="40">
        <v>43805</v>
      </c>
      <c r="D23" s="32" t="s">
        <v>26</v>
      </c>
      <c r="E23" s="32" t="s">
        <v>72</v>
      </c>
      <c r="F23" s="32" t="s">
        <v>48</v>
      </c>
      <c r="G23" s="32" t="s">
        <v>28</v>
      </c>
      <c r="H23" s="32" t="s">
        <v>34</v>
      </c>
      <c r="I23" s="34" t="s">
        <v>44</v>
      </c>
      <c r="J23" s="34" t="s">
        <v>36</v>
      </c>
      <c r="K23" s="69" t="s">
        <v>93</v>
      </c>
      <c r="L23" s="33">
        <v>43831</v>
      </c>
      <c r="M23" s="33">
        <v>44196</v>
      </c>
      <c r="N23" s="35">
        <v>72900</v>
      </c>
      <c r="O23" s="42">
        <v>0.15</v>
      </c>
      <c r="P23" s="35">
        <f t="shared" si="0"/>
        <v>61965</v>
      </c>
      <c r="Q23" s="35"/>
      <c r="R23" s="35"/>
      <c r="S23" s="35"/>
      <c r="T23" s="35"/>
      <c r="U23" s="32" t="s">
        <v>62</v>
      </c>
      <c r="V23" s="32" t="s">
        <v>31</v>
      </c>
      <c r="W23" s="32"/>
      <c r="X23" s="32"/>
      <c r="Y23" s="32"/>
      <c r="Z23" s="32" t="s">
        <v>62</v>
      </c>
      <c r="AA23" s="37" t="s">
        <v>1273</v>
      </c>
    </row>
    <row r="24" spans="1:27" x14ac:dyDescent="0.2">
      <c r="A24" s="59">
        <v>2</v>
      </c>
      <c r="B24" s="60"/>
      <c r="C24" s="40">
        <v>43805</v>
      </c>
      <c r="D24" s="32" t="s">
        <v>26</v>
      </c>
      <c r="E24" s="32" t="s">
        <v>102</v>
      </c>
      <c r="F24" s="36" t="s">
        <v>153</v>
      </c>
      <c r="G24" s="32" t="s">
        <v>28</v>
      </c>
      <c r="H24" s="32" t="s">
        <v>34</v>
      </c>
      <c r="I24" s="37" t="s">
        <v>44</v>
      </c>
      <c r="J24" s="34" t="s">
        <v>36</v>
      </c>
      <c r="K24" s="69" t="s">
        <v>93</v>
      </c>
      <c r="L24" s="33">
        <v>43831</v>
      </c>
      <c r="M24" s="33">
        <v>44196</v>
      </c>
      <c r="N24" s="35">
        <v>36000</v>
      </c>
      <c r="O24" s="42">
        <v>0.15</v>
      </c>
      <c r="P24" s="35">
        <f t="shared" si="0"/>
        <v>30600</v>
      </c>
      <c r="Q24" s="35"/>
      <c r="R24" s="35"/>
      <c r="S24" s="35"/>
      <c r="T24" s="35"/>
      <c r="U24" s="32" t="s">
        <v>32</v>
      </c>
      <c r="V24" s="32" t="s">
        <v>31</v>
      </c>
      <c r="W24" s="32"/>
      <c r="X24" s="32"/>
      <c r="Y24" s="32"/>
      <c r="Z24" s="32" t="s">
        <v>62</v>
      </c>
      <c r="AA24" s="37" t="s">
        <v>1273</v>
      </c>
    </row>
    <row r="25" spans="1:27" x14ac:dyDescent="0.2">
      <c r="A25" s="59">
        <v>2</v>
      </c>
      <c r="B25" s="60"/>
      <c r="C25" s="40">
        <v>43805</v>
      </c>
      <c r="D25" s="32" t="s">
        <v>26</v>
      </c>
      <c r="E25" s="32" t="s">
        <v>72</v>
      </c>
      <c r="F25" s="36" t="s">
        <v>47</v>
      </c>
      <c r="G25" s="32" t="s">
        <v>28</v>
      </c>
      <c r="H25" s="32" t="s">
        <v>34</v>
      </c>
      <c r="I25" s="37" t="s">
        <v>78</v>
      </c>
      <c r="J25" s="34" t="s">
        <v>36</v>
      </c>
      <c r="K25" s="69" t="s">
        <v>93</v>
      </c>
      <c r="L25" s="33">
        <v>43831</v>
      </c>
      <c r="M25" s="33">
        <v>44196</v>
      </c>
      <c r="N25" s="35">
        <v>57000</v>
      </c>
      <c r="O25" s="42">
        <v>0.15</v>
      </c>
      <c r="P25" s="35">
        <f t="shared" si="0"/>
        <v>48450</v>
      </c>
      <c r="Q25" s="35"/>
      <c r="R25" s="35"/>
      <c r="S25" s="35"/>
      <c r="T25" s="35"/>
      <c r="U25" s="32" t="s">
        <v>62</v>
      </c>
      <c r="V25" s="32" t="s">
        <v>31</v>
      </c>
      <c r="W25" s="32"/>
      <c r="X25" s="32"/>
      <c r="Y25" s="32"/>
      <c r="Z25" s="32" t="s">
        <v>62</v>
      </c>
      <c r="AA25" s="37" t="s">
        <v>1273</v>
      </c>
    </row>
    <row r="26" spans="1:27" x14ac:dyDescent="0.2">
      <c r="A26" s="59">
        <v>108</v>
      </c>
      <c r="B26" s="60">
        <v>425</v>
      </c>
      <c r="C26" s="40">
        <v>43950</v>
      </c>
      <c r="D26" s="32" t="s">
        <v>26</v>
      </c>
      <c r="E26" s="32" t="s">
        <v>72</v>
      </c>
      <c r="F26" s="36" t="s">
        <v>46</v>
      </c>
      <c r="G26" s="32" t="s">
        <v>28</v>
      </c>
      <c r="H26" s="32" t="s">
        <v>34</v>
      </c>
      <c r="I26" s="34" t="s">
        <v>1328</v>
      </c>
      <c r="J26" s="34" t="s">
        <v>1270</v>
      </c>
      <c r="K26" s="69" t="s">
        <v>91</v>
      </c>
      <c r="L26" s="33">
        <v>43952</v>
      </c>
      <c r="M26" s="33">
        <v>44196</v>
      </c>
      <c r="N26" s="35">
        <v>289900</v>
      </c>
      <c r="O26" s="42">
        <v>0.05</v>
      </c>
      <c r="P26" s="35">
        <v>275405</v>
      </c>
      <c r="Q26" s="35"/>
      <c r="R26" s="35"/>
      <c r="S26" s="35"/>
      <c r="T26" s="35"/>
      <c r="U26" s="32" t="s">
        <v>62</v>
      </c>
      <c r="V26" s="32" t="s">
        <v>31</v>
      </c>
      <c r="W26" s="32"/>
      <c r="X26" s="32"/>
      <c r="Y26" s="32"/>
      <c r="Z26" s="32" t="s">
        <v>62</v>
      </c>
      <c r="AA26" s="32" t="s">
        <v>1329</v>
      </c>
    </row>
    <row r="27" spans="1:27" x14ac:dyDescent="0.2">
      <c r="A27" s="59">
        <v>108</v>
      </c>
      <c r="B27" s="60">
        <v>426</v>
      </c>
      <c r="C27" s="40">
        <v>43950</v>
      </c>
      <c r="D27" s="32" t="s">
        <v>26</v>
      </c>
      <c r="E27" s="32" t="s">
        <v>72</v>
      </c>
      <c r="F27" s="36" t="s">
        <v>46</v>
      </c>
      <c r="G27" s="32" t="s">
        <v>28</v>
      </c>
      <c r="H27" s="32" t="s">
        <v>34</v>
      </c>
      <c r="I27" s="34" t="s">
        <v>1328</v>
      </c>
      <c r="J27" s="34" t="s">
        <v>1270</v>
      </c>
      <c r="K27" s="69" t="s">
        <v>92</v>
      </c>
      <c r="L27" s="33">
        <v>43952</v>
      </c>
      <c r="M27" s="33">
        <v>44196</v>
      </c>
      <c r="N27" s="35">
        <v>289900</v>
      </c>
      <c r="O27" s="42">
        <v>0.09</v>
      </c>
      <c r="P27" s="35">
        <v>263809</v>
      </c>
      <c r="Q27" s="35"/>
      <c r="R27" s="35"/>
      <c r="S27" s="35"/>
      <c r="T27" s="35"/>
      <c r="U27" s="32" t="s">
        <v>62</v>
      </c>
      <c r="V27" s="32" t="s">
        <v>31</v>
      </c>
      <c r="W27" s="32"/>
      <c r="X27" s="32"/>
      <c r="Y27" s="32"/>
      <c r="Z27" s="32" t="s">
        <v>62</v>
      </c>
      <c r="AA27" s="32" t="s">
        <v>1329</v>
      </c>
    </row>
    <row r="28" spans="1:27" x14ac:dyDescent="0.2">
      <c r="A28" s="59">
        <v>108</v>
      </c>
      <c r="B28" s="60">
        <v>427</v>
      </c>
      <c r="C28" s="40">
        <v>43950</v>
      </c>
      <c r="D28" s="32" t="s">
        <v>26</v>
      </c>
      <c r="E28" s="32" t="s">
        <v>72</v>
      </c>
      <c r="F28" s="36" t="s">
        <v>46</v>
      </c>
      <c r="G28" s="32" t="s">
        <v>28</v>
      </c>
      <c r="H28" s="32" t="s">
        <v>34</v>
      </c>
      <c r="I28" s="34" t="s">
        <v>1328</v>
      </c>
      <c r="J28" s="34" t="s">
        <v>1270</v>
      </c>
      <c r="K28" s="69" t="s">
        <v>93</v>
      </c>
      <c r="L28" s="33">
        <v>43952</v>
      </c>
      <c r="M28" s="33">
        <v>44196</v>
      </c>
      <c r="N28" s="35">
        <v>289900</v>
      </c>
      <c r="O28" s="42">
        <v>0.15</v>
      </c>
      <c r="P28" s="35">
        <v>246415</v>
      </c>
      <c r="Q28" s="35"/>
      <c r="R28" s="35"/>
      <c r="S28" s="35"/>
      <c r="T28" s="35"/>
      <c r="U28" s="32" t="s">
        <v>62</v>
      </c>
      <c r="V28" s="32" t="s">
        <v>31</v>
      </c>
      <c r="W28" s="32"/>
      <c r="X28" s="32"/>
      <c r="Y28" s="32"/>
      <c r="Z28" s="32" t="s">
        <v>62</v>
      </c>
      <c r="AA28" s="32" t="s">
        <v>1329</v>
      </c>
    </row>
    <row r="718" spans="3:13" x14ac:dyDescent="0.2">
      <c r="C718" s="92"/>
      <c r="L718" s="93">
        <v>44019</v>
      </c>
      <c r="M718" s="93">
        <v>44043</v>
      </c>
    </row>
    <row r="719" spans="3:13" x14ac:dyDescent="0.2">
      <c r="C719" s="92"/>
      <c r="L719" s="93">
        <v>44019</v>
      </c>
      <c r="M719" s="93">
        <v>44043</v>
      </c>
    </row>
    <row r="720" spans="3:13" x14ac:dyDescent="0.2">
      <c r="C720" s="92"/>
      <c r="L720" s="93">
        <v>44019</v>
      </c>
      <c r="M720" s="93">
        <v>44043</v>
      </c>
    </row>
    <row r="721" spans="3:13" x14ac:dyDescent="0.2">
      <c r="C721" s="92"/>
      <c r="L721" s="93">
        <v>44019</v>
      </c>
      <c r="M721" s="93">
        <v>44043</v>
      </c>
    </row>
    <row r="722" spans="3:13" x14ac:dyDescent="0.2">
      <c r="C722" s="92"/>
      <c r="L722" s="93">
        <v>44019</v>
      </c>
      <c r="M722" s="93">
        <v>44043</v>
      </c>
    </row>
    <row r="723" spans="3:13" x14ac:dyDescent="0.2">
      <c r="C723" s="92"/>
      <c r="L723" s="93">
        <v>44019</v>
      </c>
      <c r="M723" s="93">
        <v>44043</v>
      </c>
    </row>
  </sheetData>
  <autoFilter ref="A1:AB28"/>
  <dataValidations count="1">
    <dataValidation type="list" allowBlank="1" showInputMessage="1" showErrorMessage="1" sqref="E9 E25 E17">
      <formula1>#REF!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8"/>
  <sheetViews>
    <sheetView showGridLines="0" zoomScale="89" zoomScaleNormal="89" workbookViewId="0">
      <pane ySplit="1" topLeftCell="A2" activePane="bottomLeft" state="frozen"/>
      <selection activeCell="B1" sqref="B1"/>
      <selection pane="bottomLeft" sqref="A1:XFD1"/>
    </sheetView>
  </sheetViews>
  <sheetFormatPr baseColWidth="10" defaultColWidth="11.42578125" defaultRowHeight="12.75" x14ac:dyDescent="0.2"/>
  <cols>
    <col min="1" max="1" width="6.7109375" style="5" customWidth="1"/>
    <col min="2" max="2" width="1.85546875" style="5" customWidth="1"/>
    <col min="3" max="3" width="11.42578125" style="4"/>
    <col min="4" max="4" width="7" style="4" customWidth="1"/>
    <col min="5" max="5" width="9.85546875" style="4" customWidth="1"/>
    <col min="6" max="6" width="28.85546875" style="4" customWidth="1"/>
    <col min="7" max="7" width="4" style="4" customWidth="1"/>
    <col min="8" max="8" width="12.85546875" style="4" customWidth="1"/>
    <col min="9" max="9" width="12" style="4" customWidth="1"/>
    <col min="10" max="10" width="15.85546875" style="4" customWidth="1"/>
    <col min="11" max="11" width="14.42578125" style="5" customWidth="1"/>
    <col min="12" max="13" width="11.42578125" style="5"/>
    <col min="14" max="14" width="10.5703125" style="4" customWidth="1"/>
    <col min="15" max="15" width="8.85546875" style="6" customWidth="1"/>
    <col min="16" max="16" width="11.42578125" style="4"/>
    <col min="17" max="17" width="10.42578125" style="4" customWidth="1"/>
    <col min="18" max="18" width="11.28515625" style="4" customWidth="1"/>
    <col min="19" max="19" width="6.140625" style="4" customWidth="1"/>
    <col min="20" max="20" width="4.42578125" style="4" customWidth="1"/>
    <col min="21" max="21" width="13.140625" style="5" customWidth="1"/>
    <col min="22" max="22" width="12.85546875" style="5" customWidth="1"/>
    <col min="23" max="23" width="5.42578125" style="5" customWidth="1"/>
    <col min="24" max="26" width="11.42578125" style="4" customWidth="1"/>
    <col min="27" max="27" width="59" style="4" customWidth="1"/>
    <col min="28" max="28" width="6.140625" style="3" customWidth="1"/>
    <col min="29" max="16384" width="11.42578125" style="4"/>
  </cols>
  <sheetData>
    <row r="1" spans="1:27" ht="51" x14ac:dyDescent="0.2">
      <c r="A1" s="54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5" t="s">
        <v>137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6" t="s">
        <v>21</v>
      </c>
      <c r="W1" s="55" t="s">
        <v>1290</v>
      </c>
      <c r="X1" s="55" t="s">
        <v>22</v>
      </c>
      <c r="Y1" s="55" t="s">
        <v>23</v>
      </c>
      <c r="Z1" s="55" t="s">
        <v>24</v>
      </c>
      <c r="AA1" s="55" t="s">
        <v>25</v>
      </c>
    </row>
    <row r="2" spans="1:27" x14ac:dyDescent="0.2">
      <c r="A2" s="59">
        <v>2</v>
      </c>
      <c r="B2" s="60"/>
      <c r="C2" s="40">
        <v>43805</v>
      </c>
      <c r="D2" s="32" t="s">
        <v>26</v>
      </c>
      <c r="E2" s="32" t="s">
        <v>102</v>
      </c>
      <c r="F2" s="32" t="s">
        <v>130</v>
      </c>
      <c r="G2" s="32" t="s">
        <v>28</v>
      </c>
      <c r="H2" s="32" t="s">
        <v>39</v>
      </c>
      <c r="I2" s="34" t="s">
        <v>44</v>
      </c>
      <c r="J2" s="34" t="s">
        <v>36</v>
      </c>
      <c r="K2" s="69" t="s">
        <v>99</v>
      </c>
      <c r="L2" s="33">
        <v>43831</v>
      </c>
      <c r="M2" s="33">
        <v>44227</v>
      </c>
      <c r="N2" s="35">
        <v>6500</v>
      </c>
      <c r="O2" s="42">
        <v>0</v>
      </c>
      <c r="P2" s="35">
        <f t="shared" ref="P2:P41" si="0">N2-(N2*O2)</f>
        <v>6500</v>
      </c>
      <c r="Q2" s="35"/>
      <c r="R2" s="35"/>
      <c r="S2" s="35"/>
      <c r="T2" s="35"/>
      <c r="U2" s="32" t="s">
        <v>100</v>
      </c>
      <c r="V2" s="32" t="s">
        <v>31</v>
      </c>
      <c r="W2" s="32"/>
      <c r="X2" s="32"/>
      <c r="Y2" s="32"/>
      <c r="Z2" s="32" t="s">
        <v>101</v>
      </c>
      <c r="AA2" s="37" t="s">
        <v>105</v>
      </c>
    </row>
    <row r="3" spans="1:27" x14ac:dyDescent="0.2">
      <c r="A3" s="59">
        <v>2</v>
      </c>
      <c r="B3" s="60"/>
      <c r="C3" s="40">
        <v>43805</v>
      </c>
      <c r="D3" s="32" t="s">
        <v>26</v>
      </c>
      <c r="E3" s="32" t="s">
        <v>102</v>
      </c>
      <c r="F3" s="32" t="s">
        <v>131</v>
      </c>
      <c r="G3" s="32" t="s">
        <v>28</v>
      </c>
      <c r="H3" s="32" t="s">
        <v>39</v>
      </c>
      <c r="I3" s="34" t="s">
        <v>44</v>
      </c>
      <c r="J3" s="34" t="s">
        <v>36</v>
      </c>
      <c r="K3" s="69" t="s">
        <v>106</v>
      </c>
      <c r="L3" s="33">
        <v>43831</v>
      </c>
      <c r="M3" s="33">
        <v>44227</v>
      </c>
      <c r="N3" s="35">
        <v>13500</v>
      </c>
      <c r="O3" s="42">
        <v>0</v>
      </c>
      <c r="P3" s="35">
        <f t="shared" si="0"/>
        <v>13500</v>
      </c>
      <c r="Q3" s="35"/>
      <c r="R3" s="35"/>
      <c r="S3" s="35"/>
      <c r="T3" s="35"/>
      <c r="U3" s="32" t="s">
        <v>100</v>
      </c>
      <c r="V3" s="32" t="s">
        <v>31</v>
      </c>
      <c r="W3" s="32"/>
      <c r="X3" s="32"/>
      <c r="Y3" s="32"/>
      <c r="Z3" s="32" t="s">
        <v>101</v>
      </c>
      <c r="AA3" s="37" t="s">
        <v>105</v>
      </c>
    </row>
    <row r="4" spans="1:27" x14ac:dyDescent="0.2">
      <c r="A4" s="59">
        <v>2</v>
      </c>
      <c r="B4" s="60"/>
      <c r="C4" s="40">
        <v>43805</v>
      </c>
      <c r="D4" s="32" t="s">
        <v>26</v>
      </c>
      <c r="E4" s="32" t="s">
        <v>102</v>
      </c>
      <c r="F4" s="32" t="s">
        <v>131</v>
      </c>
      <c r="G4" s="32" t="s">
        <v>28</v>
      </c>
      <c r="H4" s="32" t="s">
        <v>39</v>
      </c>
      <c r="I4" s="34" t="s">
        <v>44</v>
      </c>
      <c r="J4" s="34" t="s">
        <v>36</v>
      </c>
      <c r="K4" s="69" t="s">
        <v>99</v>
      </c>
      <c r="L4" s="33">
        <v>43831</v>
      </c>
      <c r="M4" s="33">
        <v>44227</v>
      </c>
      <c r="N4" s="35">
        <v>13500</v>
      </c>
      <c r="O4" s="42">
        <v>0</v>
      </c>
      <c r="P4" s="35">
        <f t="shared" si="0"/>
        <v>13500</v>
      </c>
      <c r="Q4" s="35"/>
      <c r="R4" s="35"/>
      <c r="S4" s="35"/>
      <c r="T4" s="35"/>
      <c r="U4" s="32" t="s">
        <v>100</v>
      </c>
      <c r="V4" s="32" t="s">
        <v>31</v>
      </c>
      <c r="W4" s="32"/>
      <c r="X4" s="32"/>
      <c r="Y4" s="32"/>
      <c r="Z4" s="32" t="s">
        <v>101</v>
      </c>
      <c r="AA4" s="37" t="s">
        <v>105</v>
      </c>
    </row>
    <row r="5" spans="1:27" x14ac:dyDescent="0.2">
      <c r="A5" s="59">
        <v>2</v>
      </c>
      <c r="B5" s="60"/>
      <c r="C5" s="40">
        <v>43805</v>
      </c>
      <c r="D5" s="32" t="s">
        <v>26</v>
      </c>
      <c r="E5" s="32" t="s">
        <v>102</v>
      </c>
      <c r="F5" s="32" t="s">
        <v>131</v>
      </c>
      <c r="G5" s="32" t="s">
        <v>28</v>
      </c>
      <c r="H5" s="32" t="s">
        <v>39</v>
      </c>
      <c r="I5" s="34" t="s">
        <v>44</v>
      </c>
      <c r="J5" s="34" t="s">
        <v>36</v>
      </c>
      <c r="K5" s="69" t="s">
        <v>107</v>
      </c>
      <c r="L5" s="33">
        <v>43831</v>
      </c>
      <c r="M5" s="33">
        <v>44227</v>
      </c>
      <c r="N5" s="35">
        <v>13500</v>
      </c>
      <c r="O5" s="42">
        <v>0</v>
      </c>
      <c r="P5" s="35">
        <f t="shared" si="0"/>
        <v>13500</v>
      </c>
      <c r="Q5" s="35"/>
      <c r="R5" s="35"/>
      <c r="S5" s="35"/>
      <c r="T5" s="35"/>
      <c r="U5" s="32" t="s">
        <v>100</v>
      </c>
      <c r="V5" s="32" t="s">
        <v>31</v>
      </c>
      <c r="W5" s="32"/>
      <c r="X5" s="32"/>
      <c r="Y5" s="32"/>
      <c r="Z5" s="32" t="s">
        <v>101</v>
      </c>
      <c r="AA5" s="37" t="s">
        <v>105</v>
      </c>
    </row>
    <row r="6" spans="1:27" x14ac:dyDescent="0.2">
      <c r="A6" s="59">
        <v>2</v>
      </c>
      <c r="B6" s="60"/>
      <c r="C6" s="40">
        <v>43805</v>
      </c>
      <c r="D6" s="32" t="s">
        <v>26</v>
      </c>
      <c r="E6" s="32" t="s">
        <v>102</v>
      </c>
      <c r="F6" s="32" t="s">
        <v>129</v>
      </c>
      <c r="G6" s="32" t="s">
        <v>28</v>
      </c>
      <c r="H6" s="32" t="s">
        <v>39</v>
      </c>
      <c r="I6" s="34" t="s">
        <v>43</v>
      </c>
      <c r="J6" s="34" t="s">
        <v>36</v>
      </c>
      <c r="K6" s="69" t="s">
        <v>106</v>
      </c>
      <c r="L6" s="33">
        <v>43831</v>
      </c>
      <c r="M6" s="33">
        <v>44227</v>
      </c>
      <c r="N6" s="35">
        <v>16900</v>
      </c>
      <c r="O6" s="42">
        <v>0</v>
      </c>
      <c r="P6" s="35">
        <f t="shared" si="0"/>
        <v>16900</v>
      </c>
      <c r="Q6" s="35"/>
      <c r="R6" s="35"/>
      <c r="S6" s="35"/>
      <c r="T6" s="35"/>
      <c r="U6" s="32" t="s">
        <v>100</v>
      </c>
      <c r="V6" s="32" t="s">
        <v>31</v>
      </c>
      <c r="W6" s="32"/>
      <c r="X6" s="32"/>
      <c r="Y6" s="32"/>
      <c r="Z6" s="32" t="s">
        <v>101</v>
      </c>
      <c r="AA6" s="37" t="s">
        <v>105</v>
      </c>
    </row>
    <row r="7" spans="1:27" x14ac:dyDescent="0.2">
      <c r="A7" s="59">
        <v>2</v>
      </c>
      <c r="B7" s="60"/>
      <c r="C7" s="40">
        <v>43805</v>
      </c>
      <c r="D7" s="32" t="s">
        <v>26</v>
      </c>
      <c r="E7" s="32" t="s">
        <v>102</v>
      </c>
      <c r="F7" s="32" t="s">
        <v>129</v>
      </c>
      <c r="G7" s="32" t="s">
        <v>28</v>
      </c>
      <c r="H7" s="32" t="s">
        <v>39</v>
      </c>
      <c r="I7" s="34" t="s">
        <v>43</v>
      </c>
      <c r="J7" s="34" t="s">
        <v>36</v>
      </c>
      <c r="K7" s="69" t="s">
        <v>99</v>
      </c>
      <c r="L7" s="33">
        <v>43831</v>
      </c>
      <c r="M7" s="33">
        <v>44227</v>
      </c>
      <c r="N7" s="35">
        <v>16900</v>
      </c>
      <c r="O7" s="42">
        <v>0</v>
      </c>
      <c r="P7" s="35">
        <f t="shared" si="0"/>
        <v>16900</v>
      </c>
      <c r="Q7" s="35"/>
      <c r="R7" s="35"/>
      <c r="S7" s="35"/>
      <c r="T7" s="35"/>
      <c r="U7" s="32" t="s">
        <v>100</v>
      </c>
      <c r="V7" s="32" t="s">
        <v>31</v>
      </c>
      <c r="W7" s="32"/>
      <c r="X7" s="32"/>
      <c r="Y7" s="32"/>
      <c r="Z7" s="32" t="s">
        <v>101</v>
      </c>
      <c r="AA7" s="37" t="s">
        <v>105</v>
      </c>
    </row>
    <row r="8" spans="1:27" x14ac:dyDescent="0.2">
      <c r="A8" s="59">
        <v>2</v>
      </c>
      <c r="B8" s="60"/>
      <c r="C8" s="40">
        <v>43805</v>
      </c>
      <c r="D8" s="32" t="s">
        <v>26</v>
      </c>
      <c r="E8" s="32" t="s">
        <v>102</v>
      </c>
      <c r="F8" s="32" t="s">
        <v>129</v>
      </c>
      <c r="G8" s="32" t="s">
        <v>28</v>
      </c>
      <c r="H8" s="32" t="s">
        <v>39</v>
      </c>
      <c r="I8" s="34" t="s">
        <v>43</v>
      </c>
      <c r="J8" s="34" t="s">
        <v>36</v>
      </c>
      <c r="K8" s="69" t="s">
        <v>107</v>
      </c>
      <c r="L8" s="33">
        <v>43831</v>
      </c>
      <c r="M8" s="33">
        <v>44227</v>
      </c>
      <c r="N8" s="35">
        <v>16900</v>
      </c>
      <c r="O8" s="42">
        <v>0</v>
      </c>
      <c r="P8" s="35">
        <f t="shared" si="0"/>
        <v>16900</v>
      </c>
      <c r="Q8" s="35"/>
      <c r="R8" s="35"/>
      <c r="S8" s="35"/>
      <c r="T8" s="35"/>
      <c r="U8" s="32" t="s">
        <v>100</v>
      </c>
      <c r="V8" s="32" t="s">
        <v>31</v>
      </c>
      <c r="W8" s="32"/>
      <c r="X8" s="32"/>
      <c r="Y8" s="32"/>
      <c r="Z8" s="32" t="s">
        <v>101</v>
      </c>
      <c r="AA8" s="37" t="s">
        <v>105</v>
      </c>
    </row>
    <row r="9" spans="1:27" x14ac:dyDescent="0.2">
      <c r="A9" s="59">
        <v>2</v>
      </c>
      <c r="B9" s="60"/>
      <c r="C9" s="40">
        <v>43805</v>
      </c>
      <c r="D9" s="32" t="s">
        <v>26</v>
      </c>
      <c r="E9" s="32" t="s">
        <v>102</v>
      </c>
      <c r="F9" s="32" t="s">
        <v>132</v>
      </c>
      <c r="G9" s="32" t="s">
        <v>28</v>
      </c>
      <c r="H9" s="32" t="s">
        <v>34</v>
      </c>
      <c r="I9" s="34" t="s">
        <v>78</v>
      </c>
      <c r="J9" s="34" t="s">
        <v>36</v>
      </c>
      <c r="K9" s="69" t="s">
        <v>107</v>
      </c>
      <c r="L9" s="33">
        <v>43831</v>
      </c>
      <c r="M9" s="33">
        <v>44227</v>
      </c>
      <c r="N9" s="35">
        <v>57000</v>
      </c>
      <c r="O9" s="42">
        <v>0.12</v>
      </c>
      <c r="P9" s="35">
        <f t="shared" si="0"/>
        <v>50160</v>
      </c>
      <c r="Q9" s="35"/>
      <c r="R9" s="35"/>
      <c r="S9" s="35"/>
      <c r="T9" s="35"/>
      <c r="U9" s="32" t="s">
        <v>100</v>
      </c>
      <c r="V9" s="32" t="s">
        <v>31</v>
      </c>
      <c r="W9" s="32"/>
      <c r="X9" s="32"/>
      <c r="Y9" s="32"/>
      <c r="Z9" s="32" t="s">
        <v>101</v>
      </c>
      <c r="AA9" s="37" t="s">
        <v>105</v>
      </c>
    </row>
    <row r="10" spans="1:27" x14ac:dyDescent="0.2">
      <c r="A10" s="59">
        <v>2</v>
      </c>
      <c r="B10" s="60"/>
      <c r="C10" s="40">
        <v>43805</v>
      </c>
      <c r="D10" s="32" t="s">
        <v>26</v>
      </c>
      <c r="E10" s="32" t="s">
        <v>102</v>
      </c>
      <c r="F10" s="32" t="s">
        <v>132</v>
      </c>
      <c r="G10" s="32" t="s">
        <v>28</v>
      </c>
      <c r="H10" s="32" t="s">
        <v>34</v>
      </c>
      <c r="I10" s="34" t="s">
        <v>78</v>
      </c>
      <c r="J10" s="34" t="s">
        <v>36</v>
      </c>
      <c r="K10" s="69" t="s">
        <v>99</v>
      </c>
      <c r="L10" s="33">
        <v>43831</v>
      </c>
      <c r="M10" s="33">
        <v>44227</v>
      </c>
      <c r="N10" s="35">
        <v>57000</v>
      </c>
      <c r="O10" s="42">
        <v>0.09</v>
      </c>
      <c r="P10" s="35">
        <f t="shared" si="0"/>
        <v>51870</v>
      </c>
      <c r="Q10" s="35"/>
      <c r="R10" s="35"/>
      <c r="S10" s="35"/>
      <c r="T10" s="35"/>
      <c r="U10" s="32" t="s">
        <v>100</v>
      </c>
      <c r="V10" s="32" t="s">
        <v>31</v>
      </c>
      <c r="W10" s="32"/>
      <c r="X10" s="32"/>
      <c r="Y10" s="32"/>
      <c r="Z10" s="32" t="s">
        <v>101</v>
      </c>
      <c r="AA10" s="37" t="s">
        <v>105</v>
      </c>
    </row>
    <row r="11" spans="1:27" x14ac:dyDescent="0.2">
      <c r="A11" s="59">
        <v>2</v>
      </c>
      <c r="B11" s="60"/>
      <c r="C11" s="40">
        <v>43805</v>
      </c>
      <c r="D11" s="32" t="s">
        <v>26</v>
      </c>
      <c r="E11" s="32" t="s">
        <v>102</v>
      </c>
      <c r="F11" s="32" t="s">
        <v>132</v>
      </c>
      <c r="G11" s="32" t="s">
        <v>28</v>
      </c>
      <c r="H11" s="32" t="s">
        <v>34</v>
      </c>
      <c r="I11" s="34" t="s">
        <v>78</v>
      </c>
      <c r="J11" s="34" t="s">
        <v>36</v>
      </c>
      <c r="K11" s="69" t="s">
        <v>106</v>
      </c>
      <c r="L11" s="33">
        <v>43831</v>
      </c>
      <c r="M11" s="33">
        <v>44227</v>
      </c>
      <c r="N11" s="35">
        <v>57000</v>
      </c>
      <c r="O11" s="42">
        <v>0</v>
      </c>
      <c r="P11" s="35">
        <f t="shared" si="0"/>
        <v>57000</v>
      </c>
      <c r="Q11" s="35"/>
      <c r="R11" s="35"/>
      <c r="S11" s="35"/>
      <c r="T11" s="35"/>
      <c r="U11" s="32" t="s">
        <v>100</v>
      </c>
      <c r="V11" s="32" t="s">
        <v>31</v>
      </c>
      <c r="W11" s="32"/>
      <c r="X11" s="32"/>
      <c r="Y11" s="32"/>
      <c r="Z11" s="32" t="s">
        <v>101</v>
      </c>
      <c r="AA11" s="37" t="s">
        <v>105</v>
      </c>
    </row>
    <row r="12" spans="1:27" x14ac:dyDescent="0.2">
      <c r="A12" s="59">
        <v>2</v>
      </c>
      <c r="B12" s="60"/>
      <c r="C12" s="40">
        <v>43805</v>
      </c>
      <c r="D12" s="32" t="s">
        <v>26</v>
      </c>
      <c r="E12" s="32" t="s">
        <v>102</v>
      </c>
      <c r="F12" s="32" t="s">
        <v>130</v>
      </c>
      <c r="G12" s="32" t="s">
        <v>28</v>
      </c>
      <c r="H12" s="32" t="s">
        <v>34</v>
      </c>
      <c r="I12" s="34" t="s">
        <v>44</v>
      </c>
      <c r="J12" s="34" t="s">
        <v>36</v>
      </c>
      <c r="K12" s="69" t="s">
        <v>99</v>
      </c>
      <c r="L12" s="33">
        <v>43831</v>
      </c>
      <c r="M12" s="33">
        <v>44227</v>
      </c>
      <c r="N12" s="35">
        <v>72900</v>
      </c>
      <c r="O12" s="42">
        <v>0.09</v>
      </c>
      <c r="P12" s="35">
        <f t="shared" si="0"/>
        <v>66339</v>
      </c>
      <c r="Q12" s="35"/>
      <c r="R12" s="35"/>
      <c r="S12" s="35"/>
      <c r="T12" s="35"/>
      <c r="U12" s="32" t="s">
        <v>100</v>
      </c>
      <c r="V12" s="32" t="s">
        <v>31</v>
      </c>
      <c r="W12" s="32"/>
      <c r="X12" s="32"/>
      <c r="Y12" s="32"/>
      <c r="Z12" s="32" t="s">
        <v>101</v>
      </c>
      <c r="AA12" s="37" t="s">
        <v>105</v>
      </c>
    </row>
    <row r="13" spans="1:27" x14ac:dyDescent="0.2">
      <c r="A13" s="59">
        <v>2</v>
      </c>
      <c r="B13" s="60"/>
      <c r="C13" s="40">
        <v>43805</v>
      </c>
      <c r="D13" s="32" t="s">
        <v>26</v>
      </c>
      <c r="E13" s="32" t="s">
        <v>102</v>
      </c>
      <c r="F13" s="32" t="s">
        <v>131</v>
      </c>
      <c r="G13" s="32" t="s">
        <v>28</v>
      </c>
      <c r="H13" s="32" t="s">
        <v>34</v>
      </c>
      <c r="I13" s="34" t="s">
        <v>44</v>
      </c>
      <c r="J13" s="34" t="s">
        <v>36</v>
      </c>
      <c r="K13" s="69" t="s">
        <v>107</v>
      </c>
      <c r="L13" s="33">
        <v>43831</v>
      </c>
      <c r="M13" s="33">
        <v>44227</v>
      </c>
      <c r="N13" s="35">
        <v>139000</v>
      </c>
      <c r="O13" s="42">
        <v>0.12</v>
      </c>
      <c r="P13" s="35">
        <f t="shared" si="0"/>
        <v>122320</v>
      </c>
      <c r="Q13" s="35"/>
      <c r="R13" s="35"/>
      <c r="S13" s="35"/>
      <c r="T13" s="35"/>
      <c r="U13" s="32" t="s">
        <v>100</v>
      </c>
      <c r="V13" s="32" t="s">
        <v>31</v>
      </c>
      <c r="W13" s="32"/>
      <c r="X13" s="32"/>
      <c r="Y13" s="32"/>
      <c r="Z13" s="32" t="s">
        <v>101</v>
      </c>
      <c r="AA13" s="37" t="s">
        <v>105</v>
      </c>
    </row>
    <row r="14" spans="1:27" x14ac:dyDescent="0.2">
      <c r="A14" s="59">
        <v>2</v>
      </c>
      <c r="B14" s="60"/>
      <c r="C14" s="40">
        <v>43805</v>
      </c>
      <c r="D14" s="32" t="s">
        <v>26</v>
      </c>
      <c r="E14" s="32" t="s">
        <v>102</v>
      </c>
      <c r="F14" s="32" t="s">
        <v>131</v>
      </c>
      <c r="G14" s="32" t="s">
        <v>28</v>
      </c>
      <c r="H14" s="32" t="s">
        <v>34</v>
      </c>
      <c r="I14" s="34" t="s">
        <v>44</v>
      </c>
      <c r="J14" s="34" t="s">
        <v>36</v>
      </c>
      <c r="K14" s="69" t="s">
        <v>99</v>
      </c>
      <c r="L14" s="33">
        <v>43831</v>
      </c>
      <c r="M14" s="33">
        <v>44227</v>
      </c>
      <c r="N14" s="35">
        <v>139000</v>
      </c>
      <c r="O14" s="42">
        <v>0.09</v>
      </c>
      <c r="P14" s="35">
        <f t="shared" si="0"/>
        <v>126490</v>
      </c>
      <c r="Q14" s="35"/>
      <c r="R14" s="35"/>
      <c r="S14" s="35"/>
      <c r="T14" s="35"/>
      <c r="U14" s="32" t="s">
        <v>100</v>
      </c>
      <c r="V14" s="32" t="s">
        <v>31</v>
      </c>
      <c r="W14" s="32"/>
      <c r="X14" s="32"/>
      <c r="Y14" s="32"/>
      <c r="Z14" s="32" t="s">
        <v>101</v>
      </c>
      <c r="AA14" s="37" t="s">
        <v>105</v>
      </c>
    </row>
    <row r="15" spans="1:27" x14ac:dyDescent="0.2">
      <c r="A15" s="59">
        <v>2</v>
      </c>
      <c r="B15" s="60"/>
      <c r="C15" s="40">
        <v>43805</v>
      </c>
      <c r="D15" s="32" t="s">
        <v>26</v>
      </c>
      <c r="E15" s="32" t="s">
        <v>102</v>
      </c>
      <c r="F15" s="32" t="s">
        <v>131</v>
      </c>
      <c r="G15" s="32" t="s">
        <v>28</v>
      </c>
      <c r="H15" s="32" t="s">
        <v>34</v>
      </c>
      <c r="I15" s="34" t="s">
        <v>44</v>
      </c>
      <c r="J15" s="34" t="s">
        <v>36</v>
      </c>
      <c r="K15" s="69" t="s">
        <v>106</v>
      </c>
      <c r="L15" s="33">
        <v>43831</v>
      </c>
      <c r="M15" s="33">
        <v>44227</v>
      </c>
      <c r="N15" s="35">
        <v>139000</v>
      </c>
      <c r="O15" s="42">
        <v>0</v>
      </c>
      <c r="P15" s="35">
        <f t="shared" si="0"/>
        <v>139000</v>
      </c>
      <c r="Q15" s="35"/>
      <c r="R15" s="35"/>
      <c r="S15" s="35"/>
      <c r="T15" s="35"/>
      <c r="U15" s="32" t="s">
        <v>100</v>
      </c>
      <c r="V15" s="32" t="s">
        <v>31</v>
      </c>
      <c r="W15" s="32"/>
      <c r="X15" s="32"/>
      <c r="Y15" s="32"/>
      <c r="Z15" s="32" t="s">
        <v>101</v>
      </c>
      <c r="AA15" s="37" t="s">
        <v>105</v>
      </c>
    </row>
    <row r="16" spans="1:27" x14ac:dyDescent="0.2">
      <c r="A16" s="59">
        <v>2</v>
      </c>
      <c r="B16" s="90">
        <v>849</v>
      </c>
      <c r="C16" s="40">
        <v>44070</v>
      </c>
      <c r="D16" s="32" t="s">
        <v>26</v>
      </c>
      <c r="E16" s="32" t="s">
        <v>72</v>
      </c>
      <c r="F16" s="32" t="s">
        <v>103</v>
      </c>
      <c r="G16" s="32" t="s">
        <v>28</v>
      </c>
      <c r="H16" s="32" t="s">
        <v>34</v>
      </c>
      <c r="I16" s="34" t="s">
        <v>128</v>
      </c>
      <c r="J16" s="34" t="s">
        <v>36</v>
      </c>
      <c r="K16" s="69" t="s">
        <v>113</v>
      </c>
      <c r="L16" s="33">
        <v>44071</v>
      </c>
      <c r="M16" s="33">
        <v>44227</v>
      </c>
      <c r="N16" s="35">
        <v>121900</v>
      </c>
      <c r="O16" s="42">
        <v>0</v>
      </c>
      <c r="P16" s="35">
        <v>121900</v>
      </c>
      <c r="Q16" s="35"/>
      <c r="R16" s="35"/>
      <c r="S16" s="35"/>
      <c r="T16" s="35"/>
      <c r="U16" s="32" t="s">
        <v>100</v>
      </c>
      <c r="V16" s="32" t="s">
        <v>31</v>
      </c>
      <c r="W16" s="32"/>
      <c r="X16" s="32"/>
      <c r="Y16" s="32"/>
      <c r="Z16" s="32" t="s">
        <v>101</v>
      </c>
      <c r="AA16" s="37" t="s">
        <v>1350</v>
      </c>
    </row>
    <row r="17" spans="1:27" x14ac:dyDescent="0.2">
      <c r="A17" s="59">
        <v>2</v>
      </c>
      <c r="B17" s="60"/>
      <c r="C17" s="40">
        <v>43805</v>
      </c>
      <c r="D17" s="32" t="s">
        <v>26</v>
      </c>
      <c r="E17" s="32" t="s">
        <v>102</v>
      </c>
      <c r="F17" s="32" t="s">
        <v>103</v>
      </c>
      <c r="G17" s="32" t="s">
        <v>28</v>
      </c>
      <c r="H17" s="32" t="s">
        <v>34</v>
      </c>
      <c r="I17" s="34" t="s">
        <v>127</v>
      </c>
      <c r="J17" s="34" t="s">
        <v>36</v>
      </c>
      <c r="K17" s="69" t="s">
        <v>114</v>
      </c>
      <c r="L17" s="33">
        <v>43831</v>
      </c>
      <c r="M17" s="33">
        <v>44227</v>
      </c>
      <c r="N17" s="35">
        <v>182900</v>
      </c>
      <c r="O17" s="42">
        <v>0</v>
      </c>
      <c r="P17" s="35">
        <f t="shared" si="0"/>
        <v>182900</v>
      </c>
      <c r="Q17" s="35"/>
      <c r="R17" s="35"/>
      <c r="S17" s="35"/>
      <c r="T17" s="35"/>
      <c r="U17" s="32" t="s">
        <v>100</v>
      </c>
      <c r="V17" s="32" t="s">
        <v>31</v>
      </c>
      <c r="W17" s="32"/>
      <c r="X17" s="32"/>
      <c r="Y17" s="32"/>
      <c r="Z17" s="32" t="s">
        <v>101</v>
      </c>
      <c r="AA17" s="37" t="s">
        <v>105</v>
      </c>
    </row>
    <row r="18" spans="1:27" x14ac:dyDescent="0.2">
      <c r="A18" s="59">
        <v>2</v>
      </c>
      <c r="B18" s="60"/>
      <c r="C18" s="40">
        <v>43805</v>
      </c>
      <c r="D18" s="32" t="s">
        <v>26</v>
      </c>
      <c r="E18" s="32" t="s">
        <v>102</v>
      </c>
      <c r="F18" s="32" t="s">
        <v>129</v>
      </c>
      <c r="G18" s="32" t="s">
        <v>28</v>
      </c>
      <c r="H18" s="32" t="s">
        <v>34</v>
      </c>
      <c r="I18" s="34" t="s">
        <v>43</v>
      </c>
      <c r="J18" s="34" t="s">
        <v>36</v>
      </c>
      <c r="K18" s="69" t="s">
        <v>99</v>
      </c>
      <c r="L18" s="33">
        <v>43831</v>
      </c>
      <c r="M18" s="33">
        <v>44227</v>
      </c>
      <c r="N18" s="35">
        <v>135900</v>
      </c>
      <c r="O18" s="42">
        <v>0.09</v>
      </c>
      <c r="P18" s="35">
        <f t="shared" si="0"/>
        <v>123669</v>
      </c>
      <c r="Q18" s="35"/>
      <c r="R18" s="35"/>
      <c r="S18" s="35"/>
      <c r="T18" s="35"/>
      <c r="U18" s="32" t="s">
        <v>100</v>
      </c>
      <c r="V18" s="32" t="s">
        <v>31</v>
      </c>
      <c r="W18" s="32"/>
      <c r="X18" s="32"/>
      <c r="Y18" s="32"/>
      <c r="Z18" s="32" t="s">
        <v>101</v>
      </c>
      <c r="AA18" s="37" t="s">
        <v>105</v>
      </c>
    </row>
    <row r="19" spans="1:27" x14ac:dyDescent="0.2">
      <c r="A19" s="59">
        <v>2</v>
      </c>
      <c r="B19" s="60"/>
      <c r="C19" s="40">
        <v>43805</v>
      </c>
      <c r="D19" s="32" t="s">
        <v>26</v>
      </c>
      <c r="E19" s="32" t="s">
        <v>102</v>
      </c>
      <c r="F19" s="32" t="s">
        <v>129</v>
      </c>
      <c r="G19" s="32" t="s">
        <v>28</v>
      </c>
      <c r="H19" s="32" t="s">
        <v>34</v>
      </c>
      <c r="I19" s="34" t="s">
        <v>43</v>
      </c>
      <c r="J19" s="34" t="s">
        <v>36</v>
      </c>
      <c r="K19" s="69" t="s">
        <v>106</v>
      </c>
      <c r="L19" s="33">
        <v>43831</v>
      </c>
      <c r="M19" s="33">
        <v>44227</v>
      </c>
      <c r="N19" s="35">
        <v>135900</v>
      </c>
      <c r="O19" s="42">
        <v>0</v>
      </c>
      <c r="P19" s="35">
        <f t="shared" si="0"/>
        <v>135900</v>
      </c>
      <c r="Q19" s="35"/>
      <c r="R19" s="35"/>
      <c r="S19" s="35"/>
      <c r="T19" s="35"/>
      <c r="U19" s="32" t="s">
        <v>100</v>
      </c>
      <c r="V19" s="32" t="s">
        <v>31</v>
      </c>
      <c r="W19" s="32"/>
      <c r="X19" s="32"/>
      <c r="Y19" s="32"/>
      <c r="Z19" s="32" t="s">
        <v>101</v>
      </c>
      <c r="AA19" s="37" t="s">
        <v>105</v>
      </c>
    </row>
    <row r="20" spans="1:27" x14ac:dyDescent="0.2">
      <c r="A20" s="59">
        <v>2</v>
      </c>
      <c r="B20" s="60"/>
      <c r="C20" s="40">
        <v>43805</v>
      </c>
      <c r="D20" s="32" t="s">
        <v>26</v>
      </c>
      <c r="E20" s="32" t="s">
        <v>102</v>
      </c>
      <c r="F20" s="32" t="s">
        <v>129</v>
      </c>
      <c r="G20" s="32" t="s">
        <v>28</v>
      </c>
      <c r="H20" s="32" t="s">
        <v>34</v>
      </c>
      <c r="I20" s="34" t="s">
        <v>43</v>
      </c>
      <c r="J20" s="34" t="s">
        <v>36</v>
      </c>
      <c r="K20" s="69" t="s">
        <v>107</v>
      </c>
      <c r="L20" s="33">
        <v>43831</v>
      </c>
      <c r="M20" s="33">
        <v>44227</v>
      </c>
      <c r="N20" s="35">
        <v>135900</v>
      </c>
      <c r="O20" s="42">
        <v>0.12</v>
      </c>
      <c r="P20" s="35">
        <f>N20-(N20*O20)</f>
        <v>119592</v>
      </c>
      <c r="Q20" s="35"/>
      <c r="R20" s="35"/>
      <c r="S20" s="35"/>
      <c r="T20" s="35"/>
      <c r="U20" s="32" t="s">
        <v>100</v>
      </c>
      <c r="V20" s="32" t="s">
        <v>31</v>
      </c>
      <c r="W20" s="32"/>
      <c r="X20" s="32"/>
      <c r="Y20" s="32"/>
      <c r="Z20" s="32" t="s">
        <v>101</v>
      </c>
      <c r="AA20" s="37" t="s">
        <v>105</v>
      </c>
    </row>
    <row r="21" spans="1:27" x14ac:dyDescent="0.2">
      <c r="A21" s="59">
        <v>2</v>
      </c>
      <c r="B21" s="60"/>
      <c r="C21" s="40">
        <v>43805</v>
      </c>
      <c r="D21" s="32" t="s">
        <v>26</v>
      </c>
      <c r="E21" s="32" t="s">
        <v>102</v>
      </c>
      <c r="F21" s="32" t="s">
        <v>60</v>
      </c>
      <c r="G21" s="32" t="s">
        <v>41</v>
      </c>
      <c r="H21" s="32" t="s">
        <v>34</v>
      </c>
      <c r="I21" s="34" t="s">
        <v>43</v>
      </c>
      <c r="J21" s="34" t="s">
        <v>36</v>
      </c>
      <c r="K21" s="69" t="s">
        <v>138</v>
      </c>
      <c r="L21" s="33">
        <v>43831</v>
      </c>
      <c r="M21" s="33">
        <v>44227</v>
      </c>
      <c r="N21" s="35">
        <v>169900</v>
      </c>
      <c r="O21" s="42">
        <v>0</v>
      </c>
      <c r="P21" s="35">
        <f t="shared" si="0"/>
        <v>169900</v>
      </c>
      <c r="Q21" s="35">
        <f>P21*0.66</f>
        <v>112134</v>
      </c>
      <c r="R21" s="35">
        <f>P21-Q21</f>
        <v>57766</v>
      </c>
      <c r="S21" s="35"/>
      <c r="T21" s="35"/>
      <c r="U21" s="32" t="s">
        <v>100</v>
      </c>
      <c r="V21" s="32" t="s">
        <v>31</v>
      </c>
      <c r="W21" s="32"/>
      <c r="X21" s="32"/>
      <c r="Y21" s="32"/>
      <c r="Z21" s="32" t="s">
        <v>101</v>
      </c>
      <c r="AA21" s="37" t="s">
        <v>121</v>
      </c>
    </row>
    <row r="22" spans="1:27" x14ac:dyDescent="0.2">
      <c r="A22" s="59">
        <v>2</v>
      </c>
      <c r="B22" s="60"/>
      <c r="C22" s="40">
        <v>43805</v>
      </c>
      <c r="D22" s="32" t="s">
        <v>26</v>
      </c>
      <c r="E22" s="32" t="s">
        <v>102</v>
      </c>
      <c r="F22" s="32" t="s">
        <v>53</v>
      </c>
      <c r="G22" s="32" t="s">
        <v>41</v>
      </c>
      <c r="H22" s="32" t="s">
        <v>34</v>
      </c>
      <c r="I22" s="34" t="s">
        <v>43</v>
      </c>
      <c r="J22" s="34" t="s">
        <v>36</v>
      </c>
      <c r="K22" s="69" t="s">
        <v>139</v>
      </c>
      <c r="L22" s="33">
        <v>43831</v>
      </c>
      <c r="M22" s="33">
        <v>44227</v>
      </c>
      <c r="N22" s="35">
        <v>224900</v>
      </c>
      <c r="O22" s="42">
        <v>0</v>
      </c>
      <c r="P22" s="35">
        <f t="shared" si="0"/>
        <v>224900</v>
      </c>
      <c r="Q22" s="35">
        <f>P22*0.51</f>
        <v>114699</v>
      </c>
      <c r="R22" s="35">
        <f>P22-Q22</f>
        <v>110201</v>
      </c>
      <c r="S22" s="35"/>
      <c r="T22" s="35"/>
      <c r="U22" s="32" t="s">
        <v>100</v>
      </c>
      <c r="V22" s="32" t="s">
        <v>31</v>
      </c>
      <c r="W22" s="32"/>
      <c r="X22" s="32"/>
      <c r="Y22" s="32"/>
      <c r="Z22" s="32" t="s">
        <v>101</v>
      </c>
      <c r="AA22" s="37" t="s">
        <v>122</v>
      </c>
    </row>
    <row r="23" spans="1:27" x14ac:dyDescent="0.2">
      <c r="A23" s="59">
        <v>2</v>
      </c>
      <c r="B23" s="60"/>
      <c r="C23" s="40">
        <v>43805</v>
      </c>
      <c r="D23" s="32" t="s">
        <v>26</v>
      </c>
      <c r="E23" s="32" t="s">
        <v>102</v>
      </c>
      <c r="F23" s="32" t="s">
        <v>103</v>
      </c>
      <c r="G23" s="32" t="s">
        <v>28</v>
      </c>
      <c r="H23" s="32" t="s">
        <v>34</v>
      </c>
      <c r="I23" s="34" t="s">
        <v>133</v>
      </c>
      <c r="J23" s="34" t="s">
        <v>36</v>
      </c>
      <c r="K23" s="69" t="s">
        <v>140</v>
      </c>
      <c r="L23" s="33">
        <v>43831</v>
      </c>
      <c r="M23" s="33">
        <v>44227</v>
      </c>
      <c r="N23" s="35">
        <v>331900</v>
      </c>
      <c r="O23" s="42">
        <v>0</v>
      </c>
      <c r="P23" s="35">
        <f t="shared" si="0"/>
        <v>331900</v>
      </c>
      <c r="Q23" s="35"/>
      <c r="R23" s="35"/>
      <c r="S23" s="35"/>
      <c r="T23" s="35"/>
      <c r="U23" s="32" t="s">
        <v>100</v>
      </c>
      <c r="V23" s="32" t="s">
        <v>31</v>
      </c>
      <c r="W23" s="32"/>
      <c r="X23" s="32"/>
      <c r="Y23" s="32"/>
      <c r="Z23" s="32" t="s">
        <v>101</v>
      </c>
      <c r="AA23" s="37" t="s">
        <v>105</v>
      </c>
    </row>
    <row r="24" spans="1:27" x14ac:dyDescent="0.2">
      <c r="A24" s="59">
        <v>2</v>
      </c>
      <c r="B24" s="60"/>
      <c r="C24" s="40">
        <v>43805</v>
      </c>
      <c r="D24" s="32" t="s">
        <v>26</v>
      </c>
      <c r="E24" s="32" t="s">
        <v>102</v>
      </c>
      <c r="F24" s="32" t="s">
        <v>103</v>
      </c>
      <c r="G24" s="32" t="s">
        <v>28</v>
      </c>
      <c r="H24" s="32" t="s">
        <v>34</v>
      </c>
      <c r="I24" s="34" t="s">
        <v>134</v>
      </c>
      <c r="J24" s="34" t="s">
        <v>36</v>
      </c>
      <c r="K24" s="69" t="s">
        <v>110</v>
      </c>
      <c r="L24" s="33">
        <v>43831</v>
      </c>
      <c r="M24" s="33">
        <v>44227</v>
      </c>
      <c r="N24" s="35">
        <v>331900</v>
      </c>
      <c r="O24" s="42">
        <v>0</v>
      </c>
      <c r="P24" s="35">
        <f t="shared" si="0"/>
        <v>331900</v>
      </c>
      <c r="Q24" s="35"/>
      <c r="R24" s="35"/>
      <c r="S24" s="35"/>
      <c r="T24" s="35"/>
      <c r="U24" s="32" t="s">
        <v>100</v>
      </c>
      <c r="V24" s="32" t="s">
        <v>31</v>
      </c>
      <c r="W24" s="32"/>
      <c r="X24" s="32"/>
      <c r="Y24" s="32"/>
      <c r="Z24" s="32" t="s">
        <v>101</v>
      </c>
      <c r="AA24" s="37" t="s">
        <v>105</v>
      </c>
    </row>
    <row r="25" spans="1:27" x14ac:dyDescent="0.2">
      <c r="A25" s="59">
        <v>2</v>
      </c>
      <c r="B25" s="60"/>
      <c r="C25" s="40">
        <v>43805</v>
      </c>
      <c r="D25" s="32" t="s">
        <v>26</v>
      </c>
      <c r="E25" s="32" t="s">
        <v>102</v>
      </c>
      <c r="F25" s="32" t="s">
        <v>103</v>
      </c>
      <c r="G25" s="32" t="s">
        <v>28</v>
      </c>
      <c r="H25" s="32" t="s">
        <v>34</v>
      </c>
      <c r="I25" s="34" t="s">
        <v>135</v>
      </c>
      <c r="J25" s="34" t="s">
        <v>36</v>
      </c>
      <c r="K25" s="69" t="s">
        <v>111</v>
      </c>
      <c r="L25" s="33">
        <v>43831</v>
      </c>
      <c r="M25" s="33">
        <v>44227</v>
      </c>
      <c r="N25" s="35">
        <v>331900</v>
      </c>
      <c r="O25" s="42">
        <v>0</v>
      </c>
      <c r="P25" s="35">
        <f t="shared" si="0"/>
        <v>331900</v>
      </c>
      <c r="Q25" s="35"/>
      <c r="R25" s="35"/>
      <c r="S25" s="35"/>
      <c r="T25" s="35"/>
      <c r="U25" s="32" t="s">
        <v>100</v>
      </c>
      <c r="V25" s="32" t="s">
        <v>31</v>
      </c>
      <c r="W25" s="32"/>
      <c r="X25" s="32"/>
      <c r="Y25" s="32"/>
      <c r="Z25" s="32" t="s">
        <v>101</v>
      </c>
      <c r="AA25" s="37" t="s">
        <v>105</v>
      </c>
    </row>
    <row r="26" spans="1:27" x14ac:dyDescent="0.2">
      <c r="A26" s="59">
        <v>2</v>
      </c>
      <c r="B26" s="60"/>
      <c r="C26" s="40">
        <v>43805</v>
      </c>
      <c r="D26" s="32" t="s">
        <v>26</v>
      </c>
      <c r="E26" s="32" t="s">
        <v>102</v>
      </c>
      <c r="F26" s="32" t="s">
        <v>103</v>
      </c>
      <c r="G26" s="32" t="s">
        <v>28</v>
      </c>
      <c r="H26" s="32" t="s">
        <v>34</v>
      </c>
      <c r="I26" s="34" t="s">
        <v>136</v>
      </c>
      <c r="J26" s="34" t="s">
        <v>36</v>
      </c>
      <c r="K26" s="69" t="s">
        <v>112</v>
      </c>
      <c r="L26" s="33">
        <v>43831</v>
      </c>
      <c r="M26" s="33">
        <v>44227</v>
      </c>
      <c r="N26" s="35">
        <v>331900</v>
      </c>
      <c r="O26" s="42">
        <v>0</v>
      </c>
      <c r="P26" s="35">
        <f t="shared" si="0"/>
        <v>331900</v>
      </c>
      <c r="Q26" s="35"/>
      <c r="R26" s="35"/>
      <c r="S26" s="35"/>
      <c r="T26" s="35"/>
      <c r="U26" s="32" t="s">
        <v>100</v>
      </c>
      <c r="V26" s="32" t="s">
        <v>31</v>
      </c>
      <c r="W26" s="32"/>
      <c r="X26" s="32"/>
      <c r="Y26" s="32"/>
      <c r="Z26" s="32" t="s">
        <v>101</v>
      </c>
      <c r="AA26" s="37" t="s">
        <v>105</v>
      </c>
    </row>
    <row r="27" spans="1:27" x14ac:dyDescent="0.2">
      <c r="A27" s="59">
        <v>2</v>
      </c>
      <c r="B27" s="60"/>
      <c r="C27" s="40">
        <v>43805</v>
      </c>
      <c r="D27" s="32" t="s">
        <v>26</v>
      </c>
      <c r="E27" s="32" t="s">
        <v>102</v>
      </c>
      <c r="F27" s="32" t="s">
        <v>103</v>
      </c>
      <c r="G27" s="32" t="s">
        <v>28</v>
      </c>
      <c r="H27" s="32" t="s">
        <v>34</v>
      </c>
      <c r="I27" s="34" t="s">
        <v>126</v>
      </c>
      <c r="J27" s="34" t="s">
        <v>36</v>
      </c>
      <c r="K27" s="69" t="s">
        <v>115</v>
      </c>
      <c r="L27" s="33">
        <v>43831</v>
      </c>
      <c r="M27" s="33">
        <v>44227</v>
      </c>
      <c r="N27" s="35">
        <v>371900</v>
      </c>
      <c r="O27" s="42">
        <v>0</v>
      </c>
      <c r="P27" s="35">
        <f t="shared" si="0"/>
        <v>371900</v>
      </c>
      <c r="Q27" s="35"/>
      <c r="R27" s="35"/>
      <c r="S27" s="35"/>
      <c r="T27" s="35"/>
      <c r="U27" s="32" t="s">
        <v>100</v>
      </c>
      <c r="V27" s="32" t="s">
        <v>31</v>
      </c>
      <c r="W27" s="32"/>
      <c r="X27" s="32"/>
      <c r="Y27" s="32"/>
      <c r="Z27" s="32" t="s">
        <v>101</v>
      </c>
      <c r="AA27" s="37" t="s">
        <v>105</v>
      </c>
    </row>
    <row r="28" spans="1:27" x14ac:dyDescent="0.2">
      <c r="A28" s="59">
        <v>2</v>
      </c>
      <c r="B28" s="60"/>
      <c r="C28" s="40">
        <v>43805</v>
      </c>
      <c r="D28" s="32" t="s">
        <v>26</v>
      </c>
      <c r="E28" s="32" t="s">
        <v>102</v>
      </c>
      <c r="F28" s="32" t="s">
        <v>103</v>
      </c>
      <c r="G28" s="32" t="s">
        <v>28</v>
      </c>
      <c r="H28" s="32" t="s">
        <v>34</v>
      </c>
      <c r="I28" s="34" t="s">
        <v>123</v>
      </c>
      <c r="J28" s="34" t="s">
        <v>36</v>
      </c>
      <c r="K28" s="69" t="s">
        <v>108</v>
      </c>
      <c r="L28" s="33">
        <v>43831</v>
      </c>
      <c r="M28" s="33">
        <v>44227</v>
      </c>
      <c r="N28" s="35">
        <v>439900</v>
      </c>
      <c r="O28" s="42">
        <v>0.11</v>
      </c>
      <c r="P28" s="35">
        <f t="shared" si="0"/>
        <v>391511</v>
      </c>
      <c r="Q28" s="35"/>
      <c r="R28" s="35"/>
      <c r="S28" s="35"/>
      <c r="T28" s="35"/>
      <c r="U28" s="32" t="s">
        <v>100</v>
      </c>
      <c r="V28" s="32" t="s">
        <v>31</v>
      </c>
      <c r="W28" s="32"/>
      <c r="X28" s="32"/>
      <c r="Y28" s="32"/>
      <c r="Z28" s="32" t="s">
        <v>101</v>
      </c>
      <c r="AA28" s="37" t="s">
        <v>105</v>
      </c>
    </row>
    <row r="29" spans="1:27" x14ac:dyDescent="0.2">
      <c r="A29" s="59">
        <v>2</v>
      </c>
      <c r="B29" s="60"/>
      <c r="C29" s="40">
        <v>43805</v>
      </c>
      <c r="D29" s="32" t="s">
        <v>26</v>
      </c>
      <c r="E29" s="32" t="s">
        <v>102</v>
      </c>
      <c r="F29" s="32" t="s">
        <v>103</v>
      </c>
      <c r="G29" s="32" t="s">
        <v>28</v>
      </c>
      <c r="H29" s="32" t="s">
        <v>34</v>
      </c>
      <c r="I29" s="34" t="s">
        <v>123</v>
      </c>
      <c r="J29" s="34" t="s">
        <v>36</v>
      </c>
      <c r="K29" s="69" t="s">
        <v>109</v>
      </c>
      <c r="L29" s="33">
        <v>43831</v>
      </c>
      <c r="M29" s="33">
        <v>44227</v>
      </c>
      <c r="N29" s="35">
        <v>439900</v>
      </c>
      <c r="O29" s="42">
        <v>0.16</v>
      </c>
      <c r="P29" s="35">
        <f t="shared" si="0"/>
        <v>369516</v>
      </c>
      <c r="Q29" s="35"/>
      <c r="R29" s="35"/>
      <c r="S29" s="35"/>
      <c r="T29" s="35"/>
      <c r="U29" s="32" t="s">
        <v>100</v>
      </c>
      <c r="V29" s="32" t="s">
        <v>31</v>
      </c>
      <c r="W29" s="32"/>
      <c r="X29" s="32"/>
      <c r="Y29" s="32"/>
      <c r="Z29" s="32" t="s">
        <v>101</v>
      </c>
      <c r="AA29" s="37" t="s">
        <v>105</v>
      </c>
    </row>
    <row r="30" spans="1:27" x14ac:dyDescent="0.2">
      <c r="A30" s="59">
        <v>2</v>
      </c>
      <c r="B30" s="60"/>
      <c r="C30" s="40">
        <v>43805</v>
      </c>
      <c r="D30" s="32" t="s">
        <v>26</v>
      </c>
      <c r="E30" s="32" t="s">
        <v>102</v>
      </c>
      <c r="F30" s="32" t="s">
        <v>103</v>
      </c>
      <c r="G30" s="32" t="s">
        <v>28</v>
      </c>
      <c r="H30" s="32" t="s">
        <v>34</v>
      </c>
      <c r="I30" s="34" t="s">
        <v>123</v>
      </c>
      <c r="J30" s="34" t="s">
        <v>36</v>
      </c>
      <c r="K30" s="69" t="s">
        <v>107</v>
      </c>
      <c r="L30" s="33">
        <v>43831</v>
      </c>
      <c r="M30" s="33">
        <v>44227</v>
      </c>
      <c r="N30" s="35">
        <v>439900</v>
      </c>
      <c r="O30" s="42">
        <v>0.12</v>
      </c>
      <c r="P30" s="35">
        <f t="shared" si="0"/>
        <v>387112</v>
      </c>
      <c r="Q30" s="35"/>
      <c r="R30" s="35"/>
      <c r="S30" s="35"/>
      <c r="T30" s="35"/>
      <c r="U30" s="32" t="s">
        <v>100</v>
      </c>
      <c r="V30" s="32" t="s">
        <v>31</v>
      </c>
      <c r="W30" s="32"/>
      <c r="X30" s="32"/>
      <c r="Y30" s="32"/>
      <c r="Z30" s="32" t="s">
        <v>101</v>
      </c>
      <c r="AA30" s="37" t="s">
        <v>105</v>
      </c>
    </row>
    <row r="31" spans="1:27" x14ac:dyDescent="0.2">
      <c r="A31" s="59">
        <v>2</v>
      </c>
      <c r="B31" s="60"/>
      <c r="C31" s="40">
        <v>43805</v>
      </c>
      <c r="D31" s="32" t="s">
        <v>26</v>
      </c>
      <c r="E31" s="32" t="s">
        <v>102</v>
      </c>
      <c r="F31" s="32" t="s">
        <v>103</v>
      </c>
      <c r="G31" s="32" t="s">
        <v>28</v>
      </c>
      <c r="H31" s="32" t="s">
        <v>34</v>
      </c>
      <c r="I31" s="34" t="s">
        <v>123</v>
      </c>
      <c r="J31" s="34" t="s">
        <v>36</v>
      </c>
      <c r="K31" s="69" t="s">
        <v>99</v>
      </c>
      <c r="L31" s="33">
        <v>43831</v>
      </c>
      <c r="M31" s="33">
        <v>44227</v>
      </c>
      <c r="N31" s="35">
        <v>439900</v>
      </c>
      <c r="O31" s="42">
        <v>0.09</v>
      </c>
      <c r="P31" s="35">
        <f t="shared" si="0"/>
        <v>400309</v>
      </c>
      <c r="Q31" s="35"/>
      <c r="R31" s="35"/>
      <c r="S31" s="35"/>
      <c r="T31" s="35"/>
      <c r="U31" s="32" t="s">
        <v>100</v>
      </c>
      <c r="V31" s="32" t="s">
        <v>31</v>
      </c>
      <c r="W31" s="32"/>
      <c r="X31" s="32"/>
      <c r="Y31" s="32"/>
      <c r="Z31" s="32" t="s">
        <v>101</v>
      </c>
      <c r="AA31" s="37" t="s">
        <v>105</v>
      </c>
    </row>
    <row r="32" spans="1:27" x14ac:dyDescent="0.2">
      <c r="A32" s="59">
        <v>2</v>
      </c>
      <c r="B32" s="60"/>
      <c r="C32" s="40">
        <v>43805</v>
      </c>
      <c r="D32" s="32" t="s">
        <v>26</v>
      </c>
      <c r="E32" s="32" t="s">
        <v>102</v>
      </c>
      <c r="F32" s="32" t="s">
        <v>103</v>
      </c>
      <c r="G32" s="32" t="s">
        <v>28</v>
      </c>
      <c r="H32" s="32" t="s">
        <v>34</v>
      </c>
      <c r="I32" s="34" t="s">
        <v>123</v>
      </c>
      <c r="J32" s="34" t="s">
        <v>74</v>
      </c>
      <c r="K32" s="69" t="s">
        <v>106</v>
      </c>
      <c r="L32" s="33">
        <v>43831</v>
      </c>
      <c r="M32" s="33">
        <v>44227</v>
      </c>
      <c r="N32" s="35">
        <v>439900</v>
      </c>
      <c r="O32" s="42">
        <v>0</v>
      </c>
      <c r="P32" s="35">
        <f t="shared" si="0"/>
        <v>439900</v>
      </c>
      <c r="Q32" s="35"/>
      <c r="R32" s="35"/>
      <c r="S32" s="35"/>
      <c r="T32" s="35"/>
      <c r="U32" s="32" t="s">
        <v>100</v>
      </c>
      <c r="V32" s="32" t="s">
        <v>31</v>
      </c>
      <c r="W32" s="32"/>
      <c r="X32" s="32"/>
      <c r="Y32" s="32"/>
      <c r="Z32" s="32" t="s">
        <v>101</v>
      </c>
      <c r="AA32" s="37" t="s">
        <v>105</v>
      </c>
    </row>
    <row r="33" spans="1:27" x14ac:dyDescent="0.2">
      <c r="A33" s="59">
        <v>2</v>
      </c>
      <c r="B33" s="60"/>
      <c r="C33" s="40">
        <v>43805</v>
      </c>
      <c r="D33" s="32" t="s">
        <v>26</v>
      </c>
      <c r="E33" s="32" t="s">
        <v>102</v>
      </c>
      <c r="F33" s="32" t="s">
        <v>103</v>
      </c>
      <c r="G33" s="32" t="s">
        <v>28</v>
      </c>
      <c r="H33" s="32" t="s">
        <v>34</v>
      </c>
      <c r="I33" s="34" t="s">
        <v>123</v>
      </c>
      <c r="J33" s="34" t="s">
        <v>74</v>
      </c>
      <c r="K33" s="69" t="s">
        <v>116</v>
      </c>
      <c r="L33" s="33">
        <v>43831</v>
      </c>
      <c r="M33" s="33">
        <v>44227</v>
      </c>
      <c r="N33" s="35">
        <v>439900</v>
      </c>
      <c r="O33" s="42">
        <v>0</v>
      </c>
      <c r="P33" s="35">
        <f t="shared" si="0"/>
        <v>439900</v>
      </c>
      <c r="Q33" s="35"/>
      <c r="R33" s="35"/>
      <c r="S33" s="35"/>
      <c r="T33" s="35"/>
      <c r="U33" s="32" t="s">
        <v>100</v>
      </c>
      <c r="V33" s="32" t="s">
        <v>31</v>
      </c>
      <c r="W33" s="32"/>
      <c r="X33" s="32"/>
      <c r="Y33" s="32"/>
      <c r="Z33" s="32" t="s">
        <v>101</v>
      </c>
      <c r="AA33" s="37" t="s">
        <v>105</v>
      </c>
    </row>
    <row r="34" spans="1:27" x14ac:dyDescent="0.2">
      <c r="A34" s="59">
        <v>2</v>
      </c>
      <c r="B34" s="60"/>
      <c r="C34" s="40">
        <v>43805</v>
      </c>
      <c r="D34" s="32" t="s">
        <v>26</v>
      </c>
      <c r="E34" s="32" t="s">
        <v>102</v>
      </c>
      <c r="F34" s="32" t="s">
        <v>76</v>
      </c>
      <c r="G34" s="32" t="s">
        <v>41</v>
      </c>
      <c r="H34" s="32" t="s">
        <v>34</v>
      </c>
      <c r="I34" s="34" t="s">
        <v>123</v>
      </c>
      <c r="J34" s="34" t="s">
        <v>74</v>
      </c>
      <c r="K34" s="69" t="s">
        <v>143</v>
      </c>
      <c r="L34" s="33">
        <v>43831</v>
      </c>
      <c r="M34" s="33">
        <v>44227</v>
      </c>
      <c r="N34" s="35">
        <v>476900</v>
      </c>
      <c r="O34" s="42">
        <v>0</v>
      </c>
      <c r="P34" s="35">
        <f t="shared" si="0"/>
        <v>476900</v>
      </c>
      <c r="Q34" s="35">
        <f>P34*0.92</f>
        <v>438748</v>
      </c>
      <c r="R34" s="35">
        <f>P34-Q34</f>
        <v>38152</v>
      </c>
      <c r="S34" s="35"/>
      <c r="T34" s="35"/>
      <c r="U34" s="32" t="s">
        <v>100</v>
      </c>
      <c r="V34" s="32" t="s">
        <v>31</v>
      </c>
      <c r="W34" s="32"/>
      <c r="X34" s="32"/>
      <c r="Y34" s="32"/>
      <c r="Z34" s="32" t="s">
        <v>101</v>
      </c>
      <c r="AA34" s="37" t="s">
        <v>120</v>
      </c>
    </row>
    <row r="35" spans="1:27" x14ac:dyDescent="0.2">
      <c r="A35" s="59">
        <v>2</v>
      </c>
      <c r="B35" s="60"/>
      <c r="C35" s="40">
        <v>43805</v>
      </c>
      <c r="D35" s="32" t="s">
        <v>26</v>
      </c>
      <c r="E35" s="32" t="s">
        <v>102</v>
      </c>
      <c r="F35" s="32" t="s">
        <v>103</v>
      </c>
      <c r="G35" s="32" t="s">
        <v>28</v>
      </c>
      <c r="H35" s="32" t="s">
        <v>34</v>
      </c>
      <c r="I35" s="34" t="s">
        <v>123</v>
      </c>
      <c r="J35" s="34" t="s">
        <v>33</v>
      </c>
      <c r="K35" s="69" t="s">
        <v>106</v>
      </c>
      <c r="L35" s="33">
        <v>43831</v>
      </c>
      <c r="M35" s="33">
        <v>44227</v>
      </c>
      <c r="N35" s="35">
        <v>439900</v>
      </c>
      <c r="O35" s="42">
        <v>2.6190000000000001E-2</v>
      </c>
      <c r="P35" s="35">
        <f t="shared" si="0"/>
        <v>428379.01899999997</v>
      </c>
      <c r="Q35" s="35"/>
      <c r="R35" s="35"/>
      <c r="S35" s="35"/>
      <c r="T35" s="35"/>
      <c r="U35" s="32" t="s">
        <v>100</v>
      </c>
      <c r="V35" s="32" t="s">
        <v>31</v>
      </c>
      <c r="W35" s="32"/>
      <c r="X35" s="32"/>
      <c r="Y35" s="32"/>
      <c r="Z35" s="32" t="s">
        <v>101</v>
      </c>
      <c r="AA35" s="37" t="s">
        <v>105</v>
      </c>
    </row>
    <row r="36" spans="1:27" x14ac:dyDescent="0.2">
      <c r="A36" s="59">
        <v>2</v>
      </c>
      <c r="B36" s="60"/>
      <c r="C36" s="40">
        <v>43805</v>
      </c>
      <c r="D36" s="32" t="s">
        <v>26</v>
      </c>
      <c r="E36" s="32" t="s">
        <v>102</v>
      </c>
      <c r="F36" s="32" t="s">
        <v>103</v>
      </c>
      <c r="G36" s="32" t="s">
        <v>28</v>
      </c>
      <c r="H36" s="32" t="s">
        <v>34</v>
      </c>
      <c r="I36" s="34" t="s">
        <v>123</v>
      </c>
      <c r="J36" s="34" t="s">
        <v>33</v>
      </c>
      <c r="K36" s="69" t="s">
        <v>116</v>
      </c>
      <c r="L36" s="33">
        <v>43831</v>
      </c>
      <c r="M36" s="33">
        <v>44227</v>
      </c>
      <c r="N36" s="35">
        <v>439900</v>
      </c>
      <c r="O36" s="42">
        <v>2.6190000000000001E-2</v>
      </c>
      <c r="P36" s="35">
        <f t="shared" si="0"/>
        <v>428379.01899999997</v>
      </c>
      <c r="Q36" s="35"/>
      <c r="R36" s="35"/>
      <c r="S36" s="35"/>
      <c r="T36" s="35"/>
      <c r="U36" s="32" t="s">
        <v>100</v>
      </c>
      <c r="V36" s="32" t="s">
        <v>31</v>
      </c>
      <c r="W36" s="32"/>
      <c r="X36" s="32"/>
      <c r="Y36" s="32"/>
      <c r="Z36" s="32" t="s">
        <v>101</v>
      </c>
      <c r="AA36" s="37" t="s">
        <v>105</v>
      </c>
    </row>
    <row r="37" spans="1:27" x14ac:dyDescent="0.2">
      <c r="A37" s="59">
        <v>2</v>
      </c>
      <c r="B37" s="60"/>
      <c r="C37" s="40">
        <v>43805</v>
      </c>
      <c r="D37" s="32" t="s">
        <v>26</v>
      </c>
      <c r="E37" s="32" t="s">
        <v>102</v>
      </c>
      <c r="F37" s="32" t="s">
        <v>52</v>
      </c>
      <c r="G37" s="32" t="s">
        <v>41</v>
      </c>
      <c r="H37" s="32" t="s">
        <v>34</v>
      </c>
      <c r="I37" s="34" t="s">
        <v>123</v>
      </c>
      <c r="J37" s="34" t="s">
        <v>36</v>
      </c>
      <c r="K37" s="69" t="s">
        <v>142</v>
      </c>
      <c r="L37" s="33">
        <v>43831</v>
      </c>
      <c r="M37" s="33">
        <v>44227</v>
      </c>
      <c r="N37" s="35">
        <v>489900</v>
      </c>
      <c r="O37" s="42">
        <v>0</v>
      </c>
      <c r="P37" s="35">
        <f t="shared" si="0"/>
        <v>489900</v>
      </c>
      <c r="Q37" s="35">
        <f>P37*0.77</f>
        <v>377223</v>
      </c>
      <c r="R37" s="35">
        <f>P37-Q37</f>
        <v>112677</v>
      </c>
      <c r="S37" s="35"/>
      <c r="T37" s="35"/>
      <c r="U37" s="32" t="s">
        <v>100</v>
      </c>
      <c r="V37" s="32" t="s">
        <v>31</v>
      </c>
      <c r="W37" s="32"/>
      <c r="X37" s="32"/>
      <c r="Y37" s="32"/>
      <c r="Z37" s="32" t="s">
        <v>101</v>
      </c>
      <c r="AA37" s="37" t="s">
        <v>119</v>
      </c>
    </row>
    <row r="38" spans="1:27" x14ac:dyDescent="0.2">
      <c r="A38" s="59">
        <v>2</v>
      </c>
      <c r="B38" s="60"/>
      <c r="C38" s="40">
        <v>43805</v>
      </c>
      <c r="D38" s="32" t="s">
        <v>26</v>
      </c>
      <c r="E38" s="32" t="s">
        <v>102</v>
      </c>
      <c r="F38" s="32" t="s">
        <v>49</v>
      </c>
      <c r="G38" s="32" t="s">
        <v>41</v>
      </c>
      <c r="H38" s="32" t="s">
        <v>34</v>
      </c>
      <c r="I38" s="34" t="s">
        <v>123</v>
      </c>
      <c r="J38" s="34" t="s">
        <v>36</v>
      </c>
      <c r="K38" s="69" t="s">
        <v>144</v>
      </c>
      <c r="L38" s="33">
        <v>43831</v>
      </c>
      <c r="M38" s="33">
        <v>44227</v>
      </c>
      <c r="N38" s="35">
        <v>526900</v>
      </c>
      <c r="O38" s="42">
        <v>0</v>
      </c>
      <c r="P38" s="35">
        <f t="shared" si="0"/>
        <v>526900</v>
      </c>
      <c r="Q38" s="35">
        <f>P38*0.7</f>
        <v>368830</v>
      </c>
      <c r="R38" s="35">
        <f>P38-Q38</f>
        <v>158070</v>
      </c>
      <c r="S38" s="35"/>
      <c r="T38" s="35"/>
      <c r="U38" s="32" t="s">
        <v>100</v>
      </c>
      <c r="V38" s="32" t="s">
        <v>31</v>
      </c>
      <c r="W38" s="32"/>
      <c r="X38" s="32"/>
      <c r="Y38" s="32"/>
      <c r="Z38" s="32" t="s">
        <v>101</v>
      </c>
      <c r="AA38" s="37" t="s">
        <v>117</v>
      </c>
    </row>
    <row r="39" spans="1:27" x14ac:dyDescent="0.2">
      <c r="A39" s="59">
        <v>2</v>
      </c>
      <c r="B39" s="60"/>
      <c r="C39" s="40">
        <v>43805</v>
      </c>
      <c r="D39" s="32" t="s">
        <v>26</v>
      </c>
      <c r="E39" s="32" t="s">
        <v>102</v>
      </c>
      <c r="F39" s="32" t="s">
        <v>51</v>
      </c>
      <c r="G39" s="32" t="s">
        <v>41</v>
      </c>
      <c r="H39" s="32" t="s">
        <v>34</v>
      </c>
      <c r="I39" s="34" t="s">
        <v>123</v>
      </c>
      <c r="J39" s="34" t="s">
        <v>75</v>
      </c>
      <c r="K39" s="69" t="s">
        <v>145</v>
      </c>
      <c r="L39" s="33">
        <v>43831</v>
      </c>
      <c r="M39" s="33">
        <v>44227</v>
      </c>
      <c r="N39" s="35">
        <v>485900</v>
      </c>
      <c r="O39" s="42">
        <v>0</v>
      </c>
      <c r="P39" s="35">
        <f t="shared" si="0"/>
        <v>485900</v>
      </c>
      <c r="Q39" s="35">
        <f>P39*0.76</f>
        <v>369284</v>
      </c>
      <c r="R39" s="35">
        <f>P39-Q39</f>
        <v>116616</v>
      </c>
      <c r="S39" s="35"/>
      <c r="T39" s="35"/>
      <c r="U39" s="32" t="s">
        <v>100</v>
      </c>
      <c r="V39" s="32" t="s">
        <v>31</v>
      </c>
      <c r="W39" s="32"/>
      <c r="X39" s="32"/>
      <c r="Y39" s="32"/>
      <c r="Z39" s="32" t="s">
        <v>101</v>
      </c>
      <c r="AA39" s="37" t="s">
        <v>118</v>
      </c>
    </row>
    <row r="40" spans="1:27" x14ac:dyDescent="0.2">
      <c r="A40" s="59">
        <v>2</v>
      </c>
      <c r="B40" s="60"/>
      <c r="C40" s="40">
        <v>43805</v>
      </c>
      <c r="D40" s="32" t="s">
        <v>26</v>
      </c>
      <c r="E40" s="32" t="s">
        <v>102</v>
      </c>
      <c r="F40" s="32" t="s">
        <v>103</v>
      </c>
      <c r="G40" s="32" t="s">
        <v>28</v>
      </c>
      <c r="H40" s="32" t="s">
        <v>29</v>
      </c>
      <c r="I40" s="34" t="s">
        <v>123</v>
      </c>
      <c r="J40" s="34" t="s">
        <v>74</v>
      </c>
      <c r="K40" s="69" t="s">
        <v>104</v>
      </c>
      <c r="L40" s="33">
        <v>43831</v>
      </c>
      <c r="M40" s="33">
        <v>44227</v>
      </c>
      <c r="N40" s="35">
        <v>759900</v>
      </c>
      <c r="O40" s="42">
        <v>0</v>
      </c>
      <c r="P40" s="35">
        <f t="shared" si="0"/>
        <v>759900</v>
      </c>
      <c r="Q40" s="35"/>
      <c r="R40" s="35"/>
      <c r="S40" s="35"/>
      <c r="T40" s="35"/>
      <c r="U40" s="32" t="s">
        <v>100</v>
      </c>
      <c r="V40" s="32" t="s">
        <v>31</v>
      </c>
      <c r="W40" s="32"/>
      <c r="X40" s="32"/>
      <c r="Y40" s="32"/>
      <c r="Z40" s="32" t="s">
        <v>101</v>
      </c>
      <c r="AA40" s="37" t="s">
        <v>105</v>
      </c>
    </row>
    <row r="41" spans="1:27" x14ac:dyDescent="0.2">
      <c r="A41" s="59">
        <v>2</v>
      </c>
      <c r="B41" s="60"/>
      <c r="C41" s="40">
        <v>43805</v>
      </c>
      <c r="D41" s="32" t="s">
        <v>26</v>
      </c>
      <c r="E41" s="32" t="s">
        <v>102</v>
      </c>
      <c r="F41" s="32" t="s">
        <v>103</v>
      </c>
      <c r="G41" s="32" t="s">
        <v>28</v>
      </c>
      <c r="H41" s="32" t="s">
        <v>29</v>
      </c>
      <c r="I41" s="34" t="s">
        <v>123</v>
      </c>
      <c r="J41" s="34" t="s">
        <v>33</v>
      </c>
      <c r="K41" s="69" t="s">
        <v>104</v>
      </c>
      <c r="L41" s="33">
        <v>43831</v>
      </c>
      <c r="M41" s="33">
        <v>44227</v>
      </c>
      <c r="N41" s="35">
        <v>799000</v>
      </c>
      <c r="O41" s="42">
        <v>0</v>
      </c>
      <c r="P41" s="35">
        <f t="shared" si="0"/>
        <v>799000</v>
      </c>
      <c r="Q41" s="35"/>
      <c r="R41" s="35"/>
      <c r="S41" s="35"/>
      <c r="T41" s="35"/>
      <c r="U41" s="32" t="s">
        <v>100</v>
      </c>
      <c r="V41" s="32" t="s">
        <v>31</v>
      </c>
      <c r="W41" s="32"/>
      <c r="X41" s="32"/>
      <c r="Y41" s="32"/>
      <c r="Z41" s="32" t="s">
        <v>101</v>
      </c>
      <c r="AA41" s="37" t="s">
        <v>105</v>
      </c>
    </row>
    <row r="42" spans="1:27" x14ac:dyDescent="0.2">
      <c r="A42" s="59">
        <v>2</v>
      </c>
      <c r="B42" s="60"/>
      <c r="C42" s="40">
        <v>43805</v>
      </c>
      <c r="D42" s="32" t="s">
        <v>26</v>
      </c>
      <c r="E42" s="32" t="s">
        <v>102</v>
      </c>
      <c r="F42" s="32" t="s">
        <v>153</v>
      </c>
      <c r="G42" s="32" t="s">
        <v>28</v>
      </c>
      <c r="H42" s="32" t="s">
        <v>34</v>
      </c>
      <c r="I42" s="34" t="s">
        <v>1287</v>
      </c>
      <c r="J42" s="34" t="s">
        <v>36</v>
      </c>
      <c r="K42" s="69" t="s">
        <v>1285</v>
      </c>
      <c r="L42" s="33">
        <v>43831</v>
      </c>
      <c r="M42" s="33">
        <v>44227</v>
      </c>
      <c r="N42" s="35">
        <v>36000</v>
      </c>
      <c r="O42" s="42">
        <v>0</v>
      </c>
      <c r="P42" s="35">
        <v>36000</v>
      </c>
      <c r="Q42" s="35"/>
      <c r="R42" s="35"/>
      <c r="S42" s="35"/>
      <c r="T42" s="35"/>
      <c r="U42" s="32" t="s">
        <v>100</v>
      </c>
      <c r="V42" s="32" t="s">
        <v>31</v>
      </c>
      <c r="W42" s="32"/>
      <c r="X42" s="32" t="s">
        <v>1286</v>
      </c>
      <c r="Y42" s="32"/>
      <c r="Z42" s="32" t="s">
        <v>101</v>
      </c>
      <c r="AA42" s="37"/>
    </row>
    <row r="43" spans="1:27" x14ac:dyDescent="0.2">
      <c r="A43" s="59">
        <v>2</v>
      </c>
      <c r="B43" s="60"/>
      <c r="C43" s="40">
        <v>43805</v>
      </c>
      <c r="D43" s="32" t="s">
        <v>26</v>
      </c>
      <c r="E43" s="32" t="s">
        <v>102</v>
      </c>
      <c r="F43" s="32" t="s">
        <v>153</v>
      </c>
      <c r="G43" s="32" t="s">
        <v>28</v>
      </c>
      <c r="H43" s="32" t="s">
        <v>34</v>
      </c>
      <c r="I43" s="34" t="s">
        <v>123</v>
      </c>
      <c r="J43" s="34" t="s">
        <v>36</v>
      </c>
      <c r="K43" s="69" t="s">
        <v>99</v>
      </c>
      <c r="L43" s="33">
        <v>43831</v>
      </c>
      <c r="M43" s="33">
        <v>44227</v>
      </c>
      <c r="N43" s="35">
        <v>36000</v>
      </c>
      <c r="O43" s="42">
        <v>0</v>
      </c>
      <c r="P43" s="35">
        <v>36000</v>
      </c>
      <c r="Q43" s="35"/>
      <c r="R43" s="35"/>
      <c r="S43" s="35"/>
      <c r="T43" s="35"/>
      <c r="U43" s="32" t="s">
        <v>100</v>
      </c>
      <c r="V43" s="32" t="s">
        <v>31</v>
      </c>
      <c r="W43" s="32"/>
      <c r="X43" s="32"/>
      <c r="Y43" s="32"/>
      <c r="Z43" s="32" t="s">
        <v>101</v>
      </c>
      <c r="AA43" s="37"/>
    </row>
    <row r="44" spans="1:27" x14ac:dyDescent="0.2">
      <c r="A44" s="59">
        <v>2</v>
      </c>
      <c r="B44" s="60"/>
      <c r="C44" s="40">
        <v>43805</v>
      </c>
      <c r="D44" s="32" t="s">
        <v>26</v>
      </c>
      <c r="E44" s="32" t="s">
        <v>102</v>
      </c>
      <c r="F44" s="32" t="s">
        <v>153</v>
      </c>
      <c r="G44" s="32" t="s">
        <v>28</v>
      </c>
      <c r="H44" s="32" t="s">
        <v>39</v>
      </c>
      <c r="I44" s="34" t="s">
        <v>123</v>
      </c>
      <c r="J44" s="34" t="s">
        <v>36</v>
      </c>
      <c r="K44" s="69" t="s">
        <v>99</v>
      </c>
      <c r="L44" s="33">
        <v>43831</v>
      </c>
      <c r="M44" s="33">
        <v>44227</v>
      </c>
      <c r="N44" s="35">
        <v>3000</v>
      </c>
      <c r="O44" s="42">
        <v>0</v>
      </c>
      <c r="P44" s="35">
        <v>3000</v>
      </c>
      <c r="Q44" s="35"/>
      <c r="R44" s="35"/>
      <c r="S44" s="35"/>
      <c r="T44" s="35"/>
      <c r="U44" s="32" t="s">
        <v>100</v>
      </c>
      <c r="V44" s="32" t="s">
        <v>31</v>
      </c>
      <c r="W44" s="32"/>
      <c r="X44" s="32"/>
      <c r="Y44" s="32"/>
      <c r="Z44" s="32" t="s">
        <v>101</v>
      </c>
      <c r="AA44" s="37"/>
    </row>
    <row r="45" spans="1:27" x14ac:dyDescent="0.2">
      <c r="A45" s="59">
        <v>2</v>
      </c>
      <c r="B45" s="60"/>
      <c r="C45" s="40">
        <v>43805</v>
      </c>
      <c r="D45" s="32" t="s">
        <v>26</v>
      </c>
      <c r="E45" s="32" t="s">
        <v>102</v>
      </c>
      <c r="F45" s="32" t="s">
        <v>50</v>
      </c>
      <c r="G45" s="32" t="s">
        <v>1288</v>
      </c>
      <c r="H45" s="32" t="s">
        <v>39</v>
      </c>
      <c r="I45" s="34" t="s">
        <v>123</v>
      </c>
      <c r="J45" s="34" t="s">
        <v>36</v>
      </c>
      <c r="K45" s="69" t="s">
        <v>1289</v>
      </c>
      <c r="L45" s="33">
        <v>43831</v>
      </c>
      <c r="M45" s="33">
        <v>44227</v>
      </c>
      <c r="N45" s="35">
        <v>900</v>
      </c>
      <c r="O45" s="42"/>
      <c r="P45" s="35">
        <v>900</v>
      </c>
      <c r="Q45" s="35">
        <v>800</v>
      </c>
      <c r="R45" s="35">
        <v>100</v>
      </c>
      <c r="S45" s="35"/>
      <c r="T45" s="35"/>
      <c r="U45" s="32" t="s">
        <v>100</v>
      </c>
      <c r="V45" s="32" t="s">
        <v>31</v>
      </c>
      <c r="W45" s="32"/>
      <c r="X45" s="32"/>
      <c r="Y45" s="32"/>
      <c r="Z45" s="32" t="s">
        <v>101</v>
      </c>
      <c r="AA45" s="37"/>
    </row>
    <row r="46" spans="1:27" x14ac:dyDescent="0.2">
      <c r="A46" s="71">
        <v>2</v>
      </c>
      <c r="B46" s="71">
        <v>79</v>
      </c>
      <c r="C46" s="82">
        <v>43846</v>
      </c>
      <c r="D46" s="72" t="s">
        <v>26</v>
      </c>
      <c r="E46" s="72" t="s">
        <v>102</v>
      </c>
      <c r="F46" s="36" t="s">
        <v>48</v>
      </c>
      <c r="G46" s="32" t="s">
        <v>28</v>
      </c>
      <c r="H46" s="32" t="s">
        <v>34</v>
      </c>
      <c r="I46" s="37" t="s">
        <v>44</v>
      </c>
      <c r="J46" s="34" t="s">
        <v>36</v>
      </c>
      <c r="K46" s="73" t="s">
        <v>1285</v>
      </c>
      <c r="L46" s="77">
        <v>43847</v>
      </c>
      <c r="M46" s="77">
        <v>44227</v>
      </c>
      <c r="N46" s="35"/>
      <c r="O46" s="42">
        <v>0</v>
      </c>
      <c r="P46" s="35">
        <v>72900</v>
      </c>
      <c r="Q46" s="79"/>
      <c r="R46" s="35"/>
      <c r="S46" s="35"/>
      <c r="T46" s="35"/>
      <c r="U46" s="32" t="s">
        <v>100</v>
      </c>
      <c r="V46" s="32" t="s">
        <v>31</v>
      </c>
      <c r="W46" s="32" t="s">
        <v>28</v>
      </c>
      <c r="X46" s="32" t="s">
        <v>1286</v>
      </c>
      <c r="Y46" s="32"/>
      <c r="Z46" s="74" t="s">
        <v>101</v>
      </c>
      <c r="AA46" s="74" t="s">
        <v>1301</v>
      </c>
    </row>
    <row r="47" spans="1:27" x14ac:dyDescent="0.2">
      <c r="A47" s="71">
        <v>2</v>
      </c>
      <c r="B47" s="71">
        <v>80</v>
      </c>
      <c r="C47" s="82">
        <v>43846</v>
      </c>
      <c r="D47" s="72" t="s">
        <v>26</v>
      </c>
      <c r="E47" s="72" t="s">
        <v>102</v>
      </c>
      <c r="F47" s="36" t="s">
        <v>42</v>
      </c>
      <c r="G47" s="32" t="s">
        <v>28</v>
      </c>
      <c r="H47" s="32" t="s">
        <v>34</v>
      </c>
      <c r="I47" s="37" t="s">
        <v>43</v>
      </c>
      <c r="J47" s="34" t="s">
        <v>36</v>
      </c>
      <c r="K47" s="73" t="s">
        <v>1285</v>
      </c>
      <c r="L47" s="77">
        <v>43847</v>
      </c>
      <c r="M47" s="77">
        <v>44227</v>
      </c>
      <c r="N47" s="35"/>
      <c r="O47" s="42">
        <v>0</v>
      </c>
      <c r="P47" s="35">
        <v>135900</v>
      </c>
      <c r="Q47" s="79"/>
      <c r="R47" s="35"/>
      <c r="S47" s="35"/>
      <c r="T47" s="35"/>
      <c r="U47" s="32" t="s">
        <v>100</v>
      </c>
      <c r="V47" s="32" t="s">
        <v>31</v>
      </c>
      <c r="W47" s="32" t="s">
        <v>28</v>
      </c>
      <c r="X47" s="32" t="s">
        <v>1286</v>
      </c>
      <c r="Y47" s="32"/>
      <c r="Z47" s="74" t="s">
        <v>101</v>
      </c>
      <c r="AA47" s="74" t="s">
        <v>1301</v>
      </c>
    </row>
    <row r="48" spans="1:27" x14ac:dyDescent="0.2">
      <c r="A48" s="71">
        <v>2</v>
      </c>
      <c r="B48" s="71">
        <v>82</v>
      </c>
      <c r="C48" s="82">
        <v>43846</v>
      </c>
      <c r="D48" s="72" t="s">
        <v>26</v>
      </c>
      <c r="E48" s="72" t="s">
        <v>102</v>
      </c>
      <c r="F48" s="36" t="s">
        <v>45</v>
      </c>
      <c r="G48" s="32" t="s">
        <v>28</v>
      </c>
      <c r="H48" s="32" t="s">
        <v>34</v>
      </c>
      <c r="I48" s="37" t="s">
        <v>44</v>
      </c>
      <c r="J48" s="34" t="s">
        <v>36</v>
      </c>
      <c r="K48" s="73" t="s">
        <v>1285</v>
      </c>
      <c r="L48" s="77">
        <v>43847</v>
      </c>
      <c r="M48" s="77">
        <v>44227</v>
      </c>
      <c r="N48" s="35"/>
      <c r="O48" s="42">
        <v>0</v>
      </c>
      <c r="P48" s="35">
        <v>139000</v>
      </c>
      <c r="Q48" s="79"/>
      <c r="R48" s="35"/>
      <c r="S48" s="35"/>
      <c r="T48" s="35"/>
      <c r="U48" s="32" t="s">
        <v>100</v>
      </c>
      <c r="V48" s="32" t="s">
        <v>31</v>
      </c>
      <c r="W48" s="32" t="s">
        <v>28</v>
      </c>
      <c r="X48" s="32" t="s">
        <v>1286</v>
      </c>
      <c r="Y48" s="32"/>
      <c r="Z48" s="74" t="s">
        <v>101</v>
      </c>
      <c r="AA48" s="74" t="s">
        <v>1301</v>
      </c>
    </row>
    <row r="49" spans="1:27" x14ac:dyDescent="0.2">
      <c r="A49" s="71">
        <v>2</v>
      </c>
      <c r="B49" s="71">
        <v>83</v>
      </c>
      <c r="C49" s="82">
        <v>43846</v>
      </c>
      <c r="D49" s="72" t="s">
        <v>26</v>
      </c>
      <c r="E49" s="72" t="s">
        <v>102</v>
      </c>
      <c r="F49" s="36" t="s">
        <v>47</v>
      </c>
      <c r="G49" s="32" t="s">
        <v>28</v>
      </c>
      <c r="H49" s="32" t="s">
        <v>34</v>
      </c>
      <c r="I49" s="37" t="s">
        <v>78</v>
      </c>
      <c r="J49" s="34" t="s">
        <v>36</v>
      </c>
      <c r="K49" s="73" t="s">
        <v>1285</v>
      </c>
      <c r="L49" s="77">
        <v>43847</v>
      </c>
      <c r="M49" s="77">
        <v>44227</v>
      </c>
      <c r="N49" s="35"/>
      <c r="O49" s="42">
        <v>0</v>
      </c>
      <c r="P49" s="35">
        <v>57000</v>
      </c>
      <c r="Q49" s="79"/>
      <c r="R49" s="35"/>
      <c r="S49" s="35"/>
      <c r="T49" s="35"/>
      <c r="U49" s="32" t="s">
        <v>100</v>
      </c>
      <c r="V49" s="32" t="s">
        <v>31</v>
      </c>
      <c r="W49" s="32" t="s">
        <v>28</v>
      </c>
      <c r="X49" s="32" t="s">
        <v>1286</v>
      </c>
      <c r="Y49" s="32"/>
      <c r="Z49" s="74" t="s">
        <v>101</v>
      </c>
      <c r="AA49" s="74" t="s">
        <v>1301</v>
      </c>
    </row>
    <row r="50" spans="1:27" x14ac:dyDescent="0.2">
      <c r="A50" s="59">
        <v>108</v>
      </c>
      <c r="B50" s="60">
        <v>413</v>
      </c>
      <c r="C50" s="40">
        <v>43950</v>
      </c>
      <c r="D50" s="32" t="s">
        <v>26</v>
      </c>
      <c r="E50" s="32" t="s">
        <v>102</v>
      </c>
      <c r="F50" s="32" t="s">
        <v>46</v>
      </c>
      <c r="G50" s="32" t="s">
        <v>28</v>
      </c>
      <c r="H50" s="32" t="s">
        <v>39</v>
      </c>
      <c r="I50" s="34" t="s">
        <v>1330</v>
      </c>
      <c r="J50" s="34" t="s">
        <v>36</v>
      </c>
      <c r="K50" s="69" t="s">
        <v>106</v>
      </c>
      <c r="L50" s="33">
        <v>43952</v>
      </c>
      <c r="M50" s="33">
        <v>44227</v>
      </c>
      <c r="N50" s="35">
        <v>24900</v>
      </c>
      <c r="O50" s="42">
        <v>0</v>
      </c>
      <c r="P50" s="35">
        <v>24900</v>
      </c>
      <c r="Q50" s="87"/>
      <c r="R50" s="87"/>
      <c r="S50" s="87"/>
      <c r="T50" s="48"/>
      <c r="U50" s="32" t="s">
        <v>100</v>
      </c>
      <c r="V50" s="32" t="s">
        <v>31</v>
      </c>
      <c r="W50" s="32"/>
      <c r="X50" s="32"/>
      <c r="Y50" s="32"/>
      <c r="Z50" s="32" t="s">
        <v>101</v>
      </c>
      <c r="AA50" s="32" t="s">
        <v>1329</v>
      </c>
    </row>
    <row r="51" spans="1:27" x14ac:dyDescent="0.2">
      <c r="A51" s="59">
        <v>108</v>
      </c>
      <c r="B51" s="60">
        <v>414</v>
      </c>
      <c r="C51" s="40">
        <v>43950</v>
      </c>
      <c r="D51" s="32" t="s">
        <v>26</v>
      </c>
      <c r="E51" s="32" t="s">
        <v>102</v>
      </c>
      <c r="F51" s="32" t="s">
        <v>46</v>
      </c>
      <c r="G51" s="32" t="s">
        <v>28</v>
      </c>
      <c r="H51" s="32" t="s">
        <v>39</v>
      </c>
      <c r="I51" s="34" t="s">
        <v>1330</v>
      </c>
      <c r="J51" s="34" t="s">
        <v>36</v>
      </c>
      <c r="K51" s="69" t="s">
        <v>99</v>
      </c>
      <c r="L51" s="33">
        <v>43952</v>
      </c>
      <c r="M51" s="33">
        <v>44227</v>
      </c>
      <c r="N51" s="35">
        <v>24900</v>
      </c>
      <c r="O51" s="42">
        <v>0</v>
      </c>
      <c r="P51" s="35">
        <v>24900</v>
      </c>
      <c r="Q51" s="87"/>
      <c r="R51" s="87"/>
      <c r="S51" s="87"/>
      <c r="T51" s="48"/>
      <c r="U51" s="32" t="s">
        <v>100</v>
      </c>
      <c r="V51" s="32" t="s">
        <v>31</v>
      </c>
      <c r="W51" s="32"/>
      <c r="X51" s="32"/>
      <c r="Y51" s="32"/>
      <c r="Z51" s="32" t="s">
        <v>101</v>
      </c>
      <c r="AA51" s="32" t="s">
        <v>1329</v>
      </c>
    </row>
    <row r="52" spans="1:27" x14ac:dyDescent="0.2">
      <c r="A52" s="59">
        <v>108</v>
      </c>
      <c r="B52" s="60">
        <v>415</v>
      </c>
      <c r="C52" s="40">
        <v>43950</v>
      </c>
      <c r="D52" s="32" t="s">
        <v>26</v>
      </c>
      <c r="E52" s="32" t="s">
        <v>102</v>
      </c>
      <c r="F52" s="32" t="s">
        <v>46</v>
      </c>
      <c r="G52" s="32" t="s">
        <v>28</v>
      </c>
      <c r="H52" s="32" t="s">
        <v>39</v>
      </c>
      <c r="I52" s="34" t="s">
        <v>1330</v>
      </c>
      <c r="J52" s="34" t="s">
        <v>36</v>
      </c>
      <c r="K52" s="69" t="s">
        <v>107</v>
      </c>
      <c r="L52" s="33">
        <v>43952</v>
      </c>
      <c r="M52" s="33">
        <v>44227</v>
      </c>
      <c r="N52" s="35">
        <v>24900</v>
      </c>
      <c r="O52" s="42">
        <v>0</v>
      </c>
      <c r="P52" s="35">
        <v>24900</v>
      </c>
      <c r="Q52" s="35"/>
      <c r="R52" s="35"/>
      <c r="S52" s="35"/>
      <c r="T52" s="35"/>
      <c r="U52" s="32" t="s">
        <v>100</v>
      </c>
      <c r="V52" s="32" t="s">
        <v>31</v>
      </c>
      <c r="W52" s="32"/>
      <c r="X52" s="32"/>
      <c r="Y52" s="32"/>
      <c r="Z52" s="32" t="s">
        <v>101</v>
      </c>
      <c r="AA52" s="32" t="s">
        <v>1329</v>
      </c>
    </row>
    <row r="53" spans="1:27" x14ac:dyDescent="0.2">
      <c r="A53" s="59">
        <v>108</v>
      </c>
      <c r="B53" s="60">
        <v>416</v>
      </c>
      <c r="C53" s="40">
        <v>43950</v>
      </c>
      <c r="D53" s="32" t="s">
        <v>26</v>
      </c>
      <c r="E53" s="32" t="s">
        <v>102</v>
      </c>
      <c r="F53" s="32" t="s">
        <v>46</v>
      </c>
      <c r="G53" s="32" t="s">
        <v>28</v>
      </c>
      <c r="H53" s="32" t="s">
        <v>34</v>
      </c>
      <c r="I53" s="34" t="s">
        <v>1330</v>
      </c>
      <c r="J53" s="34" t="s">
        <v>36</v>
      </c>
      <c r="K53" s="69" t="s">
        <v>107</v>
      </c>
      <c r="L53" s="33">
        <v>43952</v>
      </c>
      <c r="M53" s="33">
        <v>44227</v>
      </c>
      <c r="N53" s="35">
        <v>289900</v>
      </c>
      <c r="O53" s="42">
        <v>0.12</v>
      </c>
      <c r="P53" s="35">
        <v>255112</v>
      </c>
      <c r="Q53" s="35"/>
      <c r="R53" s="35"/>
      <c r="S53" s="35"/>
      <c r="T53" s="35"/>
      <c r="U53" s="32" t="s">
        <v>100</v>
      </c>
      <c r="V53" s="32" t="s">
        <v>31</v>
      </c>
      <c r="W53" s="32"/>
      <c r="X53" s="32"/>
      <c r="Y53" s="32"/>
      <c r="Z53" s="32" t="s">
        <v>101</v>
      </c>
      <c r="AA53" s="32" t="s">
        <v>1329</v>
      </c>
    </row>
    <row r="54" spans="1:27" x14ac:dyDescent="0.2">
      <c r="A54" s="59">
        <v>108</v>
      </c>
      <c r="B54" s="60">
        <v>417</v>
      </c>
      <c r="C54" s="40">
        <v>43950</v>
      </c>
      <c r="D54" s="32" t="s">
        <v>26</v>
      </c>
      <c r="E54" s="32" t="s">
        <v>102</v>
      </c>
      <c r="F54" s="32" t="s">
        <v>46</v>
      </c>
      <c r="G54" s="32" t="s">
        <v>28</v>
      </c>
      <c r="H54" s="32" t="s">
        <v>34</v>
      </c>
      <c r="I54" s="34" t="s">
        <v>1330</v>
      </c>
      <c r="J54" s="34" t="s">
        <v>36</v>
      </c>
      <c r="K54" s="69" t="s">
        <v>99</v>
      </c>
      <c r="L54" s="33">
        <v>43952</v>
      </c>
      <c r="M54" s="33">
        <v>44227</v>
      </c>
      <c r="N54" s="35">
        <v>289900</v>
      </c>
      <c r="O54" s="42">
        <v>0.09</v>
      </c>
      <c r="P54" s="35">
        <v>263809</v>
      </c>
      <c r="Q54" s="35"/>
      <c r="R54" s="35"/>
      <c r="S54" s="35"/>
      <c r="T54" s="35"/>
      <c r="U54" s="32" t="s">
        <v>100</v>
      </c>
      <c r="V54" s="32" t="s">
        <v>31</v>
      </c>
      <c r="W54" s="32"/>
      <c r="X54" s="32"/>
      <c r="Y54" s="32"/>
      <c r="Z54" s="32" t="s">
        <v>101</v>
      </c>
      <c r="AA54" s="32" t="s">
        <v>1329</v>
      </c>
    </row>
    <row r="55" spans="1:27" x14ac:dyDescent="0.2">
      <c r="A55" s="59">
        <v>108</v>
      </c>
      <c r="B55" s="60">
        <v>418</v>
      </c>
      <c r="C55" s="40">
        <v>43950</v>
      </c>
      <c r="D55" s="32" t="s">
        <v>26</v>
      </c>
      <c r="E55" s="32" t="s">
        <v>102</v>
      </c>
      <c r="F55" s="32" t="s">
        <v>46</v>
      </c>
      <c r="G55" s="32" t="s">
        <v>28</v>
      </c>
      <c r="H55" s="32" t="s">
        <v>34</v>
      </c>
      <c r="I55" s="34" t="s">
        <v>1330</v>
      </c>
      <c r="J55" s="34" t="s">
        <v>36</v>
      </c>
      <c r="K55" s="69" t="s">
        <v>106</v>
      </c>
      <c r="L55" s="33">
        <v>43952</v>
      </c>
      <c r="M55" s="33">
        <v>44227</v>
      </c>
      <c r="N55" s="35">
        <v>289900</v>
      </c>
      <c r="O55" s="42">
        <v>0</v>
      </c>
      <c r="P55" s="35">
        <v>289900</v>
      </c>
      <c r="Q55" s="35"/>
      <c r="R55" s="35"/>
      <c r="S55" s="35"/>
      <c r="T55" s="35"/>
      <c r="U55" s="32" t="s">
        <v>100</v>
      </c>
      <c r="V55" s="32" t="s">
        <v>31</v>
      </c>
      <c r="W55" s="32"/>
      <c r="X55" s="32"/>
      <c r="Y55" s="32"/>
      <c r="Z55" s="32" t="s">
        <v>101</v>
      </c>
      <c r="AA55" s="32" t="s">
        <v>1329</v>
      </c>
    </row>
    <row r="56" spans="1:27" x14ac:dyDescent="0.2">
      <c r="A56" s="59">
        <v>108</v>
      </c>
      <c r="B56" s="60">
        <v>420</v>
      </c>
      <c r="C56" s="40">
        <v>43950</v>
      </c>
      <c r="D56" s="32" t="s">
        <v>26</v>
      </c>
      <c r="E56" s="32" t="s">
        <v>102</v>
      </c>
      <c r="F56" s="32" t="s">
        <v>54</v>
      </c>
      <c r="G56" s="32" t="s">
        <v>41</v>
      </c>
      <c r="H56" s="32" t="s">
        <v>34</v>
      </c>
      <c r="I56" s="34" t="s">
        <v>1330</v>
      </c>
      <c r="J56" s="34" t="s">
        <v>36</v>
      </c>
      <c r="K56" s="69" t="s">
        <v>141</v>
      </c>
      <c r="L56" s="33">
        <v>43952</v>
      </c>
      <c r="M56" s="33">
        <v>44227</v>
      </c>
      <c r="N56" s="35">
        <v>324900</v>
      </c>
      <c r="O56" s="42">
        <v>0</v>
      </c>
      <c r="P56" s="35">
        <v>324900</v>
      </c>
      <c r="Q56" s="35">
        <v>289161</v>
      </c>
      <c r="R56" s="35">
        <v>35739</v>
      </c>
      <c r="S56" s="35"/>
      <c r="T56" s="35"/>
      <c r="U56" s="32" t="s">
        <v>100</v>
      </c>
      <c r="V56" s="32" t="s">
        <v>31</v>
      </c>
      <c r="W56" s="32"/>
      <c r="X56" s="32"/>
      <c r="Y56" s="32"/>
      <c r="Z56" s="32" t="s">
        <v>101</v>
      </c>
      <c r="AA56" s="32" t="s">
        <v>1329</v>
      </c>
    </row>
    <row r="57" spans="1:27" x14ac:dyDescent="0.2">
      <c r="A57" s="59">
        <v>108</v>
      </c>
      <c r="B57" s="60">
        <v>421</v>
      </c>
      <c r="C57" s="40">
        <v>43950</v>
      </c>
      <c r="D57" s="72" t="s">
        <v>26</v>
      </c>
      <c r="E57" s="72" t="s">
        <v>102</v>
      </c>
      <c r="F57" s="36" t="s">
        <v>46</v>
      </c>
      <c r="G57" s="32" t="s">
        <v>28</v>
      </c>
      <c r="H57" s="32" t="s">
        <v>34</v>
      </c>
      <c r="I57" s="34" t="s">
        <v>1330</v>
      </c>
      <c r="J57" s="34" t="s">
        <v>36</v>
      </c>
      <c r="K57" s="73" t="s">
        <v>1285</v>
      </c>
      <c r="L57" s="33">
        <v>43952</v>
      </c>
      <c r="M57" s="77">
        <v>44227</v>
      </c>
      <c r="N57" s="35"/>
      <c r="O57" s="42">
        <v>0</v>
      </c>
      <c r="P57" s="35">
        <v>289900</v>
      </c>
      <c r="Q57" s="80"/>
      <c r="R57" s="35"/>
      <c r="S57" s="35"/>
      <c r="T57" s="35"/>
      <c r="U57" s="32" t="s">
        <v>100</v>
      </c>
      <c r="V57" s="32" t="s">
        <v>31</v>
      </c>
      <c r="W57" s="32" t="s">
        <v>28</v>
      </c>
      <c r="X57" s="32" t="s">
        <v>1286</v>
      </c>
      <c r="Y57" s="32"/>
      <c r="Z57" s="74" t="s">
        <v>101</v>
      </c>
      <c r="AA57" s="32" t="s">
        <v>1329</v>
      </c>
    </row>
    <row r="58" spans="1:27" x14ac:dyDescent="0.2">
      <c r="A58" s="59">
        <v>220</v>
      </c>
      <c r="B58" s="90">
        <v>851</v>
      </c>
      <c r="C58" s="40">
        <v>44070</v>
      </c>
      <c r="D58" s="32" t="s">
        <v>26</v>
      </c>
      <c r="E58" s="32" t="s">
        <v>72</v>
      </c>
      <c r="F58" s="32" t="s">
        <v>27</v>
      </c>
      <c r="G58" s="32" t="s">
        <v>28</v>
      </c>
      <c r="H58" s="32" t="s">
        <v>64</v>
      </c>
      <c r="I58" s="34" t="s">
        <v>40</v>
      </c>
      <c r="J58" s="34" t="s">
        <v>36</v>
      </c>
      <c r="K58" s="69" t="s">
        <v>1344</v>
      </c>
      <c r="L58" s="33">
        <v>44071</v>
      </c>
      <c r="M58" s="33">
        <v>44196</v>
      </c>
      <c r="N58" s="35">
        <v>143900</v>
      </c>
      <c r="O58" s="42">
        <f t="shared" ref="O58" si="1">(N58-P58)/N58</f>
        <v>0</v>
      </c>
      <c r="P58" s="35">
        <v>143900</v>
      </c>
      <c r="Q58" s="35"/>
      <c r="R58" s="35"/>
      <c r="S58" s="35"/>
      <c r="T58" s="35"/>
      <c r="U58" s="32" t="s">
        <v>100</v>
      </c>
      <c r="V58" s="41" t="s">
        <v>31</v>
      </c>
      <c r="W58" s="32" t="s">
        <v>28</v>
      </c>
      <c r="X58" s="32"/>
      <c r="Y58" s="32"/>
      <c r="Z58" s="32" t="s">
        <v>101</v>
      </c>
      <c r="AA58" s="32" t="s">
        <v>1343</v>
      </c>
    </row>
  </sheetData>
  <autoFilter ref="A1:AB58"/>
  <conditionalFormatting sqref="O9:O15 O37:O39 O20 O23:O34 O18">
    <cfRule type="cellIs" dxfId="7" priority="15" operator="equal">
      <formula>#REF!</formula>
    </cfRule>
    <cfRule type="expression" dxfId="6" priority="16">
      <formula>"si($K$2=$G$2)"</formula>
    </cfRule>
  </conditionalFormatting>
  <conditionalFormatting sqref="O9:O15 O37:O39 O20 O23:O34 O18">
    <cfRule type="cellIs" dxfId="5" priority="13" operator="equal">
      <formula>#REF!</formula>
    </cfRule>
    <cfRule type="expression" dxfId="4" priority="14">
      <formula>"si($K$2=$G$2)"</formula>
    </cfRule>
  </conditionalFormatting>
  <conditionalFormatting sqref="O19">
    <cfRule type="cellIs" dxfId="3" priority="11" operator="equal">
      <formula>#REF!</formula>
    </cfRule>
    <cfRule type="expression" dxfId="2" priority="12">
      <formula>"si($K$2=$G$2)"</formula>
    </cfRule>
  </conditionalFormatting>
  <conditionalFormatting sqref="O19 O53:O56">
    <cfRule type="cellIs" dxfId="1" priority="9" operator="equal">
      <formula>#REF!</formula>
    </cfRule>
    <cfRule type="expression" dxfId="0" priority="10">
      <formula>"si($K$2=$G$2)"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[20]Hoja2!#REF!</xm:f>
          </x14:formula1>
          <xm:sqref>F41 G40:H41 U40:Y41</xm:sqref>
        </x14:dataValidation>
        <x14:dataValidation type="list" allowBlank="1" showInputMessage="1" showErrorMessage="1">
          <x14:formula1>
            <xm:f>[18]Hoja1!#REF!</xm:f>
          </x14:formula1>
          <xm:sqref>U39:W39 F39:H39 Z39</xm:sqref>
        </x14:dataValidation>
        <x14:dataValidation type="list" allowBlank="1" showInputMessage="1" showErrorMessage="1">
          <x14:formula1>
            <xm:f>[21]Hoja1!#REF!</xm:f>
          </x14:formula1>
          <xm:sqref>W38 F38:H38 U38</xm:sqref>
        </x14:dataValidation>
        <x14:dataValidation type="list" allowBlank="1" showInputMessage="1" showErrorMessage="1">
          <x14:formula1>
            <xm:f>[22]Hoja1!#REF!</xm:f>
          </x14:formula1>
          <xm:sqref>W37 F37:H37 U37</xm:sqref>
        </x14:dataValidation>
        <x14:dataValidation type="list" allowBlank="1" showInputMessage="1" showErrorMessage="1">
          <x14:formula1>
            <xm:f>[23]Hoja1!#REF!</xm:f>
          </x14:formula1>
          <xm:sqref>U4:W4 Z4 G4:I4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zoomScale="90" zoomScaleNormal="90" workbookViewId="0">
      <selection activeCell="F11" sqref="F11"/>
    </sheetView>
  </sheetViews>
  <sheetFormatPr baseColWidth="10" defaultRowHeight="15" x14ac:dyDescent="0.25"/>
  <cols>
    <col min="1" max="1" width="6.28515625" customWidth="1"/>
    <col min="2" max="2" width="4.7109375" bestFit="1" customWidth="1"/>
    <col min="4" max="4" width="14.28515625" bestFit="1" customWidth="1"/>
    <col min="5" max="5" width="9.5703125" customWidth="1"/>
    <col min="6" max="6" width="24.5703125" bestFit="1" customWidth="1"/>
    <col min="7" max="7" width="4.140625" bestFit="1" customWidth="1"/>
    <col min="10" max="10" width="13.85546875" bestFit="1" customWidth="1"/>
    <col min="11" max="11" width="23.85546875" bestFit="1" customWidth="1"/>
    <col min="23" max="23" width="3.85546875" bestFit="1" customWidth="1"/>
    <col min="24" max="24" width="8.42578125" bestFit="1" customWidth="1"/>
    <col min="27" max="27" width="27.42578125" bestFit="1" customWidth="1"/>
  </cols>
  <sheetData>
    <row r="1" spans="1:27" ht="25.5" x14ac:dyDescent="0.25">
      <c r="A1" s="54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</row>
    <row r="2" spans="1:27" x14ac:dyDescent="0.25">
      <c r="A2" s="59">
        <v>2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34</v>
      </c>
      <c r="I2" s="34" t="s">
        <v>40</v>
      </c>
      <c r="J2" s="34" t="s">
        <v>33</v>
      </c>
      <c r="K2" s="69" t="s">
        <v>1295</v>
      </c>
      <c r="L2" s="33">
        <v>43831</v>
      </c>
      <c r="M2" s="33">
        <v>44196</v>
      </c>
      <c r="N2" s="35">
        <v>439900</v>
      </c>
      <c r="O2" s="42" t="s">
        <v>82</v>
      </c>
      <c r="P2" s="35">
        <f>N2+20000</f>
        <v>459900</v>
      </c>
      <c r="Q2" s="35"/>
      <c r="R2" s="35"/>
      <c r="S2" s="35"/>
      <c r="T2" s="35"/>
      <c r="U2" s="32" t="s">
        <v>62</v>
      </c>
      <c r="V2" s="32" t="s">
        <v>31</v>
      </c>
      <c r="W2" s="32"/>
      <c r="X2" s="32"/>
      <c r="Y2" s="32"/>
      <c r="Z2" s="32" t="s">
        <v>62</v>
      </c>
      <c r="AA2" s="32"/>
    </row>
    <row r="3" spans="1:27" x14ac:dyDescent="0.25">
      <c r="A3" s="59">
        <v>2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34</v>
      </c>
      <c r="I3" s="34" t="s">
        <v>40</v>
      </c>
      <c r="J3" s="34" t="s">
        <v>73</v>
      </c>
      <c r="K3" s="69" t="s">
        <v>1295</v>
      </c>
      <c r="L3" s="33">
        <v>43831</v>
      </c>
      <c r="M3" s="33">
        <v>44196</v>
      </c>
      <c r="N3" s="35">
        <v>428900</v>
      </c>
      <c r="O3" s="42" t="s">
        <v>82</v>
      </c>
      <c r="P3" s="35">
        <f t="shared" ref="P3:P16" si="0">N3+20000</f>
        <v>448900</v>
      </c>
      <c r="Q3" s="35"/>
      <c r="R3" s="35"/>
      <c r="S3" s="35"/>
      <c r="T3" s="35"/>
      <c r="U3" s="32" t="s">
        <v>62</v>
      </c>
      <c r="V3" s="32" t="s">
        <v>31</v>
      </c>
      <c r="W3" s="32"/>
      <c r="X3" s="32"/>
      <c r="Y3" s="32"/>
      <c r="Z3" s="32" t="s">
        <v>62</v>
      </c>
      <c r="AA3" s="32"/>
    </row>
    <row r="4" spans="1:27" x14ac:dyDescent="0.25">
      <c r="A4" s="59">
        <v>2</v>
      </c>
      <c r="B4" s="60"/>
      <c r="C4" s="40">
        <v>43805</v>
      </c>
      <c r="D4" s="32" t="s">
        <v>26</v>
      </c>
      <c r="E4" s="32" t="s">
        <v>72</v>
      </c>
      <c r="F4" s="32" t="s">
        <v>49</v>
      </c>
      <c r="G4" s="32" t="s">
        <v>41</v>
      </c>
      <c r="H4" s="32" t="s">
        <v>34</v>
      </c>
      <c r="I4" s="34" t="s">
        <v>40</v>
      </c>
      <c r="J4" s="34" t="s">
        <v>36</v>
      </c>
      <c r="K4" s="69" t="s">
        <v>1295</v>
      </c>
      <c r="L4" s="33">
        <v>43831</v>
      </c>
      <c r="M4" s="33">
        <v>44196</v>
      </c>
      <c r="N4" s="35">
        <v>526900</v>
      </c>
      <c r="O4" s="42" t="s">
        <v>82</v>
      </c>
      <c r="P4" s="35">
        <f t="shared" si="0"/>
        <v>546900</v>
      </c>
      <c r="Q4" s="48">
        <f>P4*0.7</f>
        <v>382830</v>
      </c>
      <c r="R4" s="48">
        <f t="shared" ref="R4:R12" si="1">P4-Q4</f>
        <v>164070</v>
      </c>
      <c r="S4" s="35"/>
      <c r="T4" s="35"/>
      <c r="U4" s="32" t="s">
        <v>62</v>
      </c>
      <c r="V4" s="32" t="s">
        <v>31</v>
      </c>
      <c r="W4" s="32"/>
      <c r="X4" s="32"/>
      <c r="Y4" s="32"/>
      <c r="Z4" s="32" t="s">
        <v>62</v>
      </c>
      <c r="AA4" s="32"/>
    </row>
    <row r="5" spans="1:27" x14ac:dyDescent="0.25">
      <c r="A5" s="59">
        <v>2</v>
      </c>
      <c r="B5" s="60"/>
      <c r="C5" s="40">
        <v>43805</v>
      </c>
      <c r="D5" s="32" t="s">
        <v>26</v>
      </c>
      <c r="E5" s="32" t="s">
        <v>72</v>
      </c>
      <c r="F5" s="32" t="s">
        <v>49</v>
      </c>
      <c r="G5" s="32" t="s">
        <v>41</v>
      </c>
      <c r="H5" s="32" t="s">
        <v>34</v>
      </c>
      <c r="I5" s="34" t="s">
        <v>40</v>
      </c>
      <c r="J5" s="34" t="s">
        <v>69</v>
      </c>
      <c r="K5" s="69" t="s">
        <v>1296</v>
      </c>
      <c r="L5" s="33">
        <v>43831</v>
      </c>
      <c r="M5" s="33">
        <v>44196</v>
      </c>
      <c r="N5" s="35">
        <v>428900</v>
      </c>
      <c r="O5" s="42" t="s">
        <v>82</v>
      </c>
      <c r="P5" s="35">
        <f t="shared" si="0"/>
        <v>448900</v>
      </c>
      <c r="Q5" s="48">
        <f>P5*0.7</f>
        <v>314230</v>
      </c>
      <c r="R5" s="48">
        <f t="shared" si="1"/>
        <v>134670</v>
      </c>
      <c r="S5" s="35"/>
      <c r="T5" s="35"/>
      <c r="U5" s="32" t="s">
        <v>62</v>
      </c>
      <c r="V5" s="32" t="s">
        <v>31</v>
      </c>
      <c r="W5" s="32"/>
      <c r="X5" s="32"/>
      <c r="Y5" s="32"/>
      <c r="Z5" s="32" t="s">
        <v>62</v>
      </c>
      <c r="AA5" s="32"/>
    </row>
    <row r="6" spans="1:27" x14ac:dyDescent="0.25">
      <c r="A6" s="59">
        <v>2</v>
      </c>
      <c r="B6" s="60"/>
      <c r="C6" s="40">
        <v>43805</v>
      </c>
      <c r="D6" s="32" t="s">
        <v>26</v>
      </c>
      <c r="E6" s="32" t="s">
        <v>72</v>
      </c>
      <c r="F6" s="32" t="s">
        <v>49</v>
      </c>
      <c r="G6" s="32" t="s">
        <v>41</v>
      </c>
      <c r="H6" s="32" t="s">
        <v>34</v>
      </c>
      <c r="I6" s="34" t="s">
        <v>40</v>
      </c>
      <c r="J6" s="34" t="s">
        <v>74</v>
      </c>
      <c r="K6" s="69" t="s">
        <v>1297</v>
      </c>
      <c r="L6" s="33">
        <v>43831</v>
      </c>
      <c r="M6" s="33">
        <v>44196</v>
      </c>
      <c r="N6" s="35">
        <v>428900</v>
      </c>
      <c r="O6" s="42" t="s">
        <v>82</v>
      </c>
      <c r="P6" s="35">
        <f t="shared" si="0"/>
        <v>448900</v>
      </c>
      <c r="Q6" s="48">
        <f>P6*0.7</f>
        <v>314230</v>
      </c>
      <c r="R6" s="48">
        <f t="shared" si="1"/>
        <v>134670</v>
      </c>
      <c r="S6" s="35"/>
      <c r="T6" s="35"/>
      <c r="U6" s="32" t="s">
        <v>62</v>
      </c>
      <c r="V6" s="32" t="s">
        <v>61</v>
      </c>
      <c r="W6" s="32"/>
      <c r="X6" s="32"/>
      <c r="Y6" s="32"/>
      <c r="Z6" s="32" t="s">
        <v>62</v>
      </c>
      <c r="AA6" s="32"/>
    </row>
    <row r="7" spans="1:27" x14ac:dyDescent="0.25">
      <c r="A7" s="59">
        <v>2</v>
      </c>
      <c r="B7" s="60"/>
      <c r="C7" s="40">
        <v>43805</v>
      </c>
      <c r="D7" s="32" t="s">
        <v>26</v>
      </c>
      <c r="E7" s="32" t="s">
        <v>72</v>
      </c>
      <c r="F7" s="32" t="s">
        <v>51</v>
      </c>
      <c r="G7" s="32" t="s">
        <v>41</v>
      </c>
      <c r="H7" s="32" t="s">
        <v>34</v>
      </c>
      <c r="I7" s="34" t="s">
        <v>40</v>
      </c>
      <c r="J7" s="34" t="s">
        <v>69</v>
      </c>
      <c r="K7" s="69" t="s">
        <v>1296</v>
      </c>
      <c r="L7" s="33">
        <v>43831</v>
      </c>
      <c r="M7" s="33">
        <v>44196</v>
      </c>
      <c r="N7" s="35">
        <v>428900</v>
      </c>
      <c r="O7" s="42" t="s">
        <v>82</v>
      </c>
      <c r="P7" s="35">
        <f t="shared" si="0"/>
        <v>448900</v>
      </c>
      <c r="Q7" s="48">
        <f>P7*0.72</f>
        <v>323208</v>
      </c>
      <c r="R7" s="48">
        <f t="shared" si="1"/>
        <v>125692</v>
      </c>
      <c r="S7" s="35"/>
      <c r="T7" s="35"/>
      <c r="U7" s="32" t="s">
        <v>62</v>
      </c>
      <c r="V7" s="32" t="s">
        <v>31</v>
      </c>
      <c r="W7" s="32"/>
      <c r="X7" s="32"/>
      <c r="Y7" s="32"/>
      <c r="Z7" s="32" t="s">
        <v>62</v>
      </c>
      <c r="AA7" s="32"/>
    </row>
    <row r="8" spans="1:27" x14ac:dyDescent="0.25">
      <c r="A8" s="59">
        <v>2</v>
      </c>
      <c r="B8" s="60"/>
      <c r="C8" s="40">
        <v>43805</v>
      </c>
      <c r="D8" s="32" t="s">
        <v>26</v>
      </c>
      <c r="E8" s="32" t="s">
        <v>72</v>
      </c>
      <c r="F8" s="32" t="s">
        <v>51</v>
      </c>
      <c r="G8" s="32" t="s">
        <v>41</v>
      </c>
      <c r="H8" s="32" t="s">
        <v>34</v>
      </c>
      <c r="I8" s="34" t="s">
        <v>40</v>
      </c>
      <c r="J8" s="34" t="s">
        <v>74</v>
      </c>
      <c r="K8" s="69" t="s">
        <v>1297</v>
      </c>
      <c r="L8" s="33">
        <v>43831</v>
      </c>
      <c r="M8" s="33">
        <v>44196</v>
      </c>
      <c r="N8" s="35">
        <v>428900</v>
      </c>
      <c r="O8" s="42" t="s">
        <v>82</v>
      </c>
      <c r="P8" s="35">
        <f t="shared" si="0"/>
        <v>448900</v>
      </c>
      <c r="Q8" s="48">
        <f>P8*0.72</f>
        <v>323208</v>
      </c>
      <c r="R8" s="48">
        <f t="shared" si="1"/>
        <v>125692</v>
      </c>
      <c r="S8" s="35"/>
      <c r="T8" s="35"/>
      <c r="U8" s="32" t="s">
        <v>62</v>
      </c>
      <c r="V8" s="32" t="s">
        <v>61</v>
      </c>
      <c r="W8" s="32"/>
      <c r="X8" s="32"/>
      <c r="Y8" s="32"/>
      <c r="Z8" s="32" t="s">
        <v>62</v>
      </c>
      <c r="AA8" s="32"/>
    </row>
    <row r="9" spans="1:27" x14ac:dyDescent="0.25">
      <c r="A9" s="59">
        <v>2</v>
      </c>
      <c r="B9" s="60"/>
      <c r="C9" s="40">
        <v>43805</v>
      </c>
      <c r="D9" s="32" t="s">
        <v>26</v>
      </c>
      <c r="E9" s="32" t="s">
        <v>72</v>
      </c>
      <c r="F9" s="32" t="s">
        <v>51</v>
      </c>
      <c r="G9" s="32" t="s">
        <v>41</v>
      </c>
      <c r="H9" s="32" t="s">
        <v>34</v>
      </c>
      <c r="I9" s="34" t="s">
        <v>40</v>
      </c>
      <c r="J9" s="34" t="s">
        <v>75</v>
      </c>
      <c r="K9" s="69" t="s">
        <v>1295</v>
      </c>
      <c r="L9" s="33">
        <v>43831</v>
      </c>
      <c r="M9" s="33">
        <v>44196</v>
      </c>
      <c r="N9" s="35">
        <v>485900</v>
      </c>
      <c r="O9" s="42" t="s">
        <v>82</v>
      </c>
      <c r="P9" s="35">
        <f t="shared" si="0"/>
        <v>505900</v>
      </c>
      <c r="Q9" s="48">
        <f>P9*0.72</f>
        <v>364248</v>
      </c>
      <c r="R9" s="48">
        <f t="shared" si="1"/>
        <v>141652</v>
      </c>
      <c r="S9" s="35"/>
      <c r="T9" s="35"/>
      <c r="U9" s="32" t="s">
        <v>62</v>
      </c>
      <c r="V9" s="32" t="s">
        <v>31</v>
      </c>
      <c r="W9" s="32"/>
      <c r="X9" s="32"/>
      <c r="Y9" s="32"/>
      <c r="Z9" s="32" t="s">
        <v>62</v>
      </c>
      <c r="AA9" s="32"/>
    </row>
    <row r="10" spans="1:27" x14ac:dyDescent="0.25">
      <c r="A10" s="59">
        <v>2</v>
      </c>
      <c r="B10" s="60"/>
      <c r="C10" s="40">
        <v>43805</v>
      </c>
      <c r="D10" s="32" t="s">
        <v>26</v>
      </c>
      <c r="E10" s="32" t="s">
        <v>72</v>
      </c>
      <c r="F10" s="36" t="s">
        <v>50</v>
      </c>
      <c r="G10" s="32" t="s">
        <v>41</v>
      </c>
      <c r="H10" s="32" t="s">
        <v>34</v>
      </c>
      <c r="I10" s="34" t="s">
        <v>40</v>
      </c>
      <c r="J10" s="34" t="s">
        <v>33</v>
      </c>
      <c r="K10" s="69" t="s">
        <v>1295</v>
      </c>
      <c r="L10" s="33">
        <v>43831</v>
      </c>
      <c r="M10" s="33">
        <v>44196</v>
      </c>
      <c r="N10" s="35">
        <v>476900</v>
      </c>
      <c r="O10" s="42" t="s">
        <v>82</v>
      </c>
      <c r="P10" s="35">
        <f t="shared" si="0"/>
        <v>496900</v>
      </c>
      <c r="Q10" s="48">
        <f t="shared" ref="Q10:Q15" si="2">P10*0.92</f>
        <v>457148</v>
      </c>
      <c r="R10" s="48">
        <f t="shared" si="1"/>
        <v>39752</v>
      </c>
      <c r="S10" s="35"/>
      <c r="T10" s="35"/>
      <c r="U10" s="32" t="s">
        <v>62</v>
      </c>
      <c r="V10" s="32" t="s">
        <v>31</v>
      </c>
      <c r="W10" s="32"/>
      <c r="X10" s="32"/>
      <c r="Y10" s="32"/>
      <c r="Z10" s="32" t="s">
        <v>62</v>
      </c>
      <c r="AA10" s="32"/>
    </row>
    <row r="11" spans="1:27" x14ac:dyDescent="0.25">
      <c r="A11" s="59">
        <v>2</v>
      </c>
      <c r="B11" s="60"/>
      <c r="C11" s="40">
        <v>43805</v>
      </c>
      <c r="D11" s="32" t="s">
        <v>26</v>
      </c>
      <c r="E11" s="32" t="s">
        <v>72</v>
      </c>
      <c r="F11" s="36" t="s">
        <v>50</v>
      </c>
      <c r="G11" s="32" t="s">
        <v>41</v>
      </c>
      <c r="H11" s="32" t="s">
        <v>34</v>
      </c>
      <c r="I11" s="34" t="s">
        <v>40</v>
      </c>
      <c r="J11" s="34" t="s">
        <v>73</v>
      </c>
      <c r="K11" s="69" t="s">
        <v>1295</v>
      </c>
      <c r="L11" s="33">
        <v>43831</v>
      </c>
      <c r="M11" s="33">
        <v>44196</v>
      </c>
      <c r="N11" s="35">
        <v>467900</v>
      </c>
      <c r="O11" s="42" t="s">
        <v>82</v>
      </c>
      <c r="P11" s="35">
        <f t="shared" si="0"/>
        <v>487900</v>
      </c>
      <c r="Q11" s="48">
        <f t="shared" si="2"/>
        <v>448868</v>
      </c>
      <c r="R11" s="48">
        <f t="shared" si="1"/>
        <v>39032</v>
      </c>
      <c r="S11" s="35"/>
      <c r="T11" s="35"/>
      <c r="U11" s="32" t="s">
        <v>62</v>
      </c>
      <c r="V11" s="32" t="s">
        <v>31</v>
      </c>
      <c r="W11" s="32"/>
      <c r="X11" s="32"/>
      <c r="Y11" s="32"/>
      <c r="Z11" s="32" t="s">
        <v>62</v>
      </c>
      <c r="AA11" s="32"/>
    </row>
    <row r="12" spans="1:27" x14ac:dyDescent="0.25">
      <c r="A12" s="59">
        <v>2</v>
      </c>
      <c r="B12" s="60"/>
      <c r="C12" s="40">
        <v>43805</v>
      </c>
      <c r="D12" s="32" t="s">
        <v>26</v>
      </c>
      <c r="E12" s="32" t="s">
        <v>72</v>
      </c>
      <c r="F12" s="36" t="s">
        <v>76</v>
      </c>
      <c r="G12" s="32" t="s">
        <v>41</v>
      </c>
      <c r="H12" s="32" t="s">
        <v>34</v>
      </c>
      <c r="I12" s="34" t="s">
        <v>40</v>
      </c>
      <c r="J12" s="34" t="s">
        <v>69</v>
      </c>
      <c r="K12" s="69" t="s">
        <v>1296</v>
      </c>
      <c r="L12" s="33">
        <v>43831</v>
      </c>
      <c r="M12" s="33">
        <v>44196</v>
      </c>
      <c r="N12" s="35">
        <v>427900</v>
      </c>
      <c r="O12" s="42" t="s">
        <v>82</v>
      </c>
      <c r="P12" s="35">
        <f t="shared" si="0"/>
        <v>447900</v>
      </c>
      <c r="Q12" s="48">
        <f t="shared" si="2"/>
        <v>412068</v>
      </c>
      <c r="R12" s="48">
        <f t="shared" si="1"/>
        <v>35832</v>
      </c>
      <c r="S12" s="35"/>
      <c r="T12" s="35"/>
      <c r="U12" s="32" t="s">
        <v>30</v>
      </c>
      <c r="V12" s="32" t="s">
        <v>31</v>
      </c>
      <c r="W12" s="32"/>
      <c r="X12" s="32"/>
      <c r="Y12" s="32"/>
      <c r="Z12" s="32" t="s">
        <v>62</v>
      </c>
      <c r="AA12" s="32"/>
    </row>
    <row r="13" spans="1:27" x14ac:dyDescent="0.25">
      <c r="A13" s="59">
        <v>2</v>
      </c>
      <c r="B13" s="60"/>
      <c r="C13" s="40">
        <v>43805</v>
      </c>
      <c r="D13" s="32" t="s">
        <v>26</v>
      </c>
      <c r="E13" s="32" t="s">
        <v>72</v>
      </c>
      <c r="F13" s="36" t="s">
        <v>76</v>
      </c>
      <c r="G13" s="32" t="s">
        <v>41</v>
      </c>
      <c r="H13" s="32" t="s">
        <v>34</v>
      </c>
      <c r="I13" s="34" t="s">
        <v>40</v>
      </c>
      <c r="J13" s="34" t="s">
        <v>74</v>
      </c>
      <c r="K13" s="69" t="s">
        <v>1297</v>
      </c>
      <c r="L13" s="33">
        <v>43831</v>
      </c>
      <c r="M13" s="33">
        <v>44196</v>
      </c>
      <c r="N13" s="35">
        <v>427900</v>
      </c>
      <c r="O13" s="42" t="s">
        <v>82</v>
      </c>
      <c r="P13" s="35">
        <f t="shared" si="0"/>
        <v>447900</v>
      </c>
      <c r="Q13" s="48">
        <f t="shared" si="2"/>
        <v>412068</v>
      </c>
      <c r="R13" s="48">
        <f>P13-Q13</f>
        <v>35832</v>
      </c>
      <c r="S13" s="35"/>
      <c r="T13" s="35"/>
      <c r="U13" s="32" t="s">
        <v>30</v>
      </c>
      <c r="V13" s="32" t="s">
        <v>61</v>
      </c>
      <c r="W13" s="32"/>
      <c r="X13" s="32"/>
      <c r="Y13" s="32"/>
      <c r="Z13" s="32" t="s">
        <v>62</v>
      </c>
      <c r="AA13" s="32"/>
    </row>
    <row r="14" spans="1:27" x14ac:dyDescent="0.25">
      <c r="A14" s="59">
        <v>2</v>
      </c>
      <c r="B14" s="60"/>
      <c r="C14" s="40">
        <v>43805</v>
      </c>
      <c r="D14" s="32" t="s">
        <v>26</v>
      </c>
      <c r="E14" s="32" t="s">
        <v>72</v>
      </c>
      <c r="F14" s="36" t="s">
        <v>76</v>
      </c>
      <c r="G14" s="32" t="s">
        <v>41</v>
      </c>
      <c r="H14" s="32" t="s">
        <v>34</v>
      </c>
      <c r="I14" s="34" t="s">
        <v>40</v>
      </c>
      <c r="J14" s="34" t="s">
        <v>1270</v>
      </c>
      <c r="K14" s="69" t="s">
        <v>1295</v>
      </c>
      <c r="L14" s="33">
        <v>43831</v>
      </c>
      <c r="M14" s="33">
        <v>44196</v>
      </c>
      <c r="N14" s="35">
        <v>476900</v>
      </c>
      <c r="O14" s="42" t="s">
        <v>82</v>
      </c>
      <c r="P14" s="35">
        <f t="shared" si="0"/>
        <v>496900</v>
      </c>
      <c r="Q14" s="48">
        <f t="shared" si="2"/>
        <v>457148</v>
      </c>
      <c r="R14" s="48">
        <f>P14-Q14</f>
        <v>39752</v>
      </c>
      <c r="S14" s="35"/>
      <c r="T14" s="35"/>
      <c r="U14" s="32" t="s">
        <v>30</v>
      </c>
      <c r="V14" s="32" t="s">
        <v>31</v>
      </c>
      <c r="W14" s="32"/>
      <c r="X14" s="32"/>
      <c r="Y14" s="32"/>
      <c r="Z14" s="32" t="s">
        <v>62</v>
      </c>
      <c r="AA14" s="32"/>
    </row>
    <row r="15" spans="1:27" x14ac:dyDescent="0.25">
      <c r="A15" s="59">
        <v>2</v>
      </c>
      <c r="B15" s="60"/>
      <c r="C15" s="40">
        <v>43805</v>
      </c>
      <c r="D15" s="32" t="s">
        <v>26</v>
      </c>
      <c r="E15" s="32" t="s">
        <v>72</v>
      </c>
      <c r="F15" s="36" t="s">
        <v>146</v>
      </c>
      <c r="G15" s="32" t="s">
        <v>41</v>
      </c>
      <c r="H15" s="32" t="s">
        <v>34</v>
      </c>
      <c r="I15" s="37" t="s">
        <v>40</v>
      </c>
      <c r="J15" s="34" t="s">
        <v>36</v>
      </c>
      <c r="K15" s="69" t="s">
        <v>1295</v>
      </c>
      <c r="L15" s="33">
        <v>43831</v>
      </c>
      <c r="M15" s="33">
        <v>44196</v>
      </c>
      <c r="N15" s="35">
        <v>475900</v>
      </c>
      <c r="O15" s="42" t="s">
        <v>82</v>
      </c>
      <c r="P15" s="35">
        <f t="shared" si="0"/>
        <v>495900</v>
      </c>
      <c r="Q15" s="48">
        <f t="shared" si="2"/>
        <v>456228</v>
      </c>
      <c r="R15" s="48">
        <f>P15-Q15</f>
        <v>39672</v>
      </c>
      <c r="S15" s="35"/>
      <c r="T15" s="35"/>
      <c r="U15" s="32" t="s">
        <v>32</v>
      </c>
      <c r="V15" s="32" t="s">
        <v>31</v>
      </c>
      <c r="W15" s="32"/>
      <c r="X15" s="32"/>
      <c r="Y15" s="32"/>
      <c r="Z15" s="32" t="s">
        <v>62</v>
      </c>
      <c r="AA15" s="32"/>
    </row>
    <row r="16" spans="1:27" x14ac:dyDescent="0.25">
      <c r="A16" s="59">
        <v>2</v>
      </c>
      <c r="B16" s="61"/>
      <c r="C16" s="40">
        <v>43805</v>
      </c>
      <c r="D16" s="32" t="s">
        <v>26</v>
      </c>
      <c r="E16" s="32" t="s">
        <v>72</v>
      </c>
      <c r="F16" s="36" t="s">
        <v>52</v>
      </c>
      <c r="G16" s="32" t="s">
        <v>41</v>
      </c>
      <c r="H16" s="32" t="s">
        <v>34</v>
      </c>
      <c r="I16" s="34" t="s">
        <v>40</v>
      </c>
      <c r="J16" s="34" t="s">
        <v>36</v>
      </c>
      <c r="K16" s="69" t="s">
        <v>1295</v>
      </c>
      <c r="L16" s="33">
        <v>43831</v>
      </c>
      <c r="M16" s="33">
        <v>44196</v>
      </c>
      <c r="N16" s="35">
        <v>489900</v>
      </c>
      <c r="O16" s="42" t="s">
        <v>82</v>
      </c>
      <c r="P16" s="35">
        <f t="shared" si="0"/>
        <v>509900</v>
      </c>
      <c r="Q16" s="48">
        <f>P16*0.78</f>
        <v>397722</v>
      </c>
      <c r="R16" s="48">
        <f>P16-Q16</f>
        <v>112178</v>
      </c>
      <c r="S16" s="35"/>
      <c r="T16" s="35"/>
      <c r="U16" s="32" t="s">
        <v>62</v>
      </c>
      <c r="V16" s="32" t="s">
        <v>31</v>
      </c>
      <c r="W16" s="32"/>
      <c r="X16" s="38"/>
      <c r="Y16" s="32"/>
      <c r="Z16" s="32" t="s">
        <v>62</v>
      </c>
      <c r="AA16" s="32"/>
    </row>
    <row r="17" spans="1:27" x14ac:dyDescent="0.25">
      <c r="A17" s="59">
        <v>2</v>
      </c>
      <c r="B17" s="60"/>
      <c r="C17" s="40">
        <v>43805</v>
      </c>
      <c r="D17" s="32" t="s">
        <v>26</v>
      </c>
      <c r="E17" s="32" t="s">
        <v>72</v>
      </c>
      <c r="F17" s="32" t="s">
        <v>27</v>
      </c>
      <c r="G17" s="32" t="s">
        <v>28</v>
      </c>
      <c r="H17" s="32" t="s">
        <v>39</v>
      </c>
      <c r="I17" s="34" t="s">
        <v>40</v>
      </c>
      <c r="J17" s="34" t="s">
        <v>36</v>
      </c>
      <c r="K17" s="69" t="s">
        <v>1295</v>
      </c>
      <c r="L17" s="33">
        <v>43831</v>
      </c>
      <c r="M17" s="33">
        <v>44196</v>
      </c>
      <c r="N17" s="35">
        <v>41900</v>
      </c>
      <c r="O17" s="42" t="s">
        <v>82</v>
      </c>
      <c r="P17" s="35">
        <f>N17+2000</f>
        <v>43900</v>
      </c>
      <c r="Q17" s="48"/>
      <c r="R17" s="48"/>
      <c r="S17" s="35"/>
      <c r="T17" s="35"/>
      <c r="U17" s="32" t="s">
        <v>65</v>
      </c>
      <c r="V17" s="32" t="s">
        <v>31</v>
      </c>
      <c r="W17" s="32"/>
      <c r="X17" s="32"/>
      <c r="Y17" s="32"/>
      <c r="Z17" s="32" t="s">
        <v>62</v>
      </c>
      <c r="AA17" s="32"/>
    </row>
    <row r="18" spans="1:27" x14ac:dyDescent="0.25">
      <c r="A18" s="59">
        <v>2</v>
      </c>
      <c r="B18" s="60"/>
      <c r="C18" s="40">
        <v>43805</v>
      </c>
      <c r="D18" s="32" t="s">
        <v>26</v>
      </c>
      <c r="E18" s="32" t="s">
        <v>72</v>
      </c>
      <c r="F18" s="32" t="s">
        <v>27</v>
      </c>
      <c r="G18" s="32" t="s">
        <v>28</v>
      </c>
      <c r="H18" s="32" t="s">
        <v>39</v>
      </c>
      <c r="I18" s="34" t="s">
        <v>40</v>
      </c>
      <c r="J18" s="34" t="s">
        <v>33</v>
      </c>
      <c r="K18" s="69" t="s">
        <v>1298</v>
      </c>
      <c r="L18" s="33">
        <v>43831</v>
      </c>
      <c r="M18" s="33">
        <v>44196</v>
      </c>
      <c r="N18" s="35">
        <v>45900</v>
      </c>
      <c r="O18" s="42" t="s">
        <v>82</v>
      </c>
      <c r="P18" s="35">
        <f t="shared" ref="P18:P25" si="3">N18+2000</f>
        <v>47900</v>
      </c>
      <c r="Q18" s="48"/>
      <c r="R18" s="48"/>
      <c r="S18" s="35"/>
      <c r="T18" s="35"/>
      <c r="U18" s="32" t="s">
        <v>66</v>
      </c>
      <c r="V18" s="32" t="s">
        <v>66</v>
      </c>
      <c r="W18" s="32"/>
      <c r="X18" s="32"/>
      <c r="Y18" s="32"/>
      <c r="Z18" s="32" t="s">
        <v>62</v>
      </c>
      <c r="AA18" s="32"/>
    </row>
    <row r="19" spans="1:27" x14ac:dyDescent="0.25">
      <c r="A19" s="59">
        <v>2</v>
      </c>
      <c r="B19" s="60"/>
      <c r="C19" s="40">
        <v>43805</v>
      </c>
      <c r="D19" s="32" t="s">
        <v>26</v>
      </c>
      <c r="E19" s="32" t="s">
        <v>72</v>
      </c>
      <c r="F19" s="32" t="s">
        <v>49</v>
      </c>
      <c r="G19" s="32" t="s">
        <v>41</v>
      </c>
      <c r="H19" s="32" t="s">
        <v>39</v>
      </c>
      <c r="I19" s="34" t="s">
        <v>40</v>
      </c>
      <c r="J19" s="34" t="s">
        <v>36</v>
      </c>
      <c r="K19" s="69" t="s">
        <v>1295</v>
      </c>
      <c r="L19" s="33">
        <v>43831</v>
      </c>
      <c r="M19" s="33">
        <v>44196</v>
      </c>
      <c r="N19" s="35">
        <v>50900</v>
      </c>
      <c r="O19" s="42" t="s">
        <v>82</v>
      </c>
      <c r="P19" s="35">
        <f t="shared" si="3"/>
        <v>52900</v>
      </c>
      <c r="Q19" s="48">
        <f>P19*0.7</f>
        <v>37030</v>
      </c>
      <c r="R19" s="48">
        <f t="shared" ref="R19:R25" si="4">P19-Q19</f>
        <v>15870</v>
      </c>
      <c r="S19" s="35"/>
      <c r="T19" s="35"/>
      <c r="U19" s="32" t="s">
        <v>62</v>
      </c>
      <c r="V19" s="32" t="s">
        <v>31</v>
      </c>
      <c r="W19" s="32"/>
      <c r="X19" s="32"/>
      <c r="Y19" s="32"/>
      <c r="Z19" s="32" t="s">
        <v>62</v>
      </c>
      <c r="AA19" s="32"/>
    </row>
    <row r="20" spans="1:27" x14ac:dyDescent="0.25">
      <c r="A20" s="59">
        <v>2</v>
      </c>
      <c r="B20" s="60"/>
      <c r="C20" s="40">
        <v>43805</v>
      </c>
      <c r="D20" s="32" t="s">
        <v>26</v>
      </c>
      <c r="E20" s="32" t="s">
        <v>72</v>
      </c>
      <c r="F20" s="32" t="s">
        <v>51</v>
      </c>
      <c r="G20" s="32" t="s">
        <v>41</v>
      </c>
      <c r="H20" s="32" t="s">
        <v>39</v>
      </c>
      <c r="I20" s="34" t="s">
        <v>40</v>
      </c>
      <c r="J20" s="34" t="s">
        <v>36</v>
      </c>
      <c r="K20" s="69" t="s">
        <v>1295</v>
      </c>
      <c r="L20" s="33">
        <v>43831</v>
      </c>
      <c r="M20" s="33">
        <v>44196</v>
      </c>
      <c r="N20" s="35">
        <v>51900</v>
      </c>
      <c r="O20" s="42" t="s">
        <v>82</v>
      </c>
      <c r="P20" s="35">
        <f t="shared" si="3"/>
        <v>53900</v>
      </c>
      <c r="Q20" s="48">
        <f>P20*0.75</f>
        <v>40425</v>
      </c>
      <c r="R20" s="48">
        <f t="shared" si="4"/>
        <v>13475</v>
      </c>
      <c r="S20" s="35"/>
      <c r="T20" s="35"/>
      <c r="U20" s="32" t="s">
        <v>62</v>
      </c>
      <c r="V20" s="32" t="s">
        <v>31</v>
      </c>
      <c r="W20" s="32"/>
      <c r="X20" s="32"/>
      <c r="Y20" s="32"/>
      <c r="Z20" s="32" t="s">
        <v>62</v>
      </c>
      <c r="AA20" s="32"/>
    </row>
    <row r="21" spans="1:27" x14ac:dyDescent="0.25">
      <c r="A21" s="59">
        <v>2</v>
      </c>
      <c r="B21" s="60"/>
      <c r="C21" s="40">
        <v>43805</v>
      </c>
      <c r="D21" s="32" t="s">
        <v>26</v>
      </c>
      <c r="E21" s="32" t="s">
        <v>72</v>
      </c>
      <c r="F21" s="36" t="s">
        <v>50</v>
      </c>
      <c r="G21" s="32" t="s">
        <v>41</v>
      </c>
      <c r="H21" s="32" t="s">
        <v>39</v>
      </c>
      <c r="I21" s="34" t="s">
        <v>40</v>
      </c>
      <c r="J21" s="34" t="s">
        <v>33</v>
      </c>
      <c r="K21" s="69" t="s">
        <v>1298</v>
      </c>
      <c r="L21" s="33">
        <v>43831</v>
      </c>
      <c r="M21" s="33">
        <v>44196</v>
      </c>
      <c r="N21" s="35">
        <v>48900</v>
      </c>
      <c r="O21" s="42" t="s">
        <v>82</v>
      </c>
      <c r="P21" s="35">
        <f t="shared" si="3"/>
        <v>50900</v>
      </c>
      <c r="Q21" s="48">
        <f>P21*0.93</f>
        <v>47337</v>
      </c>
      <c r="R21" s="48">
        <f t="shared" si="4"/>
        <v>3563</v>
      </c>
      <c r="S21" s="35"/>
      <c r="T21" s="35"/>
      <c r="U21" s="32" t="s">
        <v>66</v>
      </c>
      <c r="V21" s="32" t="s">
        <v>66</v>
      </c>
      <c r="W21" s="32"/>
      <c r="X21" s="32"/>
      <c r="Y21" s="32"/>
      <c r="Z21" s="32" t="s">
        <v>62</v>
      </c>
      <c r="AA21" s="32"/>
    </row>
    <row r="22" spans="1:27" x14ac:dyDescent="0.25">
      <c r="A22" s="59">
        <v>2</v>
      </c>
      <c r="B22" s="60"/>
      <c r="C22" s="40">
        <v>43805</v>
      </c>
      <c r="D22" s="32" t="s">
        <v>26</v>
      </c>
      <c r="E22" s="32" t="s">
        <v>72</v>
      </c>
      <c r="F22" s="36" t="s">
        <v>50</v>
      </c>
      <c r="G22" s="32" t="s">
        <v>41</v>
      </c>
      <c r="H22" s="32" t="s">
        <v>39</v>
      </c>
      <c r="I22" s="34" t="s">
        <v>40</v>
      </c>
      <c r="J22" s="34" t="s">
        <v>36</v>
      </c>
      <c r="K22" s="69" t="s">
        <v>1295</v>
      </c>
      <c r="L22" s="33">
        <v>43831</v>
      </c>
      <c r="M22" s="33">
        <v>44196</v>
      </c>
      <c r="N22" s="35">
        <v>44900</v>
      </c>
      <c r="O22" s="42" t="s">
        <v>82</v>
      </c>
      <c r="P22" s="35">
        <f t="shared" si="3"/>
        <v>46900</v>
      </c>
      <c r="Q22" s="48">
        <f>P22*0.93</f>
        <v>43617</v>
      </c>
      <c r="R22" s="48">
        <f t="shared" si="4"/>
        <v>3283</v>
      </c>
      <c r="S22" s="35"/>
      <c r="T22" s="35"/>
      <c r="U22" s="32" t="s">
        <v>154</v>
      </c>
      <c r="V22" s="32" t="s">
        <v>31</v>
      </c>
      <c r="W22" s="32"/>
      <c r="X22" s="32"/>
      <c r="Y22" s="32"/>
      <c r="Z22" s="32" t="s">
        <v>62</v>
      </c>
      <c r="AA22" s="32"/>
    </row>
    <row r="23" spans="1:27" x14ac:dyDescent="0.25">
      <c r="A23" s="59">
        <v>2</v>
      </c>
      <c r="B23" s="61"/>
      <c r="C23" s="40">
        <v>43805</v>
      </c>
      <c r="D23" s="32" t="s">
        <v>26</v>
      </c>
      <c r="E23" s="32" t="s">
        <v>72</v>
      </c>
      <c r="F23" s="36" t="s">
        <v>52</v>
      </c>
      <c r="G23" s="32" t="s">
        <v>41</v>
      </c>
      <c r="H23" s="32" t="s">
        <v>39</v>
      </c>
      <c r="I23" s="34" t="s">
        <v>40</v>
      </c>
      <c r="J23" s="34" t="s">
        <v>36</v>
      </c>
      <c r="K23" s="69" t="s">
        <v>1295</v>
      </c>
      <c r="L23" s="33">
        <v>43831</v>
      </c>
      <c r="M23" s="33">
        <v>44196</v>
      </c>
      <c r="N23" s="35">
        <v>53900</v>
      </c>
      <c r="O23" s="42" t="s">
        <v>82</v>
      </c>
      <c r="P23" s="35">
        <f t="shared" si="3"/>
        <v>55900</v>
      </c>
      <c r="Q23" s="48">
        <f>P23*0.76</f>
        <v>42484</v>
      </c>
      <c r="R23" s="48">
        <f t="shared" si="4"/>
        <v>13416</v>
      </c>
      <c r="S23" s="35"/>
      <c r="T23" s="35"/>
      <c r="U23" s="32" t="s">
        <v>62</v>
      </c>
      <c r="V23" s="32" t="s">
        <v>31</v>
      </c>
      <c r="W23" s="32"/>
      <c r="X23" s="38"/>
      <c r="Y23" s="32"/>
      <c r="Z23" s="32" t="s">
        <v>62</v>
      </c>
      <c r="AA23" s="32"/>
    </row>
    <row r="24" spans="1:27" x14ac:dyDescent="0.25">
      <c r="A24" s="59">
        <v>2</v>
      </c>
      <c r="B24" s="60"/>
      <c r="C24" s="40">
        <v>43805</v>
      </c>
      <c r="D24" s="32" t="s">
        <v>26</v>
      </c>
      <c r="E24" s="32" t="s">
        <v>72</v>
      </c>
      <c r="F24" s="36" t="s">
        <v>146</v>
      </c>
      <c r="G24" s="32" t="s">
        <v>41</v>
      </c>
      <c r="H24" s="32" t="s">
        <v>39</v>
      </c>
      <c r="I24" s="37" t="s">
        <v>40</v>
      </c>
      <c r="J24" s="34" t="s">
        <v>33</v>
      </c>
      <c r="K24" s="69" t="s">
        <v>1298</v>
      </c>
      <c r="L24" s="33">
        <v>43831</v>
      </c>
      <c r="M24" s="33">
        <v>44196</v>
      </c>
      <c r="N24" s="35">
        <v>48900</v>
      </c>
      <c r="O24" s="42" t="s">
        <v>82</v>
      </c>
      <c r="P24" s="35">
        <f t="shared" si="3"/>
        <v>50900</v>
      </c>
      <c r="Q24" s="48">
        <f>P24*0.76</f>
        <v>38684</v>
      </c>
      <c r="R24" s="48">
        <f t="shared" si="4"/>
        <v>12216</v>
      </c>
      <c r="S24" s="35"/>
      <c r="T24" s="35"/>
      <c r="U24" s="32" t="s">
        <v>124</v>
      </c>
      <c r="V24" s="32" t="s">
        <v>31</v>
      </c>
      <c r="W24" s="31"/>
      <c r="X24" s="32"/>
      <c r="Y24" s="32"/>
      <c r="Z24" s="32" t="s">
        <v>62</v>
      </c>
      <c r="AA24" s="32"/>
    </row>
    <row r="25" spans="1:27" x14ac:dyDescent="0.25">
      <c r="A25" s="59">
        <v>2</v>
      </c>
      <c r="B25" s="60"/>
      <c r="C25" s="40">
        <v>43805</v>
      </c>
      <c r="D25" s="32" t="s">
        <v>26</v>
      </c>
      <c r="E25" s="32" t="s">
        <v>72</v>
      </c>
      <c r="F25" s="36" t="s">
        <v>146</v>
      </c>
      <c r="G25" s="32" t="s">
        <v>41</v>
      </c>
      <c r="H25" s="32" t="s">
        <v>39</v>
      </c>
      <c r="I25" s="37" t="s">
        <v>40</v>
      </c>
      <c r="J25" s="34" t="s">
        <v>36</v>
      </c>
      <c r="K25" s="69" t="s">
        <v>1295</v>
      </c>
      <c r="L25" s="33">
        <v>43831</v>
      </c>
      <c r="M25" s="33">
        <v>44196</v>
      </c>
      <c r="N25" s="35">
        <v>44900</v>
      </c>
      <c r="O25" s="42" t="s">
        <v>82</v>
      </c>
      <c r="P25" s="35">
        <f t="shared" si="3"/>
        <v>46900</v>
      </c>
      <c r="Q25" s="48">
        <f>P25*0.93</f>
        <v>43617</v>
      </c>
      <c r="R25" s="48">
        <f t="shared" si="4"/>
        <v>3283</v>
      </c>
      <c r="S25" s="35"/>
      <c r="T25" s="35"/>
      <c r="U25" s="32" t="s">
        <v>62</v>
      </c>
      <c r="V25" s="32" t="s">
        <v>31</v>
      </c>
      <c r="W25" s="31"/>
      <c r="X25" s="32"/>
      <c r="Y25" s="32"/>
      <c r="Z25" s="32" t="s">
        <v>62</v>
      </c>
      <c r="AA25" s="32"/>
    </row>
    <row r="28" spans="1:27" x14ac:dyDescent="0.25">
      <c r="P28" s="78"/>
    </row>
  </sheetData>
  <autoFilter ref="A1:AA25"/>
  <dataValidations disablePrompts="1" count="1">
    <dataValidation type="list" allowBlank="1" showInputMessage="1" showErrorMessage="1" sqref="E15">
      <formula1>#REF!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showGridLines="0" topLeftCell="B1" zoomScale="89" zoomScaleNormal="89" workbookViewId="0">
      <pane ySplit="1" topLeftCell="A2" activePane="bottomLeft" state="frozen"/>
      <selection activeCell="N512" sqref="N512"/>
      <selection pane="bottomLeft" activeCell="M17" sqref="M17"/>
    </sheetView>
  </sheetViews>
  <sheetFormatPr baseColWidth="10" defaultColWidth="11.42578125" defaultRowHeight="12.75" x14ac:dyDescent="0.2"/>
  <cols>
    <col min="1" max="1" width="7.7109375" style="5" customWidth="1"/>
    <col min="2" max="2" width="1.7109375" style="4" customWidth="1"/>
    <col min="3" max="3" width="11.42578125" style="4"/>
    <col min="4" max="4" width="15.85546875" style="4" customWidth="1"/>
    <col min="5" max="5" width="13.28515625" style="4" customWidth="1"/>
    <col min="6" max="6" width="15.140625" style="4" customWidth="1"/>
    <col min="7" max="7" width="6.85546875" style="4" customWidth="1"/>
    <col min="8" max="8" width="8.85546875" style="4" customWidth="1"/>
    <col min="9" max="9" width="26.140625" style="4" bestFit="1" customWidth="1"/>
    <col min="10" max="10" width="13.7109375" style="4" customWidth="1"/>
    <col min="11" max="11" width="17.5703125" style="4" bestFit="1" customWidth="1"/>
    <col min="12" max="14" width="11.42578125" style="4"/>
    <col min="15" max="15" width="10.28515625" style="4" customWidth="1"/>
    <col min="16" max="17" width="11.42578125" style="4"/>
    <col min="18" max="18" width="13" style="4" bestFit="1" customWidth="1"/>
    <col min="19" max="20" width="11.42578125" style="4"/>
    <col min="21" max="21" width="21" style="5" bestFit="1" customWidth="1"/>
    <col min="22" max="22" width="12.85546875" style="4" customWidth="1"/>
    <col min="23" max="23" width="3.85546875" style="4" bestFit="1" customWidth="1"/>
    <col min="24" max="24" width="8.42578125" style="4" bestFit="1" customWidth="1"/>
    <col min="25" max="25" width="11.42578125" style="4" customWidth="1"/>
    <col min="26" max="26" width="14" style="4" customWidth="1"/>
    <col min="27" max="27" width="15.85546875" style="4" bestFit="1" customWidth="1"/>
    <col min="28" max="28" width="6.140625" style="3" customWidth="1"/>
    <col min="29" max="16384" width="11.42578125" style="4"/>
  </cols>
  <sheetData>
    <row r="1" spans="1:27" ht="37.5" customHeight="1" x14ac:dyDescent="0.2">
      <c r="A1" s="54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7" t="s">
        <v>11</v>
      </c>
      <c r="M1" s="57" t="s">
        <v>12</v>
      </c>
      <c r="N1" s="55" t="s">
        <v>13</v>
      </c>
      <c r="O1" s="58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1290</v>
      </c>
      <c r="X1" s="55" t="s">
        <v>22</v>
      </c>
      <c r="Y1" s="55" t="s">
        <v>23</v>
      </c>
      <c r="Z1" s="55" t="s">
        <v>1274</v>
      </c>
      <c r="AA1" s="55" t="s">
        <v>25</v>
      </c>
    </row>
    <row r="2" spans="1:27" x14ac:dyDescent="0.2">
      <c r="A2" s="59">
        <v>2</v>
      </c>
      <c r="B2" s="60"/>
      <c r="C2" s="40">
        <v>43805</v>
      </c>
      <c r="D2" s="32" t="s">
        <v>26</v>
      </c>
      <c r="E2" s="32" t="s">
        <v>72</v>
      </c>
      <c r="F2" s="32" t="s">
        <v>27</v>
      </c>
      <c r="G2" s="32" t="s">
        <v>28</v>
      </c>
      <c r="H2" s="32" t="s">
        <v>34</v>
      </c>
      <c r="I2" s="34" t="s">
        <v>40</v>
      </c>
      <c r="J2" s="34" t="s">
        <v>125</v>
      </c>
      <c r="K2" s="69" t="s">
        <v>95</v>
      </c>
      <c r="L2" s="33">
        <v>43831</v>
      </c>
      <c r="M2" s="33">
        <v>44196</v>
      </c>
      <c r="N2" s="35">
        <v>428900</v>
      </c>
      <c r="O2" s="42">
        <v>0.1</v>
      </c>
      <c r="P2" s="35">
        <f>N2-(O2*N2)</f>
        <v>386010</v>
      </c>
      <c r="Q2" s="35"/>
      <c r="R2" s="35"/>
      <c r="S2" s="35"/>
      <c r="T2" s="35"/>
      <c r="U2" s="32" t="s">
        <v>62</v>
      </c>
      <c r="V2" s="32" t="s">
        <v>31</v>
      </c>
      <c r="W2" s="32"/>
      <c r="X2" s="32"/>
      <c r="Y2" s="32"/>
      <c r="Z2" s="32" t="s">
        <v>62</v>
      </c>
      <c r="AA2" s="32" t="s">
        <v>1275</v>
      </c>
    </row>
    <row r="3" spans="1:27" x14ac:dyDescent="0.2">
      <c r="A3" s="59">
        <v>2</v>
      </c>
      <c r="B3" s="60"/>
      <c r="C3" s="40">
        <v>43805</v>
      </c>
      <c r="D3" s="32" t="s">
        <v>26</v>
      </c>
      <c r="E3" s="32" t="s">
        <v>72</v>
      </c>
      <c r="F3" s="32" t="s">
        <v>27</v>
      </c>
      <c r="G3" s="32" t="s">
        <v>28</v>
      </c>
      <c r="H3" s="32" t="s">
        <v>34</v>
      </c>
      <c r="I3" s="34" t="s">
        <v>40</v>
      </c>
      <c r="J3" s="34" t="s">
        <v>33</v>
      </c>
      <c r="K3" s="69" t="s">
        <v>95</v>
      </c>
      <c r="L3" s="33">
        <v>43831</v>
      </c>
      <c r="M3" s="33">
        <v>44196</v>
      </c>
      <c r="N3" s="35">
        <v>439900</v>
      </c>
      <c r="O3" s="42">
        <v>0.1</v>
      </c>
      <c r="P3" s="35">
        <f t="shared" ref="P3:P11" si="0">N3-(O3*N3)</f>
        <v>395910</v>
      </c>
      <c r="Q3" s="35"/>
      <c r="R3" s="35"/>
      <c r="S3" s="35"/>
      <c r="T3" s="35"/>
      <c r="U3" s="32" t="s">
        <v>62</v>
      </c>
      <c r="V3" s="32" t="s">
        <v>31</v>
      </c>
      <c r="W3" s="32"/>
      <c r="X3" s="32"/>
      <c r="Y3" s="32"/>
      <c r="Z3" s="32" t="s">
        <v>62</v>
      </c>
      <c r="AA3" s="32" t="s">
        <v>1275</v>
      </c>
    </row>
    <row r="4" spans="1:27" x14ac:dyDescent="0.2">
      <c r="A4" s="59">
        <v>2</v>
      </c>
      <c r="B4" s="60"/>
      <c r="C4" s="40">
        <v>43805</v>
      </c>
      <c r="D4" s="32" t="s">
        <v>26</v>
      </c>
      <c r="E4" s="32" t="s">
        <v>72</v>
      </c>
      <c r="F4" s="32" t="s">
        <v>27</v>
      </c>
      <c r="G4" s="32" t="s">
        <v>28</v>
      </c>
      <c r="H4" s="32" t="s">
        <v>34</v>
      </c>
      <c r="I4" s="32" t="s">
        <v>89</v>
      </c>
      <c r="J4" s="34" t="s">
        <v>36</v>
      </c>
      <c r="K4" s="69" t="s">
        <v>95</v>
      </c>
      <c r="L4" s="33">
        <v>43831</v>
      </c>
      <c r="M4" s="33">
        <v>44196</v>
      </c>
      <c r="N4" s="35">
        <v>299900</v>
      </c>
      <c r="O4" s="42">
        <v>0.1</v>
      </c>
      <c r="P4" s="35">
        <f t="shared" si="0"/>
        <v>269910</v>
      </c>
      <c r="Q4" s="35"/>
      <c r="R4" s="35"/>
      <c r="S4" s="35"/>
      <c r="T4" s="35"/>
      <c r="U4" s="32" t="s">
        <v>30</v>
      </c>
      <c r="V4" s="32" t="s">
        <v>31</v>
      </c>
      <c r="W4" s="32"/>
      <c r="X4" s="32"/>
      <c r="Y4" s="32"/>
      <c r="Z4" s="32" t="s">
        <v>62</v>
      </c>
      <c r="AA4" s="32" t="s">
        <v>1275</v>
      </c>
    </row>
    <row r="5" spans="1:27" x14ac:dyDescent="0.2">
      <c r="A5" s="59">
        <v>2</v>
      </c>
      <c r="B5" s="60"/>
      <c r="C5" s="40">
        <v>43805</v>
      </c>
      <c r="D5" s="32" t="s">
        <v>26</v>
      </c>
      <c r="E5" s="32" t="s">
        <v>72</v>
      </c>
      <c r="F5" s="32" t="s">
        <v>27</v>
      </c>
      <c r="G5" s="32" t="s">
        <v>28</v>
      </c>
      <c r="H5" s="32" t="s">
        <v>34</v>
      </c>
      <c r="I5" s="32" t="s">
        <v>88</v>
      </c>
      <c r="J5" s="34" t="s">
        <v>36</v>
      </c>
      <c r="K5" s="69" t="s">
        <v>95</v>
      </c>
      <c r="L5" s="33">
        <v>43831</v>
      </c>
      <c r="M5" s="33">
        <v>44196</v>
      </c>
      <c r="N5" s="35">
        <v>371900</v>
      </c>
      <c r="O5" s="42">
        <v>0.1</v>
      </c>
      <c r="P5" s="35">
        <f t="shared" si="0"/>
        <v>334710</v>
      </c>
      <c r="Q5" s="35"/>
      <c r="R5" s="35"/>
      <c r="S5" s="35"/>
      <c r="T5" s="35"/>
      <c r="U5" s="32" t="s">
        <v>62</v>
      </c>
      <c r="V5" s="32" t="s">
        <v>31</v>
      </c>
      <c r="W5" s="32"/>
      <c r="X5" s="32"/>
      <c r="Y5" s="32"/>
      <c r="Z5" s="32" t="s">
        <v>62</v>
      </c>
      <c r="AA5" s="32" t="s">
        <v>1275</v>
      </c>
    </row>
    <row r="6" spans="1:27" x14ac:dyDescent="0.2">
      <c r="A6" s="59">
        <v>2</v>
      </c>
      <c r="B6" s="60"/>
      <c r="C6" s="40">
        <v>43805</v>
      </c>
      <c r="D6" s="32" t="s">
        <v>26</v>
      </c>
      <c r="E6" s="32" t="s">
        <v>72</v>
      </c>
      <c r="F6" s="32" t="s">
        <v>27</v>
      </c>
      <c r="G6" s="32" t="s">
        <v>28</v>
      </c>
      <c r="H6" s="32" t="s">
        <v>34</v>
      </c>
      <c r="I6" s="32" t="s">
        <v>87</v>
      </c>
      <c r="J6" s="34" t="s">
        <v>36</v>
      </c>
      <c r="K6" s="69" t="s">
        <v>95</v>
      </c>
      <c r="L6" s="33">
        <v>43831</v>
      </c>
      <c r="M6" s="33">
        <v>44196</v>
      </c>
      <c r="N6" s="35">
        <v>331900</v>
      </c>
      <c r="O6" s="42">
        <v>0.1</v>
      </c>
      <c r="P6" s="35">
        <f t="shared" si="0"/>
        <v>298710</v>
      </c>
      <c r="Q6" s="35"/>
      <c r="R6" s="35"/>
      <c r="S6" s="35"/>
      <c r="T6" s="35"/>
      <c r="U6" s="32" t="s">
        <v>62</v>
      </c>
      <c r="V6" s="32" t="s">
        <v>31</v>
      </c>
      <c r="W6" s="32"/>
      <c r="X6" s="32"/>
      <c r="Y6" s="32"/>
      <c r="Z6" s="32" t="s">
        <v>62</v>
      </c>
      <c r="AA6" s="32" t="s">
        <v>1275</v>
      </c>
    </row>
    <row r="7" spans="1:27" x14ac:dyDescent="0.2">
      <c r="A7" s="59">
        <v>2</v>
      </c>
      <c r="B7" s="60"/>
      <c r="C7" s="40">
        <v>43805</v>
      </c>
      <c r="D7" s="32" t="s">
        <v>26</v>
      </c>
      <c r="E7" s="32" t="s">
        <v>72</v>
      </c>
      <c r="F7" s="32" t="s">
        <v>42</v>
      </c>
      <c r="G7" s="32" t="s">
        <v>28</v>
      </c>
      <c r="H7" s="32" t="s">
        <v>34</v>
      </c>
      <c r="I7" s="34" t="s">
        <v>43</v>
      </c>
      <c r="J7" s="34" t="s">
        <v>36</v>
      </c>
      <c r="K7" s="69" t="s">
        <v>95</v>
      </c>
      <c r="L7" s="33">
        <v>43831</v>
      </c>
      <c r="M7" s="33">
        <v>44196</v>
      </c>
      <c r="N7" s="35">
        <v>135900</v>
      </c>
      <c r="O7" s="42">
        <v>0.1</v>
      </c>
      <c r="P7" s="35">
        <f t="shared" si="0"/>
        <v>122310</v>
      </c>
      <c r="Q7" s="35"/>
      <c r="R7" s="35"/>
      <c r="S7" s="35"/>
      <c r="T7" s="35"/>
      <c r="U7" s="32" t="s">
        <v>62</v>
      </c>
      <c r="V7" s="32" t="s">
        <v>31</v>
      </c>
      <c r="W7" s="32"/>
      <c r="X7" s="32"/>
      <c r="Y7" s="32"/>
      <c r="Z7" s="32" t="s">
        <v>62</v>
      </c>
      <c r="AA7" s="32" t="s">
        <v>1275</v>
      </c>
    </row>
    <row r="8" spans="1:27" x14ac:dyDescent="0.2">
      <c r="A8" s="59">
        <v>2</v>
      </c>
      <c r="B8" s="61"/>
      <c r="C8" s="40">
        <v>43805</v>
      </c>
      <c r="D8" s="32" t="s">
        <v>26</v>
      </c>
      <c r="E8" s="32" t="s">
        <v>72</v>
      </c>
      <c r="F8" s="36" t="s">
        <v>45</v>
      </c>
      <c r="G8" s="32" t="s">
        <v>28</v>
      </c>
      <c r="H8" s="32" t="s">
        <v>34</v>
      </c>
      <c r="I8" s="34" t="s">
        <v>44</v>
      </c>
      <c r="J8" s="34" t="s">
        <v>36</v>
      </c>
      <c r="K8" s="69" t="s">
        <v>95</v>
      </c>
      <c r="L8" s="33">
        <v>43831</v>
      </c>
      <c r="M8" s="33">
        <v>44196</v>
      </c>
      <c r="N8" s="35">
        <v>139000</v>
      </c>
      <c r="O8" s="42">
        <v>0.1</v>
      </c>
      <c r="P8" s="35">
        <f t="shared" si="0"/>
        <v>125100</v>
      </c>
      <c r="Q8" s="35"/>
      <c r="R8" s="35"/>
      <c r="S8" s="35"/>
      <c r="T8" s="35"/>
      <c r="U8" s="32" t="s">
        <v>62</v>
      </c>
      <c r="V8" s="32" t="s">
        <v>31</v>
      </c>
      <c r="W8" s="32"/>
      <c r="X8" s="38"/>
      <c r="Y8" s="32"/>
      <c r="Z8" s="32" t="s">
        <v>62</v>
      </c>
      <c r="AA8" s="32" t="s">
        <v>1275</v>
      </c>
    </row>
    <row r="9" spans="1:27" x14ac:dyDescent="0.2">
      <c r="A9" s="59">
        <v>2</v>
      </c>
      <c r="B9" s="60"/>
      <c r="C9" s="40">
        <v>43805</v>
      </c>
      <c r="D9" s="32" t="s">
        <v>26</v>
      </c>
      <c r="E9" s="32" t="s">
        <v>72</v>
      </c>
      <c r="F9" s="32" t="s">
        <v>48</v>
      </c>
      <c r="G9" s="32" t="s">
        <v>28</v>
      </c>
      <c r="H9" s="32" t="s">
        <v>34</v>
      </c>
      <c r="I9" s="34" t="s">
        <v>44</v>
      </c>
      <c r="J9" s="34" t="s">
        <v>36</v>
      </c>
      <c r="K9" s="69" t="s">
        <v>95</v>
      </c>
      <c r="L9" s="33">
        <v>43831</v>
      </c>
      <c r="M9" s="33">
        <v>44196</v>
      </c>
      <c r="N9" s="35">
        <v>72900</v>
      </c>
      <c r="O9" s="42">
        <v>0.1</v>
      </c>
      <c r="P9" s="35">
        <f t="shared" si="0"/>
        <v>65610</v>
      </c>
      <c r="Q9" s="35"/>
      <c r="R9" s="35"/>
      <c r="S9" s="35"/>
      <c r="T9" s="35"/>
      <c r="U9" s="32" t="s">
        <v>62</v>
      </c>
      <c r="V9" s="32" t="s">
        <v>31</v>
      </c>
      <c r="W9" s="32"/>
      <c r="X9" s="32"/>
      <c r="Y9" s="32"/>
      <c r="Z9" s="32" t="s">
        <v>62</v>
      </c>
      <c r="AA9" s="32" t="s">
        <v>1275</v>
      </c>
    </row>
    <row r="10" spans="1:27" x14ac:dyDescent="0.2">
      <c r="A10" s="59">
        <v>2</v>
      </c>
      <c r="B10" s="60"/>
      <c r="C10" s="40">
        <v>43805</v>
      </c>
      <c r="D10" s="32" t="s">
        <v>26</v>
      </c>
      <c r="E10" s="32" t="s">
        <v>102</v>
      </c>
      <c r="F10" s="36" t="s">
        <v>153</v>
      </c>
      <c r="G10" s="32" t="s">
        <v>28</v>
      </c>
      <c r="H10" s="32" t="s">
        <v>34</v>
      </c>
      <c r="I10" s="37" t="s">
        <v>44</v>
      </c>
      <c r="J10" s="34" t="s">
        <v>36</v>
      </c>
      <c r="K10" s="69" t="s">
        <v>95</v>
      </c>
      <c r="L10" s="33">
        <v>43831</v>
      </c>
      <c r="M10" s="33">
        <v>44196</v>
      </c>
      <c r="N10" s="35">
        <v>36000</v>
      </c>
      <c r="O10" s="42">
        <v>0.1</v>
      </c>
      <c r="P10" s="35">
        <f t="shared" si="0"/>
        <v>32400</v>
      </c>
      <c r="Q10" s="35"/>
      <c r="R10" s="35"/>
      <c r="S10" s="35"/>
      <c r="T10" s="35"/>
      <c r="U10" s="32" t="s">
        <v>32</v>
      </c>
      <c r="V10" s="32" t="s">
        <v>31</v>
      </c>
      <c r="W10" s="32"/>
      <c r="X10" s="32"/>
      <c r="Y10" s="32"/>
      <c r="Z10" s="32" t="s">
        <v>62</v>
      </c>
      <c r="AA10" s="32" t="s">
        <v>1275</v>
      </c>
    </row>
    <row r="11" spans="1:27" x14ac:dyDescent="0.2">
      <c r="A11" s="59">
        <v>2</v>
      </c>
      <c r="B11" s="60"/>
      <c r="C11" s="40">
        <v>43805</v>
      </c>
      <c r="D11" s="32" t="s">
        <v>26</v>
      </c>
      <c r="E11" s="32" t="s">
        <v>72</v>
      </c>
      <c r="F11" s="36" t="s">
        <v>47</v>
      </c>
      <c r="G11" s="32" t="s">
        <v>28</v>
      </c>
      <c r="H11" s="32" t="s">
        <v>34</v>
      </c>
      <c r="I11" s="37" t="s">
        <v>78</v>
      </c>
      <c r="J11" s="34" t="s">
        <v>36</v>
      </c>
      <c r="K11" s="69" t="s">
        <v>95</v>
      </c>
      <c r="L11" s="33">
        <v>43831</v>
      </c>
      <c r="M11" s="33">
        <v>44196</v>
      </c>
      <c r="N11" s="35">
        <v>57000</v>
      </c>
      <c r="O11" s="42">
        <v>0.1</v>
      </c>
      <c r="P11" s="35">
        <f t="shared" si="0"/>
        <v>51300</v>
      </c>
      <c r="Q11" s="35"/>
      <c r="R11" s="35"/>
      <c r="S11" s="35"/>
      <c r="T11" s="35"/>
      <c r="U11" s="32" t="s">
        <v>62</v>
      </c>
      <c r="V11" s="32" t="s">
        <v>31</v>
      </c>
      <c r="W11" s="32"/>
      <c r="X11" s="32"/>
      <c r="Y11" s="32"/>
      <c r="Z11" s="32" t="s">
        <v>62</v>
      </c>
      <c r="AA11" s="32" t="s">
        <v>1275</v>
      </c>
    </row>
    <row r="12" spans="1:27" x14ac:dyDescent="0.2">
      <c r="A12" s="59">
        <v>2</v>
      </c>
      <c r="B12" s="60"/>
      <c r="C12" s="40">
        <v>43805</v>
      </c>
      <c r="D12" s="32" t="s">
        <v>26</v>
      </c>
      <c r="E12" s="32" t="s">
        <v>72</v>
      </c>
      <c r="F12" s="32" t="s">
        <v>27</v>
      </c>
      <c r="G12" s="32" t="s">
        <v>28</v>
      </c>
      <c r="H12" s="32" t="s">
        <v>63</v>
      </c>
      <c r="I12" s="32" t="s">
        <v>87</v>
      </c>
      <c r="J12" s="34" t="s">
        <v>36</v>
      </c>
      <c r="K12" s="69" t="s">
        <v>96</v>
      </c>
      <c r="L12" s="33">
        <v>43831</v>
      </c>
      <c r="M12" s="33">
        <v>44196</v>
      </c>
      <c r="N12" s="35">
        <v>207900</v>
      </c>
      <c r="O12" s="42">
        <v>0.1</v>
      </c>
      <c r="P12" s="35">
        <f t="shared" ref="P12:P17" si="1">N12-(O12*N12)</f>
        <v>187110</v>
      </c>
      <c r="Q12" s="35"/>
      <c r="R12" s="35"/>
      <c r="S12" s="35"/>
      <c r="T12" s="35"/>
      <c r="U12" s="32" t="s">
        <v>62</v>
      </c>
      <c r="V12" s="32" t="s">
        <v>31</v>
      </c>
      <c r="W12" s="32"/>
      <c r="X12" s="32"/>
      <c r="Y12" s="32"/>
      <c r="Z12" s="32" t="s">
        <v>62</v>
      </c>
      <c r="AA12" s="32" t="s">
        <v>1276</v>
      </c>
    </row>
    <row r="13" spans="1:27" x14ac:dyDescent="0.2">
      <c r="A13" s="59">
        <v>2</v>
      </c>
      <c r="B13" s="60"/>
      <c r="C13" s="40">
        <v>43805</v>
      </c>
      <c r="D13" s="32" t="s">
        <v>26</v>
      </c>
      <c r="E13" s="32" t="s">
        <v>72</v>
      </c>
      <c r="F13" s="32" t="s">
        <v>27</v>
      </c>
      <c r="G13" s="32" t="s">
        <v>28</v>
      </c>
      <c r="H13" s="32" t="s">
        <v>63</v>
      </c>
      <c r="I13" s="32" t="s">
        <v>85</v>
      </c>
      <c r="J13" s="34" t="s">
        <v>36</v>
      </c>
      <c r="K13" s="69" t="s">
        <v>96</v>
      </c>
      <c r="L13" s="33">
        <v>43831</v>
      </c>
      <c r="M13" s="33">
        <v>44196</v>
      </c>
      <c r="N13" s="35">
        <v>69900</v>
      </c>
      <c r="O13" s="42">
        <v>0.1</v>
      </c>
      <c r="P13" s="35">
        <f t="shared" si="1"/>
        <v>62910</v>
      </c>
      <c r="Q13" s="35"/>
      <c r="R13" s="35"/>
      <c r="S13" s="35"/>
      <c r="T13" s="35"/>
      <c r="U13" s="32" t="s">
        <v>30</v>
      </c>
      <c r="V13" s="32" t="s">
        <v>31</v>
      </c>
      <c r="W13" s="32"/>
      <c r="X13" s="32"/>
      <c r="Y13" s="32"/>
      <c r="Z13" s="32" t="s">
        <v>62</v>
      </c>
      <c r="AA13" s="32" t="s">
        <v>1276</v>
      </c>
    </row>
    <row r="14" spans="1:27" x14ac:dyDescent="0.2">
      <c r="A14" s="59">
        <v>2</v>
      </c>
      <c r="B14" s="60"/>
      <c r="C14" s="40">
        <v>43805</v>
      </c>
      <c r="D14" s="32" t="s">
        <v>26</v>
      </c>
      <c r="E14" s="32" t="s">
        <v>72</v>
      </c>
      <c r="F14" s="32" t="s">
        <v>27</v>
      </c>
      <c r="G14" s="32" t="s">
        <v>28</v>
      </c>
      <c r="H14" s="32" t="s">
        <v>34</v>
      </c>
      <c r="I14" s="34" t="s">
        <v>40</v>
      </c>
      <c r="J14" s="34" t="s">
        <v>125</v>
      </c>
      <c r="K14" s="69" t="s">
        <v>97</v>
      </c>
      <c r="L14" s="33">
        <v>43831</v>
      </c>
      <c r="M14" s="33">
        <v>44196</v>
      </c>
      <c r="N14" s="35">
        <v>428900</v>
      </c>
      <c r="O14" s="42">
        <v>0.6</v>
      </c>
      <c r="P14" s="35">
        <f t="shared" si="1"/>
        <v>171560</v>
      </c>
      <c r="Q14" s="35"/>
      <c r="R14" s="35"/>
      <c r="S14" s="35"/>
      <c r="T14" s="35"/>
      <c r="U14" s="32" t="s">
        <v>62</v>
      </c>
      <c r="V14" s="32" t="s">
        <v>31</v>
      </c>
      <c r="W14" s="32"/>
      <c r="X14" s="32"/>
      <c r="Y14" s="32"/>
      <c r="Z14" s="32" t="s">
        <v>62</v>
      </c>
      <c r="AA14" s="32" t="s">
        <v>1277</v>
      </c>
    </row>
    <row r="15" spans="1:27" x14ac:dyDescent="0.2">
      <c r="A15" s="59">
        <v>2</v>
      </c>
      <c r="B15" s="60"/>
      <c r="C15" s="40">
        <v>43805</v>
      </c>
      <c r="D15" s="32" t="s">
        <v>26</v>
      </c>
      <c r="E15" s="32" t="s">
        <v>72</v>
      </c>
      <c r="F15" s="32" t="s">
        <v>27</v>
      </c>
      <c r="G15" s="32" t="s">
        <v>28</v>
      </c>
      <c r="H15" s="32" t="s">
        <v>34</v>
      </c>
      <c r="I15" s="34" t="s">
        <v>40</v>
      </c>
      <c r="J15" s="34" t="s">
        <v>33</v>
      </c>
      <c r="K15" s="69" t="s">
        <v>97</v>
      </c>
      <c r="L15" s="33">
        <v>43831</v>
      </c>
      <c r="M15" s="33">
        <v>44196</v>
      </c>
      <c r="N15" s="35">
        <v>439900</v>
      </c>
      <c r="O15" s="42">
        <v>0.6</v>
      </c>
      <c r="P15" s="35">
        <f t="shared" si="1"/>
        <v>175960</v>
      </c>
      <c r="Q15" s="35"/>
      <c r="R15" s="35"/>
      <c r="S15" s="35"/>
      <c r="T15" s="35"/>
      <c r="U15" s="32" t="s">
        <v>62</v>
      </c>
      <c r="V15" s="32" t="s">
        <v>31</v>
      </c>
      <c r="W15" s="32"/>
      <c r="X15" s="32"/>
      <c r="Y15" s="32"/>
      <c r="Z15" s="32" t="s">
        <v>62</v>
      </c>
      <c r="AA15" s="32" t="s">
        <v>1277</v>
      </c>
    </row>
    <row r="16" spans="1:27" x14ac:dyDescent="0.2">
      <c r="A16" s="59">
        <v>2</v>
      </c>
      <c r="B16" s="60"/>
      <c r="C16" s="40">
        <v>43805</v>
      </c>
      <c r="D16" s="32" t="s">
        <v>26</v>
      </c>
      <c r="E16" s="32" t="s">
        <v>72</v>
      </c>
      <c r="F16" s="32" t="s">
        <v>27</v>
      </c>
      <c r="G16" s="32" t="s">
        <v>28</v>
      </c>
      <c r="H16" s="32" t="s">
        <v>34</v>
      </c>
      <c r="I16" s="34" t="s">
        <v>40</v>
      </c>
      <c r="J16" s="34" t="s">
        <v>125</v>
      </c>
      <c r="K16" s="69" t="s">
        <v>98</v>
      </c>
      <c r="L16" s="33">
        <v>43831</v>
      </c>
      <c r="M16" s="33">
        <v>44196</v>
      </c>
      <c r="N16" s="35">
        <v>428900</v>
      </c>
      <c r="O16" s="42">
        <v>0.05</v>
      </c>
      <c r="P16" s="35">
        <f t="shared" si="1"/>
        <v>407455</v>
      </c>
      <c r="Q16" s="35"/>
      <c r="R16" s="35"/>
      <c r="S16" s="35"/>
      <c r="T16" s="35"/>
      <c r="U16" s="32" t="s">
        <v>62</v>
      </c>
      <c r="V16" s="32" t="s">
        <v>31</v>
      </c>
      <c r="W16" s="32"/>
      <c r="X16" s="32"/>
      <c r="Y16" s="32"/>
      <c r="Z16" s="32" t="s">
        <v>62</v>
      </c>
      <c r="AA16" s="32" t="s">
        <v>1278</v>
      </c>
    </row>
    <row r="17" spans="1:27" x14ac:dyDescent="0.2">
      <c r="A17" s="59">
        <v>2</v>
      </c>
      <c r="B17" s="60"/>
      <c r="C17" s="40">
        <v>43805</v>
      </c>
      <c r="D17" s="32" t="s">
        <v>26</v>
      </c>
      <c r="E17" s="32" t="s">
        <v>72</v>
      </c>
      <c r="F17" s="32" t="s">
        <v>27</v>
      </c>
      <c r="G17" s="32" t="s">
        <v>28</v>
      </c>
      <c r="H17" s="32" t="s">
        <v>34</v>
      </c>
      <c r="I17" s="34" t="s">
        <v>40</v>
      </c>
      <c r="J17" s="34" t="s">
        <v>33</v>
      </c>
      <c r="K17" s="69" t="s">
        <v>98</v>
      </c>
      <c r="L17" s="33">
        <v>43831</v>
      </c>
      <c r="M17" s="33">
        <v>44196</v>
      </c>
      <c r="N17" s="35">
        <v>439900</v>
      </c>
      <c r="O17" s="42">
        <v>0.05</v>
      </c>
      <c r="P17" s="35">
        <f t="shared" si="1"/>
        <v>417905</v>
      </c>
      <c r="Q17" s="35"/>
      <c r="R17" s="35"/>
      <c r="S17" s="35"/>
      <c r="T17" s="35"/>
      <c r="U17" s="32" t="s">
        <v>62</v>
      </c>
      <c r="V17" s="32" t="s">
        <v>31</v>
      </c>
      <c r="W17" s="32"/>
      <c r="X17" s="32"/>
      <c r="Y17" s="32"/>
      <c r="Z17" s="32" t="s">
        <v>62</v>
      </c>
      <c r="AA17" s="32" t="s">
        <v>1278</v>
      </c>
    </row>
    <row r="18" spans="1:27" x14ac:dyDescent="0.2">
      <c r="A18" s="59">
        <v>108</v>
      </c>
      <c r="B18" s="60">
        <v>428</v>
      </c>
      <c r="C18" s="40">
        <v>43950</v>
      </c>
      <c r="D18" s="32" t="s">
        <v>26</v>
      </c>
      <c r="E18" s="32" t="s">
        <v>72</v>
      </c>
      <c r="F18" s="36" t="s">
        <v>46</v>
      </c>
      <c r="G18" s="32" t="s">
        <v>28</v>
      </c>
      <c r="H18" s="32" t="s">
        <v>34</v>
      </c>
      <c r="I18" s="34" t="s">
        <v>1328</v>
      </c>
      <c r="J18" s="34" t="s">
        <v>1270</v>
      </c>
      <c r="K18" s="69" t="s">
        <v>95</v>
      </c>
      <c r="L18" s="33">
        <v>43952</v>
      </c>
      <c r="M18" s="33">
        <v>44196</v>
      </c>
      <c r="N18" s="35">
        <v>289900</v>
      </c>
      <c r="O18" s="42">
        <v>0.1</v>
      </c>
      <c r="P18" s="35">
        <v>260910</v>
      </c>
      <c r="Q18" s="35"/>
      <c r="R18" s="35"/>
      <c r="S18" s="35"/>
      <c r="T18" s="35"/>
      <c r="U18" s="32" t="s">
        <v>62</v>
      </c>
      <c r="V18" s="32" t="s">
        <v>31</v>
      </c>
      <c r="W18" s="32"/>
      <c r="X18" s="32"/>
      <c r="Y18" s="32"/>
      <c r="Z18" s="32" t="s">
        <v>62</v>
      </c>
      <c r="AA18" s="32" t="s">
        <v>1329</v>
      </c>
    </row>
    <row r="19" spans="1:27" x14ac:dyDescent="0.2">
      <c r="A19" s="59">
        <v>108</v>
      </c>
      <c r="B19" s="60">
        <v>429</v>
      </c>
      <c r="C19" s="40">
        <v>43950</v>
      </c>
      <c r="D19" s="32" t="s">
        <v>26</v>
      </c>
      <c r="E19" s="32" t="s">
        <v>72</v>
      </c>
      <c r="F19" s="36" t="s">
        <v>46</v>
      </c>
      <c r="G19" s="32" t="s">
        <v>28</v>
      </c>
      <c r="H19" s="32" t="s">
        <v>63</v>
      </c>
      <c r="I19" s="34" t="s">
        <v>1328</v>
      </c>
      <c r="J19" s="34" t="s">
        <v>36</v>
      </c>
      <c r="K19" s="69" t="s">
        <v>96</v>
      </c>
      <c r="L19" s="33">
        <v>43952</v>
      </c>
      <c r="M19" s="33">
        <v>44196</v>
      </c>
      <c r="N19" s="35">
        <v>169900</v>
      </c>
      <c r="O19" s="42">
        <v>0.1</v>
      </c>
      <c r="P19" s="35">
        <v>152910</v>
      </c>
      <c r="Q19" s="35"/>
      <c r="R19" s="35"/>
      <c r="S19" s="35"/>
      <c r="T19" s="35"/>
      <c r="U19" s="32" t="s">
        <v>62</v>
      </c>
      <c r="V19" s="32" t="s">
        <v>31</v>
      </c>
      <c r="W19" s="32"/>
      <c r="X19" s="32"/>
      <c r="Y19" s="32"/>
      <c r="Z19" s="32" t="s">
        <v>62</v>
      </c>
      <c r="AA19" s="32" t="s">
        <v>1329</v>
      </c>
    </row>
  </sheetData>
  <autoFilter ref="A1:AB19"/>
  <dataValidations disablePrompts="1" count="1">
    <dataValidation type="list" allowBlank="1" showInputMessage="1" showErrorMessage="1" sqref="E11">
      <formula1>#REF!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scale="48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7"/>
  <sheetViews>
    <sheetView showGridLines="0" zoomScale="90" zoomScaleNormal="90" workbookViewId="0">
      <selection activeCell="F18" sqref="F18"/>
    </sheetView>
  </sheetViews>
  <sheetFormatPr baseColWidth="10" defaultColWidth="11.42578125" defaultRowHeight="15" x14ac:dyDescent="0.25"/>
  <cols>
    <col min="1" max="1" width="11.42578125" style="7"/>
    <col min="2" max="2" width="11.7109375" style="7" customWidth="1"/>
    <col min="3" max="3" width="42.42578125" style="7" customWidth="1"/>
    <col min="4" max="4" width="8.140625" style="7" customWidth="1"/>
    <col min="5" max="5" width="7.5703125" style="7" customWidth="1"/>
    <col min="6" max="6" width="8.140625" style="7" customWidth="1"/>
    <col min="7" max="7" width="29.85546875" style="7" customWidth="1"/>
    <col min="8" max="16384" width="11.42578125" style="7"/>
  </cols>
  <sheetData>
    <row r="1" spans="2:8" ht="69" customHeight="1" x14ac:dyDescent="0.55000000000000004">
      <c r="B1" s="15" t="s">
        <v>211</v>
      </c>
      <c r="C1" s="14"/>
      <c r="D1" s="14"/>
      <c r="E1" s="14"/>
      <c r="F1" s="14"/>
      <c r="G1" s="14"/>
      <c r="H1" s="14"/>
    </row>
    <row r="2" spans="2:8" s="12" customFormat="1" ht="38.25" x14ac:dyDescent="0.25">
      <c r="B2" s="22" t="s">
        <v>210</v>
      </c>
      <c r="C2" s="23" t="s">
        <v>209</v>
      </c>
      <c r="D2" s="22" t="s">
        <v>208</v>
      </c>
      <c r="E2" s="22" t="s">
        <v>207</v>
      </c>
      <c r="F2" s="22" t="s">
        <v>206</v>
      </c>
      <c r="G2" s="22" t="s">
        <v>206</v>
      </c>
    </row>
    <row r="3" spans="2:8" ht="15" customHeight="1" x14ac:dyDescent="0.25">
      <c r="B3" s="84" t="s">
        <v>205</v>
      </c>
      <c r="C3" s="10" t="s">
        <v>204</v>
      </c>
      <c r="D3" s="10" t="s">
        <v>165</v>
      </c>
      <c r="E3" s="10" t="s">
        <v>162</v>
      </c>
      <c r="F3" s="11" t="s">
        <v>180</v>
      </c>
      <c r="G3" s="11" t="s">
        <v>180</v>
      </c>
    </row>
    <row r="4" spans="2:8" ht="12.75" customHeight="1" x14ac:dyDescent="0.25">
      <c r="B4" s="25" t="s">
        <v>203</v>
      </c>
      <c r="C4" s="9" t="s">
        <v>202</v>
      </c>
      <c r="D4" s="9" t="s">
        <v>165</v>
      </c>
      <c r="E4" s="9" t="s">
        <v>157</v>
      </c>
      <c r="F4" s="11" t="s">
        <v>180</v>
      </c>
      <c r="G4" s="11" t="s">
        <v>180</v>
      </c>
    </row>
    <row r="5" spans="2:8" ht="12.75" customHeight="1" x14ac:dyDescent="0.25">
      <c r="B5" s="25" t="s">
        <v>201</v>
      </c>
      <c r="C5" s="9" t="s">
        <v>200</v>
      </c>
      <c r="D5" s="9" t="s">
        <v>165</v>
      </c>
      <c r="E5" s="9" t="s">
        <v>159</v>
      </c>
      <c r="F5" s="11" t="s">
        <v>180</v>
      </c>
      <c r="G5" s="11" t="s">
        <v>180</v>
      </c>
    </row>
    <row r="6" spans="2:8" ht="12.75" customHeight="1" x14ac:dyDescent="0.25">
      <c r="B6" s="25" t="s">
        <v>198</v>
      </c>
      <c r="C6" s="9" t="s">
        <v>197</v>
      </c>
      <c r="D6" s="9" t="s">
        <v>165</v>
      </c>
      <c r="E6" s="9" t="s">
        <v>164</v>
      </c>
      <c r="F6" s="11" t="s">
        <v>180</v>
      </c>
      <c r="G6" s="11" t="s">
        <v>180</v>
      </c>
    </row>
    <row r="7" spans="2:8" ht="12.75" customHeight="1" x14ac:dyDescent="0.25">
      <c r="B7" s="25" t="s">
        <v>196</v>
      </c>
      <c r="C7" s="9" t="s">
        <v>195</v>
      </c>
      <c r="D7" s="9" t="s">
        <v>157</v>
      </c>
      <c r="E7" s="9" t="s">
        <v>159</v>
      </c>
      <c r="F7" s="11" t="s">
        <v>180</v>
      </c>
      <c r="G7" s="11" t="s">
        <v>180</v>
      </c>
    </row>
    <row r="8" spans="2:8" ht="12.75" customHeight="1" x14ac:dyDescent="0.25">
      <c r="B8" s="25" t="s">
        <v>193</v>
      </c>
      <c r="C8" s="9" t="s">
        <v>192</v>
      </c>
      <c r="D8" s="9" t="s">
        <v>157</v>
      </c>
      <c r="E8" s="9" t="s">
        <v>164</v>
      </c>
      <c r="F8" s="11" t="s">
        <v>180</v>
      </c>
      <c r="G8" s="11" t="s">
        <v>180</v>
      </c>
    </row>
    <row r="9" spans="2:8" ht="12.75" customHeight="1" x14ac:dyDescent="0.25">
      <c r="B9" s="25" t="s">
        <v>190</v>
      </c>
      <c r="C9" s="9" t="s">
        <v>189</v>
      </c>
      <c r="D9" s="9" t="s">
        <v>159</v>
      </c>
      <c r="E9" s="9" t="s">
        <v>167</v>
      </c>
      <c r="F9" s="11" t="s">
        <v>180</v>
      </c>
      <c r="G9" s="11" t="s">
        <v>180</v>
      </c>
    </row>
    <row r="10" spans="2:8" ht="12.75" customHeight="1" x14ac:dyDescent="0.25">
      <c r="B10" s="25" t="s">
        <v>188</v>
      </c>
      <c r="C10" s="9" t="s">
        <v>187</v>
      </c>
      <c r="D10" s="9" t="s">
        <v>167</v>
      </c>
      <c r="E10" s="9" t="s">
        <v>164</v>
      </c>
      <c r="F10" s="11" t="s">
        <v>180</v>
      </c>
      <c r="G10" s="11" t="s">
        <v>180</v>
      </c>
    </row>
    <row r="11" spans="2:8" ht="12.75" customHeight="1" x14ac:dyDescent="0.25">
      <c r="B11" s="25" t="s">
        <v>186</v>
      </c>
      <c r="C11" s="9" t="s">
        <v>185</v>
      </c>
      <c r="D11" s="9" t="s">
        <v>184</v>
      </c>
      <c r="E11" s="9" t="s">
        <v>159</v>
      </c>
      <c r="F11" s="11" t="s">
        <v>180</v>
      </c>
      <c r="G11" s="11" t="s">
        <v>180</v>
      </c>
    </row>
    <row r="12" spans="2:8" ht="12.75" customHeight="1" x14ac:dyDescent="0.25">
      <c r="B12" s="25">
        <v>18</v>
      </c>
      <c r="C12" s="9" t="s">
        <v>183</v>
      </c>
      <c r="D12" s="9" t="s">
        <v>162</v>
      </c>
      <c r="E12" s="9" t="s">
        <v>161</v>
      </c>
      <c r="F12" s="11" t="s">
        <v>180</v>
      </c>
      <c r="G12" s="11" t="s">
        <v>180</v>
      </c>
    </row>
    <row r="13" spans="2:8" ht="12.75" customHeight="1" x14ac:dyDescent="0.25">
      <c r="B13" s="25">
        <v>19</v>
      </c>
      <c r="C13" s="9" t="s">
        <v>182</v>
      </c>
      <c r="D13" s="9" t="s">
        <v>165</v>
      </c>
      <c r="E13" s="9" t="s">
        <v>161</v>
      </c>
      <c r="F13" s="11" t="s">
        <v>180</v>
      </c>
      <c r="G13" s="11" t="s">
        <v>180</v>
      </c>
    </row>
    <row r="14" spans="2:8" ht="12.75" customHeight="1" x14ac:dyDescent="0.25">
      <c r="B14" s="25">
        <v>20</v>
      </c>
      <c r="C14" s="9" t="s">
        <v>181</v>
      </c>
      <c r="D14" s="9" t="s">
        <v>159</v>
      </c>
      <c r="E14" s="9" t="s">
        <v>161</v>
      </c>
      <c r="F14" s="11" t="s">
        <v>180</v>
      </c>
      <c r="G14" s="11" t="s">
        <v>180</v>
      </c>
    </row>
    <row r="15" spans="2:8" ht="12.75" customHeight="1" x14ac:dyDescent="0.25">
      <c r="B15" s="25">
        <v>24</v>
      </c>
      <c r="C15" s="85" t="s">
        <v>179</v>
      </c>
      <c r="D15" s="9" t="s">
        <v>165</v>
      </c>
      <c r="E15" s="9" t="s">
        <v>162</v>
      </c>
      <c r="F15" s="11" t="s">
        <v>161</v>
      </c>
      <c r="G15" s="11"/>
    </row>
    <row r="16" spans="2:8" ht="12.75" customHeight="1" x14ac:dyDescent="0.25">
      <c r="B16" s="24">
        <v>25</v>
      </c>
      <c r="C16" s="10" t="s">
        <v>178</v>
      </c>
      <c r="D16" s="10" t="s">
        <v>165</v>
      </c>
      <c r="E16" s="10" t="s">
        <v>156</v>
      </c>
      <c r="F16" s="11"/>
      <c r="G16" s="11"/>
    </row>
    <row r="17" spans="2:11" ht="12.75" customHeight="1" x14ac:dyDescent="0.25">
      <c r="B17" s="25">
        <v>26</v>
      </c>
      <c r="C17" s="9" t="s">
        <v>177</v>
      </c>
      <c r="D17" s="9" t="s">
        <v>165</v>
      </c>
      <c r="E17" s="9" t="s">
        <v>162</v>
      </c>
      <c r="F17" s="9" t="s">
        <v>156</v>
      </c>
      <c r="G17" s="9"/>
    </row>
    <row r="18" spans="2:11" ht="12.75" customHeight="1" x14ac:dyDescent="0.25">
      <c r="B18" s="25">
        <v>27</v>
      </c>
      <c r="C18" s="9" t="s">
        <v>176</v>
      </c>
      <c r="D18" s="9" t="s">
        <v>165</v>
      </c>
      <c r="E18" s="9" t="s">
        <v>161</v>
      </c>
      <c r="F18" s="9" t="s">
        <v>156</v>
      </c>
      <c r="G18" s="9"/>
    </row>
    <row r="19" spans="2:11" ht="12.75" customHeight="1" x14ac:dyDescent="0.25">
      <c r="B19" s="25">
        <v>28</v>
      </c>
      <c r="C19" s="9" t="s">
        <v>175</v>
      </c>
      <c r="D19" s="9" t="s">
        <v>165</v>
      </c>
      <c r="E19" s="9" t="s">
        <v>174</v>
      </c>
      <c r="F19" s="9" t="s">
        <v>156</v>
      </c>
      <c r="G19" s="9"/>
    </row>
    <row r="20" spans="2:11" ht="12.75" customHeight="1" x14ac:dyDescent="0.25">
      <c r="B20" s="24">
        <v>30</v>
      </c>
      <c r="C20" s="10" t="s">
        <v>173</v>
      </c>
      <c r="D20" s="9" t="s">
        <v>165</v>
      </c>
      <c r="E20" s="9" t="s">
        <v>157</v>
      </c>
      <c r="F20" s="9" t="s">
        <v>156</v>
      </c>
      <c r="G20" s="9"/>
    </row>
    <row r="21" spans="2:11" ht="12.75" customHeight="1" x14ac:dyDescent="0.25">
      <c r="B21" s="25">
        <v>32</v>
      </c>
      <c r="C21" s="9" t="s">
        <v>172</v>
      </c>
      <c r="D21" s="9" t="s">
        <v>165</v>
      </c>
      <c r="E21" s="9" t="s">
        <v>159</v>
      </c>
      <c r="F21" s="9" t="s">
        <v>156</v>
      </c>
      <c r="G21" s="9"/>
    </row>
    <row r="22" spans="2:11" ht="12.75" customHeight="1" x14ac:dyDescent="0.25">
      <c r="B22" s="25">
        <v>34</v>
      </c>
      <c r="C22" s="9" t="s">
        <v>171</v>
      </c>
      <c r="D22" s="9" t="s">
        <v>165</v>
      </c>
      <c r="E22" s="9" t="s">
        <v>164</v>
      </c>
      <c r="F22" s="9" t="s">
        <v>156</v>
      </c>
      <c r="G22" s="9"/>
    </row>
    <row r="23" spans="2:11" ht="12.75" customHeight="1" x14ac:dyDescent="0.25">
      <c r="B23" s="24">
        <v>35</v>
      </c>
      <c r="C23" s="10" t="s">
        <v>170</v>
      </c>
      <c r="D23" s="9" t="s">
        <v>165</v>
      </c>
      <c r="E23" s="9" t="s">
        <v>162</v>
      </c>
      <c r="F23" s="9" t="s">
        <v>156</v>
      </c>
      <c r="G23" s="9" t="s">
        <v>161</v>
      </c>
    </row>
    <row r="24" spans="2:11" ht="12.75" customHeight="1" x14ac:dyDescent="0.25">
      <c r="B24" s="26">
        <v>36</v>
      </c>
      <c r="C24" s="9" t="s">
        <v>169</v>
      </c>
      <c r="D24" s="8" t="s">
        <v>165</v>
      </c>
      <c r="E24" s="8" t="s">
        <v>162</v>
      </c>
      <c r="F24" s="8" t="s">
        <v>157</v>
      </c>
      <c r="G24" s="8"/>
    </row>
    <row r="25" spans="2:11" ht="12.75" customHeight="1" x14ac:dyDescent="0.25">
      <c r="B25" s="26">
        <v>37</v>
      </c>
      <c r="C25" s="9" t="s">
        <v>168</v>
      </c>
      <c r="D25" s="8" t="s">
        <v>165</v>
      </c>
      <c r="E25" s="8" t="s">
        <v>162</v>
      </c>
      <c r="F25" s="8" t="s">
        <v>159</v>
      </c>
      <c r="G25" s="8"/>
    </row>
    <row r="26" spans="2:11" ht="12.75" customHeight="1" x14ac:dyDescent="0.25">
      <c r="B26" s="26">
        <v>39</v>
      </c>
      <c r="C26" s="9" t="s">
        <v>166</v>
      </c>
      <c r="D26" s="8" t="s">
        <v>165</v>
      </c>
      <c r="E26" s="8" t="s">
        <v>162</v>
      </c>
      <c r="F26" s="8" t="s">
        <v>164</v>
      </c>
      <c r="G26" s="8"/>
    </row>
    <row r="27" spans="2:11" ht="12.75" customHeight="1" x14ac:dyDescent="0.25">
      <c r="B27" s="26">
        <v>40</v>
      </c>
      <c r="C27" s="9" t="s">
        <v>163</v>
      </c>
      <c r="D27" s="8" t="s">
        <v>162</v>
      </c>
      <c r="E27" s="8" t="s">
        <v>161</v>
      </c>
      <c r="F27" s="8" t="s">
        <v>156</v>
      </c>
      <c r="G27" s="8"/>
    </row>
    <row r="28" spans="2:11" ht="12.75" customHeight="1" x14ac:dyDescent="0.25">
      <c r="B28" s="26">
        <v>41</v>
      </c>
      <c r="C28" s="9" t="s">
        <v>160</v>
      </c>
      <c r="D28" s="8" t="s">
        <v>159</v>
      </c>
      <c r="E28" s="8" t="s">
        <v>156</v>
      </c>
      <c r="F28" s="8"/>
      <c r="G28" s="8"/>
    </row>
    <row r="29" spans="2:11" ht="12.75" customHeight="1" x14ac:dyDescent="0.25">
      <c r="B29" s="26">
        <v>42</v>
      </c>
      <c r="C29" s="9" t="s">
        <v>158</v>
      </c>
      <c r="D29" s="8" t="s">
        <v>157</v>
      </c>
      <c r="E29" s="8" t="s">
        <v>156</v>
      </c>
      <c r="F29" s="8"/>
      <c r="G29" s="8"/>
      <c r="K29"/>
    </row>
    <row r="30" spans="2:11" ht="12.75" customHeight="1" x14ac:dyDescent="0.25">
      <c r="B30" s="26">
        <v>43</v>
      </c>
      <c r="C30" s="8" t="s">
        <v>1245</v>
      </c>
      <c r="D30" s="8" t="s">
        <v>165</v>
      </c>
      <c r="E30" s="8" t="s">
        <v>1254</v>
      </c>
      <c r="F30" s="8"/>
      <c r="G30" s="8"/>
      <c r="K30"/>
    </row>
    <row r="31" spans="2:11" ht="12.75" customHeight="1" x14ac:dyDescent="0.25">
      <c r="B31" s="26">
        <v>44</v>
      </c>
      <c r="C31" s="8" t="s">
        <v>1246</v>
      </c>
      <c r="D31" s="8" t="s">
        <v>165</v>
      </c>
      <c r="E31" s="8" t="s">
        <v>1255</v>
      </c>
      <c r="F31" s="8"/>
      <c r="G31" s="8"/>
    </row>
    <row r="32" spans="2:11" ht="12.75" customHeight="1" x14ac:dyDescent="0.25">
      <c r="B32" s="26">
        <v>45</v>
      </c>
      <c r="C32" s="8" t="s">
        <v>1247</v>
      </c>
      <c r="D32" s="8" t="s">
        <v>165</v>
      </c>
      <c r="E32" s="8" t="s">
        <v>162</v>
      </c>
      <c r="F32" s="8" t="s">
        <v>1255</v>
      </c>
      <c r="G32" s="8"/>
    </row>
    <row r="33" spans="2:7" ht="12.75" customHeight="1" x14ac:dyDescent="0.25">
      <c r="B33" s="26">
        <v>46</v>
      </c>
      <c r="C33" s="8" t="s">
        <v>1248</v>
      </c>
      <c r="D33" s="8" t="s">
        <v>165</v>
      </c>
      <c r="E33" s="8" t="s">
        <v>157</v>
      </c>
      <c r="F33" s="8" t="s">
        <v>1255</v>
      </c>
      <c r="G33" s="8"/>
    </row>
    <row r="34" spans="2:7" ht="12.75" customHeight="1" x14ac:dyDescent="0.25">
      <c r="B34" s="26">
        <v>47</v>
      </c>
      <c r="C34" s="8" t="s">
        <v>1249</v>
      </c>
      <c r="D34" s="8" t="s">
        <v>165</v>
      </c>
      <c r="E34" s="8" t="s">
        <v>159</v>
      </c>
      <c r="F34" s="8" t="s">
        <v>1255</v>
      </c>
      <c r="G34" s="8"/>
    </row>
    <row r="35" spans="2:7" ht="12.75" customHeight="1" x14ac:dyDescent="0.25">
      <c r="B35" s="26">
        <v>48</v>
      </c>
      <c r="C35" s="8" t="s">
        <v>1250</v>
      </c>
      <c r="D35" s="8" t="s">
        <v>165</v>
      </c>
      <c r="E35" s="8" t="s">
        <v>164</v>
      </c>
      <c r="F35" s="8" t="s">
        <v>1255</v>
      </c>
      <c r="G35" s="8"/>
    </row>
    <row r="36" spans="2:7" ht="12.75" customHeight="1" x14ac:dyDescent="0.25">
      <c r="B36" s="26">
        <v>49</v>
      </c>
      <c r="C36" s="8" t="s">
        <v>1251</v>
      </c>
      <c r="D36" s="8" t="s">
        <v>165</v>
      </c>
      <c r="E36" s="8" t="s">
        <v>156</v>
      </c>
      <c r="F36" s="8" t="s">
        <v>1255</v>
      </c>
      <c r="G36" s="8"/>
    </row>
    <row r="37" spans="2:7" ht="12.75" customHeight="1" x14ac:dyDescent="0.25">
      <c r="B37" s="26">
        <v>50</v>
      </c>
      <c r="C37" s="8" t="s">
        <v>1252</v>
      </c>
      <c r="D37" s="8" t="s">
        <v>165</v>
      </c>
      <c r="E37" s="8" t="s">
        <v>161</v>
      </c>
      <c r="F37" s="8" t="s">
        <v>1255</v>
      </c>
      <c r="G37" s="8"/>
    </row>
    <row r="38" spans="2:7" ht="12.75" customHeight="1" x14ac:dyDescent="0.25">
      <c r="B38" s="26">
        <v>51</v>
      </c>
      <c r="C38" s="8" t="s">
        <v>1253</v>
      </c>
      <c r="D38" s="8" t="s">
        <v>165</v>
      </c>
      <c r="E38" s="8" t="s">
        <v>162</v>
      </c>
      <c r="F38" s="8" t="s">
        <v>161</v>
      </c>
      <c r="G38" s="8" t="s">
        <v>1255</v>
      </c>
    </row>
    <row r="39" spans="2:7" ht="12.75" customHeight="1" x14ac:dyDescent="0.25">
      <c r="B39" s="51">
        <v>52</v>
      </c>
      <c r="C39" s="49" t="s">
        <v>1263</v>
      </c>
      <c r="D39" s="50" t="s">
        <v>162</v>
      </c>
      <c r="E39" s="50" t="s">
        <v>1255</v>
      </c>
      <c r="F39" s="8"/>
      <c r="G39" s="8"/>
    </row>
    <row r="40" spans="2:7" ht="12.75" customHeight="1" x14ac:dyDescent="0.25">
      <c r="B40" s="51">
        <v>53</v>
      </c>
      <c r="C40" s="49" t="s">
        <v>1264</v>
      </c>
      <c r="D40" s="50" t="s">
        <v>164</v>
      </c>
      <c r="E40" s="50" t="s">
        <v>161</v>
      </c>
      <c r="F40" s="8"/>
      <c r="G40" s="8"/>
    </row>
    <row r="41" spans="2:7" ht="12.75" customHeight="1" x14ac:dyDescent="0.25">
      <c r="B41" s="53">
        <v>54</v>
      </c>
      <c r="C41" s="32" t="s">
        <v>1257</v>
      </c>
      <c r="D41" s="8" t="s">
        <v>165</v>
      </c>
      <c r="E41" s="8" t="s">
        <v>164</v>
      </c>
      <c r="F41" s="8" t="s">
        <v>156</v>
      </c>
      <c r="G41" s="8" t="s">
        <v>1255</v>
      </c>
    </row>
    <row r="42" spans="2:7" ht="12.75" customHeight="1" x14ac:dyDescent="0.25">
      <c r="B42" s="26">
        <v>55</v>
      </c>
      <c r="C42" s="32" t="s">
        <v>1258</v>
      </c>
      <c r="D42" s="8" t="s">
        <v>165</v>
      </c>
      <c r="E42" s="8" t="s">
        <v>162</v>
      </c>
      <c r="F42" s="8"/>
      <c r="G42" s="8"/>
    </row>
    <row r="43" spans="2:7" ht="12.75" customHeight="1" x14ac:dyDescent="0.25">
      <c r="B43" s="47">
        <v>56</v>
      </c>
      <c r="C43" s="32" t="s">
        <v>1259</v>
      </c>
      <c r="D43" s="8" t="s">
        <v>165</v>
      </c>
      <c r="E43" s="8" t="s">
        <v>157</v>
      </c>
      <c r="F43" s="8" t="s">
        <v>156</v>
      </c>
      <c r="G43" s="8" t="s">
        <v>1255</v>
      </c>
    </row>
    <row r="44" spans="2:7" ht="12.75" customHeight="1" x14ac:dyDescent="0.25">
      <c r="B44" s="26">
        <v>58</v>
      </c>
      <c r="C44" s="32" t="s">
        <v>1262</v>
      </c>
      <c r="D44" s="8" t="s">
        <v>165</v>
      </c>
      <c r="E44" s="8" t="s">
        <v>159</v>
      </c>
      <c r="F44" s="8" t="s">
        <v>156</v>
      </c>
      <c r="G44" s="8" t="s">
        <v>1255</v>
      </c>
    </row>
    <row r="45" spans="2:7" ht="12.75" customHeight="1" x14ac:dyDescent="0.25">
      <c r="B45" s="47">
        <v>59</v>
      </c>
      <c r="C45" s="32" t="s">
        <v>1266</v>
      </c>
      <c r="D45" s="8" t="s">
        <v>157</v>
      </c>
      <c r="E45" s="8" t="s">
        <v>159</v>
      </c>
      <c r="F45" s="8" t="s">
        <v>1255</v>
      </c>
      <c r="G45" s="8"/>
    </row>
    <row r="46" spans="2:7" ht="12.75" customHeight="1" x14ac:dyDescent="0.25">
      <c r="B46" s="47">
        <v>60</v>
      </c>
      <c r="C46" s="32" t="s">
        <v>1260</v>
      </c>
      <c r="D46" s="8" t="s">
        <v>157</v>
      </c>
      <c r="E46" s="8" t="s">
        <v>164</v>
      </c>
      <c r="F46" s="8" t="s">
        <v>1255</v>
      </c>
      <c r="G46" s="8"/>
    </row>
    <row r="47" spans="2:7" ht="12.75" customHeight="1" x14ac:dyDescent="0.25">
      <c r="B47" s="47">
        <v>61</v>
      </c>
      <c r="C47" s="32" t="s">
        <v>1267</v>
      </c>
      <c r="D47" s="8" t="s">
        <v>162</v>
      </c>
      <c r="E47" s="8" t="s">
        <v>156</v>
      </c>
      <c r="F47" s="8"/>
      <c r="G47" s="8"/>
    </row>
    <row r="48" spans="2:7" ht="12.75" customHeight="1" x14ac:dyDescent="0.25">
      <c r="B48" s="47"/>
      <c r="C48" s="8"/>
      <c r="D48" s="8"/>
      <c r="E48" s="8"/>
      <c r="F48" s="8"/>
      <c r="G48" s="8"/>
    </row>
    <row r="49" spans="2:7" ht="12.75" customHeight="1" x14ac:dyDescent="0.25">
      <c r="B49" s="45"/>
      <c r="D49" s="46"/>
      <c r="E49" s="46"/>
      <c r="F49" s="46"/>
      <c r="G49" s="46"/>
    </row>
    <row r="50" spans="2:7" ht="12.75" customHeight="1" x14ac:dyDescent="0.25">
      <c r="B50" s="45"/>
      <c r="D50" s="46"/>
      <c r="E50" s="46"/>
      <c r="F50" s="46"/>
      <c r="G50" s="46"/>
    </row>
    <row r="51" spans="2:7" ht="12.75" customHeight="1" x14ac:dyDescent="0.25">
      <c r="B51" s="45"/>
      <c r="D51" s="46"/>
      <c r="E51" s="46"/>
      <c r="F51" s="46"/>
      <c r="G51" s="46"/>
    </row>
    <row r="52" spans="2:7" ht="12.75" customHeight="1" x14ac:dyDescent="0.25">
      <c r="B52" s="45"/>
      <c r="D52" s="46"/>
      <c r="E52" s="46"/>
      <c r="F52" s="46"/>
      <c r="G52" s="46"/>
    </row>
    <row r="433" spans="1:27" x14ac:dyDescent="0.25">
      <c r="A433" s="7">
        <v>114</v>
      </c>
      <c r="C433" s="88">
        <v>43950</v>
      </c>
      <c r="L433" s="7">
        <v>43952</v>
      </c>
      <c r="M433" s="7">
        <v>43988</v>
      </c>
      <c r="T433" s="7" t="s">
        <v>1332</v>
      </c>
      <c r="Z433" s="7" t="s">
        <v>32</v>
      </c>
      <c r="AA433" s="7" t="s">
        <v>1333</v>
      </c>
    </row>
    <row r="434" spans="1:27" x14ac:dyDescent="0.25">
      <c r="A434" s="7">
        <v>113</v>
      </c>
      <c r="C434" s="88">
        <v>43950</v>
      </c>
      <c r="L434" s="7">
        <v>43952</v>
      </c>
      <c r="M434" s="7">
        <v>43988</v>
      </c>
      <c r="T434" s="7" t="s">
        <v>1332</v>
      </c>
      <c r="U434" s="7" t="s">
        <v>1288</v>
      </c>
      <c r="Z434" s="7" t="s">
        <v>32</v>
      </c>
      <c r="AA434" s="7" t="s">
        <v>1331</v>
      </c>
    </row>
    <row r="435" spans="1:27" x14ac:dyDescent="0.25">
      <c r="A435" s="7">
        <v>114</v>
      </c>
      <c r="C435" s="88">
        <v>43950</v>
      </c>
      <c r="L435" s="7">
        <v>43952</v>
      </c>
      <c r="M435" s="7">
        <v>43988</v>
      </c>
      <c r="AA435" s="7" t="s">
        <v>1334</v>
      </c>
    </row>
    <row r="436" spans="1:27" x14ac:dyDescent="0.25">
      <c r="A436" s="7">
        <v>114</v>
      </c>
      <c r="C436" s="88">
        <v>43950</v>
      </c>
      <c r="L436" s="7">
        <v>43952</v>
      </c>
      <c r="M436" s="7">
        <v>43988</v>
      </c>
      <c r="AA436" s="7" t="s">
        <v>1334</v>
      </c>
    </row>
    <row r="437" spans="1:27" x14ac:dyDescent="0.25">
      <c r="A437" s="7">
        <v>114</v>
      </c>
      <c r="C437" s="88">
        <v>43950</v>
      </c>
      <c r="L437" s="7">
        <v>43952</v>
      </c>
      <c r="M437" s="7">
        <v>43988</v>
      </c>
      <c r="AA437" s="7" t="s">
        <v>1334</v>
      </c>
    </row>
    <row r="438" spans="1:27" x14ac:dyDescent="0.25">
      <c r="A438" s="7">
        <v>114</v>
      </c>
      <c r="C438" s="88">
        <v>43950</v>
      </c>
      <c r="L438" s="7">
        <v>43952</v>
      </c>
      <c r="M438" s="7">
        <v>43988</v>
      </c>
      <c r="U438" s="7" t="s">
        <v>1336</v>
      </c>
      <c r="AA438" s="7" t="s">
        <v>1335</v>
      </c>
    </row>
    <row r="439" spans="1:27" x14ac:dyDescent="0.25">
      <c r="A439" s="7">
        <v>114</v>
      </c>
      <c r="C439" s="88">
        <v>43950</v>
      </c>
      <c r="L439" s="7">
        <v>43952</v>
      </c>
      <c r="M439" s="7">
        <v>43988</v>
      </c>
      <c r="AA439" s="7" t="s">
        <v>1335</v>
      </c>
    </row>
    <row r="440" spans="1:27" x14ac:dyDescent="0.25">
      <c r="A440" s="7">
        <v>111</v>
      </c>
      <c r="C440" s="88">
        <v>43950</v>
      </c>
      <c r="L440" s="7">
        <v>43952</v>
      </c>
      <c r="M440" s="7">
        <v>43988</v>
      </c>
      <c r="AA440" s="7" t="s">
        <v>1334</v>
      </c>
    </row>
    <row r="441" spans="1:27" x14ac:dyDescent="0.25">
      <c r="A441" s="7">
        <v>111</v>
      </c>
      <c r="C441" s="88">
        <v>43950</v>
      </c>
      <c r="L441" s="7">
        <v>43952</v>
      </c>
      <c r="M441" s="7">
        <v>43988</v>
      </c>
      <c r="AA441" s="7" t="s">
        <v>1334</v>
      </c>
    </row>
    <row r="442" spans="1:27" x14ac:dyDescent="0.25">
      <c r="A442" s="7">
        <v>111</v>
      </c>
      <c r="C442" s="88">
        <v>43950</v>
      </c>
      <c r="L442" s="7">
        <v>43952</v>
      </c>
      <c r="M442" s="7">
        <v>43988</v>
      </c>
      <c r="AA442" s="7" t="s">
        <v>1337</v>
      </c>
    </row>
    <row r="443" spans="1:27" x14ac:dyDescent="0.25">
      <c r="A443" s="7">
        <v>114</v>
      </c>
      <c r="C443" s="88">
        <v>43950</v>
      </c>
      <c r="L443" s="7">
        <v>43952</v>
      </c>
      <c r="M443" s="7">
        <v>43988</v>
      </c>
      <c r="AA443" s="7" t="s">
        <v>1334</v>
      </c>
    </row>
    <row r="444" spans="1:27" x14ac:dyDescent="0.25">
      <c r="A444" s="7">
        <v>114</v>
      </c>
      <c r="C444" s="88">
        <v>43950</v>
      </c>
      <c r="L444" s="7">
        <v>43952</v>
      </c>
      <c r="M444" s="7">
        <v>43988</v>
      </c>
      <c r="AA444" s="7" t="s">
        <v>1334</v>
      </c>
    </row>
    <row r="445" spans="1:27" x14ac:dyDescent="0.25">
      <c r="A445" s="7">
        <v>108</v>
      </c>
      <c r="C445" s="88">
        <v>43950</v>
      </c>
      <c r="F445" s="7" t="s">
        <v>46</v>
      </c>
      <c r="G445" s="7" t="s">
        <v>1300</v>
      </c>
      <c r="H445" s="7" t="s">
        <v>39</v>
      </c>
      <c r="J445" s="7" t="s">
        <v>32</v>
      </c>
      <c r="K445" s="7" t="s">
        <v>1321</v>
      </c>
      <c r="L445" s="7">
        <v>43922</v>
      </c>
      <c r="M445" s="7">
        <v>44286</v>
      </c>
      <c r="N445" s="7">
        <v>24900</v>
      </c>
      <c r="O445" s="7">
        <v>0.5</v>
      </c>
      <c r="P445" s="7">
        <v>12450</v>
      </c>
    </row>
    <row r="446" spans="1:27" x14ac:dyDescent="0.25">
      <c r="A446" s="7">
        <v>108</v>
      </c>
      <c r="C446" s="88">
        <v>43950</v>
      </c>
      <c r="F446" s="7" t="s">
        <v>46</v>
      </c>
      <c r="G446" s="7" t="s">
        <v>28</v>
      </c>
      <c r="H446" s="7" t="s">
        <v>39</v>
      </c>
      <c r="J446" s="7" t="s">
        <v>36</v>
      </c>
      <c r="K446" s="7" t="s">
        <v>1327</v>
      </c>
      <c r="L446" s="7">
        <v>43938</v>
      </c>
      <c r="M446" s="7">
        <v>44196</v>
      </c>
      <c r="N446" s="7">
        <v>24900</v>
      </c>
      <c r="O446" s="7">
        <v>0.20080000000000001</v>
      </c>
      <c r="P446" s="7">
        <v>19900</v>
      </c>
    </row>
    <row r="447" spans="1:27" x14ac:dyDescent="0.25">
      <c r="F447" s="89"/>
      <c r="G447"/>
      <c r="H447"/>
      <c r="I447"/>
      <c r="J447"/>
      <c r="K447"/>
      <c r="L447"/>
      <c r="M447"/>
      <c r="N447"/>
      <c r="O447"/>
      <c r="P447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Pluses Oct</vt:lpstr>
      <vt:lpstr>Tarifas 2020</vt:lpstr>
      <vt:lpstr>Dto. REnovaciones Anticipadas</vt:lpstr>
      <vt:lpstr>Dto. Fondos y Coop.</vt:lpstr>
      <vt:lpstr>Dto. Marca Compartida</vt:lpstr>
      <vt:lpstr>Internet</vt:lpstr>
      <vt:lpstr>Dirección Alt.</vt:lpstr>
      <vt:lpstr>Dto. Otros</vt:lpstr>
      <vt:lpstr>Tipo de entrega</vt:lpstr>
      <vt:lpstr>Tarifa Ciudad</vt:lpstr>
      <vt:lpstr>Internet!Área_de_impresión</vt:lpstr>
      <vt:lpstr>'Tarifas 2020'!Área_de_impresión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Leonardo Pulido Forero</dc:creator>
  <cp:lastModifiedBy>David Leonardo Pulido Forero</cp:lastModifiedBy>
  <cp:lastPrinted>2020-02-20T16:08:49Z</cp:lastPrinted>
  <dcterms:created xsi:type="dcterms:W3CDTF">2018-12-18T20:08:21Z</dcterms:created>
  <dcterms:modified xsi:type="dcterms:W3CDTF">2020-09-30T22:57:12Z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120610ff-8510-4bde-9dcb-3e1679763379</vt:lpwstr>
  </property>
</Properties>
</file>