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050"/>
  </bookViews>
  <sheets>
    <sheet name="CONSOLIDADO  AGRICOLA" sheetId="13" r:id="rId1"/>
    <sheet name="GRAFICAS I TRIMESTRE 2019" sheetId="2" r:id="rId2"/>
  </sheets>
  <definedNames>
    <definedName name="_xlnm.Print_Area" localSheetId="1">'GRAFICAS I TRIMESTRE 2019'!$A$1:$W$50</definedName>
  </definedNames>
  <calcPr calcId="162913"/>
</workbook>
</file>

<file path=xl/calcChain.xml><?xml version="1.0" encoding="utf-8"?>
<calcChain xmlns="http://schemas.openxmlformats.org/spreadsheetml/2006/main">
  <c r="D102" i="13" l="1"/>
  <c r="D95" i="13"/>
  <c r="D94" i="13"/>
  <c r="D98" i="13"/>
  <c r="D96" i="13"/>
  <c r="D99" i="13"/>
  <c r="D100" i="13"/>
  <c r="E19" i="13" l="1"/>
  <c r="F11" i="13"/>
  <c r="G8" i="13" s="1"/>
  <c r="D11" i="13"/>
  <c r="G9" i="13"/>
  <c r="E9" i="13"/>
  <c r="E8" i="13"/>
  <c r="E7" i="13"/>
  <c r="E6" i="13"/>
  <c r="G5" i="13"/>
  <c r="E5" i="13"/>
  <c r="E4" i="13"/>
  <c r="G7" i="13" l="1"/>
  <c r="G4" i="13"/>
  <c r="G6" i="13"/>
  <c r="F27" i="13"/>
  <c r="G22" i="13" s="1"/>
  <c r="F35" i="13"/>
  <c r="G31" i="13" s="1"/>
  <c r="F43" i="13"/>
  <c r="G40" i="13" s="1"/>
  <c r="F51" i="13"/>
  <c r="G50" i="13" s="1"/>
  <c r="F59" i="13"/>
  <c r="G58" i="13" s="1"/>
  <c r="F67" i="13"/>
  <c r="G66" i="13" s="1"/>
  <c r="F75" i="13"/>
  <c r="G73" i="13" s="1"/>
  <c r="F83" i="13"/>
  <c r="G79" i="13" s="1"/>
  <c r="F91" i="13"/>
  <c r="G88" i="13" s="1"/>
  <c r="G44" i="13"/>
  <c r="F19" i="13"/>
  <c r="G16" i="13" s="1"/>
  <c r="D63" i="13"/>
  <c r="D97" i="13" s="1"/>
  <c r="G77" i="13" l="1"/>
  <c r="G78" i="13"/>
  <c r="G82" i="13"/>
  <c r="G70" i="13"/>
  <c r="G72" i="13"/>
  <c r="G48" i="13"/>
  <c r="G49" i="13"/>
  <c r="G64" i="13"/>
  <c r="G45" i="13"/>
  <c r="G47" i="13"/>
  <c r="G41" i="13"/>
  <c r="G85" i="13"/>
  <c r="D67" i="13"/>
  <c r="E60" i="13" s="1"/>
  <c r="G23" i="13"/>
  <c r="G55" i="13"/>
  <c r="G80" i="13"/>
  <c r="G86" i="13"/>
  <c r="G76" i="13"/>
  <c r="G81" i="13"/>
  <c r="G89" i="13"/>
  <c r="G14" i="13"/>
  <c r="G17" i="13"/>
  <c r="G13" i="13"/>
  <c r="G65" i="13"/>
  <c r="G30" i="13"/>
  <c r="G60" i="13"/>
  <c r="G87" i="13"/>
  <c r="G33" i="13"/>
  <c r="G46" i="13"/>
  <c r="G61" i="13"/>
  <c r="G84" i="13"/>
  <c r="G37" i="13"/>
  <c r="G42" i="13"/>
  <c r="G71" i="13"/>
  <c r="G34" i="13"/>
  <c r="G39" i="13"/>
  <c r="G63" i="13"/>
  <c r="G69" i="13"/>
  <c r="G74" i="13"/>
  <c r="G91" i="13"/>
  <c r="G38" i="13"/>
  <c r="G62" i="13"/>
  <c r="G15" i="13"/>
  <c r="G12" i="13"/>
  <c r="G20" i="13"/>
  <c r="G24" i="13"/>
  <c r="G52" i="13"/>
  <c r="G56" i="13"/>
  <c r="G21" i="13"/>
  <c r="G25" i="13"/>
  <c r="G28" i="13"/>
  <c r="G32" i="13"/>
  <c r="G53" i="13"/>
  <c r="G57" i="13"/>
  <c r="G29" i="13"/>
  <c r="G36" i="13"/>
  <c r="G54" i="13"/>
  <c r="G68" i="13"/>
  <c r="D91" i="13"/>
  <c r="G83" i="13" l="1"/>
  <c r="G75" i="13"/>
  <c r="G67" i="13"/>
  <c r="G59" i="13"/>
  <c r="G51" i="13"/>
  <c r="G43" i="13"/>
  <c r="G35" i="13"/>
  <c r="D83" i="13"/>
  <c r="E79" i="13" l="1"/>
  <c r="E82" i="13"/>
  <c r="E78" i="13"/>
  <c r="E81" i="13"/>
  <c r="E77" i="13"/>
  <c r="E80" i="13"/>
  <c r="E76" i="13"/>
  <c r="D75" i="13" l="1"/>
  <c r="E68" i="13" s="1"/>
  <c r="E74" i="13" l="1"/>
  <c r="E71" i="13"/>
  <c r="E73" i="13"/>
  <c r="E70" i="13"/>
  <c r="E72" i="13"/>
  <c r="E69" i="13"/>
  <c r="E75" i="13" l="1"/>
  <c r="D35" i="13"/>
  <c r="E34" i="13" s="1"/>
  <c r="E66" i="13" l="1"/>
  <c r="E63" i="13" l="1"/>
  <c r="D59" i="13"/>
  <c r="E58" i="13" s="1"/>
  <c r="D51" i="13" l="1"/>
  <c r="E50" i="13" s="1"/>
  <c r="D43" i="13" l="1"/>
  <c r="E41" i="13" l="1"/>
  <c r="E42" i="13"/>
  <c r="D27" i="13" l="1"/>
  <c r="E25" i="13" s="1"/>
  <c r="D19" i="13"/>
  <c r="D101" i="13" s="1"/>
  <c r="E52" i="13" l="1"/>
  <c r="E31" i="13" l="1"/>
  <c r="E28" i="13" l="1"/>
  <c r="E32" i="13"/>
  <c r="E33" i="13"/>
  <c r="E29" i="13"/>
  <c r="E30" i="13"/>
  <c r="C8" i="2"/>
  <c r="C14" i="2" l="1"/>
  <c r="C15" i="2" l="1"/>
  <c r="E89" i="13"/>
  <c r="C16" i="2"/>
  <c r="E64" i="13"/>
  <c r="C12" i="2"/>
  <c r="E84" i="13"/>
  <c r="E88" i="13"/>
  <c r="E86" i="13"/>
  <c r="E85" i="13"/>
  <c r="E87" i="13"/>
  <c r="E61" i="13"/>
  <c r="E65" i="13"/>
  <c r="E62" i="13"/>
  <c r="E67" i="13" l="1"/>
  <c r="E54" i="13"/>
  <c r="E57" i="13" l="1"/>
  <c r="C11" i="2"/>
  <c r="E56" i="13"/>
  <c r="E53" i="13"/>
  <c r="E55" i="13"/>
  <c r="E47" i="13" l="1"/>
  <c r="C10" i="2"/>
  <c r="E48" i="13"/>
  <c r="E49" i="13"/>
  <c r="E44" i="13"/>
  <c r="E45" i="13"/>
  <c r="E46" i="13"/>
  <c r="E39" i="13" l="1"/>
  <c r="C9" i="2"/>
  <c r="E40" i="13"/>
  <c r="E36" i="13"/>
  <c r="E37" i="13"/>
  <c r="E38" i="13"/>
  <c r="C5" i="2" l="1"/>
  <c r="E24" i="13" l="1"/>
  <c r="C6" i="2"/>
  <c r="C19" i="2" s="1"/>
  <c r="E22" i="13"/>
  <c r="E23" i="13"/>
  <c r="E21" i="13"/>
  <c r="E20" i="13"/>
  <c r="E91" i="13" l="1"/>
  <c r="E59" i="13"/>
  <c r="E51" i="13"/>
  <c r="E43" i="13"/>
  <c r="E35" i="13"/>
  <c r="E83" i="13"/>
  <c r="E27" i="13"/>
  <c r="E26" i="13"/>
  <c r="G11" i="13"/>
  <c r="G10" i="13"/>
  <c r="G27" i="13"/>
  <c r="G26" i="13"/>
  <c r="E10" i="13"/>
  <c r="E11" i="13"/>
  <c r="G18" i="13"/>
  <c r="G19" i="13"/>
</calcChain>
</file>

<file path=xl/sharedStrings.xml><?xml version="1.0" encoding="utf-8"?>
<sst xmlns="http://schemas.openxmlformats.org/spreadsheetml/2006/main" count="137" uniqueCount="47">
  <si>
    <t>TOTAL COSTOS POR UNIDAD</t>
  </si>
  <si>
    <t>Mano de obra indirecta</t>
  </si>
  <si>
    <t>Inversion</t>
  </si>
  <si>
    <t>% Participacion</t>
  </si>
  <si>
    <t>NOMBRE  CUENTA</t>
  </si>
  <si>
    <t xml:space="preserve">CODIGO </t>
  </si>
  <si>
    <t xml:space="preserve">CUENTA MAYOR </t>
  </si>
  <si>
    <t>Materias primas e insumos</t>
  </si>
  <si>
    <t>Mano de obra directa</t>
  </si>
  <si>
    <t>Materiales, repuestos y/o accesorios</t>
  </si>
  <si>
    <t>CONCEPTO</t>
  </si>
  <si>
    <t>Otros costos indirectos servicios</t>
  </si>
  <si>
    <t xml:space="preserve">Otros costos indirectos depreciacion </t>
  </si>
  <si>
    <t>inventario</t>
  </si>
  <si>
    <t>Total Maquinaria y Equipo al cierre del trimestres</t>
  </si>
  <si>
    <t>Total Depreciación Maquinaria y Equipo al cierre del trimestre</t>
  </si>
  <si>
    <t xml:space="preserve">TOTALES AL CIERRE DEL TRIMESTRE </t>
  </si>
  <si>
    <t xml:space="preserve"> AREAS AGRICOLAS</t>
  </si>
  <si>
    <t>CACAO</t>
  </si>
  <si>
    <t>CITRICOS</t>
  </si>
  <si>
    <t>GUANABANA</t>
  </si>
  <si>
    <t>GUAYABA</t>
  </si>
  <si>
    <t>MANGO</t>
  </si>
  <si>
    <t>MARACUYA</t>
  </si>
  <si>
    <t>PLATANO</t>
  </si>
  <si>
    <t>SABILA</t>
  </si>
  <si>
    <t>UVA</t>
  </si>
  <si>
    <t>SENA EMPRESA</t>
  </si>
  <si>
    <t xml:space="preserve">Total otros costos indirectos </t>
  </si>
  <si>
    <t xml:space="preserve">SABILA </t>
  </si>
  <si>
    <t xml:space="preserve">COSTOS UNIDADES AGRICOLAS </t>
  </si>
  <si>
    <t xml:space="preserve">TOTAL </t>
  </si>
  <si>
    <t>ANNONACEAE</t>
  </si>
  <si>
    <t>MARACUYA (MÓDULO A Y C)</t>
  </si>
  <si>
    <t>I TRIMESTRE SENA EMPRESA</t>
  </si>
  <si>
    <t>Total Materia Prima e Insumos</t>
  </si>
  <si>
    <t>Tota Materiales, repuestos y/o accesorios</t>
  </si>
  <si>
    <t>Total costos directos</t>
  </si>
  <si>
    <t xml:space="preserve">Total Mano de obra directa al cierre del trimestre </t>
  </si>
  <si>
    <t xml:space="preserve">Total Mano de obra indirecta al cierre del trimestre </t>
  </si>
  <si>
    <t>Total cuentas por pagar al cierre del trimestre (TOTAL DE UNIDADES)</t>
  </si>
  <si>
    <t xml:space="preserve">   SENA EMPRESA "LA GRANJA"
COMPORTAMIENTO COSTOS EN EL MES DE FEBRERO Y MARZO DE 2019</t>
  </si>
  <si>
    <t>RESULTADO COSTOS 
I TRIMESTRE  (FEBRERO DE 2019)</t>
  </si>
  <si>
    <t>RESULTADO COSTOS 
I TRIMESTRE  (MARZO DE 2019)</t>
  </si>
  <si>
    <t>Fuente: Lider agricola I trimestre 2019</t>
  </si>
  <si>
    <t>Elaboró: Lider  Financiero II Trimestre 2019 ; Daniel Reyes Arteaga y Yewfren Orjuela Novoa                                                                                      Revisó: Instructor Tecnico;  Jaime Gil.</t>
  </si>
  <si>
    <t>AROMATICAS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</si>
</sst>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\ * #,##0.00_);_(&quot;$&quot;\ * \(#,##0.00\);_(&quot;$&quot;\ * &quot;-&quot;??_);_(@_)"/>
    <numFmt numFmtId="165" formatCode="&quot;$&quot;\ #,##0"/>
    <numFmt numFmtId="166" formatCode="_(&quot;$&quot;\ * #,##0_);_(&quot;$&quot;\ * \(#,##0\);_(&quot;$&quot;\ * &quot;-&quot;??_);_(@_)"/>
    <numFmt numFmtId="167" formatCode="0.0%"/>
    <numFmt numFmtId="168" formatCode="_-* #,##0.00\ _€_-;\-* #,##0.00\ _€_-;_-* &quot;-&quot;??\ _€_-;_-@_-"/>
    <numFmt numFmtId="169" formatCode="_-&quot;$&quot;* #,##0_-;\-&quot;$&quot;* #,##0_-;_-&quot;$&quot;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   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0">
    <xf numFmtId="0" fontId="0" fillId="0" borderId="0" xfId="0"/>
    <xf numFmtId="9" fontId="0" fillId="0" borderId="0" xfId="0" applyNumberFormat="1"/>
    <xf numFmtId="166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66" fontId="0" fillId="0" borderId="0" xfId="1" applyNumberFormat="1" applyFont="1" applyBorder="1"/>
    <xf numFmtId="0" fontId="0" fillId="0" borderId="0" xfId="0" applyFill="1"/>
    <xf numFmtId="166" fontId="0" fillId="0" borderId="0" xfId="1" applyNumberFormat="1" applyFont="1" applyFill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166" fontId="2" fillId="0" borderId="21" xfId="1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6" fontId="2" fillId="0" borderId="2" xfId="1" applyNumberFormat="1" applyFont="1" applyBorder="1"/>
    <xf numFmtId="0" fontId="2" fillId="0" borderId="1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6" fontId="2" fillId="0" borderId="1" xfId="1" applyNumberFormat="1" applyFont="1" applyBorder="1"/>
    <xf numFmtId="0" fontId="9" fillId="0" borderId="0" xfId="0" applyFont="1" applyFill="1" applyBorder="1"/>
    <xf numFmtId="0" fontId="9" fillId="0" borderId="0" xfId="0" applyFont="1"/>
    <xf numFmtId="0" fontId="8" fillId="3" borderId="16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166" fontId="10" fillId="2" borderId="23" xfId="1" applyNumberFormat="1" applyFont="1" applyFill="1" applyBorder="1"/>
    <xf numFmtId="166" fontId="10" fillId="2" borderId="24" xfId="1" applyNumberFormat="1" applyFont="1" applyFill="1" applyBorder="1"/>
    <xf numFmtId="0" fontId="8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justify" wrapText="1"/>
    </xf>
    <xf numFmtId="166" fontId="9" fillId="2" borderId="30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justify" wrapText="1"/>
    </xf>
    <xf numFmtId="166" fontId="10" fillId="2" borderId="25" xfId="1" applyNumberFormat="1" applyFont="1" applyFill="1" applyBorder="1"/>
    <xf numFmtId="166" fontId="10" fillId="2" borderId="22" xfId="1" applyNumberFormat="1" applyFont="1" applyFill="1" applyBorder="1"/>
    <xf numFmtId="10" fontId="10" fillId="2" borderId="29" xfId="2" applyNumberFormat="1" applyFont="1" applyFill="1" applyBorder="1" applyAlignment="1">
      <alignment horizontal="center" vertical="center"/>
    </xf>
    <xf numFmtId="166" fontId="10" fillId="0" borderId="22" xfId="1" applyNumberFormat="1" applyFont="1" applyFill="1" applyBorder="1"/>
    <xf numFmtId="0" fontId="8" fillId="3" borderId="11" xfId="0" applyFont="1" applyFill="1" applyBorder="1" applyAlignment="1">
      <alignment horizontal="center" vertical="center" wrapText="1"/>
    </xf>
    <xf numFmtId="166" fontId="9" fillId="3" borderId="13" xfId="1" applyNumberFormat="1" applyFont="1" applyFill="1" applyBorder="1" applyAlignment="1">
      <alignment vertical="center"/>
    </xf>
    <xf numFmtId="0" fontId="8" fillId="2" borderId="21" xfId="0" applyFont="1" applyFill="1" applyBorder="1" applyAlignment="1">
      <alignment horizontal="center"/>
    </xf>
    <xf numFmtId="9" fontId="10" fillId="2" borderId="10" xfId="2" applyFont="1" applyFill="1" applyBorder="1" applyAlignment="1">
      <alignment horizontal="center" vertical="center"/>
    </xf>
    <xf numFmtId="166" fontId="8" fillId="3" borderId="13" xfId="1" applyNumberFormat="1" applyFont="1" applyFill="1" applyBorder="1" applyAlignment="1">
      <alignment vertical="center"/>
    </xf>
    <xf numFmtId="0" fontId="8" fillId="2" borderId="17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9" fillId="0" borderId="0" xfId="0" applyFont="1" applyFill="1"/>
    <xf numFmtId="0" fontId="8" fillId="0" borderId="0" xfId="0" applyFont="1" applyFill="1"/>
    <xf numFmtId="0" fontId="8" fillId="0" borderId="0" xfId="0" applyFont="1"/>
    <xf numFmtId="166" fontId="10" fillId="2" borderId="22" xfId="1" applyNumberFormat="1" applyFont="1" applyFill="1" applyBorder="1" applyAlignment="1">
      <alignment horizontal="right" vertical="center"/>
    </xf>
    <xf numFmtId="0" fontId="7" fillId="3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wrapText="1"/>
    </xf>
    <xf numFmtId="0" fontId="2" fillId="0" borderId="31" xfId="0" applyFont="1" applyBorder="1" applyAlignment="1">
      <alignment horizontal="left" vertical="center" wrapText="1"/>
    </xf>
    <xf numFmtId="166" fontId="2" fillId="0" borderId="32" xfId="1" applyNumberFormat="1" applyFont="1" applyBorder="1"/>
    <xf numFmtId="10" fontId="10" fillId="2" borderId="33" xfId="2" applyNumberFormat="1" applyFont="1" applyFill="1" applyBorder="1" applyAlignment="1">
      <alignment horizontal="center" vertical="center"/>
    </xf>
    <xf numFmtId="167" fontId="10" fillId="2" borderId="33" xfId="2" applyNumberFormat="1" applyFont="1" applyFill="1" applyBorder="1" applyAlignment="1">
      <alignment horizontal="center" vertical="center"/>
    </xf>
    <xf numFmtId="9" fontId="10" fillId="2" borderId="33" xfId="2" applyFont="1" applyFill="1" applyBorder="1" applyAlignment="1">
      <alignment horizontal="center" vertical="center"/>
    </xf>
    <xf numFmtId="9" fontId="11" fillId="3" borderId="4" xfId="2" applyFont="1" applyFill="1" applyBorder="1" applyAlignment="1">
      <alignment horizontal="center" vertical="center"/>
    </xf>
    <xf numFmtId="9" fontId="10" fillId="2" borderId="33" xfId="2" applyNumberFormat="1" applyFont="1" applyFill="1" applyBorder="1" applyAlignment="1">
      <alignment horizontal="center" vertical="center"/>
    </xf>
    <xf numFmtId="167" fontId="10" fillId="2" borderId="10" xfId="2" applyNumberFormat="1" applyFont="1" applyFill="1" applyBorder="1" applyAlignment="1">
      <alignment horizontal="center" vertical="center"/>
    </xf>
    <xf numFmtId="166" fontId="10" fillId="2" borderId="33" xfId="2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justify" wrapText="1"/>
    </xf>
    <xf numFmtId="165" fontId="9" fillId="2" borderId="0" xfId="0" applyNumberFormat="1" applyFont="1" applyFill="1" applyBorder="1" applyAlignment="1">
      <alignment horizontal="right"/>
    </xf>
    <xf numFmtId="0" fontId="9" fillId="2" borderId="21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6" fontId="8" fillId="3" borderId="5" xfId="1" applyNumberFormat="1" applyFont="1" applyFill="1" applyBorder="1" applyAlignment="1">
      <alignment vertical="center"/>
    </xf>
    <xf numFmtId="9" fontId="11" fillId="3" borderId="8" xfId="2" applyFont="1" applyFill="1" applyBorder="1" applyAlignment="1">
      <alignment horizontal="center" vertical="center"/>
    </xf>
    <xf numFmtId="166" fontId="9" fillId="3" borderId="5" xfId="1" applyNumberFormat="1" applyFont="1" applyFill="1" applyBorder="1" applyAlignment="1">
      <alignment vertical="center"/>
    </xf>
    <xf numFmtId="0" fontId="9" fillId="2" borderId="35" xfId="0" applyNumberFormat="1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 wrapText="1"/>
    </xf>
    <xf numFmtId="166" fontId="9" fillId="2" borderId="0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166" fontId="9" fillId="5" borderId="22" xfId="0" applyNumberFormat="1" applyFont="1" applyFill="1" applyBorder="1" applyAlignment="1">
      <alignment horizontal="center"/>
    </xf>
    <xf numFmtId="166" fontId="9" fillId="5" borderId="17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left" wrapText="1"/>
    </xf>
    <xf numFmtId="0" fontId="8" fillId="2" borderId="37" xfId="0" applyFont="1" applyFill="1" applyBorder="1" applyAlignment="1">
      <alignment horizontal="left" wrapText="1"/>
    </xf>
    <xf numFmtId="0" fontId="9" fillId="5" borderId="22" xfId="0" applyFont="1" applyFill="1" applyBorder="1" applyAlignment="1">
      <alignment horizontal="left"/>
    </xf>
    <xf numFmtId="0" fontId="9" fillId="5" borderId="28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8" fillId="5" borderId="34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</cellXfs>
  <cellStyles count="16">
    <cellStyle name="Millares 2" xfId="6"/>
    <cellStyle name="Moneda" xfId="1" builtinId="4"/>
    <cellStyle name="Moneda [0] 2" xfId="15"/>
    <cellStyle name="Moneda 2" xfId="5"/>
    <cellStyle name="Moneda 2 2" xfId="7"/>
    <cellStyle name="Moneda 2 2 2" xfId="14"/>
    <cellStyle name="Moneda 2 3" xfId="13"/>
    <cellStyle name="Moneda 3" xfId="12"/>
    <cellStyle name="Normal" xfId="0" builtinId="0"/>
    <cellStyle name="Normal 2" xfId="4"/>
    <cellStyle name="Normal 2 2" xfId="11"/>
    <cellStyle name="Normal 2 3" xfId="10"/>
    <cellStyle name="Normal 3" xfId="8"/>
    <cellStyle name="Normal 4" xfId="3"/>
    <cellStyle name="Porcentaje" xfId="2" builtinId="5"/>
    <cellStyle name="Porcentaje 2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8.0555555555555561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B8-4858-8D78-24DAE9D2B615}"/>
                </c:ext>
              </c:extLst>
            </c:dLbl>
            <c:dLbl>
              <c:idx val="1"/>
              <c:layout>
                <c:manualLayout>
                  <c:x val="5.8333333333333334E-2"/>
                  <c:y val="-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B8-4858-8D78-24DAE9D2B6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'GRAFICAS I TRIMESTRE 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'GRAFICAS I TRIMESTRE 2016'!#REF!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0B8-4858-8D78-24DAE9D2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73856"/>
        <c:axId val="48875392"/>
        <c:axId val="0"/>
      </c:bar3DChart>
      <c:catAx>
        <c:axId val="488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75392"/>
        <c:crosses val="autoZero"/>
        <c:auto val="1"/>
        <c:lblAlgn val="ctr"/>
        <c:lblOffset val="100"/>
        <c:noMultiLvlLbl val="0"/>
      </c:catAx>
      <c:valAx>
        <c:axId val="4887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87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O"/>
              <a:t>COSTOS DE UNIDADES I TRIMESTRE 2018</a:t>
            </a:r>
          </a:p>
          <a:p>
            <a:pPr>
              <a:defRPr/>
            </a:pPr>
            <a:r>
              <a:rPr lang="es-CO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831827303693616E-2"/>
          <c:y val="0.12589434441928279"/>
          <c:w val="0.93158591877717789"/>
          <c:h val="0.677930038516938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'GRAFICAS I TRIMESTRE 2019'!$B$5:$B$19</c:f>
              <c:strCache>
                <c:ptCount val="15"/>
                <c:pt idx="0">
                  <c:v>ANNONACEAE</c:v>
                </c:pt>
                <c:pt idx="1">
                  <c:v>CACAO</c:v>
                </c:pt>
                <c:pt idx="3">
                  <c:v>CITRICOS</c:v>
                </c:pt>
                <c:pt idx="4">
                  <c:v>GUANABANA</c:v>
                </c:pt>
                <c:pt idx="5">
                  <c:v>GUAYABA</c:v>
                </c:pt>
                <c:pt idx="6">
                  <c:v>MANGO</c:v>
                </c:pt>
                <c:pt idx="7">
                  <c:v>MARACUYA</c:v>
                </c:pt>
                <c:pt idx="9">
                  <c:v>PLATANO</c:v>
                </c:pt>
                <c:pt idx="10">
                  <c:v>SABILA </c:v>
                </c:pt>
                <c:pt idx="11">
                  <c:v>UVA</c:v>
                </c:pt>
                <c:pt idx="14">
                  <c:v>TOTAL </c:v>
                </c:pt>
              </c:strCache>
            </c:strRef>
          </c:cat>
          <c:val>
            <c:numRef>
              <c:f>'GRAFICAS I TRIMESTRE 2019'!$C$5:$C$19</c:f>
              <c:numCache>
                <c:formatCode>_("$"\ * #,##0_);_("$"\ * \(#,##0\);_("$"\ * "-"??_);_(@_)</c:formatCode>
                <c:ptCount val="15"/>
                <c:pt idx="0">
                  <c:v>0</c:v>
                </c:pt>
                <c:pt idx="1">
                  <c:v>596766</c:v>
                </c:pt>
                <c:pt idx="3">
                  <c:v>1233858</c:v>
                </c:pt>
                <c:pt idx="4">
                  <c:v>1299202</c:v>
                </c:pt>
                <c:pt idx="5">
                  <c:v>2870418</c:v>
                </c:pt>
                <c:pt idx="6">
                  <c:v>1185485</c:v>
                </c:pt>
                <c:pt idx="7">
                  <c:v>873255.2</c:v>
                </c:pt>
                <c:pt idx="9">
                  <c:v>691682</c:v>
                </c:pt>
                <c:pt idx="10">
                  <c:v>469146</c:v>
                </c:pt>
                <c:pt idx="11">
                  <c:v>433985</c:v>
                </c:pt>
                <c:pt idx="14">
                  <c:v>9653797.1999999993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E-401F-98D1-FAC57ABB01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14496"/>
        <c:axId val="48717184"/>
      </c:barChart>
      <c:catAx>
        <c:axId val="4871449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48717184"/>
        <c:crosses val="autoZero"/>
        <c:auto val="1"/>
        <c:lblAlgn val="ctr"/>
        <c:lblOffset val="100"/>
        <c:noMultiLvlLbl val="0"/>
      </c:catAx>
      <c:valAx>
        <c:axId val="4871718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4871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28575</xdr:rowOff>
    </xdr:from>
    <xdr:ext cx="798645" cy="695004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8575"/>
          <a:ext cx="798645" cy="6950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202791</xdr:colOff>
      <xdr:row>44</xdr:row>
      <xdr:rowOff>0</xdr:rowOff>
    </xdr:from>
    <xdr:to>
      <xdr:col>5</xdr:col>
      <xdr:colOff>0</xdr:colOff>
      <xdr:row>44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1106236</xdr:colOff>
      <xdr:row>0</xdr:row>
      <xdr:rowOff>340895</xdr:rowOff>
    </xdr:from>
    <xdr:to>
      <xdr:col>16</xdr:col>
      <xdr:colOff>541420</xdr:colOff>
      <xdr:row>19</xdr:row>
      <xdr:rowOff>140369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02"/>
  <sheetViews>
    <sheetView tabSelected="1" topLeftCell="A55" zoomScale="85" zoomScaleNormal="85" zoomScaleSheetLayoutView="98" workbookViewId="0">
      <selection activeCell="E105" sqref="E105"/>
    </sheetView>
  </sheetViews>
  <sheetFormatPr baseColWidth="10" defaultRowHeight="15.75"/>
  <cols>
    <col min="1" max="1" width="32.5703125" style="19" customWidth="1"/>
    <col min="2" max="2" width="9.85546875" style="45" customWidth="1"/>
    <col min="3" max="3" width="39" style="67" customWidth="1"/>
    <col min="4" max="4" width="24.85546875" style="19" customWidth="1"/>
    <col min="5" max="5" width="28.5703125" style="19" customWidth="1"/>
    <col min="6" max="6" width="24" style="19" customWidth="1"/>
    <col min="7" max="7" width="25.140625" style="19" customWidth="1"/>
    <col min="8" max="16384" width="11.42578125" style="19"/>
  </cols>
  <sheetData>
    <row r="1" spans="1:10" ht="65.25" customHeight="1">
      <c r="A1" s="100" t="s">
        <v>41</v>
      </c>
      <c r="B1" s="100"/>
      <c r="C1" s="100"/>
      <c r="D1" s="100"/>
      <c r="E1" s="100"/>
      <c r="F1" s="100"/>
      <c r="G1" s="100"/>
      <c r="H1" s="18"/>
      <c r="I1" s="18"/>
      <c r="J1" s="18"/>
    </row>
    <row r="2" spans="1:10" ht="39" customHeight="1" thickBot="1">
      <c r="A2" s="106" t="s">
        <v>17</v>
      </c>
      <c r="B2" s="108" t="s">
        <v>6</v>
      </c>
      <c r="C2" s="109"/>
      <c r="D2" s="98" t="s">
        <v>42</v>
      </c>
      <c r="E2" s="99"/>
      <c r="F2" s="98" t="s">
        <v>43</v>
      </c>
      <c r="G2" s="99"/>
      <c r="H2" s="18"/>
    </row>
    <row r="3" spans="1:10" ht="21.75" customHeight="1" thickBot="1">
      <c r="A3" s="107"/>
      <c r="B3" s="20" t="s">
        <v>5</v>
      </c>
      <c r="C3" s="22" t="s">
        <v>4</v>
      </c>
      <c r="D3" s="21" t="s">
        <v>2</v>
      </c>
      <c r="E3" s="22" t="s">
        <v>3</v>
      </c>
      <c r="F3" s="21" t="s">
        <v>2</v>
      </c>
      <c r="G3" s="22" t="s">
        <v>3</v>
      </c>
      <c r="H3" s="18"/>
    </row>
    <row r="4" spans="1:10">
      <c r="A4" s="83" t="s">
        <v>32</v>
      </c>
      <c r="B4" s="23">
        <v>7101</v>
      </c>
      <c r="C4" s="48" t="s">
        <v>7</v>
      </c>
      <c r="D4" s="24">
        <v>240548</v>
      </c>
      <c r="E4" s="51">
        <f>D4/D11</f>
        <v>0.45411605683152539</v>
      </c>
      <c r="F4" s="24">
        <v>0</v>
      </c>
      <c r="G4" s="51">
        <f>F4/F11</f>
        <v>0</v>
      </c>
      <c r="H4" s="18"/>
    </row>
    <row r="5" spans="1:10">
      <c r="A5" s="83"/>
      <c r="B5" s="23">
        <v>7201</v>
      </c>
      <c r="C5" s="48" t="s">
        <v>8</v>
      </c>
      <c r="D5" s="25">
        <v>75368</v>
      </c>
      <c r="E5" s="51">
        <f>D5/D11</f>
        <v>0.14228270021483616</v>
      </c>
      <c r="F5" s="25">
        <v>46776</v>
      </c>
      <c r="G5" s="51">
        <f>F5/F11</f>
        <v>0.1795168978301083</v>
      </c>
      <c r="H5" s="18"/>
    </row>
    <row r="6" spans="1:10">
      <c r="A6" s="83"/>
      <c r="B6" s="23">
        <v>7301</v>
      </c>
      <c r="C6" s="48" t="s">
        <v>9</v>
      </c>
      <c r="D6" s="25">
        <v>0</v>
      </c>
      <c r="E6" s="51">
        <f>D6/D11</f>
        <v>0</v>
      </c>
      <c r="F6" s="25">
        <v>0</v>
      </c>
      <c r="G6" s="51">
        <f>F6/F11</f>
        <v>0</v>
      </c>
      <c r="H6" s="18"/>
    </row>
    <row r="7" spans="1:10">
      <c r="A7" s="83"/>
      <c r="B7" s="26">
        <v>7302</v>
      </c>
      <c r="C7" s="27" t="s">
        <v>1</v>
      </c>
      <c r="D7" s="28">
        <v>213790</v>
      </c>
      <c r="E7" s="52">
        <f>D7/D11</f>
        <v>0.40360124295363842</v>
      </c>
      <c r="F7" s="28">
        <v>213790</v>
      </c>
      <c r="G7" s="52">
        <f>F7/F11</f>
        <v>0.82048310216989173</v>
      </c>
      <c r="H7" s="18"/>
    </row>
    <row r="8" spans="1:10">
      <c r="A8" s="83"/>
      <c r="B8" s="29">
        <v>7303</v>
      </c>
      <c r="C8" s="30" t="s">
        <v>11</v>
      </c>
      <c r="D8" s="31">
        <v>0</v>
      </c>
      <c r="E8" s="53">
        <f>D8/D11</f>
        <v>0</v>
      </c>
      <c r="F8" s="31">
        <v>0</v>
      </c>
      <c r="G8" s="53">
        <f>F8/F11</f>
        <v>0</v>
      </c>
      <c r="H8" s="18"/>
    </row>
    <row r="9" spans="1:10">
      <c r="A9" s="83"/>
      <c r="B9" s="26">
        <v>7303</v>
      </c>
      <c r="C9" s="27" t="s">
        <v>12</v>
      </c>
      <c r="D9" s="32">
        <v>0</v>
      </c>
      <c r="E9" s="33">
        <f>D9/D11</f>
        <v>0</v>
      </c>
      <c r="F9" s="32">
        <v>0</v>
      </c>
      <c r="G9" s="33">
        <f>F9/F11</f>
        <v>0</v>
      </c>
      <c r="H9" s="18"/>
    </row>
    <row r="10" spans="1:10" ht="16.5" thickBot="1">
      <c r="A10" s="83"/>
      <c r="B10" s="26">
        <v>1524</v>
      </c>
      <c r="C10" s="27" t="s">
        <v>13</v>
      </c>
      <c r="D10" s="34">
        <v>0</v>
      </c>
      <c r="E10" s="53">
        <f ca="1">E10/D10</f>
        <v>0</v>
      </c>
      <c r="F10" s="34">
        <v>0</v>
      </c>
      <c r="G10" s="53">
        <f ca="1">G10/F10</f>
        <v>0</v>
      </c>
      <c r="H10" s="18"/>
    </row>
    <row r="11" spans="1:10" ht="28.5" customHeight="1" thickBot="1">
      <c r="A11" s="84"/>
      <c r="B11" s="22"/>
      <c r="C11" s="35" t="s">
        <v>0</v>
      </c>
      <c r="D11" s="36">
        <f>SUM(D4:D10)</f>
        <v>529706</v>
      </c>
      <c r="E11" s="54">
        <f ca="1">SUM(E4:E10)</f>
        <v>0</v>
      </c>
      <c r="F11" s="36">
        <f>SUM(F4:F10)</f>
        <v>260566</v>
      </c>
      <c r="G11" s="54">
        <f ca="1">SUM(G4:G10)</f>
        <v>0</v>
      </c>
      <c r="H11" s="18"/>
    </row>
    <row r="12" spans="1:10">
      <c r="A12" s="83" t="s">
        <v>46</v>
      </c>
      <c r="B12" s="23">
        <v>7101</v>
      </c>
      <c r="C12" s="48" t="s">
        <v>7</v>
      </c>
      <c r="D12" s="24">
        <v>0</v>
      </c>
      <c r="E12" s="51"/>
      <c r="F12" s="24">
        <v>102.4</v>
      </c>
      <c r="G12" s="51">
        <f>F12/F19</f>
        <v>3.7458334918484223E-4</v>
      </c>
      <c r="H12" s="18"/>
    </row>
    <row r="13" spans="1:10">
      <c r="A13" s="83"/>
      <c r="B13" s="23">
        <v>7201</v>
      </c>
      <c r="C13" s="48" t="s">
        <v>8</v>
      </c>
      <c r="D13" s="25">
        <v>0</v>
      </c>
      <c r="E13" s="51"/>
      <c r="F13" s="25">
        <v>71250</v>
      </c>
      <c r="G13" s="51">
        <f>F13/F19</f>
        <v>0.26063538700605476</v>
      </c>
      <c r="H13" s="18"/>
    </row>
    <row r="14" spans="1:10">
      <c r="A14" s="83"/>
      <c r="B14" s="23">
        <v>7301</v>
      </c>
      <c r="C14" s="48" t="s">
        <v>9</v>
      </c>
      <c r="D14" s="25">
        <v>0</v>
      </c>
      <c r="E14" s="51"/>
      <c r="F14" s="25">
        <v>0</v>
      </c>
      <c r="G14" s="51">
        <f>F14/F19</f>
        <v>0</v>
      </c>
      <c r="H14" s="18"/>
    </row>
    <row r="15" spans="1:10">
      <c r="A15" s="83"/>
      <c r="B15" s="26">
        <v>7302</v>
      </c>
      <c r="C15" s="27" t="s">
        <v>1</v>
      </c>
      <c r="D15" s="28">
        <v>0</v>
      </c>
      <c r="E15" s="52"/>
      <c r="F15" s="28">
        <v>202018</v>
      </c>
      <c r="G15" s="52">
        <f>F15/F19</f>
        <v>0.73899002964476035</v>
      </c>
      <c r="H15" s="18"/>
    </row>
    <row r="16" spans="1:10">
      <c r="A16" s="83"/>
      <c r="B16" s="29">
        <v>7303</v>
      </c>
      <c r="C16" s="30" t="s">
        <v>11</v>
      </c>
      <c r="D16" s="31">
        <v>0</v>
      </c>
      <c r="E16" s="53"/>
      <c r="F16" s="31">
        <v>0</v>
      </c>
      <c r="G16" s="53">
        <f>F16/F19</f>
        <v>0</v>
      </c>
      <c r="H16" s="18"/>
    </row>
    <row r="17" spans="1:8">
      <c r="A17" s="83"/>
      <c r="B17" s="26">
        <v>7303</v>
      </c>
      <c r="C17" s="27" t="s">
        <v>12</v>
      </c>
      <c r="D17" s="32">
        <v>0</v>
      </c>
      <c r="E17" s="33"/>
      <c r="F17" s="32">
        <v>0</v>
      </c>
      <c r="G17" s="33">
        <f>F17/F19</f>
        <v>0</v>
      </c>
      <c r="H17" s="18"/>
    </row>
    <row r="18" spans="1:8" ht="16.5" thickBot="1">
      <c r="A18" s="83"/>
      <c r="B18" s="26">
        <v>1524</v>
      </c>
      <c r="C18" s="27" t="s">
        <v>13</v>
      </c>
      <c r="D18" s="34">
        <v>0</v>
      </c>
      <c r="E18" s="53"/>
      <c r="F18" s="34">
        <v>0</v>
      </c>
      <c r="G18" s="53">
        <f ca="1">G18/F18</f>
        <v>0</v>
      </c>
      <c r="H18" s="18"/>
    </row>
    <row r="19" spans="1:8" ht="27.75" customHeight="1" thickBot="1">
      <c r="A19" s="84"/>
      <c r="B19" s="22"/>
      <c r="C19" s="35" t="s">
        <v>0</v>
      </c>
      <c r="D19" s="36">
        <f>SUM(D12:D18)</f>
        <v>0</v>
      </c>
      <c r="E19" s="54">
        <f>SUM(E12:E18)</f>
        <v>0</v>
      </c>
      <c r="F19" s="36">
        <f>SUM(F12:F18)</f>
        <v>273370.40000000002</v>
      </c>
      <c r="G19" s="54">
        <f ca="1">SUM(G12:G18)</f>
        <v>0</v>
      </c>
      <c r="H19" s="18"/>
    </row>
    <row r="20" spans="1:8">
      <c r="A20" s="101" t="s">
        <v>18</v>
      </c>
      <c r="B20" s="23">
        <v>7101</v>
      </c>
      <c r="C20" s="48" t="s">
        <v>7</v>
      </c>
      <c r="D20" s="24">
        <v>15048</v>
      </c>
      <c r="E20" s="53">
        <f>D20/D27</f>
        <v>2.5215913775248591E-2</v>
      </c>
      <c r="F20" s="24">
        <v>15048</v>
      </c>
      <c r="G20" s="53">
        <f>F20/F27</f>
        <v>3.2063820810800447E-2</v>
      </c>
      <c r="H20" s="18"/>
    </row>
    <row r="21" spans="1:8">
      <c r="A21" s="83"/>
      <c r="B21" s="23">
        <v>7201</v>
      </c>
      <c r="C21" s="48" t="s">
        <v>8</v>
      </c>
      <c r="D21" s="25">
        <v>342000</v>
      </c>
      <c r="E21" s="51">
        <f>D21/D27</f>
        <v>0.57308894943746791</v>
      </c>
      <c r="F21" s="25">
        <v>205048</v>
      </c>
      <c r="G21" s="51">
        <f>F21/F27</f>
        <v>0.43691004316939192</v>
      </c>
      <c r="H21" s="18"/>
    </row>
    <row r="22" spans="1:8">
      <c r="A22" s="83"/>
      <c r="B22" s="23">
        <v>7301</v>
      </c>
      <c r="C22" s="48" t="s">
        <v>9</v>
      </c>
      <c r="D22" s="25">
        <v>0</v>
      </c>
      <c r="E22" s="52">
        <f>D22/D27</f>
        <v>0</v>
      </c>
      <c r="F22" s="25">
        <v>0</v>
      </c>
      <c r="G22" s="52">
        <f>F22/F27</f>
        <v>0</v>
      </c>
      <c r="H22" s="18"/>
    </row>
    <row r="23" spans="1:8">
      <c r="A23" s="83"/>
      <c r="B23" s="26">
        <v>7302</v>
      </c>
      <c r="C23" s="27" t="s">
        <v>1</v>
      </c>
      <c r="D23" s="25">
        <v>239718</v>
      </c>
      <c r="E23" s="52">
        <f>D23/D27</f>
        <v>0.40169513678728347</v>
      </c>
      <c r="F23" s="28">
        <v>239718</v>
      </c>
      <c r="G23" s="52">
        <f>F23/F27</f>
        <v>0.51078382490187801</v>
      </c>
      <c r="H23" s="18"/>
    </row>
    <row r="24" spans="1:8">
      <c r="A24" s="83"/>
      <c r="B24" s="29">
        <v>7303</v>
      </c>
      <c r="C24" s="30" t="s">
        <v>11</v>
      </c>
      <c r="D24" s="31">
        <v>0</v>
      </c>
      <c r="E24" s="53">
        <f>D24/D27</f>
        <v>0</v>
      </c>
      <c r="F24" s="31">
        <v>0</v>
      </c>
      <c r="G24" s="53">
        <f>F24/F27</f>
        <v>0</v>
      </c>
      <c r="H24" s="18"/>
    </row>
    <row r="25" spans="1:8">
      <c r="A25" s="83"/>
      <c r="B25" s="26">
        <v>7303</v>
      </c>
      <c r="C25" s="27" t="s">
        <v>12</v>
      </c>
      <c r="D25" s="32">
        <v>0</v>
      </c>
      <c r="E25" s="51">
        <f>D25/D27</f>
        <v>0</v>
      </c>
      <c r="F25" s="32">
        <v>9500</v>
      </c>
      <c r="G25" s="51">
        <f>F25/F27</f>
        <v>2.0242311117929575E-2</v>
      </c>
      <c r="H25" s="18"/>
    </row>
    <row r="26" spans="1:8" ht="16.5" thickBot="1">
      <c r="A26" s="83"/>
      <c r="B26" s="26">
        <v>1524</v>
      </c>
      <c r="C26" s="27" t="s">
        <v>13</v>
      </c>
      <c r="D26" s="34">
        <v>0</v>
      </c>
      <c r="E26" s="53">
        <f ca="1">E26/D26</f>
        <v>0</v>
      </c>
      <c r="F26" s="34">
        <v>0</v>
      </c>
      <c r="G26" s="53">
        <f ca="1">G26/F26</f>
        <v>0</v>
      </c>
      <c r="H26" s="18"/>
    </row>
    <row r="27" spans="1:8" ht="42.75" customHeight="1" thickBot="1">
      <c r="A27" s="83"/>
      <c r="B27" s="22"/>
      <c r="C27" s="35" t="s">
        <v>0</v>
      </c>
      <c r="D27" s="36">
        <f>SUM(D20:D26)</f>
        <v>596766</v>
      </c>
      <c r="E27" s="54">
        <f ca="1">SUM(E20:E26)</f>
        <v>0</v>
      </c>
      <c r="F27" s="36">
        <f t="shared" ref="F27" si="0">SUM(F20:F26)</f>
        <v>469314</v>
      </c>
      <c r="G27" s="54" t="e">
        <f ca="1">SUM(G20:G26)</f>
        <v>#DIV/0!</v>
      </c>
      <c r="H27" s="18"/>
    </row>
    <row r="28" spans="1:8">
      <c r="A28" s="101" t="s">
        <v>19</v>
      </c>
      <c r="B28" s="23">
        <v>7101</v>
      </c>
      <c r="C28" s="48" t="s">
        <v>7</v>
      </c>
      <c r="D28" s="24">
        <v>665147</v>
      </c>
      <c r="E28" s="53">
        <f>D28/D35</f>
        <v>0.53907905123604172</v>
      </c>
      <c r="F28" s="24">
        <v>649423</v>
      </c>
      <c r="G28" s="53">
        <f>F28/F35</f>
        <v>0.54418611276839646</v>
      </c>
      <c r="H28" s="18"/>
    </row>
    <row r="29" spans="1:8">
      <c r="A29" s="83"/>
      <c r="B29" s="23">
        <v>7201</v>
      </c>
      <c r="C29" s="48" t="s">
        <v>8</v>
      </c>
      <c r="D29" s="25">
        <v>257500</v>
      </c>
      <c r="E29" s="51">
        <f>D29/D35</f>
        <v>0.20869500380108569</v>
      </c>
      <c r="F29" s="25">
        <v>228000</v>
      </c>
      <c r="G29" s="51">
        <f>F29/F35</f>
        <v>0.19105334075201277</v>
      </c>
      <c r="H29" s="18"/>
    </row>
    <row r="30" spans="1:8">
      <c r="A30" s="83"/>
      <c r="B30" s="23">
        <v>7301</v>
      </c>
      <c r="C30" s="48" t="s">
        <v>9</v>
      </c>
      <c r="D30" s="25">
        <v>0</v>
      </c>
      <c r="E30" s="52">
        <f>D30/D35</f>
        <v>0</v>
      </c>
      <c r="F30" s="25">
        <v>0</v>
      </c>
      <c r="G30" s="52">
        <f>F30/F35</f>
        <v>0</v>
      </c>
      <c r="H30" s="18"/>
    </row>
    <row r="31" spans="1:8">
      <c r="A31" s="83"/>
      <c r="B31" s="26">
        <v>7302</v>
      </c>
      <c r="C31" s="27" t="s">
        <v>1</v>
      </c>
      <c r="D31" s="25">
        <v>311211</v>
      </c>
      <c r="E31" s="51">
        <f>D31/D35</f>
        <v>0.25222594496287254</v>
      </c>
      <c r="F31" s="28">
        <v>311211</v>
      </c>
      <c r="G31" s="51">
        <f>F31/F35</f>
        <v>0.26078026854725722</v>
      </c>
      <c r="H31" s="18"/>
    </row>
    <row r="32" spans="1:8">
      <c r="A32" s="83"/>
      <c r="B32" s="29">
        <v>7303</v>
      </c>
      <c r="C32" s="30" t="s">
        <v>11</v>
      </c>
      <c r="D32" s="31">
        <v>0</v>
      </c>
      <c r="E32" s="53">
        <f>D32/D35</f>
        <v>0</v>
      </c>
      <c r="F32" s="31">
        <v>0</v>
      </c>
      <c r="G32" s="53">
        <f>F32/F35</f>
        <v>0</v>
      </c>
      <c r="H32" s="18"/>
    </row>
    <row r="33" spans="1:8">
      <c r="A33" s="83"/>
      <c r="B33" s="26">
        <v>7303</v>
      </c>
      <c r="C33" s="27" t="s">
        <v>12</v>
      </c>
      <c r="D33" s="32">
        <v>0</v>
      </c>
      <c r="E33" s="52">
        <f>D33/D35</f>
        <v>0</v>
      </c>
      <c r="F33" s="32">
        <v>4750</v>
      </c>
      <c r="G33" s="52">
        <f>F33/F35</f>
        <v>3.9802779323335992E-3</v>
      </c>
      <c r="H33" s="18"/>
    </row>
    <row r="34" spans="1:8" ht="16.5" thickBot="1">
      <c r="A34" s="83"/>
      <c r="B34" s="26">
        <v>1524</v>
      </c>
      <c r="C34" s="27" t="s">
        <v>13</v>
      </c>
      <c r="D34" s="34">
        <v>0</v>
      </c>
      <c r="E34" s="53">
        <f>D34/D35</f>
        <v>0</v>
      </c>
      <c r="F34" s="34">
        <v>0</v>
      </c>
      <c r="G34" s="53">
        <f>F34/F35</f>
        <v>0</v>
      </c>
      <c r="H34" s="18"/>
    </row>
    <row r="35" spans="1:8" ht="33.75" customHeight="1" thickBot="1">
      <c r="A35" s="84"/>
      <c r="B35" s="22"/>
      <c r="C35" s="35" t="s">
        <v>0</v>
      </c>
      <c r="D35" s="36">
        <f>SUM(D28:D34)</f>
        <v>1233858</v>
      </c>
      <c r="E35" s="54">
        <f>SUM(E28:E34)</f>
        <v>1</v>
      </c>
      <c r="F35" s="36">
        <f t="shared" ref="F35" si="1">SUM(F28:F34)</f>
        <v>1193384</v>
      </c>
      <c r="G35" s="54">
        <f>SUM(G28:G34)</f>
        <v>1</v>
      </c>
      <c r="H35" s="18"/>
    </row>
    <row r="36" spans="1:8">
      <c r="A36" s="101" t="s">
        <v>20</v>
      </c>
      <c r="B36" s="23">
        <v>7101</v>
      </c>
      <c r="C36" s="48" t="s">
        <v>7</v>
      </c>
      <c r="D36" s="24">
        <v>524248</v>
      </c>
      <c r="E36" s="51">
        <f>D36/D43</f>
        <v>0.40351538867704945</v>
      </c>
      <c r="F36" s="24">
        <v>55461</v>
      </c>
      <c r="G36" s="51">
        <f>F36/F43</f>
        <v>4.9302391736264516E-2</v>
      </c>
      <c r="H36" s="18"/>
    </row>
    <row r="37" spans="1:8">
      <c r="A37" s="83"/>
      <c r="B37" s="23">
        <v>7201</v>
      </c>
      <c r="C37" s="48" t="s">
        <v>8</v>
      </c>
      <c r="D37" s="25">
        <v>514846</v>
      </c>
      <c r="E37" s="51">
        <f>D37/D43</f>
        <v>0.39627863873362262</v>
      </c>
      <c r="F37" s="25">
        <v>804596</v>
      </c>
      <c r="G37" s="51">
        <f>F37/F43</f>
        <v>0.7152504855922448</v>
      </c>
      <c r="H37" s="18"/>
    </row>
    <row r="38" spans="1:8">
      <c r="A38" s="83"/>
      <c r="B38" s="23">
        <v>7301</v>
      </c>
      <c r="C38" s="48" t="s">
        <v>9</v>
      </c>
      <c r="D38" s="25">
        <v>0</v>
      </c>
      <c r="E38" s="51">
        <f>D38/D43</f>
        <v>0</v>
      </c>
      <c r="F38" s="25">
        <v>0</v>
      </c>
      <c r="G38" s="51">
        <f>F38/F43</f>
        <v>0</v>
      </c>
      <c r="H38" s="18"/>
    </row>
    <row r="39" spans="1:8">
      <c r="A39" s="83"/>
      <c r="B39" s="26">
        <v>7302</v>
      </c>
      <c r="C39" s="27" t="s">
        <v>1</v>
      </c>
      <c r="D39" s="25">
        <v>226858</v>
      </c>
      <c r="E39" s="51">
        <f>D39/D43</f>
        <v>0.17461333957306099</v>
      </c>
      <c r="F39" s="28">
        <v>226858</v>
      </c>
      <c r="G39" s="51">
        <f>F39/F43</f>
        <v>0.20166679260210771</v>
      </c>
      <c r="H39" s="18"/>
    </row>
    <row r="40" spans="1:8">
      <c r="A40" s="83"/>
      <c r="B40" s="29">
        <v>7303</v>
      </c>
      <c r="C40" s="30" t="s">
        <v>11</v>
      </c>
      <c r="D40" s="31">
        <v>0</v>
      </c>
      <c r="E40" s="53">
        <f>D40/D43</f>
        <v>0</v>
      </c>
      <c r="F40" s="31">
        <v>0</v>
      </c>
      <c r="G40" s="53">
        <f>F40/F43</f>
        <v>0</v>
      </c>
      <c r="H40" s="18"/>
    </row>
    <row r="41" spans="1:8">
      <c r="A41" s="83"/>
      <c r="B41" s="26">
        <v>7303</v>
      </c>
      <c r="C41" s="27" t="s">
        <v>12</v>
      </c>
      <c r="D41" s="32">
        <v>33250</v>
      </c>
      <c r="E41" s="51">
        <f>D41/D43</f>
        <v>2.5592633016266908E-2</v>
      </c>
      <c r="F41" s="32">
        <v>38000</v>
      </c>
      <c r="G41" s="51">
        <f>F41/F43</f>
        <v>3.3780330069383017E-2</v>
      </c>
      <c r="H41" s="18"/>
    </row>
    <row r="42" spans="1:8" ht="14.25" customHeight="1" thickBot="1">
      <c r="A42" s="83"/>
      <c r="B42" s="26">
        <v>1524</v>
      </c>
      <c r="C42" s="27" t="s">
        <v>13</v>
      </c>
      <c r="D42" s="34">
        <v>0</v>
      </c>
      <c r="E42" s="53">
        <f>D42/D43</f>
        <v>0</v>
      </c>
      <c r="F42" s="34">
        <v>0</v>
      </c>
      <c r="G42" s="53">
        <f>F42/F43</f>
        <v>0</v>
      </c>
      <c r="H42" s="18"/>
    </row>
    <row r="43" spans="1:8" ht="29.25" customHeight="1" thickBot="1">
      <c r="A43" s="83"/>
      <c r="B43" s="22"/>
      <c r="C43" s="35" t="s">
        <v>0</v>
      </c>
      <c r="D43" s="36">
        <f>SUM(D36:D42)</f>
        <v>1299202</v>
      </c>
      <c r="E43" s="54">
        <f>SUM(E36:E42)</f>
        <v>1</v>
      </c>
      <c r="F43" s="36">
        <f t="shared" ref="F43" si="2">SUM(F36:F42)</f>
        <v>1124915</v>
      </c>
      <c r="G43" s="54">
        <f>SUM(G36:G42)</f>
        <v>1</v>
      </c>
      <c r="H43" s="18"/>
    </row>
    <row r="44" spans="1:8">
      <c r="A44" s="101" t="s">
        <v>21</v>
      </c>
      <c r="B44" s="23">
        <v>7101</v>
      </c>
      <c r="C44" s="48" t="s">
        <v>7</v>
      </c>
      <c r="D44" s="24">
        <v>1966425</v>
      </c>
      <c r="E44" s="51">
        <f>D44/D51</f>
        <v>0.68506572910286934</v>
      </c>
      <c r="F44" s="24">
        <v>77250</v>
      </c>
      <c r="G44" s="51">
        <f>F44/F51</f>
        <v>9.9421745112246829E-2</v>
      </c>
      <c r="H44" s="18"/>
    </row>
    <row r="45" spans="1:8">
      <c r="A45" s="83"/>
      <c r="B45" s="23">
        <v>7201</v>
      </c>
      <c r="C45" s="48" t="s">
        <v>8</v>
      </c>
      <c r="D45" s="25">
        <v>623000</v>
      </c>
      <c r="E45" s="51">
        <f>D45/D51</f>
        <v>0.21704155980069803</v>
      </c>
      <c r="F45" s="25">
        <v>414000</v>
      </c>
      <c r="G45" s="51">
        <f>F45/F51</f>
        <v>0.5328233330287403</v>
      </c>
      <c r="H45" s="18"/>
    </row>
    <row r="46" spans="1:8">
      <c r="A46" s="83"/>
      <c r="B46" s="23">
        <v>7301</v>
      </c>
      <c r="C46" s="48" t="s">
        <v>9</v>
      </c>
      <c r="D46" s="25">
        <v>0</v>
      </c>
      <c r="E46" s="55">
        <f>D46/D51</f>
        <v>0</v>
      </c>
      <c r="F46" s="25">
        <v>0</v>
      </c>
      <c r="G46" s="55">
        <f>F46/F51</f>
        <v>0</v>
      </c>
      <c r="H46" s="18"/>
    </row>
    <row r="47" spans="1:8">
      <c r="A47" s="83"/>
      <c r="B47" s="26">
        <v>7302</v>
      </c>
      <c r="C47" s="27" t="s">
        <v>1</v>
      </c>
      <c r="D47" s="25">
        <v>271493</v>
      </c>
      <c r="E47" s="52">
        <f>D47/D51</f>
        <v>9.4583088595458914E-2</v>
      </c>
      <c r="F47" s="28">
        <v>271493</v>
      </c>
      <c r="G47" s="52">
        <f>F47/F51</f>
        <v>0.34941498829461787</v>
      </c>
      <c r="H47" s="18"/>
    </row>
    <row r="48" spans="1:8">
      <c r="A48" s="83"/>
      <c r="B48" s="29">
        <v>7303</v>
      </c>
      <c r="C48" s="30" t="s">
        <v>11</v>
      </c>
      <c r="D48" s="31"/>
      <c r="E48" s="53">
        <f>D48/D51</f>
        <v>0</v>
      </c>
      <c r="F48" s="31">
        <v>0</v>
      </c>
      <c r="G48" s="53">
        <f>F48/F51</f>
        <v>0</v>
      </c>
      <c r="H48" s="18"/>
    </row>
    <row r="49" spans="1:8">
      <c r="A49" s="83"/>
      <c r="B49" s="26">
        <v>7303</v>
      </c>
      <c r="C49" s="27" t="s">
        <v>12</v>
      </c>
      <c r="D49" s="32">
        <v>9500</v>
      </c>
      <c r="E49" s="51">
        <f>D49/D51</f>
        <v>3.309622500973726E-3</v>
      </c>
      <c r="F49" s="32">
        <v>14250</v>
      </c>
      <c r="G49" s="51">
        <f>F49/F51</f>
        <v>1.8339933564395047E-2</v>
      </c>
      <c r="H49" s="18"/>
    </row>
    <row r="50" spans="1:8" ht="14.25" customHeight="1" thickBot="1">
      <c r="A50" s="83"/>
      <c r="B50" s="26">
        <v>1524</v>
      </c>
      <c r="C50" s="27" t="s">
        <v>13</v>
      </c>
      <c r="D50" s="34"/>
      <c r="E50" s="53">
        <f>D50/D51</f>
        <v>0</v>
      </c>
      <c r="F50" s="34">
        <v>0</v>
      </c>
      <c r="G50" s="53">
        <f>F50/F51</f>
        <v>0</v>
      </c>
      <c r="H50" s="18"/>
    </row>
    <row r="51" spans="1:8" ht="42.75" customHeight="1" thickBot="1">
      <c r="A51" s="83"/>
      <c r="B51" s="22"/>
      <c r="C51" s="35" t="s">
        <v>0</v>
      </c>
      <c r="D51" s="36">
        <f>SUM(D44:D50)</f>
        <v>2870418</v>
      </c>
      <c r="E51" s="54">
        <f>SUM(E44:E50)</f>
        <v>1</v>
      </c>
      <c r="F51" s="36">
        <f t="shared" ref="F51" si="3">SUM(F44:F50)</f>
        <v>776993</v>
      </c>
      <c r="G51" s="54">
        <f>SUM(G44:G50)</f>
        <v>1</v>
      </c>
      <c r="H51" s="18"/>
    </row>
    <row r="52" spans="1:8" ht="14.25" customHeight="1">
      <c r="A52" s="101" t="s">
        <v>22</v>
      </c>
      <c r="B52" s="37">
        <v>7101</v>
      </c>
      <c r="C52" s="65" t="s">
        <v>7</v>
      </c>
      <c r="D52" s="24">
        <v>212742</v>
      </c>
      <c r="E52" s="38">
        <f>D52/D59</f>
        <v>0.17945566582453595</v>
      </c>
      <c r="F52" s="24">
        <v>453125</v>
      </c>
      <c r="G52" s="38">
        <f>F52/F59</f>
        <v>0.26558971320120811</v>
      </c>
      <c r="H52" s="18"/>
    </row>
    <row r="53" spans="1:8">
      <c r="A53" s="83"/>
      <c r="B53" s="23">
        <v>7201</v>
      </c>
      <c r="C53" s="48" t="s">
        <v>8</v>
      </c>
      <c r="D53" s="25">
        <v>668000</v>
      </c>
      <c r="E53" s="51">
        <f>D53/D59</f>
        <v>0.56348245654732032</v>
      </c>
      <c r="F53" s="25">
        <v>907250</v>
      </c>
      <c r="G53" s="51">
        <f>F53/F59</f>
        <v>0.53176555542465342</v>
      </c>
      <c r="H53" s="18"/>
    </row>
    <row r="54" spans="1:8">
      <c r="A54" s="83"/>
      <c r="B54" s="23">
        <v>7301</v>
      </c>
      <c r="C54" s="48" t="s">
        <v>9</v>
      </c>
      <c r="D54" s="25">
        <v>0</v>
      </c>
      <c r="E54" s="52">
        <f>D54/D59</f>
        <v>0</v>
      </c>
      <c r="F54" s="25">
        <v>45741</v>
      </c>
      <c r="G54" s="52">
        <f>F54/F59</f>
        <v>2.6810127606149432E-2</v>
      </c>
      <c r="H54" s="18"/>
    </row>
    <row r="55" spans="1:8">
      <c r="A55" s="83"/>
      <c r="B55" s="26">
        <v>7302</v>
      </c>
      <c r="C55" s="27" t="s">
        <v>1</v>
      </c>
      <c r="D55" s="25">
        <v>271493</v>
      </c>
      <c r="E55" s="51">
        <f>D55/D59</f>
        <v>0.22901428529251741</v>
      </c>
      <c r="F55" s="28">
        <v>271493</v>
      </c>
      <c r="G55" s="51">
        <f>F55/F59</f>
        <v>0.15912992663423028</v>
      </c>
      <c r="H55" s="18"/>
    </row>
    <row r="56" spans="1:8">
      <c r="A56" s="83"/>
      <c r="B56" s="29">
        <v>7303</v>
      </c>
      <c r="C56" s="30" t="s">
        <v>11</v>
      </c>
      <c r="D56" s="31">
        <v>0</v>
      </c>
      <c r="E56" s="53">
        <f>D56/D59</f>
        <v>0</v>
      </c>
      <c r="F56" s="31">
        <v>0</v>
      </c>
      <c r="G56" s="53">
        <f>F56/F59</f>
        <v>0</v>
      </c>
      <c r="H56" s="18"/>
    </row>
    <row r="57" spans="1:8" ht="14.25" customHeight="1">
      <c r="A57" s="83"/>
      <c r="B57" s="26">
        <v>7303</v>
      </c>
      <c r="C57" s="27" t="s">
        <v>12</v>
      </c>
      <c r="D57" s="32">
        <v>33250</v>
      </c>
      <c r="E57" s="51">
        <f>D57/D59</f>
        <v>2.8047592335626346E-2</v>
      </c>
      <c r="F57" s="32">
        <v>28500</v>
      </c>
      <c r="G57" s="51">
        <f>F57/F59</f>
        <v>1.6704677133758745E-2</v>
      </c>
      <c r="H57" s="18"/>
    </row>
    <row r="58" spans="1:8" ht="14.25" customHeight="1" thickBot="1">
      <c r="A58" s="83"/>
      <c r="B58" s="26">
        <v>1524</v>
      </c>
      <c r="C58" s="27" t="s">
        <v>13</v>
      </c>
      <c r="D58" s="34">
        <v>0</v>
      </c>
      <c r="E58" s="53">
        <f>D58/D59</f>
        <v>0</v>
      </c>
      <c r="F58" s="34">
        <v>0</v>
      </c>
      <c r="G58" s="53">
        <f>F58/F59</f>
        <v>0</v>
      </c>
      <c r="H58" s="18"/>
    </row>
    <row r="59" spans="1:8" ht="47.25" customHeight="1" thickBot="1">
      <c r="A59" s="84"/>
      <c r="B59" s="22"/>
      <c r="C59" s="35" t="s">
        <v>0</v>
      </c>
      <c r="D59" s="36">
        <f>SUM(D52:D58)</f>
        <v>1185485</v>
      </c>
      <c r="E59" s="54">
        <f>SUM(E52:E58)</f>
        <v>1</v>
      </c>
      <c r="F59" s="36">
        <f t="shared" ref="F59" si="4">SUM(F52:F58)</f>
        <v>1706109</v>
      </c>
      <c r="G59" s="54">
        <f>SUM(G52:G58)</f>
        <v>1</v>
      </c>
      <c r="H59" s="18"/>
    </row>
    <row r="60" spans="1:8">
      <c r="A60" s="102" t="s">
        <v>33</v>
      </c>
      <c r="B60" s="37">
        <v>7101</v>
      </c>
      <c r="C60" s="65" t="s">
        <v>7</v>
      </c>
      <c r="D60" s="24">
        <v>81608.2</v>
      </c>
      <c r="E60" s="56">
        <f>D60/D67</f>
        <v>9.3452864637966079E-2</v>
      </c>
      <c r="F60" s="24">
        <v>3973</v>
      </c>
      <c r="G60" s="56">
        <f>F60/F67</f>
        <v>7.7702828242132418E-3</v>
      </c>
      <c r="H60" s="18"/>
    </row>
    <row r="61" spans="1:8">
      <c r="A61" s="103"/>
      <c r="B61" s="23">
        <v>7201</v>
      </c>
      <c r="C61" s="48" t="s">
        <v>8</v>
      </c>
      <c r="D61" s="25">
        <v>498750</v>
      </c>
      <c r="E61" s="52">
        <f>D61/D67</f>
        <v>0.57113888357034692</v>
      </c>
      <c r="F61" s="25">
        <v>180500</v>
      </c>
      <c r="G61" s="52">
        <f>F61/F67</f>
        <v>0.3530168763580393</v>
      </c>
      <c r="H61" s="18"/>
    </row>
    <row r="62" spans="1:8">
      <c r="A62" s="103"/>
      <c r="B62" s="23">
        <v>7301</v>
      </c>
      <c r="C62" s="48" t="s">
        <v>9</v>
      </c>
      <c r="D62" s="25">
        <v>9596</v>
      </c>
      <c r="E62" s="52">
        <f>D62/D67</f>
        <v>1.0988769376924409E-2</v>
      </c>
      <c r="F62" s="25">
        <v>0</v>
      </c>
      <c r="G62" s="52">
        <f>F62/F67</f>
        <v>0</v>
      </c>
      <c r="H62" s="18"/>
    </row>
    <row r="63" spans="1:8">
      <c r="A63" s="103"/>
      <c r="B63" s="26">
        <v>7302</v>
      </c>
      <c r="C63" s="27" t="s">
        <v>1</v>
      </c>
      <c r="D63" s="25">
        <f>119859*2</f>
        <v>239718</v>
      </c>
      <c r="E63" s="51">
        <f>D63/D67</f>
        <v>0.27451081883050915</v>
      </c>
      <c r="F63" s="28">
        <v>239718</v>
      </c>
      <c r="G63" s="51">
        <f>F63/F67</f>
        <v>0.46883379261383085</v>
      </c>
      <c r="H63" s="18"/>
    </row>
    <row r="64" spans="1:8">
      <c r="A64" s="103"/>
      <c r="B64" s="29">
        <v>7303</v>
      </c>
      <c r="C64" s="30" t="s">
        <v>11</v>
      </c>
      <c r="D64" s="31">
        <v>0</v>
      </c>
      <c r="E64" s="53">
        <f>D64/D67</f>
        <v>0</v>
      </c>
      <c r="F64" s="31">
        <v>0</v>
      </c>
      <c r="G64" s="53">
        <f>F64/F67</f>
        <v>0</v>
      </c>
      <c r="H64" s="18"/>
    </row>
    <row r="65" spans="1:8">
      <c r="A65" s="103"/>
      <c r="B65" s="26">
        <v>7303</v>
      </c>
      <c r="C65" s="27" t="s">
        <v>12</v>
      </c>
      <c r="D65" s="32">
        <v>43583</v>
      </c>
      <c r="E65" s="51">
        <f>D65/D67</f>
        <v>4.9908663584253492E-2</v>
      </c>
      <c r="F65" s="32">
        <v>87116</v>
      </c>
      <c r="G65" s="51">
        <f>F65/F67</f>
        <v>0.17037904820391664</v>
      </c>
      <c r="H65" s="18"/>
    </row>
    <row r="66" spans="1:8" ht="16.5" thickBot="1">
      <c r="A66" s="103"/>
      <c r="B66" s="26">
        <v>1524</v>
      </c>
      <c r="C66" s="27" t="s">
        <v>13</v>
      </c>
      <c r="D66" s="34">
        <v>0</v>
      </c>
      <c r="E66" s="53">
        <f>D66/D67</f>
        <v>0</v>
      </c>
      <c r="F66" s="34">
        <v>0</v>
      </c>
      <c r="G66" s="53">
        <f>F66/F67</f>
        <v>0</v>
      </c>
      <c r="H66" s="18"/>
    </row>
    <row r="67" spans="1:8" ht="27.75" customHeight="1" thickBot="1">
      <c r="A67" s="104"/>
      <c r="B67" s="22"/>
      <c r="C67" s="35" t="s">
        <v>0</v>
      </c>
      <c r="D67" s="36">
        <f>SUM(D60:D66)</f>
        <v>873255.2</v>
      </c>
      <c r="E67" s="54">
        <f>SUM(E60:E66)</f>
        <v>1</v>
      </c>
      <c r="F67" s="36">
        <f t="shared" ref="F67" si="5">SUM(F60:F66)</f>
        <v>511307</v>
      </c>
      <c r="G67" s="54">
        <f>SUM(G60:G66)</f>
        <v>1</v>
      </c>
      <c r="H67" s="18"/>
    </row>
    <row r="68" spans="1:8">
      <c r="A68" s="101" t="s">
        <v>24</v>
      </c>
      <c r="B68" s="23">
        <v>7101</v>
      </c>
      <c r="C68" s="48" t="s">
        <v>7</v>
      </c>
      <c r="D68" s="24">
        <v>198810</v>
      </c>
      <c r="E68" s="51">
        <f>D68/D75</f>
        <v>0.2874297726411848</v>
      </c>
      <c r="F68" s="24">
        <v>190176</v>
      </c>
      <c r="G68" s="51">
        <f>F68/F75</f>
        <v>0.27088746068644881</v>
      </c>
      <c r="H68" s="18"/>
    </row>
    <row r="69" spans="1:8">
      <c r="A69" s="83"/>
      <c r="B69" s="23">
        <v>7201</v>
      </c>
      <c r="C69" s="48" t="s">
        <v>8</v>
      </c>
      <c r="D69" s="25">
        <v>285000</v>
      </c>
      <c r="E69" s="51">
        <f>D69/D75</f>
        <v>0.41203905841123523</v>
      </c>
      <c r="F69" s="25">
        <v>304000</v>
      </c>
      <c r="G69" s="51">
        <f>F69/F75</f>
        <v>0.43301882492365196</v>
      </c>
      <c r="H69" s="18"/>
    </row>
    <row r="70" spans="1:8">
      <c r="A70" s="83"/>
      <c r="B70" s="23">
        <v>7301</v>
      </c>
      <c r="C70" s="48" t="s">
        <v>9</v>
      </c>
      <c r="D70" s="25">
        <v>0</v>
      </c>
      <c r="E70" s="53">
        <f>D70/D75</f>
        <v>0</v>
      </c>
      <c r="F70" s="25">
        <v>0</v>
      </c>
      <c r="G70" s="53">
        <f>F70/F75</f>
        <v>0</v>
      </c>
      <c r="H70" s="18"/>
    </row>
    <row r="71" spans="1:8">
      <c r="A71" s="83"/>
      <c r="B71" s="26">
        <v>7302</v>
      </c>
      <c r="C71" s="27" t="s">
        <v>1</v>
      </c>
      <c r="D71" s="25">
        <v>207872</v>
      </c>
      <c r="E71" s="51">
        <f>D71/D75</f>
        <v>0.30053116894757997</v>
      </c>
      <c r="F71" s="28">
        <v>207872</v>
      </c>
      <c r="G71" s="51">
        <f>F71/F75</f>
        <v>0.29609371438989929</v>
      </c>
      <c r="H71" s="18"/>
    </row>
    <row r="72" spans="1:8">
      <c r="A72" s="83"/>
      <c r="B72" s="29">
        <v>7303</v>
      </c>
      <c r="C72" s="30" t="s">
        <v>11</v>
      </c>
      <c r="D72" s="31">
        <v>0</v>
      </c>
      <c r="E72" s="53">
        <f>D72/D75</f>
        <v>0</v>
      </c>
      <c r="F72" s="31">
        <v>0</v>
      </c>
      <c r="G72" s="53">
        <f>F72/F75</f>
        <v>0</v>
      </c>
      <c r="H72" s="18"/>
    </row>
    <row r="73" spans="1:8">
      <c r="A73" s="83"/>
      <c r="B73" s="26">
        <v>7303</v>
      </c>
      <c r="C73" s="27" t="s">
        <v>12</v>
      </c>
      <c r="D73" s="32">
        <v>0</v>
      </c>
      <c r="E73" s="51">
        <f>D73/D75</f>
        <v>0</v>
      </c>
      <c r="F73" s="32">
        <v>0</v>
      </c>
      <c r="G73" s="51">
        <f>F73/F75</f>
        <v>0</v>
      </c>
      <c r="H73" s="18"/>
    </row>
    <row r="74" spans="1:8" ht="16.5" thickBot="1">
      <c r="A74" s="83"/>
      <c r="B74" s="26">
        <v>1524</v>
      </c>
      <c r="C74" s="27" t="s">
        <v>13</v>
      </c>
      <c r="D74" s="32">
        <v>0</v>
      </c>
      <c r="E74" s="53">
        <f>D74/D75</f>
        <v>0</v>
      </c>
      <c r="F74" s="34">
        <v>0</v>
      </c>
      <c r="G74" s="53">
        <f>F74/F75</f>
        <v>0</v>
      </c>
      <c r="H74" s="18"/>
    </row>
    <row r="75" spans="1:8" ht="49.5" customHeight="1" thickBot="1">
      <c r="A75" s="83"/>
      <c r="B75" s="22"/>
      <c r="C75" s="35" t="s">
        <v>0</v>
      </c>
      <c r="D75" s="39">
        <f>SUM(D68:D74)</f>
        <v>691682</v>
      </c>
      <c r="E75" s="54">
        <f>SUM(E68:E74)</f>
        <v>1</v>
      </c>
      <c r="F75" s="36">
        <f t="shared" ref="F75" si="6">SUM(F68:F74)</f>
        <v>702048</v>
      </c>
      <c r="G75" s="54">
        <f>SUM(G68:G74)</f>
        <v>1</v>
      </c>
      <c r="H75" s="18"/>
    </row>
    <row r="76" spans="1:8">
      <c r="A76" s="101" t="s">
        <v>25</v>
      </c>
      <c r="B76" s="23">
        <v>7101</v>
      </c>
      <c r="C76" s="48" t="s">
        <v>7</v>
      </c>
      <c r="D76" s="24">
        <v>15000</v>
      </c>
      <c r="E76" s="52">
        <f>D76/D83</f>
        <v>3.1972989218708038E-2</v>
      </c>
      <c r="F76" s="24">
        <v>84294</v>
      </c>
      <c r="G76" s="52">
        <f>F76/F83</f>
        <v>0.15384138061935146</v>
      </c>
      <c r="H76" s="18"/>
    </row>
    <row r="77" spans="1:8" ht="24.75" customHeight="1">
      <c r="A77" s="83"/>
      <c r="B77" s="23">
        <v>7201</v>
      </c>
      <c r="C77" s="48" t="s">
        <v>8</v>
      </c>
      <c r="D77" s="25">
        <v>225637</v>
      </c>
      <c r="E77" s="51">
        <f>D77/D83</f>
        <v>0.48095262455610832</v>
      </c>
      <c r="F77" s="25">
        <v>237500</v>
      </c>
      <c r="G77" s="51">
        <f>F77/F83</f>
        <v>0.43345111036486544</v>
      </c>
      <c r="H77" s="18"/>
    </row>
    <row r="78" spans="1:8">
      <c r="A78" s="83"/>
      <c r="B78" s="23">
        <v>7301</v>
      </c>
      <c r="C78" s="48" t="s">
        <v>9</v>
      </c>
      <c r="D78" s="25">
        <v>0</v>
      </c>
      <c r="E78" s="52">
        <f>D78/D83</f>
        <v>0</v>
      </c>
      <c r="F78" s="25">
        <v>0</v>
      </c>
      <c r="G78" s="52">
        <f>F78/F83</f>
        <v>0</v>
      </c>
      <c r="H78" s="18"/>
    </row>
    <row r="79" spans="1:8">
      <c r="A79" s="83"/>
      <c r="B79" s="26">
        <v>7302</v>
      </c>
      <c r="C79" s="27" t="s">
        <v>1</v>
      </c>
      <c r="D79" s="25">
        <v>209509</v>
      </c>
      <c r="E79" s="51">
        <f>D79/D83</f>
        <v>0.44657526654815344</v>
      </c>
      <c r="F79" s="28">
        <v>209509</v>
      </c>
      <c r="G79" s="51">
        <f>F79/F83</f>
        <v>0.38236593129024249</v>
      </c>
      <c r="H79" s="18"/>
    </row>
    <row r="80" spans="1:8">
      <c r="A80" s="83"/>
      <c r="B80" s="29">
        <v>7303</v>
      </c>
      <c r="C80" s="30" t="s">
        <v>11</v>
      </c>
      <c r="D80" s="31">
        <v>0</v>
      </c>
      <c r="E80" s="53">
        <f>D80/D83</f>
        <v>0</v>
      </c>
      <c r="F80" s="31">
        <v>0</v>
      </c>
      <c r="G80" s="53">
        <f>F80/F83</f>
        <v>0</v>
      </c>
      <c r="H80" s="18"/>
    </row>
    <row r="81" spans="1:8">
      <c r="A81" s="83"/>
      <c r="B81" s="26">
        <v>7303</v>
      </c>
      <c r="C81" s="27" t="s">
        <v>12</v>
      </c>
      <c r="D81" s="46">
        <v>19000</v>
      </c>
      <c r="E81" s="51">
        <f>D81/D83</f>
        <v>4.0499119677030175E-2</v>
      </c>
      <c r="F81" s="32">
        <v>16625</v>
      </c>
      <c r="G81" s="51">
        <f>F81/F83</f>
        <v>3.0341577725540581E-2</v>
      </c>
      <c r="H81" s="18"/>
    </row>
    <row r="82" spans="1:8" ht="16.5" thickBot="1">
      <c r="A82" s="83"/>
      <c r="B82" s="26">
        <v>1524</v>
      </c>
      <c r="C82" s="27" t="s">
        <v>13</v>
      </c>
      <c r="D82" s="34">
        <v>0</v>
      </c>
      <c r="E82" s="57">
        <f>D82/D83</f>
        <v>0</v>
      </c>
      <c r="F82" s="34">
        <v>0</v>
      </c>
      <c r="G82" s="57">
        <f>F82/F83</f>
        <v>0</v>
      </c>
      <c r="H82" s="18"/>
    </row>
    <row r="83" spans="1:8" ht="16.5" thickBot="1">
      <c r="A83" s="83"/>
      <c r="B83" s="22"/>
      <c r="C83" s="35" t="s">
        <v>0</v>
      </c>
      <c r="D83" s="39">
        <f>SUM(D76:D82)</f>
        <v>469146</v>
      </c>
      <c r="E83" s="54">
        <f>SUM(E76:E82)</f>
        <v>1</v>
      </c>
      <c r="F83" s="36">
        <f t="shared" ref="F83" si="7">SUM(F76:F82)</f>
        <v>547928</v>
      </c>
      <c r="G83" s="54">
        <f>SUM(G76:G82)</f>
        <v>0.99999999999999989</v>
      </c>
      <c r="H83" s="18"/>
    </row>
    <row r="84" spans="1:8">
      <c r="A84" s="105" t="s">
        <v>26</v>
      </c>
      <c r="B84" s="40">
        <v>7101</v>
      </c>
      <c r="C84" s="48" t="s">
        <v>7</v>
      </c>
      <c r="D84" s="24">
        <v>11000</v>
      </c>
      <c r="E84" s="53">
        <f>D84/D91</f>
        <v>2.5346498150857748E-2</v>
      </c>
      <c r="F84" s="24">
        <v>604</v>
      </c>
      <c r="G84" s="53">
        <f>F84/F91</f>
        <v>1.4259104934264109E-3</v>
      </c>
      <c r="H84" s="18"/>
    </row>
    <row r="85" spans="1:8">
      <c r="A85" s="106"/>
      <c r="B85" s="40">
        <v>7201</v>
      </c>
      <c r="C85" s="48" t="s">
        <v>8</v>
      </c>
      <c r="D85" s="25">
        <v>171000</v>
      </c>
      <c r="E85" s="51">
        <f>D85/D91</f>
        <v>0.3940228348906068</v>
      </c>
      <c r="F85" s="25">
        <v>180500</v>
      </c>
      <c r="G85" s="51">
        <f>F85/F91</f>
        <v>0.42612060275408475</v>
      </c>
    </row>
    <row r="86" spans="1:8">
      <c r="A86" s="106"/>
      <c r="B86" s="40">
        <v>7301</v>
      </c>
      <c r="C86" s="48" t="s">
        <v>9</v>
      </c>
      <c r="D86" s="25">
        <v>0</v>
      </c>
      <c r="E86" s="52">
        <f>D86/D91</f>
        <v>0</v>
      </c>
      <c r="F86" s="25">
        <v>0</v>
      </c>
      <c r="G86" s="52">
        <f>F86/F91</f>
        <v>0</v>
      </c>
    </row>
    <row r="87" spans="1:8">
      <c r="A87" s="106"/>
      <c r="B87" s="41">
        <v>7302</v>
      </c>
      <c r="C87" s="27" t="s">
        <v>1</v>
      </c>
      <c r="D87" s="25">
        <v>209235</v>
      </c>
      <c r="E87" s="51">
        <f>D87/D91</f>
        <v>0.48212495823588375</v>
      </c>
      <c r="F87" s="28">
        <v>209235</v>
      </c>
      <c r="G87" s="51">
        <f>F87/F91</f>
        <v>0.49395758624515745</v>
      </c>
    </row>
    <row r="88" spans="1:8">
      <c r="A88" s="106"/>
      <c r="B88" s="42">
        <v>7303</v>
      </c>
      <c r="C88" s="30" t="s">
        <v>11</v>
      </c>
      <c r="D88" s="31">
        <v>0</v>
      </c>
      <c r="E88" s="53">
        <f>D88/D91</f>
        <v>0</v>
      </c>
      <c r="F88" s="31">
        <v>0</v>
      </c>
      <c r="G88" s="53">
        <f>F88/F91</f>
        <v>0</v>
      </c>
    </row>
    <row r="89" spans="1:8">
      <c r="A89" s="106"/>
      <c r="B89" s="41">
        <v>7303</v>
      </c>
      <c r="C89" s="27" t="s">
        <v>12</v>
      </c>
      <c r="D89" s="32">
        <v>42750</v>
      </c>
      <c r="E89" s="51">
        <f>D89/D91</f>
        <v>9.85057087226517E-2</v>
      </c>
      <c r="F89" s="32">
        <v>33250</v>
      </c>
      <c r="G89" s="51">
        <f>F89/F91</f>
        <v>7.8495900507331393E-2</v>
      </c>
    </row>
    <row r="90" spans="1:8" ht="16.5" thickBot="1">
      <c r="A90" s="106"/>
      <c r="B90" s="41">
        <v>1524</v>
      </c>
      <c r="C90" s="27" t="s">
        <v>13</v>
      </c>
      <c r="D90" s="32">
        <v>0</v>
      </c>
      <c r="E90" s="53"/>
      <c r="F90" s="34">
        <v>0</v>
      </c>
      <c r="G90" s="53"/>
    </row>
    <row r="91" spans="1:8">
      <c r="A91" s="106"/>
      <c r="B91" s="70"/>
      <c r="C91" s="71" t="s">
        <v>0</v>
      </c>
      <c r="D91" s="72">
        <f>SUM(D84:D90)</f>
        <v>433985</v>
      </c>
      <c r="E91" s="73">
        <f>SUM(E84:E90)</f>
        <v>1</v>
      </c>
      <c r="F91" s="74">
        <f t="shared" ref="F91" si="8">SUM(F84:F90)</f>
        <v>423589</v>
      </c>
      <c r="G91" s="73">
        <f>SUM(G84:G90)</f>
        <v>1</v>
      </c>
    </row>
    <row r="92" spans="1:8">
      <c r="A92" s="80" t="s">
        <v>16</v>
      </c>
      <c r="B92" s="80"/>
      <c r="C92" s="80"/>
      <c r="D92" s="80"/>
      <c r="E92" s="80"/>
      <c r="F92" s="81"/>
      <c r="G92" s="81"/>
    </row>
    <row r="93" spans="1:8">
      <c r="A93" s="76"/>
      <c r="B93" s="77"/>
      <c r="C93" s="78"/>
      <c r="D93" s="86" t="s">
        <v>27</v>
      </c>
      <c r="E93" s="87"/>
      <c r="F93" s="85"/>
      <c r="G93" s="85"/>
    </row>
    <row r="94" spans="1:8" ht="15">
      <c r="A94" s="90" t="s">
        <v>35</v>
      </c>
      <c r="B94" s="90"/>
      <c r="C94" s="90"/>
      <c r="D94" s="88">
        <f>(D12+D20+D28+D36+D4+D44+D52+D60+D68+D76+D84)+(F12+F20+F28+F4+F36+F44+F52+F60+F68+F76+F84)</f>
        <v>5460032.5999999996</v>
      </c>
      <c r="E94" s="89"/>
      <c r="F94" s="79"/>
      <c r="G94" s="79"/>
    </row>
    <row r="95" spans="1:8" ht="15">
      <c r="A95" s="90" t="s">
        <v>36</v>
      </c>
      <c r="B95" s="90"/>
      <c r="C95" s="90"/>
      <c r="D95" s="88">
        <f>(D13+D21+D29+D37+D45+D53+D61+D69+D77+D85)+(F13+F21+F29+F37+F45+F53+F61+F69+F77+F85)</f>
        <v>7118377</v>
      </c>
      <c r="E95" s="89"/>
      <c r="F95" s="79"/>
      <c r="G95" s="79"/>
      <c r="H95" s="18"/>
    </row>
    <row r="96" spans="1:8" ht="15">
      <c r="A96" s="69" t="s">
        <v>14</v>
      </c>
      <c r="B96" s="69"/>
      <c r="C96" s="68"/>
      <c r="D96" s="88">
        <f t="shared" ref="D96:D101" si="9">(D14+D22+D30+D38+D46+D54+D62+D70+D78+D86)+(F14+F22+F30+F38+F46+F54+F62+F70+F78+F86)</f>
        <v>55337</v>
      </c>
      <c r="E96" s="89"/>
      <c r="F96" s="79"/>
      <c r="G96" s="79"/>
      <c r="H96" s="18"/>
    </row>
    <row r="97" spans="1:8" ht="15">
      <c r="A97" s="69" t="s">
        <v>15</v>
      </c>
      <c r="B97" s="69"/>
      <c r="C97" s="68"/>
      <c r="D97" s="88">
        <f t="shared" si="9"/>
        <v>4576232</v>
      </c>
      <c r="E97" s="89"/>
      <c r="F97" s="79"/>
      <c r="G97" s="79"/>
      <c r="H97" s="18"/>
    </row>
    <row r="98" spans="1:8" ht="15">
      <c r="A98" s="69" t="s">
        <v>38</v>
      </c>
      <c r="B98" s="69"/>
      <c r="C98" s="68"/>
      <c r="D98" s="88">
        <f>(D16+D24+D32+D40+D48+D56+D64+D72+D80+D88)+(F16+F24+F32+F40+F48+F56+F64+F72+F80+F88)</f>
        <v>0</v>
      </c>
      <c r="E98" s="89"/>
      <c r="F98" s="79"/>
      <c r="G98" s="79"/>
      <c r="H98" s="18"/>
    </row>
    <row r="99" spans="1:8" ht="15">
      <c r="A99" s="69" t="s">
        <v>39</v>
      </c>
      <c r="B99" s="69"/>
      <c r="C99" s="68"/>
      <c r="D99" s="88">
        <f t="shared" si="9"/>
        <v>413324</v>
      </c>
      <c r="E99" s="89"/>
      <c r="F99" s="79"/>
      <c r="G99" s="79"/>
      <c r="H99" s="18"/>
    </row>
    <row r="100" spans="1:8" ht="15">
      <c r="A100" s="95" t="s">
        <v>37</v>
      </c>
      <c r="B100" s="96"/>
      <c r="C100" s="97"/>
      <c r="D100" s="88">
        <f t="shared" si="9"/>
        <v>0</v>
      </c>
      <c r="E100" s="89"/>
      <c r="F100" s="79"/>
      <c r="G100" s="79"/>
      <c r="H100" s="18"/>
    </row>
    <row r="101" spans="1:8" ht="15">
      <c r="A101" s="95" t="s">
        <v>28</v>
      </c>
      <c r="B101" s="96"/>
      <c r="C101" s="97"/>
      <c r="D101" s="88">
        <f t="shared" si="9"/>
        <v>17382754.600000001</v>
      </c>
      <c r="E101" s="89"/>
      <c r="F101" s="79"/>
      <c r="G101" s="79"/>
      <c r="H101" s="18"/>
    </row>
    <row r="102" spans="1:8" ht="15">
      <c r="A102" s="91" t="s">
        <v>40</v>
      </c>
      <c r="B102" s="91"/>
      <c r="C102" s="91"/>
      <c r="D102" s="88">
        <f>(D20+D28+D36+D44+D52+D60+D68+D76+D84+D92)+(F20+F28+F36+F44+F52+F60+F68+F76+F84+F92)</f>
        <v>5219382.2</v>
      </c>
      <c r="E102" s="89"/>
      <c r="F102" s="79"/>
      <c r="G102" s="79"/>
      <c r="H102" s="18"/>
    </row>
    <row r="103" spans="1:8">
      <c r="A103" s="61" t="s">
        <v>44</v>
      </c>
      <c r="B103" s="62"/>
      <c r="C103" s="63"/>
      <c r="D103" s="64"/>
      <c r="E103" s="75"/>
      <c r="F103" s="82"/>
      <c r="G103" s="82"/>
      <c r="H103" s="18"/>
    </row>
    <row r="104" spans="1:8" ht="16.5" thickBot="1">
      <c r="A104" s="92" t="s">
        <v>45</v>
      </c>
      <c r="B104" s="93"/>
      <c r="C104" s="93"/>
      <c r="D104" s="93"/>
      <c r="E104" s="94"/>
      <c r="F104" s="82"/>
      <c r="G104" s="82"/>
      <c r="H104" s="18"/>
    </row>
    <row r="105" spans="1:8">
      <c r="A105" s="43"/>
      <c r="B105" s="44"/>
      <c r="C105" s="66"/>
      <c r="D105" s="43"/>
      <c r="E105" s="43"/>
      <c r="H105" s="18"/>
    </row>
    <row r="106" spans="1:8">
      <c r="A106" s="43"/>
      <c r="B106" s="44"/>
      <c r="C106" s="66"/>
      <c r="D106" s="43"/>
      <c r="E106" s="43"/>
      <c r="H106" s="18"/>
    </row>
    <row r="107" spans="1:8">
      <c r="A107" s="43"/>
      <c r="B107" s="44"/>
      <c r="C107" s="66"/>
      <c r="D107" s="43"/>
      <c r="E107" s="43"/>
      <c r="H107" s="18"/>
    </row>
    <row r="108" spans="1:8">
      <c r="A108" s="43"/>
      <c r="B108" s="44"/>
      <c r="C108" s="66"/>
      <c r="D108" s="43"/>
      <c r="E108" s="43"/>
      <c r="H108" s="18"/>
    </row>
    <row r="109" spans="1:8">
      <c r="A109" s="43"/>
      <c r="B109" s="44"/>
      <c r="C109" s="66"/>
      <c r="D109" s="43"/>
      <c r="E109" s="43"/>
      <c r="H109" s="18"/>
    </row>
    <row r="110" spans="1:8">
      <c r="A110" s="43"/>
      <c r="B110" s="44"/>
      <c r="C110" s="66"/>
      <c r="D110" s="43"/>
      <c r="E110" s="43"/>
      <c r="H110" s="18"/>
    </row>
    <row r="111" spans="1:8">
      <c r="A111" s="43"/>
      <c r="B111" s="44"/>
      <c r="C111" s="66"/>
      <c r="D111" s="43"/>
      <c r="E111" s="43"/>
      <c r="H111" s="18"/>
    </row>
    <row r="112" spans="1:8" ht="37.5" customHeight="1">
      <c r="A112" s="43"/>
      <c r="B112" s="44"/>
      <c r="C112" s="66"/>
      <c r="D112" s="43"/>
      <c r="E112" s="43"/>
      <c r="H112" s="18"/>
    </row>
    <row r="113" spans="1:10" ht="42" customHeight="1">
      <c r="A113" s="43"/>
      <c r="B113" s="44"/>
      <c r="C113" s="66"/>
      <c r="D113" s="43"/>
      <c r="E113" s="43"/>
      <c r="H113" s="18"/>
    </row>
    <row r="114" spans="1:10">
      <c r="A114" s="43"/>
      <c r="B114" s="44"/>
      <c r="C114" s="66"/>
      <c r="D114" s="43"/>
      <c r="E114" s="43"/>
      <c r="H114" s="18"/>
    </row>
    <row r="115" spans="1:10" ht="33.75" customHeight="1">
      <c r="A115" s="43"/>
      <c r="B115" s="44"/>
      <c r="C115" s="66"/>
      <c r="D115" s="43"/>
      <c r="E115" s="43"/>
      <c r="H115" s="18"/>
    </row>
    <row r="116" spans="1:10">
      <c r="A116" s="43"/>
      <c r="B116" s="44"/>
      <c r="C116" s="66"/>
      <c r="D116" s="43"/>
      <c r="E116" s="43"/>
      <c r="H116" s="18"/>
    </row>
    <row r="117" spans="1:10">
      <c r="A117" s="43"/>
      <c r="B117" s="44"/>
      <c r="C117" s="66"/>
      <c r="D117" s="43"/>
      <c r="E117" s="43"/>
      <c r="H117" s="18"/>
      <c r="I117" s="18"/>
      <c r="J117" s="18"/>
    </row>
    <row r="118" spans="1:10" ht="14.25" customHeight="1">
      <c r="A118" s="43"/>
      <c r="B118" s="44"/>
      <c r="C118" s="66"/>
      <c r="D118" s="43"/>
      <c r="E118" s="43"/>
      <c r="H118" s="18"/>
      <c r="I118" s="18"/>
      <c r="J118" s="18"/>
    </row>
    <row r="119" spans="1:10" ht="14.25" customHeight="1">
      <c r="A119" s="43"/>
      <c r="B119" s="44"/>
      <c r="C119" s="66"/>
      <c r="D119" s="43"/>
      <c r="E119" s="43"/>
      <c r="H119" s="18"/>
      <c r="I119" s="18"/>
      <c r="J119" s="18"/>
    </row>
    <row r="120" spans="1:10">
      <c r="A120" s="43"/>
      <c r="B120" s="44"/>
      <c r="C120" s="66"/>
      <c r="D120" s="43"/>
      <c r="E120" s="43"/>
      <c r="H120" s="18"/>
      <c r="I120" s="18"/>
      <c r="J120" s="18"/>
    </row>
    <row r="121" spans="1:10">
      <c r="A121" s="43"/>
      <c r="B121" s="44"/>
      <c r="C121" s="66"/>
      <c r="D121" s="43"/>
      <c r="E121" s="43"/>
      <c r="H121" s="18"/>
      <c r="I121" s="18"/>
      <c r="J121" s="18"/>
    </row>
    <row r="122" spans="1:10">
      <c r="A122" s="43"/>
      <c r="B122" s="44"/>
      <c r="C122" s="66"/>
      <c r="D122" s="43"/>
      <c r="E122" s="43"/>
      <c r="H122" s="18"/>
      <c r="I122" s="18"/>
      <c r="J122" s="18"/>
    </row>
    <row r="123" spans="1:10">
      <c r="A123" s="43"/>
      <c r="B123" s="44"/>
      <c r="C123" s="66"/>
      <c r="D123" s="43"/>
      <c r="E123" s="43"/>
      <c r="H123" s="18"/>
      <c r="I123" s="18"/>
      <c r="J123" s="18"/>
    </row>
    <row r="124" spans="1:10">
      <c r="A124" s="43"/>
      <c r="B124" s="44"/>
      <c r="C124" s="66"/>
      <c r="D124" s="43"/>
      <c r="E124" s="43"/>
      <c r="H124" s="18"/>
      <c r="I124" s="18"/>
      <c r="J124" s="18"/>
    </row>
    <row r="125" spans="1:10">
      <c r="A125" s="43"/>
      <c r="B125" s="44"/>
      <c r="C125" s="66"/>
      <c r="D125" s="43"/>
      <c r="E125" s="43"/>
      <c r="H125" s="18"/>
      <c r="I125" s="18"/>
      <c r="J125" s="18"/>
    </row>
    <row r="126" spans="1:10" ht="17.25" customHeight="1">
      <c r="A126" s="43"/>
      <c r="B126" s="44"/>
      <c r="C126" s="66"/>
      <c r="D126" s="43"/>
      <c r="E126" s="43"/>
      <c r="H126" s="18"/>
      <c r="I126" s="18"/>
      <c r="J126" s="18"/>
    </row>
    <row r="127" spans="1:10">
      <c r="A127" s="43"/>
      <c r="B127" s="44"/>
      <c r="C127" s="66"/>
      <c r="D127" s="43"/>
      <c r="E127" s="43"/>
      <c r="H127" s="18"/>
      <c r="I127" s="18"/>
      <c r="J127" s="18"/>
    </row>
    <row r="128" spans="1:10" ht="36.75" customHeight="1">
      <c r="A128" s="43"/>
      <c r="B128" s="44"/>
      <c r="C128" s="66"/>
      <c r="D128" s="43"/>
      <c r="E128" s="43"/>
      <c r="H128" s="18"/>
      <c r="I128" s="18"/>
      <c r="J128" s="18"/>
    </row>
    <row r="129" spans="1:10">
      <c r="A129" s="43"/>
      <c r="B129" s="44"/>
      <c r="C129" s="66"/>
      <c r="D129" s="43"/>
      <c r="E129" s="43"/>
      <c r="H129" s="18"/>
      <c r="I129" s="18"/>
      <c r="J129" s="18"/>
    </row>
    <row r="130" spans="1:10">
      <c r="A130" s="43"/>
      <c r="B130" s="44"/>
      <c r="C130" s="66"/>
      <c r="D130" s="43"/>
      <c r="E130" s="43"/>
      <c r="H130" s="18"/>
      <c r="I130" s="18"/>
      <c r="J130" s="18"/>
    </row>
    <row r="131" spans="1:10">
      <c r="A131" s="43"/>
      <c r="B131" s="44"/>
      <c r="C131" s="66"/>
      <c r="D131" s="43"/>
      <c r="E131" s="43"/>
      <c r="H131" s="18"/>
      <c r="I131" s="18"/>
      <c r="J131" s="18"/>
    </row>
    <row r="132" spans="1:10">
      <c r="A132" s="43"/>
      <c r="B132" s="44"/>
      <c r="C132" s="66"/>
      <c r="D132" s="43"/>
      <c r="E132" s="43"/>
      <c r="H132" s="18"/>
      <c r="I132" s="18"/>
      <c r="J132" s="18"/>
    </row>
    <row r="133" spans="1:10">
      <c r="A133" s="43"/>
      <c r="B133" s="44"/>
      <c r="C133" s="66"/>
      <c r="D133" s="43"/>
      <c r="E133" s="43"/>
      <c r="H133" s="18"/>
      <c r="I133" s="18"/>
      <c r="J133" s="18"/>
    </row>
    <row r="134" spans="1:10">
      <c r="A134" s="43"/>
      <c r="B134" s="44"/>
      <c r="C134" s="66"/>
      <c r="D134" s="43"/>
      <c r="E134" s="43"/>
      <c r="H134" s="18"/>
      <c r="I134" s="18"/>
      <c r="J134" s="18"/>
    </row>
    <row r="135" spans="1:10">
      <c r="A135" s="43"/>
      <c r="B135" s="44"/>
      <c r="C135" s="66"/>
      <c r="D135" s="43"/>
      <c r="E135" s="43"/>
      <c r="H135" s="18"/>
      <c r="I135" s="18"/>
      <c r="J135" s="18"/>
    </row>
    <row r="136" spans="1:10">
      <c r="A136" s="43"/>
      <c r="B136" s="44"/>
      <c r="C136" s="66"/>
      <c r="D136" s="43"/>
      <c r="E136" s="43"/>
      <c r="H136" s="18"/>
      <c r="I136" s="18"/>
      <c r="J136" s="18"/>
    </row>
    <row r="137" spans="1:10">
      <c r="A137" s="43"/>
      <c r="B137" s="44"/>
      <c r="C137" s="66"/>
      <c r="D137" s="43"/>
      <c r="E137" s="43"/>
      <c r="H137" s="18"/>
      <c r="I137" s="18"/>
      <c r="J137" s="18"/>
    </row>
    <row r="138" spans="1:10">
      <c r="A138" s="43"/>
      <c r="B138" s="44"/>
      <c r="C138" s="66"/>
      <c r="D138" s="43"/>
      <c r="E138" s="43"/>
      <c r="H138" s="18"/>
      <c r="I138" s="18"/>
      <c r="J138" s="18"/>
    </row>
    <row r="139" spans="1:10">
      <c r="A139" s="43"/>
      <c r="B139" s="44"/>
      <c r="C139" s="66"/>
      <c r="D139" s="43"/>
      <c r="E139" s="43"/>
      <c r="H139" s="18"/>
      <c r="I139" s="18"/>
      <c r="J139" s="18"/>
    </row>
    <row r="140" spans="1:10">
      <c r="A140" s="43"/>
      <c r="B140" s="44"/>
      <c r="C140" s="66"/>
      <c r="D140" s="43"/>
      <c r="E140" s="43"/>
      <c r="H140" s="18"/>
      <c r="I140" s="18"/>
      <c r="J140" s="18"/>
    </row>
    <row r="141" spans="1:10">
      <c r="A141" s="43"/>
      <c r="B141" s="44"/>
      <c r="C141" s="66"/>
      <c r="D141" s="43"/>
      <c r="E141" s="43"/>
      <c r="H141" s="18"/>
      <c r="I141" s="18"/>
      <c r="J141" s="18"/>
    </row>
    <row r="142" spans="1:10">
      <c r="A142" s="43"/>
      <c r="B142" s="44"/>
      <c r="C142" s="66"/>
      <c r="D142" s="43"/>
      <c r="E142" s="43"/>
      <c r="H142" s="18"/>
      <c r="I142" s="18"/>
      <c r="J142" s="18"/>
    </row>
    <row r="143" spans="1:10">
      <c r="A143" s="43"/>
      <c r="B143" s="44"/>
      <c r="C143" s="66"/>
      <c r="D143" s="43"/>
      <c r="E143" s="43"/>
      <c r="H143" s="18"/>
      <c r="I143" s="18"/>
      <c r="J143" s="18"/>
    </row>
    <row r="144" spans="1:10">
      <c r="A144" s="43"/>
      <c r="B144" s="44"/>
      <c r="C144" s="66"/>
      <c r="D144" s="43"/>
      <c r="E144" s="43"/>
      <c r="H144" s="18"/>
      <c r="I144" s="18"/>
      <c r="J144" s="18"/>
    </row>
    <row r="145" spans="1:10">
      <c r="A145" s="43"/>
      <c r="B145" s="44"/>
      <c r="C145" s="66"/>
      <c r="D145" s="43"/>
      <c r="E145" s="43"/>
      <c r="H145" s="18"/>
      <c r="I145" s="18"/>
      <c r="J145" s="18"/>
    </row>
    <row r="146" spans="1:10">
      <c r="A146" s="43"/>
      <c r="B146" s="44"/>
      <c r="C146" s="66"/>
      <c r="D146" s="43"/>
      <c r="E146" s="43"/>
      <c r="H146" s="18"/>
      <c r="I146" s="18"/>
      <c r="J146" s="18"/>
    </row>
    <row r="147" spans="1:10">
      <c r="A147" s="43"/>
      <c r="B147" s="44"/>
      <c r="C147" s="66"/>
      <c r="D147" s="43"/>
      <c r="E147" s="43"/>
    </row>
    <row r="148" spans="1:10">
      <c r="A148" s="43"/>
      <c r="B148" s="44"/>
      <c r="C148" s="66"/>
      <c r="D148" s="43"/>
      <c r="E148" s="43"/>
    </row>
    <row r="149" spans="1:10">
      <c r="A149" s="43"/>
      <c r="B149" s="44"/>
      <c r="C149" s="66"/>
      <c r="D149" s="43"/>
      <c r="E149" s="43"/>
    </row>
    <row r="150" spans="1:10">
      <c r="A150" s="43"/>
      <c r="B150" s="44"/>
      <c r="C150" s="66"/>
      <c r="D150" s="43"/>
      <c r="E150" s="43"/>
    </row>
    <row r="151" spans="1:10">
      <c r="A151" s="43"/>
      <c r="B151" s="44"/>
      <c r="C151" s="66"/>
      <c r="D151" s="43"/>
      <c r="E151" s="43"/>
    </row>
    <row r="152" spans="1:10">
      <c r="A152" s="43"/>
      <c r="B152" s="44"/>
      <c r="C152" s="66"/>
      <c r="D152" s="43"/>
      <c r="E152" s="43"/>
    </row>
    <row r="153" spans="1:10">
      <c r="A153" s="43"/>
      <c r="B153" s="44"/>
      <c r="C153" s="66"/>
      <c r="D153" s="43"/>
      <c r="E153" s="43"/>
    </row>
    <row r="154" spans="1:10">
      <c r="A154" s="43"/>
      <c r="B154" s="44"/>
      <c r="C154" s="66"/>
      <c r="D154" s="43"/>
      <c r="E154" s="43"/>
    </row>
    <row r="155" spans="1:10">
      <c r="A155" s="43"/>
      <c r="B155" s="44"/>
      <c r="C155" s="66"/>
      <c r="D155" s="43"/>
      <c r="E155" s="43"/>
    </row>
    <row r="156" spans="1:10">
      <c r="A156" s="43"/>
      <c r="B156" s="44"/>
      <c r="C156" s="66"/>
      <c r="D156" s="43"/>
      <c r="E156" s="43"/>
    </row>
    <row r="157" spans="1:10">
      <c r="A157" s="43"/>
      <c r="B157" s="44"/>
      <c r="C157" s="66"/>
      <c r="D157" s="43"/>
      <c r="E157" s="43"/>
    </row>
    <row r="158" spans="1:10">
      <c r="A158" s="43"/>
      <c r="B158" s="44"/>
      <c r="C158" s="66"/>
      <c r="D158" s="43"/>
      <c r="E158" s="43"/>
    </row>
    <row r="159" spans="1:10">
      <c r="A159" s="43"/>
      <c r="B159" s="44"/>
      <c r="C159" s="66"/>
      <c r="D159" s="43"/>
      <c r="E159" s="43"/>
    </row>
    <row r="160" spans="1:10">
      <c r="A160" s="43"/>
      <c r="B160" s="44"/>
      <c r="C160" s="66"/>
      <c r="D160" s="43"/>
      <c r="E160" s="43"/>
    </row>
    <row r="161" spans="1:5">
      <c r="A161" s="43"/>
      <c r="B161" s="44"/>
      <c r="C161" s="66"/>
      <c r="D161" s="43"/>
      <c r="E161" s="43"/>
    </row>
    <row r="162" spans="1:5">
      <c r="A162" s="43"/>
      <c r="B162" s="44"/>
      <c r="C162" s="66"/>
      <c r="D162" s="43"/>
      <c r="E162" s="43"/>
    </row>
    <row r="163" spans="1:5">
      <c r="A163" s="43"/>
      <c r="B163" s="44"/>
      <c r="C163" s="66"/>
      <c r="D163" s="43"/>
      <c r="E163" s="43"/>
    </row>
    <row r="164" spans="1:5">
      <c r="A164" s="43"/>
      <c r="B164" s="44"/>
      <c r="C164" s="66"/>
      <c r="D164" s="43"/>
      <c r="E164" s="43"/>
    </row>
    <row r="165" spans="1:5">
      <c r="A165" s="43"/>
      <c r="B165" s="44"/>
      <c r="C165" s="66"/>
      <c r="D165" s="43"/>
      <c r="E165" s="43"/>
    </row>
    <row r="166" spans="1:5">
      <c r="A166" s="43"/>
      <c r="B166" s="44"/>
      <c r="C166" s="66"/>
      <c r="D166" s="43"/>
      <c r="E166" s="43"/>
    </row>
    <row r="167" spans="1:5">
      <c r="A167" s="43"/>
      <c r="B167" s="44"/>
      <c r="C167" s="66"/>
      <c r="D167" s="43"/>
      <c r="E167" s="43"/>
    </row>
    <row r="168" spans="1:5">
      <c r="A168" s="43"/>
      <c r="B168" s="44"/>
      <c r="C168" s="66"/>
      <c r="D168" s="43"/>
      <c r="E168" s="43"/>
    </row>
    <row r="169" spans="1:5">
      <c r="A169" s="43"/>
      <c r="B169" s="44"/>
      <c r="C169" s="66"/>
      <c r="D169" s="43"/>
      <c r="E169" s="43"/>
    </row>
    <row r="170" spans="1:5">
      <c r="A170" s="43"/>
      <c r="B170" s="44"/>
      <c r="C170" s="66"/>
      <c r="D170" s="43"/>
      <c r="E170" s="43"/>
    </row>
    <row r="171" spans="1:5">
      <c r="A171" s="43"/>
      <c r="B171" s="44"/>
      <c r="C171" s="66"/>
      <c r="D171" s="43"/>
      <c r="E171" s="43"/>
    </row>
    <row r="172" spans="1:5">
      <c r="A172" s="43"/>
      <c r="B172" s="44"/>
      <c r="C172" s="66"/>
      <c r="D172" s="43"/>
      <c r="E172" s="43"/>
    </row>
    <row r="173" spans="1:5">
      <c r="A173" s="43"/>
      <c r="B173" s="44"/>
      <c r="C173" s="66"/>
      <c r="D173" s="43"/>
      <c r="E173" s="43"/>
    </row>
    <row r="174" spans="1:5">
      <c r="A174" s="43"/>
      <c r="B174" s="44"/>
      <c r="C174" s="66"/>
      <c r="D174" s="43"/>
      <c r="E174" s="43"/>
    </row>
    <row r="175" spans="1:5">
      <c r="A175" s="43"/>
      <c r="B175" s="44"/>
      <c r="C175" s="66"/>
      <c r="D175" s="43"/>
      <c r="E175" s="43"/>
    </row>
    <row r="176" spans="1:5">
      <c r="A176" s="43"/>
      <c r="B176" s="44"/>
      <c r="C176" s="66"/>
      <c r="D176" s="43"/>
      <c r="E176" s="43"/>
    </row>
    <row r="177" spans="1:5">
      <c r="A177" s="43"/>
      <c r="B177" s="44"/>
      <c r="C177" s="66"/>
      <c r="D177" s="43"/>
      <c r="E177" s="43"/>
    </row>
    <row r="178" spans="1:5">
      <c r="A178" s="43"/>
      <c r="B178" s="44"/>
      <c r="C178" s="66"/>
      <c r="D178" s="43"/>
      <c r="E178" s="43"/>
    </row>
    <row r="179" spans="1:5">
      <c r="A179" s="43"/>
      <c r="B179" s="44"/>
      <c r="C179" s="66"/>
      <c r="D179" s="43"/>
      <c r="E179" s="43"/>
    </row>
    <row r="180" spans="1:5">
      <c r="A180" s="43"/>
      <c r="B180" s="44"/>
      <c r="C180" s="66"/>
      <c r="D180" s="43"/>
      <c r="E180" s="43"/>
    </row>
    <row r="181" spans="1:5">
      <c r="A181" s="43"/>
      <c r="B181" s="44"/>
      <c r="C181" s="66"/>
      <c r="D181" s="43"/>
      <c r="E181" s="43"/>
    </row>
    <row r="182" spans="1:5">
      <c r="A182" s="43"/>
      <c r="B182" s="44"/>
      <c r="C182" s="66"/>
      <c r="D182" s="43"/>
      <c r="E182" s="43"/>
    </row>
    <row r="183" spans="1:5">
      <c r="A183" s="43"/>
      <c r="B183" s="44"/>
      <c r="C183" s="66"/>
      <c r="D183" s="43"/>
      <c r="E183" s="43"/>
    </row>
    <row r="184" spans="1:5">
      <c r="A184" s="43"/>
      <c r="B184" s="44"/>
      <c r="C184" s="66"/>
      <c r="D184" s="43"/>
      <c r="E184" s="43"/>
    </row>
    <row r="185" spans="1:5">
      <c r="A185" s="43"/>
      <c r="B185" s="44"/>
      <c r="C185" s="66"/>
      <c r="D185" s="43"/>
      <c r="E185" s="43"/>
    </row>
    <row r="186" spans="1:5">
      <c r="A186" s="43"/>
      <c r="B186" s="44"/>
      <c r="C186" s="66"/>
      <c r="D186" s="43"/>
      <c r="E186" s="43"/>
    </row>
    <row r="187" spans="1:5">
      <c r="A187" s="43"/>
      <c r="B187" s="44"/>
      <c r="C187" s="66"/>
      <c r="D187" s="43"/>
      <c r="E187" s="43"/>
    </row>
    <row r="188" spans="1:5">
      <c r="A188" s="43"/>
      <c r="B188" s="44"/>
      <c r="C188" s="66"/>
      <c r="D188" s="43"/>
      <c r="E188" s="43"/>
    </row>
    <row r="189" spans="1:5">
      <c r="A189" s="43"/>
      <c r="B189" s="44"/>
      <c r="C189" s="66"/>
      <c r="D189" s="43"/>
      <c r="E189" s="43"/>
    </row>
    <row r="190" spans="1:5">
      <c r="A190" s="43"/>
      <c r="B190" s="44"/>
      <c r="C190" s="66"/>
      <c r="D190" s="43"/>
      <c r="E190" s="43"/>
    </row>
    <row r="191" spans="1:5">
      <c r="A191" s="43"/>
      <c r="B191" s="44"/>
      <c r="C191" s="66"/>
      <c r="D191" s="43"/>
      <c r="E191" s="43"/>
    </row>
    <row r="192" spans="1:5">
      <c r="A192" s="43"/>
      <c r="B192" s="44"/>
      <c r="C192" s="66"/>
      <c r="D192" s="43"/>
      <c r="E192" s="43"/>
    </row>
    <row r="193" spans="1:5">
      <c r="A193" s="43"/>
      <c r="B193" s="44"/>
      <c r="C193" s="66"/>
      <c r="D193" s="43"/>
      <c r="E193" s="43"/>
    </row>
    <row r="194" spans="1:5">
      <c r="A194" s="43"/>
      <c r="B194" s="44"/>
      <c r="C194" s="66"/>
      <c r="D194" s="43"/>
      <c r="E194" s="43"/>
    </row>
    <row r="195" spans="1:5">
      <c r="A195" s="43"/>
      <c r="B195" s="44"/>
      <c r="C195" s="66"/>
      <c r="D195" s="43"/>
      <c r="E195" s="43"/>
    </row>
    <row r="196" spans="1:5">
      <c r="A196" s="43"/>
      <c r="B196" s="44"/>
      <c r="C196" s="66"/>
      <c r="D196" s="43"/>
      <c r="E196" s="43"/>
    </row>
    <row r="197" spans="1:5">
      <c r="A197" s="43"/>
      <c r="B197" s="44"/>
      <c r="C197" s="66"/>
      <c r="D197" s="43"/>
      <c r="E197" s="43"/>
    </row>
    <row r="198" spans="1:5">
      <c r="A198" s="43"/>
      <c r="B198" s="44"/>
      <c r="C198" s="66"/>
      <c r="D198" s="43"/>
      <c r="E198" s="43"/>
    </row>
    <row r="199" spans="1:5">
      <c r="A199" s="43"/>
      <c r="B199" s="44"/>
      <c r="C199" s="66"/>
      <c r="D199" s="43"/>
      <c r="E199" s="43"/>
    </row>
    <row r="200" spans="1:5">
      <c r="A200" s="43"/>
      <c r="B200" s="44"/>
      <c r="C200" s="66"/>
      <c r="D200" s="43"/>
      <c r="E200" s="43"/>
    </row>
    <row r="201" spans="1:5">
      <c r="A201" s="43"/>
      <c r="B201" s="44"/>
      <c r="C201" s="66"/>
      <c r="D201" s="43"/>
      <c r="E201" s="43"/>
    </row>
    <row r="202" spans="1:5">
      <c r="A202" s="43"/>
      <c r="B202" s="44"/>
      <c r="C202" s="66"/>
      <c r="D202" s="43"/>
      <c r="E202" s="43"/>
    </row>
  </sheetData>
  <mergeCells count="44">
    <mergeCell ref="A100:C100"/>
    <mergeCell ref="A101:C101"/>
    <mergeCell ref="F2:G2"/>
    <mergeCell ref="A1:G1"/>
    <mergeCell ref="A44:A51"/>
    <mergeCell ref="A52:A59"/>
    <mergeCell ref="A60:A67"/>
    <mergeCell ref="A68:A75"/>
    <mergeCell ref="A76:A83"/>
    <mergeCell ref="A84:A91"/>
    <mergeCell ref="A28:A35"/>
    <mergeCell ref="A36:A43"/>
    <mergeCell ref="A2:A3"/>
    <mergeCell ref="B2:C2"/>
    <mergeCell ref="D2:E2"/>
    <mergeCell ref="A12:A19"/>
    <mergeCell ref="A4:A11"/>
    <mergeCell ref="F93:G93"/>
    <mergeCell ref="F94:G94"/>
    <mergeCell ref="F95:G95"/>
    <mergeCell ref="F96:G96"/>
    <mergeCell ref="D93:E93"/>
    <mergeCell ref="D94:E94"/>
    <mergeCell ref="D95:E95"/>
    <mergeCell ref="D96:E96"/>
    <mergeCell ref="A94:C94"/>
    <mergeCell ref="A95:C95"/>
    <mergeCell ref="A20:A27"/>
    <mergeCell ref="F102:G102"/>
    <mergeCell ref="A92:G92"/>
    <mergeCell ref="F103:G104"/>
    <mergeCell ref="F97:G97"/>
    <mergeCell ref="F98:G98"/>
    <mergeCell ref="F99:G99"/>
    <mergeCell ref="F100:G100"/>
    <mergeCell ref="F101:G101"/>
    <mergeCell ref="D97:E97"/>
    <mergeCell ref="A102:C102"/>
    <mergeCell ref="A104:E104"/>
    <mergeCell ref="D98:E98"/>
    <mergeCell ref="D99:E99"/>
    <mergeCell ref="D100:E100"/>
    <mergeCell ref="D101:E101"/>
    <mergeCell ref="D102:E102"/>
  </mergeCells>
  <pageMargins left="0.25" right="0.25" top="0.75" bottom="0.75" header="0.3" footer="0.3"/>
  <pageSetup paperSize="5" scale="55" orientation="portrait" r:id="rId1"/>
  <rowBreaks count="1" manualBreakCount="1">
    <brk id="8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28"/>
  <sheetViews>
    <sheetView view="pageBreakPreview" zoomScale="95" zoomScaleNormal="70" zoomScaleSheetLayoutView="95" workbookViewId="0">
      <selection activeCell="C22" sqref="C22"/>
    </sheetView>
  </sheetViews>
  <sheetFormatPr baseColWidth="10" defaultColWidth="9.140625" defaultRowHeight="15"/>
  <cols>
    <col min="1" max="1" width="7.5703125" customWidth="1"/>
    <col min="2" max="2" width="18.5703125" customWidth="1"/>
    <col min="3" max="3" width="17" customWidth="1"/>
    <col min="4" max="4" width="24" customWidth="1"/>
    <col min="5" max="5" width="14.5703125" style="5" bestFit="1" customWidth="1"/>
    <col min="7" max="7" width="9" customWidth="1"/>
    <col min="8" max="8" width="14.85546875" customWidth="1"/>
    <col min="9" max="9" width="15.5703125" customWidth="1"/>
    <col min="15" max="15" width="12.7109375" customWidth="1"/>
    <col min="16" max="16" width="13.7109375" customWidth="1"/>
    <col min="17" max="17" width="15.85546875" customWidth="1"/>
    <col min="45" max="46" width="9.140625" customWidth="1"/>
  </cols>
  <sheetData>
    <row r="1" spans="1:5" ht="37.5" customHeight="1" thickBot="1"/>
    <row r="2" spans="1:5" ht="15" customHeight="1">
      <c r="B2" s="58" t="s">
        <v>30</v>
      </c>
      <c r="C2" s="47"/>
      <c r="D2" s="5"/>
      <c r="E2"/>
    </row>
    <row r="3" spans="1:5" ht="15.75" customHeight="1" thickBot="1">
      <c r="B3" s="59"/>
      <c r="C3" s="60"/>
      <c r="D3" s="5"/>
      <c r="E3"/>
    </row>
    <row r="4" spans="1:5" ht="46.5" customHeight="1" thickBot="1">
      <c r="B4" s="9" t="s">
        <v>10</v>
      </c>
      <c r="C4" s="10" t="s">
        <v>34</v>
      </c>
      <c r="D4" s="8"/>
      <c r="E4"/>
    </row>
    <row r="5" spans="1:5" ht="21" customHeight="1">
      <c r="A5">
        <v>1</v>
      </c>
      <c r="B5" s="11" t="s">
        <v>32</v>
      </c>
      <c r="C5" s="12">
        <f>'CONSOLIDADO  AGRICOLA'!D19</f>
        <v>0</v>
      </c>
      <c r="D5" s="6"/>
      <c r="E5"/>
    </row>
    <row r="6" spans="1:5" ht="15.75">
      <c r="A6">
        <v>2</v>
      </c>
      <c r="B6" s="13" t="s">
        <v>18</v>
      </c>
      <c r="C6" s="14">
        <f>'CONSOLIDADO  AGRICOLA'!D27</f>
        <v>596766</v>
      </c>
      <c r="D6" s="6"/>
      <c r="E6" s="2"/>
    </row>
    <row r="7" spans="1:5" ht="15.75">
      <c r="B7" s="13"/>
      <c r="C7" s="14"/>
      <c r="D7" s="6"/>
      <c r="E7" s="1"/>
    </row>
    <row r="8" spans="1:5" ht="15.75">
      <c r="A8">
        <v>4</v>
      </c>
      <c r="B8" s="13" t="s">
        <v>19</v>
      </c>
      <c r="C8" s="14">
        <f>'CONSOLIDADO  AGRICOLA'!D35</f>
        <v>1233858</v>
      </c>
      <c r="D8" s="6"/>
      <c r="E8"/>
    </row>
    <row r="9" spans="1:5" ht="15.75">
      <c r="A9">
        <v>5</v>
      </c>
      <c r="B9" s="13" t="s">
        <v>20</v>
      </c>
      <c r="C9" s="14">
        <f>'CONSOLIDADO  AGRICOLA'!D43</f>
        <v>1299202</v>
      </c>
      <c r="D9" s="6"/>
      <c r="E9"/>
    </row>
    <row r="10" spans="1:5" ht="15.75">
      <c r="A10">
        <v>6</v>
      </c>
      <c r="B10" s="13" t="s">
        <v>21</v>
      </c>
      <c r="C10" s="14">
        <f>'CONSOLIDADO  AGRICOLA'!D51</f>
        <v>2870418</v>
      </c>
      <c r="D10" s="6"/>
      <c r="E10"/>
    </row>
    <row r="11" spans="1:5" ht="17.25" customHeight="1">
      <c r="A11">
        <v>7</v>
      </c>
      <c r="B11" s="15" t="s">
        <v>22</v>
      </c>
      <c r="C11" s="14">
        <f>'CONSOLIDADO  AGRICOLA'!D59</f>
        <v>1185485</v>
      </c>
      <c r="D11" s="6"/>
      <c r="E11"/>
    </row>
    <row r="12" spans="1:5" ht="15.75">
      <c r="A12">
        <v>8</v>
      </c>
      <c r="B12" s="15" t="s">
        <v>23</v>
      </c>
      <c r="C12" s="14">
        <f>'CONSOLIDADO  AGRICOLA'!D67</f>
        <v>873255.2</v>
      </c>
      <c r="D12" s="6"/>
      <c r="E12"/>
    </row>
    <row r="13" spans="1:5" ht="15.75">
      <c r="B13" s="15"/>
      <c r="C13" s="14"/>
      <c r="D13" s="7"/>
      <c r="E13"/>
    </row>
    <row r="14" spans="1:5" ht="15.75">
      <c r="A14">
        <v>10</v>
      </c>
      <c r="B14" s="15" t="s">
        <v>24</v>
      </c>
      <c r="C14" s="14">
        <f>'CONSOLIDADO  AGRICOLA'!D75</f>
        <v>691682</v>
      </c>
      <c r="D14" s="7"/>
      <c r="E14"/>
    </row>
    <row r="15" spans="1:5" ht="15.75">
      <c r="A15">
        <v>11</v>
      </c>
      <c r="B15" s="15" t="s">
        <v>29</v>
      </c>
      <c r="C15" s="14">
        <f>'CONSOLIDADO  AGRICOLA'!D83</f>
        <v>469146</v>
      </c>
      <c r="D15" s="7"/>
      <c r="E15"/>
    </row>
    <row r="16" spans="1:5" ht="15.75">
      <c r="A16">
        <v>12</v>
      </c>
      <c r="B16" s="16" t="s">
        <v>26</v>
      </c>
      <c r="C16" s="17">
        <f>'CONSOLIDADO  AGRICOLA'!D91</f>
        <v>433985</v>
      </c>
      <c r="D16" s="7"/>
      <c r="E16"/>
    </row>
    <row r="17" spans="2:5" ht="15.75">
      <c r="B17" s="16"/>
      <c r="C17" s="17"/>
      <c r="D17" s="7"/>
      <c r="E17"/>
    </row>
    <row r="18" spans="2:5" ht="15.75">
      <c r="B18" s="16"/>
      <c r="C18" s="17"/>
      <c r="D18" s="7"/>
      <c r="E18"/>
    </row>
    <row r="19" spans="2:5" ht="16.5" thickBot="1">
      <c r="B19" s="49" t="s">
        <v>31</v>
      </c>
      <c r="C19" s="50">
        <f>SUM(C5:C18)</f>
        <v>9653797.1999999993</v>
      </c>
      <c r="D19" s="7"/>
      <c r="E19"/>
    </row>
    <row r="20" spans="2:5">
      <c r="B20" s="3"/>
      <c r="C20" s="4"/>
      <c r="D20" s="4"/>
      <c r="E20" s="7"/>
    </row>
    <row r="21" spans="2:5">
      <c r="B21" s="3"/>
      <c r="C21" s="4"/>
      <c r="D21" s="4"/>
      <c r="E21" s="7"/>
    </row>
    <row r="22" spans="2:5">
      <c r="B22" s="3"/>
      <c r="C22" s="4"/>
      <c r="D22" s="4"/>
      <c r="E22" s="7"/>
    </row>
    <row r="23" spans="2:5">
      <c r="B23" s="3"/>
      <c r="C23" s="4"/>
      <c r="D23" s="4"/>
      <c r="E23" s="7"/>
    </row>
    <row r="24" spans="2:5" ht="30.75" customHeight="1">
      <c r="B24" s="3"/>
      <c r="C24" s="4"/>
      <c r="D24" s="4"/>
      <c r="E24" s="7"/>
    </row>
    <row r="25" spans="2:5" ht="30.75" customHeight="1">
      <c r="B25" s="3"/>
      <c r="C25" s="4"/>
      <c r="D25" s="4"/>
      <c r="E25" s="7"/>
    </row>
    <row r="26" spans="2:5" ht="30.75" customHeight="1">
      <c r="E26" s="7"/>
    </row>
    <row r="27" spans="2:5" ht="30.75" customHeight="1">
      <c r="E27" s="7"/>
    </row>
    <row r="28" spans="2:5" ht="30.75" customHeight="1">
      <c r="E28" s="7"/>
    </row>
  </sheetData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CONSOLIDADO  AGRICOLA</vt:lpstr>
      <vt:lpstr>GRAFICAS I TRIMESTRE 2019</vt:lpstr>
      <vt:lpstr>'GRAFICAS I TRIMESTRE 2019'!Área_de_impresión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2019-09-05T22:34:47Z</dcterms:modified>
</cp:coreProperties>
</file>