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bookViews>
    <workbookView xWindow="0" yWindow="0" windowWidth="20490" windowHeight="5565"/>
  </bookViews>
  <sheets>
    <sheet name="INFORME EJECUTIVO" sheetId="6" r:id="rId1"/>
    <sheet name="PRODUCCION TRIMESTRAL VIVERO" sheetId="8" r:id="rId2"/>
    <sheet name="PRODUCCION MENSUAL BIOINSUMOS" sheetId="7" r:id="rId3"/>
  </sheets>
  <definedNames>
    <definedName name="_xlnm._FilterDatabase" localSheetId="2" hidden="1">'PRODUCCION MENSUAL BIOINSUMOS'!$A$22:$L$23</definedName>
    <definedName name="_xlnm._FilterDatabase" localSheetId="1" hidden="1">'PRODUCCION TRIMESTRAL VIVERO'!$A$21:$M$31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6" l="1"/>
  <c r="K10" i="6"/>
  <c r="K9" i="6"/>
  <c r="E9" i="6"/>
  <c r="F19" i="8"/>
  <c r="F16" i="8"/>
  <c r="L16" i="8"/>
  <c r="F15" i="8"/>
  <c r="F32" i="8"/>
  <c r="L13" i="7"/>
  <c r="K17" i="7"/>
  <c r="E20" i="7"/>
  <c r="E18" i="7"/>
  <c r="H35" i="7"/>
  <c r="E17" i="7"/>
  <c r="L18" i="8" l="1"/>
  <c r="L15" i="8"/>
  <c r="E18" i="6" l="1"/>
  <c r="E17" i="6"/>
  <c r="E16" i="6"/>
  <c r="E15" i="6"/>
  <c r="E14" i="6"/>
  <c r="E13" i="6"/>
  <c r="E12" i="6"/>
  <c r="E11" i="6"/>
  <c r="L31" i="8"/>
  <c r="I31" i="8"/>
  <c r="I30" i="8"/>
  <c r="L30" i="8" s="1"/>
  <c r="I14" i="6" l="1"/>
  <c r="J14" i="6"/>
  <c r="I12" i="6"/>
  <c r="I11" i="6"/>
  <c r="J11" i="6"/>
  <c r="J12" i="6"/>
  <c r="I13" i="6"/>
  <c r="J13" i="6"/>
  <c r="I15" i="6"/>
  <c r="J15" i="6"/>
  <c r="I16" i="6"/>
  <c r="J16" i="6"/>
  <c r="I17" i="6"/>
  <c r="J17" i="6"/>
  <c r="I29" i="8"/>
  <c r="L29" i="8" s="1"/>
  <c r="L28" i="8"/>
  <c r="I28" i="8"/>
  <c r="L27" i="8"/>
  <c r="I27" i="8"/>
  <c r="I26" i="8"/>
  <c r="L26" i="8" s="1"/>
  <c r="I25" i="8" l="1"/>
  <c r="L25" i="8" s="1"/>
  <c r="I24" i="8"/>
  <c r="L24" i="8" s="1"/>
  <c r="I23" i="8"/>
  <c r="L23" i="8" s="1"/>
  <c r="E19" i="6" l="1"/>
  <c r="I18" i="6"/>
  <c r="J18" i="6"/>
  <c r="I9" i="6"/>
  <c r="I19" i="6" l="1"/>
  <c r="I10" i="6"/>
  <c r="J10" i="6"/>
  <c r="K13" i="6" l="1"/>
  <c r="K15" i="6"/>
  <c r="K17" i="6"/>
  <c r="K12" i="6"/>
  <c r="K14" i="6"/>
  <c r="K16" i="6"/>
  <c r="K18" i="6"/>
  <c r="K19" i="7"/>
  <c r="K35" i="7" l="1"/>
  <c r="J13" i="7"/>
  <c r="J12" i="7"/>
  <c r="E35" i="7"/>
  <c r="K34" i="7"/>
  <c r="K33" i="7"/>
  <c r="L12" i="7" l="1"/>
  <c r="K26" i="7"/>
  <c r="K25" i="7"/>
  <c r="K24" i="7"/>
  <c r="J9" i="6" l="1"/>
  <c r="L32" i="8" l="1"/>
  <c r="I32" i="8" l="1"/>
  <c r="M12" i="8" l="1"/>
  <c r="K19" i="6" l="1"/>
</calcChain>
</file>

<file path=xl/comments1.xml><?xml version="1.0" encoding="utf-8"?>
<comments xmlns="http://schemas.openxmlformats.org/spreadsheetml/2006/main">
  <authors>
    <author>Aprendiz Centro Agropecuario LaGranja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Aprendiz Centro Agropecuario La Granja:</t>
        </r>
        <r>
          <rPr>
            <sz val="9"/>
            <color indexed="81"/>
            <rFont val="Tahoma"/>
            <family val="2"/>
          </rPr>
          <t xml:space="preserve">
Precio de venta, según la presentación.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Aprendiz Centro Agropecuario La Granja:</t>
        </r>
        <r>
          <rPr>
            <sz val="9"/>
            <color indexed="81"/>
            <rFont val="Tahoma"/>
            <family val="2"/>
          </rPr>
          <t xml:space="preserve">
Equivalente a valor unitario por la cantidad total de productos.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Aprendiz Centro Agropecuario La Granja:</t>
        </r>
        <r>
          <rPr>
            <sz val="9"/>
            <color indexed="81"/>
            <rFont val="Tahoma"/>
            <family val="2"/>
          </rPr>
          <t xml:space="preserve">
De acuerdo a formato de traslado.</t>
        </r>
      </text>
    </comment>
  </commentList>
</comments>
</file>

<file path=xl/sharedStrings.xml><?xml version="1.0" encoding="utf-8"?>
<sst xmlns="http://schemas.openxmlformats.org/spreadsheetml/2006/main" count="275" uniqueCount="120">
  <si>
    <t>FECHA</t>
  </si>
  <si>
    <t>RESPONSABLE</t>
  </si>
  <si>
    <t>TITULO DEL INFORME</t>
  </si>
  <si>
    <t>RESUMEN</t>
  </si>
  <si>
    <t>ITEM</t>
  </si>
  <si>
    <t>CANTIDAD</t>
  </si>
  <si>
    <t>UNIDAD DE MEDIDA</t>
  </si>
  <si>
    <t>PARTICIPACION PORCENTUAL</t>
  </si>
  <si>
    <t>RECOMENDACIONES</t>
  </si>
  <si>
    <t>VALOR UNITARIO</t>
  </si>
  <si>
    <t>VALOR TOTAL</t>
  </si>
  <si>
    <t>Proceso: Producción de Bienes y Prestación de Servicios
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</si>
  <si>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</si>
  <si>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</si>
  <si>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</si>
  <si>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</si>
  <si>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</si>
  <si>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</si>
  <si>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</si>
  <si>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t>AMBIENTAL</t>
  </si>
  <si>
    <t>CODIGO :</t>
  </si>
  <si>
    <t>SUBCENTRO DE COSTO:</t>
  </si>
  <si>
    <t>BIOINSUMOS</t>
  </si>
  <si>
    <t>RESPONSABLE:</t>
  </si>
  <si>
    <t>META DE PRODUCCION EJECUTADA:</t>
  </si>
  <si>
    <t>PORCENTAJE CUMPLIMIENTO:</t>
  </si>
  <si>
    <t>META DE PRODUCCION PLANEDA  DE ABONO LIQUIDO ( EM )  EN lt</t>
  </si>
  <si>
    <t>RESUMEN DEL INFORME</t>
  </si>
  <si>
    <t>MAYOR PRODUCCION GENERADA:</t>
  </si>
  <si>
    <t>ABONO SOLIDO</t>
  </si>
  <si>
    <t>MENOR PRODUCCION GENERADA:</t>
  </si>
  <si>
    <t>ABONO LIQUIDO</t>
  </si>
  <si>
    <t>CANTIDAD PRODUCCION:</t>
  </si>
  <si>
    <t>TOTAL PRODUCTOS COMERCIALIZADOS</t>
  </si>
  <si>
    <t>TOTAL AUTOCONSUMO</t>
  </si>
  <si>
    <t>TOTAL PRODUCTOS DADOS DE BAJA</t>
  </si>
  <si>
    <t>TOTAL PRODUCTOS PARA PRODUCCION</t>
  </si>
  <si>
    <t>TOTAL CANTIDAD DE PRODUCCIONES REALIZADAS</t>
  </si>
  <si>
    <t>MES</t>
  </si>
  <si>
    <t>FECHA PRODUCCION DIARIA</t>
  </si>
  <si>
    <t xml:space="preserve">NOMBRE DEL PRODUCTO </t>
  </si>
  <si>
    <t>CANTIDAD TOTAL</t>
  </si>
  <si>
    <t>PRODUCTO TERMINADO</t>
  </si>
  <si>
    <t>PESO FINAL</t>
  </si>
  <si>
    <t>DESTINO</t>
  </si>
  <si>
    <t xml:space="preserve">PRESENTACION * </t>
  </si>
  <si>
    <t>Unidad de medida</t>
  </si>
  <si>
    <t>TOTAL PRODUCCION</t>
  </si>
  <si>
    <t>kg</t>
  </si>
  <si>
    <t>lt</t>
  </si>
  <si>
    <t>PESO TOTAL (Unidad de medida)</t>
  </si>
  <si>
    <t>TOTAL $</t>
  </si>
  <si>
    <t>TOTAL PRODUCTOS</t>
  </si>
  <si>
    <t>INDICADORES DE PRODUCCION</t>
  </si>
  <si>
    <t>INDICADOR 1</t>
  </si>
  <si>
    <t>INDICADOR 2</t>
  </si>
  <si>
    <t xml:space="preserve">CONCLUSIONES: </t>
  </si>
  <si>
    <r>
      <rPr>
        <b/>
        <sz val="11"/>
        <color indexed="8"/>
        <rFont val="Calibri"/>
        <family val="2"/>
        <scheme val="minor"/>
      </rPr>
      <t>CENTRO DE COSTO</t>
    </r>
    <r>
      <rPr>
        <sz val="11"/>
        <color indexed="8"/>
        <rFont val="Calibri"/>
        <family val="2"/>
        <scheme val="minor"/>
      </rPr>
      <t xml:space="preserve">: </t>
    </r>
  </si>
  <si>
    <t>META DE PRODUCCION PLANEDA DE ABONO SOLIDO ( BOCASHI ) EN Kg</t>
  </si>
  <si>
    <t>* Presentación; hace referencia a  la presentación comercial.</t>
  </si>
  <si>
    <r>
      <t xml:space="preserve">FORMATO INFORME DE PRODUCCION DE BIENES DE SENA EMPRESA
</t>
    </r>
    <r>
      <rPr>
        <sz val="11"/>
        <color indexed="8"/>
        <rFont val="Calibri"/>
        <family val="2"/>
        <scheme val="minor"/>
      </rPr>
      <t xml:space="preserve">FOr -  -  04-01/10-14 Versión 2                                                                                                               </t>
    </r>
  </si>
  <si>
    <t>* Presentacion; hace referencia a  la presentacion comercial.</t>
  </si>
  <si>
    <t>FECHA PRODUCCION POR SEMANA</t>
  </si>
  <si>
    <t>Ambiental</t>
  </si>
  <si>
    <t>FORMATO INFORME DE PRODUCCION DE BIENES DE SENA EMPRESA
FOr-IDPDBDSE-04-01/03-15</t>
  </si>
  <si>
    <t>TOTAL</t>
  </si>
  <si>
    <t>VIVERO</t>
  </si>
  <si>
    <t>LIQUIDOS</t>
  </si>
  <si>
    <t>SOLIDOS</t>
  </si>
  <si>
    <t xml:space="preserve">BIOINSUMOS </t>
  </si>
  <si>
    <t>PRODUCTO</t>
  </si>
  <si>
    <t>UNIDAD PRODUCTIVA</t>
  </si>
  <si>
    <t xml:space="preserve"> </t>
  </si>
  <si>
    <t>META DE PRODUCCION PLANEDA (salida de plantas a unidades)</t>
  </si>
  <si>
    <r>
      <rPr>
        <b/>
        <sz val="11"/>
        <color rgb="FF000000"/>
        <rFont val="Arial"/>
        <family val="2"/>
      </rPr>
      <t>CENTRO DE COSTO</t>
    </r>
    <r>
      <rPr>
        <sz val="11"/>
        <color rgb="FF000000"/>
        <rFont val="Arial"/>
        <family val="2"/>
      </rPr>
      <t xml:space="preserve">: </t>
    </r>
  </si>
  <si>
    <t>CONCLUSIÓN</t>
  </si>
  <si>
    <t>Und</t>
  </si>
  <si>
    <t>OBSERVACIONES</t>
  </si>
  <si>
    <t xml:space="preserve">HASTA  </t>
  </si>
  <si>
    <t xml:space="preserve">DEL </t>
  </si>
  <si>
    <r>
      <rPr>
        <b/>
        <sz val="11"/>
        <color indexed="8"/>
        <rFont val="Calibri"/>
        <family val="2"/>
        <scheme val="minor"/>
      </rPr>
      <t xml:space="preserve">FORMATO DE INFORME EJECUTIVO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indexed="8"/>
        <rFont val="Calibri"/>
        <family val="2"/>
        <scheme val="minor"/>
      </rPr>
      <t xml:space="preserve">             FOr-DIE-04-02/05-16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Proceso: Producción de Bienes y Prestación de Servicios
Procedimiento: Planeación y control de la Producción</t>
    </r>
  </si>
  <si>
    <r>
      <t xml:space="preserve">               </t>
    </r>
    <r>
      <rPr>
        <b/>
        <sz val="11"/>
        <color indexed="8"/>
        <rFont val="Calibri"/>
        <family val="2"/>
        <scheme val="minor"/>
      </rPr>
      <t xml:space="preserve">                           Modelo de Mejora Continua</t>
    </r>
  </si>
  <si>
    <t>Se recomienda a los gestores encargados de las diferentes áreas productivas diligenciar y enviar los diferentes informes respecto a las fechas y horarios estipulados.</t>
  </si>
  <si>
    <t>KG</t>
  </si>
  <si>
    <t>E.M</t>
  </si>
  <si>
    <t>LT</t>
  </si>
  <si>
    <t>BODEGA</t>
  </si>
  <si>
    <t>BOCASHI</t>
  </si>
  <si>
    <t>MERCASENA</t>
  </si>
  <si>
    <t>I TRIMESTE</t>
  </si>
  <si>
    <t xml:space="preserve">FABER ORLANDO AGUIRRE RIOS </t>
  </si>
  <si>
    <t xml:space="preserve">OBJETIVO:  Registrar la producción total de la unidad de Bioinsumos del I Trimestre del año 2019. </t>
  </si>
  <si>
    <t>I TRIMESTRE</t>
  </si>
  <si>
    <t>INFORME MENSUAL I TRIMESTRE 2019.</t>
  </si>
  <si>
    <t>FEBRERO</t>
  </si>
  <si>
    <t>LOMBRIZ CALIFORNIANA</t>
  </si>
  <si>
    <t>LOMBRIZ ROJA CALIFORNIANA</t>
  </si>
  <si>
    <t>SABILA</t>
  </si>
  <si>
    <t>PENICILLIUM</t>
  </si>
  <si>
    <t>APICULTURA</t>
  </si>
  <si>
    <t>GANADERIA</t>
  </si>
  <si>
    <t>BULTO</t>
  </si>
  <si>
    <t>BOTELLA</t>
  </si>
  <si>
    <t>FABER ORLANDO AGUIRRE RIOS</t>
  </si>
  <si>
    <t xml:space="preserve">DURANTA ROJA </t>
  </si>
  <si>
    <t>und</t>
  </si>
  <si>
    <t>vivero</t>
  </si>
  <si>
    <t>IXORA DOBLE</t>
  </si>
  <si>
    <t>PLATANILLO</t>
  </si>
  <si>
    <t>BOLSA</t>
  </si>
  <si>
    <t>DURANTA ROJA</t>
  </si>
  <si>
    <t>COPA DE ORO</t>
  </si>
  <si>
    <t>DURANTA VARIEGADA</t>
  </si>
  <si>
    <t>IGUA NAUNO</t>
  </si>
  <si>
    <t xml:space="preserve">DURANTA LIMON </t>
  </si>
  <si>
    <t xml:space="preserve">MATARATON </t>
  </si>
  <si>
    <t>DURANTA LIMON</t>
  </si>
  <si>
    <t>MATARRATON</t>
  </si>
  <si>
    <t>La unidad de Bioinsumos en el mes obtuvo una  produccion de abono liquido de 111 litros,  presentando una participación porcentual de 4%, la produccion de abono solido fue de 2.669 kilogramos, presentando una participacion de 26%, mientras que vivero  presentó una mayor produccion de 205 Und de ixora doble, con una participación porcentual de un 12% y la menor producción fue de 27 und de platanillo que equivale a 2%. Es necesario aclarar que en la unidad de lote 5 no hubo produccion durante el mes de febrero de 2019.</t>
  </si>
  <si>
    <t>Las cifras y productos presentes en este informe ejecutivo de las unidades ambientales del Centro Agropecuario La Granja son tomadas de los informes de producción de los aprendices de la SENA Empresa del  I trimetres de 2019 enviados semanalmente.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</si>
</sst>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164" formatCode="_-* #,##0_-;\-* #,##0_-;_-* &quot;-&quot;_-;_-@_-"/>
    <numFmt numFmtId="165" formatCode="_-* #,##0.00_-;\-* #,##0.00_-;_-* &quot;-&quot;??_-;_-@_-"/>
    <numFmt numFmtId="166" formatCode="_(&quot;$&quot;\ * #,##0_);_(&quot;$&quot;\ * \(#,##0\);_(&quot;$&quot;\ * &quot;-&quot;??_);_(@_)"/>
    <numFmt numFmtId="167" formatCode="0.0%"/>
    <numFmt numFmtId="168" formatCode="&quot;$&quot;\ #,##0"/>
    <numFmt numFmtId="169" formatCode="_-&quot;$&quot;* #,##0_-;\-&quot;$&quot;* #,##0_-;_-&quot;$&quot;* &quot;-&quot;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69696"/>
        <bgColor rgb="FF969696"/>
      </patternFill>
    </fill>
    <fill>
      <patternFill patternType="solid">
        <fgColor theme="0"/>
        <bgColor rgb="FFA5A5A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257">
    <xf numFmtId="0" fontId="0" fillId="0" borderId="0" xfId="0"/>
    <xf numFmtId="0" fontId="2" fillId="0" borderId="9" xfId="0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166" fontId="2" fillId="0" borderId="9" xfId="3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3" fontId="6" fillId="3" borderId="9" xfId="0" applyNumberFormat="1" applyFont="1" applyFill="1" applyBorder="1" applyAlignment="1">
      <alignment horizontal="center" vertical="center"/>
    </xf>
    <xf numFmtId="166" fontId="6" fillId="4" borderId="9" xfId="3" applyNumberFormat="1" applyFont="1" applyFill="1" applyBorder="1" applyAlignment="1">
      <alignment horizontal="center" vertical="center"/>
    </xf>
    <xf numFmtId="166" fontId="6" fillId="3" borderId="9" xfId="3" applyNumberFormat="1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16" fontId="2" fillId="0" borderId="9" xfId="0" applyNumberFormat="1" applyFont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3" fillId="0" borderId="0" xfId="4"/>
    <xf numFmtId="0" fontId="14" fillId="0" borderId="0" xfId="4" applyFont="1"/>
    <xf numFmtId="0" fontId="14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0" fontId="16" fillId="0" borderId="18" xfId="4" applyFont="1" applyBorder="1" applyAlignment="1">
      <alignment horizontal="center" vertical="center"/>
    </xf>
    <xf numFmtId="0" fontId="14" fillId="6" borderId="0" xfId="4" applyFont="1" applyFill="1" applyAlignment="1">
      <alignment horizontal="center" vertical="center"/>
    </xf>
    <xf numFmtId="0" fontId="14" fillId="6" borderId="0" xfId="4" applyFont="1" applyFill="1"/>
    <xf numFmtId="0" fontId="14" fillId="6" borderId="0" xfId="4" applyFont="1" applyFill="1" applyAlignment="1">
      <alignment vertical="center"/>
    </xf>
    <xf numFmtId="0" fontId="14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5" fillId="0" borderId="18" xfId="4" applyFont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16" fillId="0" borderId="19" xfId="4" applyFont="1" applyBorder="1" applyAlignment="1">
      <alignment horizontal="left" vertical="top"/>
    </xf>
    <xf numFmtId="0" fontId="16" fillId="5" borderId="18" xfId="4" applyFont="1" applyFill="1" applyBorder="1" applyAlignment="1">
      <alignment horizontal="center" vertical="center"/>
    </xf>
    <xf numFmtId="0" fontId="19" fillId="7" borderId="18" xfId="4" applyFont="1" applyFill="1" applyBorder="1" applyAlignment="1">
      <alignment horizontal="center" vertical="center" wrapText="1"/>
    </xf>
    <xf numFmtId="3" fontId="14" fillId="0" borderId="18" xfId="4" applyNumberFormat="1" applyFont="1" applyBorder="1" applyAlignment="1">
      <alignment horizontal="center" vertical="center"/>
    </xf>
    <xf numFmtId="0" fontId="19" fillId="0" borderId="18" xfId="4" applyFont="1" applyBorder="1" applyAlignment="1">
      <alignment horizontal="center" vertical="center" wrapText="1"/>
    </xf>
    <xf numFmtId="0" fontId="16" fillId="7" borderId="18" xfId="4" applyFont="1" applyFill="1" applyBorder="1" applyAlignment="1">
      <alignment horizontal="center" vertical="center"/>
    </xf>
    <xf numFmtId="16" fontId="16" fillId="0" borderId="18" xfId="4" applyNumberFormat="1" applyFont="1" applyBorder="1" applyAlignment="1">
      <alignment horizontal="center" vertical="center"/>
    </xf>
    <xf numFmtId="0" fontId="16" fillId="6" borderId="0" xfId="4" applyFont="1" applyFill="1" applyAlignment="1">
      <alignment horizontal="center" vertical="center"/>
    </xf>
    <xf numFmtId="0" fontId="4" fillId="0" borderId="0" xfId="4" applyFont="1" applyAlignment="1">
      <alignment horizontal="left" vertical="center" wrapText="1"/>
    </xf>
    <xf numFmtId="0" fontId="16" fillId="6" borderId="22" xfId="4" applyFont="1" applyFill="1" applyBorder="1" applyAlignment="1">
      <alignment horizontal="center" vertical="center"/>
    </xf>
    <xf numFmtId="0" fontId="16" fillId="6" borderId="28" xfId="4" applyFont="1" applyFill="1" applyBorder="1" applyAlignment="1">
      <alignment horizontal="center" vertical="center"/>
    </xf>
    <xf numFmtId="0" fontId="3" fillId="6" borderId="28" xfId="4" applyFont="1" applyFill="1" applyBorder="1" applyAlignment="1">
      <alignment horizontal="center" vertical="center" wrapText="1"/>
    </xf>
    <xf numFmtId="0" fontId="3" fillId="6" borderId="23" xfId="4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3" fontId="14" fillId="0" borderId="0" xfId="4" applyNumberFormat="1" applyFont="1" applyAlignment="1">
      <alignment vertical="center"/>
    </xf>
    <xf numFmtId="0" fontId="14" fillId="6" borderId="23" xfId="4" applyFont="1" applyFill="1" applyBorder="1" applyAlignment="1">
      <alignment horizontal="center" vertical="center"/>
    </xf>
    <xf numFmtId="0" fontId="14" fillId="6" borderId="9" xfId="4" applyFont="1" applyFill="1" applyBorder="1" applyAlignment="1">
      <alignment horizontal="center" vertical="center"/>
    </xf>
    <xf numFmtId="167" fontId="0" fillId="0" borderId="9" xfId="1" applyNumberFormat="1" applyFont="1" applyBorder="1"/>
    <xf numFmtId="9" fontId="2" fillId="2" borderId="9" xfId="1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9" fontId="16" fillId="0" borderId="22" xfId="1" applyFont="1" applyBorder="1" applyAlignment="1">
      <alignment horizontal="center" vertical="center"/>
    </xf>
    <xf numFmtId="9" fontId="0" fillId="0" borderId="9" xfId="1" applyFont="1" applyBorder="1"/>
    <xf numFmtId="168" fontId="0" fillId="0" borderId="9" xfId="0" applyNumberFormat="1" applyBorder="1" applyAlignment="1">
      <alignment horizontal="center"/>
    </xf>
    <xf numFmtId="1" fontId="14" fillId="0" borderId="19" xfId="4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5" borderId="0" xfId="4" applyFont="1" applyFill="1" applyAlignment="1">
      <alignment horizontal="center" vertical="center"/>
    </xf>
    <xf numFmtId="0" fontId="16" fillId="0" borderId="0" xfId="4" applyFont="1" applyAlignment="1">
      <alignment horizontal="left" vertical="top"/>
    </xf>
    <xf numFmtId="0" fontId="11" fillId="0" borderId="9" xfId="2" applyFont="1" applyBorder="1" applyAlignment="1">
      <alignment vertical="center"/>
    </xf>
    <xf numFmtId="168" fontId="11" fillId="0" borderId="9" xfId="3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6" fontId="0" fillId="0" borderId="0" xfId="0" applyNumberFormat="1"/>
    <xf numFmtId="0" fontId="10" fillId="0" borderId="9" xfId="2" applyFont="1" applyBorder="1" applyAlignment="1">
      <alignment vertical="center"/>
    </xf>
    <xf numFmtId="166" fontId="10" fillId="0" borderId="9" xfId="2" applyNumberFormat="1" applyFont="1" applyBorder="1" applyAlignment="1">
      <alignment vertical="center"/>
    </xf>
    <xf numFmtId="0" fontId="21" fillId="0" borderId="9" xfId="4" applyFont="1" applyBorder="1"/>
    <xf numFmtId="0" fontId="13" fillId="0" borderId="9" xfId="4" applyBorder="1"/>
    <xf numFmtId="0" fontId="16" fillId="6" borderId="23" xfId="4" applyFont="1" applyFill="1" applyBorder="1" applyAlignment="1">
      <alignment horizontal="center" vertical="center"/>
    </xf>
    <xf numFmtId="0" fontId="16" fillId="5" borderId="30" xfId="4" applyFont="1" applyFill="1" applyBorder="1" applyAlignment="1">
      <alignment horizontal="center" vertical="center"/>
    </xf>
    <xf numFmtId="3" fontId="16" fillId="7" borderId="28" xfId="4" applyNumberFormat="1" applyFont="1" applyFill="1" applyBorder="1" applyAlignment="1">
      <alignment horizontal="center" vertical="center"/>
    </xf>
    <xf numFmtId="3" fontId="16" fillId="7" borderId="23" xfId="4" applyNumberFormat="1" applyFont="1" applyFill="1" applyBorder="1" applyAlignment="1">
      <alignment horizontal="center" vertical="center"/>
    </xf>
    <xf numFmtId="0" fontId="16" fillId="5" borderId="16" xfId="4" applyFont="1" applyFill="1" applyBorder="1" applyAlignment="1">
      <alignment horizontal="center" vertical="center"/>
    </xf>
    <xf numFmtId="166" fontId="16" fillId="5" borderId="23" xfId="4" applyNumberFormat="1" applyFont="1" applyFill="1" applyBorder="1" applyAlignment="1">
      <alignment horizontal="center" vertical="center"/>
    </xf>
    <xf numFmtId="0" fontId="16" fillId="7" borderId="22" xfId="4" applyFont="1" applyFill="1" applyBorder="1" applyAlignment="1">
      <alignment vertical="center"/>
    </xf>
    <xf numFmtId="0" fontId="16" fillId="6" borderId="9" xfId="4" applyFont="1" applyFill="1" applyBorder="1" applyAlignment="1">
      <alignment horizontal="center" vertical="center"/>
    </xf>
    <xf numFmtId="0" fontId="16" fillId="7" borderId="9" xfId="4" applyFont="1" applyFill="1" applyBorder="1" applyAlignment="1">
      <alignment vertical="center"/>
    </xf>
    <xf numFmtId="14" fontId="16" fillId="6" borderId="9" xfId="4" applyNumberFormat="1" applyFont="1" applyFill="1" applyBorder="1" applyAlignment="1">
      <alignment horizontal="left" vertical="center" wrapText="1"/>
    </xf>
    <xf numFmtId="9" fontId="16" fillId="0" borderId="9" xfId="4" applyNumberFormat="1" applyFont="1" applyBorder="1" applyAlignment="1">
      <alignment horizontal="center" vertical="center"/>
    </xf>
    <xf numFmtId="166" fontId="16" fillId="6" borderId="9" xfId="4" applyNumberFormat="1" applyFont="1" applyFill="1" applyBorder="1" applyAlignment="1">
      <alignment horizontal="center" vertical="center"/>
    </xf>
    <xf numFmtId="0" fontId="14" fillId="6" borderId="9" xfId="4" applyFont="1" applyFill="1" applyBorder="1" applyAlignment="1">
      <alignment vertical="center"/>
    </xf>
    <xf numFmtId="14" fontId="16" fillId="6" borderId="9" xfId="4" applyNumberFormat="1" applyFont="1" applyFill="1" applyBorder="1" applyAlignment="1">
      <alignment horizontal="center" vertical="center"/>
    </xf>
    <xf numFmtId="0" fontId="17" fillId="8" borderId="9" xfId="4" applyFont="1" applyFill="1" applyBorder="1" applyAlignment="1">
      <alignment horizontal="left" vertical="top"/>
    </xf>
    <xf numFmtId="0" fontId="16" fillId="5" borderId="9" xfId="4" applyFont="1" applyFill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9" xfId="4" applyFont="1" applyBorder="1" applyAlignment="1">
      <alignment horizontal="left" vertical="center"/>
    </xf>
    <xf numFmtId="1" fontId="11" fillId="2" borderId="0" xfId="0" applyNumberFormat="1" applyFont="1" applyFill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9" xfId="0" applyFont="1" applyBorder="1" applyAlignment="1" applyProtection="1">
      <alignment horizontal="center" vertical="center"/>
      <protection locked="0"/>
    </xf>
    <xf numFmtId="14" fontId="18" fillId="0" borderId="18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3" fontId="18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horizontal="center" vertical="center" wrapText="1"/>
    </xf>
    <xf numFmtId="166" fontId="20" fillId="6" borderId="18" xfId="0" applyNumberFormat="1" applyFont="1" applyFill="1" applyBorder="1" applyAlignment="1">
      <alignment horizontal="center" vertical="center" wrapText="1"/>
    </xf>
    <xf numFmtId="0" fontId="18" fillId="6" borderId="3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14" fontId="24" fillId="2" borderId="9" xfId="0" applyNumberFormat="1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3" fontId="26" fillId="6" borderId="18" xfId="0" applyNumberFormat="1" applyFont="1" applyFill="1" applyBorder="1" applyAlignment="1">
      <alignment horizontal="center" vertical="center"/>
    </xf>
    <xf numFmtId="0" fontId="26" fillId="6" borderId="18" xfId="0" applyFont="1" applyFill="1" applyBorder="1" applyAlignment="1">
      <alignment horizontal="center" vertical="center"/>
    </xf>
    <xf numFmtId="168" fontId="23" fillId="6" borderId="18" xfId="3" applyNumberFormat="1" applyFont="1" applyFill="1" applyBorder="1" applyAlignment="1">
      <alignment horizontal="center" vertical="center"/>
    </xf>
    <xf numFmtId="168" fontId="23" fillId="6" borderId="18" xfId="3" applyNumberFormat="1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7" fillId="0" borderId="9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/>
    </xf>
    <xf numFmtId="169" fontId="20" fillId="0" borderId="9" xfId="0" applyNumberFormat="1" applyFont="1" applyBorder="1" applyAlignment="1">
      <alignment vertical="center"/>
    </xf>
    <xf numFmtId="14" fontId="28" fillId="0" borderId="9" xfId="0" applyNumberFormat="1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9" fillId="0" borderId="18" xfId="0" applyFont="1" applyBorder="1" applyAlignment="1">
      <alignment horizontal="center" vertical="center"/>
    </xf>
    <xf numFmtId="0" fontId="26" fillId="9" borderId="18" xfId="0" applyFont="1" applyFill="1" applyBorder="1" applyAlignment="1">
      <alignment horizontal="center" vertical="center" wrapText="1"/>
    </xf>
    <xf numFmtId="3" fontId="0" fillId="0" borderId="0" xfId="0" applyNumberFormat="1"/>
    <xf numFmtId="168" fontId="23" fillId="6" borderId="28" xfId="3" applyNumberFormat="1" applyFont="1" applyFill="1" applyBorder="1" applyAlignment="1">
      <alignment horizontal="center" vertical="center"/>
    </xf>
    <xf numFmtId="0" fontId="0" fillId="0" borderId="0" xfId="0" applyAlignment="1">
      <alignment vertical="justify"/>
    </xf>
    <xf numFmtId="0" fontId="0" fillId="0" borderId="0" xfId="0" applyAlignment="1">
      <alignment horizontal="justify" vertical="justify"/>
    </xf>
    <xf numFmtId="0" fontId="0" fillId="0" borderId="9" xfId="0" applyBorder="1" applyAlignment="1">
      <alignment horizontal="justify" vertical="justify" wrapText="1"/>
    </xf>
    <xf numFmtId="0" fontId="2" fillId="0" borderId="9" xfId="0" applyFont="1" applyBorder="1" applyAlignment="1">
      <alignment horizontal="justify" vertical="justify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2" fillId="0" borderId="12" xfId="3" applyNumberFormat="1" applyFont="1" applyBorder="1" applyAlignment="1">
      <alignment horizontal="center" vertical="center" wrapText="1"/>
    </xf>
    <xf numFmtId="166" fontId="2" fillId="0" borderId="14" xfId="3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12" xfId="0" applyNumberFormat="1" applyFont="1" applyBorder="1" applyAlignment="1">
      <alignment horizontal="center" vertical="center"/>
    </xf>
    <xf numFmtId="0" fontId="17" fillId="8" borderId="12" xfId="4" applyFont="1" applyFill="1" applyBorder="1" applyAlignment="1">
      <alignment horizontal="center" vertical="center"/>
    </xf>
    <xf numFmtId="0" fontId="17" fillId="8" borderId="14" xfId="4" applyFont="1" applyFill="1" applyBorder="1" applyAlignment="1">
      <alignment horizontal="center" vertical="center"/>
    </xf>
    <xf numFmtId="0" fontId="16" fillId="0" borderId="12" xfId="4" applyFont="1" applyBorder="1" applyAlignment="1">
      <alignment horizontal="center" vertical="top"/>
    </xf>
    <xf numFmtId="0" fontId="16" fillId="0" borderId="14" xfId="4" applyFont="1" applyBorder="1" applyAlignment="1">
      <alignment horizontal="center" vertical="top"/>
    </xf>
    <xf numFmtId="0" fontId="16" fillId="7" borderId="19" xfId="4" applyFont="1" applyFill="1" applyBorder="1" applyAlignment="1">
      <alignment horizontal="center" vertical="center"/>
    </xf>
    <xf numFmtId="0" fontId="18" fillId="0" borderId="20" xfId="4" applyFont="1" applyBorder="1"/>
    <xf numFmtId="0" fontId="18" fillId="0" borderId="17" xfId="4" applyFont="1" applyBorder="1"/>
    <xf numFmtId="0" fontId="16" fillId="0" borderId="23" xfId="4" applyFont="1" applyBorder="1" applyAlignment="1">
      <alignment horizontal="left" vertical="center"/>
    </xf>
    <xf numFmtId="0" fontId="18" fillId="0" borderId="22" xfId="4" applyFont="1" applyBorder="1"/>
    <xf numFmtId="3" fontId="16" fillId="6" borderId="19" xfId="4" applyNumberFormat="1" applyFont="1" applyFill="1" applyBorder="1" applyAlignment="1">
      <alignment horizontal="center" vertical="center"/>
    </xf>
    <xf numFmtId="0" fontId="14" fillId="7" borderId="19" xfId="4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6" fillId="6" borderId="19" xfId="4" applyFont="1" applyFill="1" applyBorder="1" applyAlignment="1">
      <alignment horizontal="center" vertical="center"/>
    </xf>
    <xf numFmtId="0" fontId="16" fillId="7" borderId="19" xfId="4" applyFont="1" applyFill="1" applyBorder="1" applyAlignment="1">
      <alignment horizontal="center" vertical="center" wrapText="1"/>
    </xf>
    <xf numFmtId="0" fontId="16" fillId="0" borderId="19" xfId="4" applyFont="1" applyBorder="1" applyAlignment="1">
      <alignment horizontal="left" vertical="top"/>
    </xf>
    <xf numFmtId="0" fontId="16" fillId="5" borderId="19" xfId="4" applyFont="1" applyFill="1" applyBorder="1" applyAlignment="1">
      <alignment horizontal="center" vertical="center"/>
    </xf>
    <xf numFmtId="0" fontId="3" fillId="0" borderId="27" xfId="4" applyFont="1" applyBorder="1" applyAlignment="1">
      <alignment horizontal="left" vertical="center" wrapText="1"/>
    </xf>
    <xf numFmtId="0" fontId="18" fillId="0" borderId="16" xfId="4" applyFont="1" applyBorder="1"/>
    <xf numFmtId="0" fontId="18" fillId="0" borderId="26" xfId="4" applyFont="1" applyBorder="1"/>
    <xf numFmtId="0" fontId="18" fillId="0" borderId="30" xfId="4" applyFont="1" applyBorder="1"/>
    <xf numFmtId="0" fontId="13" fillId="0" borderId="0" xfId="4"/>
    <xf numFmtId="0" fontId="18" fillId="0" borderId="29" xfId="4" applyFont="1" applyBorder="1"/>
    <xf numFmtId="0" fontId="14" fillId="0" borderId="30" xfId="4" applyFont="1" applyBorder="1" applyAlignment="1">
      <alignment horizontal="left" vertical="center" wrapText="1"/>
    </xf>
    <xf numFmtId="0" fontId="18" fillId="0" borderId="25" xfId="4" applyFont="1" applyBorder="1"/>
    <xf numFmtId="0" fontId="18" fillId="0" borderId="21" xfId="4" applyFont="1" applyBorder="1"/>
    <xf numFmtId="0" fontId="18" fillId="0" borderId="24" xfId="4" applyFont="1" applyBorder="1"/>
    <xf numFmtId="0" fontId="16" fillId="7" borderId="27" xfId="4" applyFont="1" applyFill="1" applyBorder="1" applyAlignment="1">
      <alignment horizontal="center" vertical="center"/>
    </xf>
    <xf numFmtId="0" fontId="3" fillId="0" borderId="23" xfId="4" applyFont="1" applyBorder="1" applyAlignment="1">
      <alignment horizontal="center" vertical="center" wrapText="1"/>
    </xf>
    <xf numFmtId="0" fontId="20" fillId="0" borderId="22" xfId="4" applyFont="1" applyBorder="1"/>
    <xf numFmtId="0" fontId="16" fillId="5" borderId="23" xfId="4" applyFont="1" applyFill="1" applyBorder="1" applyAlignment="1">
      <alignment horizontal="center" vertical="center"/>
    </xf>
    <xf numFmtId="0" fontId="16" fillId="5" borderId="22" xfId="4" applyFont="1" applyFill="1" applyBorder="1" applyAlignment="1">
      <alignment horizontal="center" vertical="center"/>
    </xf>
    <xf numFmtId="166" fontId="16" fillId="5" borderId="23" xfId="4" applyNumberFormat="1" applyFont="1" applyFill="1" applyBorder="1" applyAlignment="1">
      <alignment horizontal="center" vertical="center"/>
    </xf>
    <xf numFmtId="166" fontId="16" fillId="5" borderId="22" xfId="4" applyNumberFormat="1" applyFont="1" applyFill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66" fontId="2" fillId="4" borderId="3" xfId="3" applyNumberFormat="1" applyFont="1" applyFill="1" applyBorder="1" applyAlignment="1">
      <alignment horizontal="center" vertical="center" wrapText="1"/>
    </xf>
    <xf numFmtId="166" fontId="2" fillId="4" borderId="8" xfId="3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10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2" fillId="0" borderId="15" xfId="2" applyFont="1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1" fillId="0" borderId="0" xfId="2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6" xfId="2" applyBorder="1" applyAlignment="1">
      <alignment horizontal="left" vertical="center" wrapText="1"/>
    </xf>
    <xf numFmtId="0" fontId="1" fillId="0" borderId="7" xfId="2" applyBorder="1" applyAlignment="1">
      <alignment horizontal="left" vertical="center" wrapText="1"/>
    </xf>
    <xf numFmtId="0" fontId="1" fillId="0" borderId="11" xfId="2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9" xfId="0" applyBorder="1" applyAlignment="1">
      <alignment horizontal="justify" vertical="center" wrapText="1"/>
    </xf>
  </cellXfs>
  <cellStyles count="8">
    <cellStyle name="Millares [0] 2" xfId="7"/>
    <cellStyle name="Millares 2" xfId="6"/>
    <cellStyle name="Moneda" xfId="3" builtinId="4"/>
    <cellStyle name="Normal" xfId="0" builtinId="0"/>
    <cellStyle name="Normal 2" xfId="2"/>
    <cellStyle name="Normal 3" xfId="4"/>
    <cellStyle name="Porcentaje" xfId="1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PRODUCCIÓN DE ABONOS EN LA UNIDAD DE BIOINSUMOS</a:t>
            </a:r>
          </a:p>
        </c:rich>
      </c:tx>
      <c:layout>
        <c:manualLayout>
          <c:xMode val="edge"/>
          <c:yMode val="edge"/>
          <c:x val="0.1346844122360811"/>
          <c:y val="5.5710306406685235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EJECUTIVO'!$D$9:$D$10</c:f>
              <c:strCache>
                <c:ptCount val="2"/>
                <c:pt idx="0">
                  <c:v>SOLIDOS</c:v>
                </c:pt>
                <c:pt idx="1">
                  <c:v>LIQUIDOS</c:v>
                </c:pt>
              </c:strCache>
            </c:strRef>
          </c:cat>
          <c:val>
            <c:numRef>
              <c:f>'INFORME EJECUTIVO'!$E$9:$E$10</c:f>
              <c:numCache>
                <c:formatCode>#,##0</c:formatCode>
                <c:ptCount val="2"/>
                <c:pt idx="0">
                  <c:v>2669</c:v>
                </c:pt>
                <c:pt idx="1">
                  <c:v>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AE-432A-BAB1-71AC40CC9B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'INFORME EJECUTIVO'!$D$9:$D$10</c:f>
              <c:strCache>
                <c:ptCount val="2"/>
                <c:pt idx="0">
                  <c:v>SOLIDOS</c:v>
                </c:pt>
                <c:pt idx="1">
                  <c:v>LIQUIDOS</c:v>
                </c:pt>
              </c:strCache>
            </c:strRef>
          </c:cat>
          <c:val>
            <c:numRef>
              <c:f>'INFORME EJECUTIVO'!$F$9:$F$10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66E-ADF7-B77FDAF40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244252528"/>
        <c:axId val="244252912"/>
        <c:axId val="0"/>
      </c:bar3DChart>
      <c:catAx>
        <c:axId val="2442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244252912"/>
        <c:crosses val="autoZero"/>
        <c:auto val="1"/>
        <c:lblAlgn val="ctr"/>
        <c:lblOffset val="100"/>
        <c:noMultiLvlLbl val="0"/>
      </c:catAx>
      <c:valAx>
        <c:axId val="24425291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425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PRODUCCIÓN DE ESPECIES DE LA UNIDAD DE VIVERO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EJECUTIVO'!$D$11:$D$18</c:f>
              <c:strCache>
                <c:ptCount val="8"/>
                <c:pt idx="0">
                  <c:v>DURANTA ROJA </c:v>
                </c:pt>
                <c:pt idx="1">
                  <c:v>IXORA DOBLE</c:v>
                </c:pt>
                <c:pt idx="2">
                  <c:v>PLATANILLO</c:v>
                </c:pt>
                <c:pt idx="3">
                  <c:v>COPA DE ORO</c:v>
                </c:pt>
                <c:pt idx="4">
                  <c:v>DURANTA VARIEGADA</c:v>
                </c:pt>
                <c:pt idx="5">
                  <c:v>IGUA NAUNO</c:v>
                </c:pt>
                <c:pt idx="6">
                  <c:v>DURANTA LIMON</c:v>
                </c:pt>
                <c:pt idx="7">
                  <c:v>MATARRATON</c:v>
                </c:pt>
              </c:strCache>
            </c:strRef>
          </c:cat>
          <c:val>
            <c:numRef>
              <c:f>'INFORME EJECUTIVO'!$E$11:$E$18</c:f>
              <c:numCache>
                <c:formatCode>#,##0</c:formatCode>
                <c:ptCount val="8"/>
                <c:pt idx="0">
                  <c:v>165</c:v>
                </c:pt>
                <c:pt idx="1">
                  <c:v>205</c:v>
                </c:pt>
                <c:pt idx="2">
                  <c:v>27</c:v>
                </c:pt>
                <c:pt idx="3">
                  <c:v>160</c:v>
                </c:pt>
                <c:pt idx="4">
                  <c:v>184</c:v>
                </c:pt>
                <c:pt idx="5" formatCode="General">
                  <c:v>200</c:v>
                </c:pt>
                <c:pt idx="6">
                  <c:v>38</c:v>
                </c:pt>
                <c:pt idx="7">
                  <c:v>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EC-44C8-B87E-DB078612FF1D}"/>
            </c:ext>
          </c:extLst>
        </c:ser>
        <c:ser>
          <c:idx val="1"/>
          <c:order val="1"/>
          <c:invertIfNegative val="0"/>
          <c:cat>
            <c:strRef>
              <c:f>'INFORME EJECUTIVO'!$D$11:$D$18</c:f>
              <c:strCache>
                <c:ptCount val="8"/>
                <c:pt idx="0">
                  <c:v>DURANTA ROJA </c:v>
                </c:pt>
                <c:pt idx="1">
                  <c:v>IXORA DOBLE</c:v>
                </c:pt>
                <c:pt idx="2">
                  <c:v>PLATANILLO</c:v>
                </c:pt>
                <c:pt idx="3">
                  <c:v>COPA DE ORO</c:v>
                </c:pt>
                <c:pt idx="4">
                  <c:v>DURANTA VARIEGADA</c:v>
                </c:pt>
                <c:pt idx="5">
                  <c:v>IGUA NAUNO</c:v>
                </c:pt>
                <c:pt idx="6">
                  <c:v>DURANTA LIMON</c:v>
                </c:pt>
                <c:pt idx="7">
                  <c:v>MATARRATON</c:v>
                </c:pt>
              </c:strCache>
            </c:strRef>
          </c:cat>
          <c:val>
            <c:numRef>
              <c:f>'INFORME EJECUTIVO'!$F$11:$F$18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94-4FF4-A676-99B75E90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44607872"/>
        <c:axId val="244608256"/>
        <c:axId val="0"/>
      </c:bar3DChart>
      <c:catAx>
        <c:axId val="2446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O"/>
          </a:p>
        </c:txPr>
        <c:crossAx val="244608256"/>
        <c:crosses val="autoZero"/>
        <c:auto val="1"/>
        <c:lblAlgn val="ctr"/>
        <c:lblOffset val="100"/>
        <c:noMultiLvlLbl val="0"/>
      </c:catAx>
      <c:valAx>
        <c:axId val="2446082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4460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0</xdr:row>
      <xdr:rowOff>104775</xdr:rowOff>
    </xdr:from>
    <xdr:ext cx="685800" cy="504825"/>
    <xdr:pic>
      <xdr:nvPicPr>
        <xdr:cNvPr id="2" name="4 Imagen" descr="Descripción: C:\Users\user\AppData\Local\Temp\Logo[1] sena empres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6635" r="20000" b="9938"/>
        <a:stretch>
          <a:fillRect/>
        </a:stretch>
      </xdr:blipFill>
      <xdr:spPr bwMode="auto">
        <a:xfrm>
          <a:off x="6305550" y="104775"/>
          <a:ext cx="6858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19050</xdr:colOff>
      <xdr:row>27</xdr:row>
      <xdr:rowOff>180975</xdr:rowOff>
    </xdr:from>
    <xdr:to>
      <xdr:col>5</xdr:col>
      <xdr:colOff>695325</xdr:colOff>
      <xdr:row>45</xdr:row>
      <xdr:rowOff>171450</xdr:rowOff>
    </xdr:to>
    <xdr:graphicFrame macro="">
      <xdr:nvGraphicFramePr>
        <xdr:cNvPr id="3" name="8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28</xdr:row>
      <xdr:rowOff>26194</xdr:rowOff>
    </xdr:from>
    <xdr:to>
      <xdr:col>17</xdr:col>
      <xdr:colOff>123825</xdr:colOff>
      <xdr:row>54</xdr:row>
      <xdr:rowOff>140494</xdr:rowOff>
    </xdr:to>
    <xdr:graphicFrame macro="">
      <xdr:nvGraphicFramePr>
        <xdr:cNvPr id="4" name="11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9525</xdr:rowOff>
    </xdr:from>
    <xdr:to>
      <xdr:col>12</xdr:col>
      <xdr:colOff>1885950</xdr:colOff>
      <xdr:row>3</xdr:row>
      <xdr:rowOff>142875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39625" y="200025"/>
          <a:ext cx="885825" cy="5143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609600</xdr:colOff>
      <xdr:row>1</xdr:row>
      <xdr:rowOff>111125</xdr:rowOff>
    </xdr:from>
    <xdr:ext cx="476250" cy="492125"/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8991600" y="301625"/>
          <a:ext cx="476250" cy="49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9" zoomScale="90" zoomScaleNormal="90" workbookViewId="0">
      <selection activeCell="L20" sqref="L20"/>
    </sheetView>
  </sheetViews>
  <sheetFormatPr baseColWidth="10" defaultRowHeight="15" x14ac:dyDescent="0.25"/>
  <cols>
    <col min="1" max="1" width="27.140625" customWidth="1"/>
    <col min="2" max="2" width="11.42578125" customWidth="1"/>
    <col min="3" max="3" width="14.140625" customWidth="1"/>
    <col min="4" max="4" width="24.85546875" customWidth="1"/>
    <col min="5" max="5" width="17.5703125" customWidth="1"/>
    <col min="6" max="6" width="7.85546875" customWidth="1"/>
    <col min="8" max="9" width="13.28515625" customWidth="1"/>
    <col min="10" max="10" width="5.28515625" customWidth="1"/>
    <col min="11" max="11" width="20.85546875" customWidth="1"/>
  </cols>
  <sheetData>
    <row r="1" spans="1:14" ht="24" customHeight="1" x14ac:dyDescent="0.25">
      <c r="A1" s="135" t="s">
        <v>80</v>
      </c>
      <c r="B1" s="136"/>
      <c r="C1" s="136"/>
      <c r="D1" s="136"/>
      <c r="E1" s="136"/>
      <c r="F1" s="136"/>
      <c r="G1" s="136"/>
      <c r="H1" s="136"/>
      <c r="I1" s="136"/>
      <c r="J1" s="136"/>
      <c r="K1" s="141" t="s">
        <v>81</v>
      </c>
    </row>
    <row r="2" spans="1:14" ht="20.25" customHeight="1" x14ac:dyDescent="0.25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42"/>
    </row>
    <row r="3" spans="1:14" ht="32.25" customHeight="1" x14ac:dyDescent="0.25">
      <c r="A3" s="139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4" ht="24.75" customHeight="1" x14ac:dyDescent="0.25">
      <c r="A4" s="1" t="s">
        <v>0</v>
      </c>
      <c r="B4" s="144">
        <v>43524</v>
      </c>
      <c r="C4" s="145"/>
      <c r="D4" s="145"/>
      <c r="E4" s="145"/>
      <c r="F4" s="145"/>
      <c r="G4" s="145"/>
      <c r="H4" s="145"/>
      <c r="I4" s="145"/>
      <c r="J4" s="145"/>
      <c r="K4" s="146"/>
    </row>
    <row r="5" spans="1:14" x14ac:dyDescent="0.25">
      <c r="A5" s="147" t="s">
        <v>1</v>
      </c>
      <c r="B5" s="149" t="s">
        <v>90</v>
      </c>
      <c r="C5" s="150"/>
      <c r="D5" s="150"/>
      <c r="E5" s="150"/>
      <c r="F5" s="150"/>
      <c r="G5" s="150"/>
      <c r="H5" s="150"/>
      <c r="I5" s="150"/>
      <c r="J5" s="150"/>
      <c r="K5" s="151"/>
    </row>
    <row r="6" spans="1:14" x14ac:dyDescent="0.25">
      <c r="A6" s="148"/>
      <c r="B6" s="152"/>
      <c r="C6" s="153"/>
      <c r="D6" s="153"/>
      <c r="E6" s="153"/>
      <c r="F6" s="153"/>
      <c r="G6" s="153"/>
      <c r="H6" s="153"/>
      <c r="I6" s="153"/>
      <c r="J6" s="153"/>
      <c r="K6" s="154"/>
    </row>
    <row r="7" spans="1:14" x14ac:dyDescent="0.25">
      <c r="A7" s="1" t="s">
        <v>2</v>
      </c>
      <c r="B7" s="155" t="s">
        <v>93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1:14" ht="30" x14ac:dyDescent="0.25">
      <c r="A8" s="147" t="s">
        <v>3</v>
      </c>
      <c r="B8" s="1" t="s">
        <v>4</v>
      </c>
      <c r="C8" s="27" t="s">
        <v>71</v>
      </c>
      <c r="D8" s="68" t="s">
        <v>70</v>
      </c>
      <c r="E8" s="155" t="s">
        <v>5</v>
      </c>
      <c r="F8" s="146"/>
      <c r="G8" s="5" t="s">
        <v>6</v>
      </c>
      <c r="H8" s="6" t="s">
        <v>9</v>
      </c>
      <c r="I8" s="162" t="s">
        <v>10</v>
      </c>
      <c r="J8" s="163"/>
      <c r="K8" s="2" t="s">
        <v>7</v>
      </c>
    </row>
    <row r="9" spans="1:14" x14ac:dyDescent="0.25">
      <c r="A9" s="161"/>
      <c r="B9" s="1">
        <v>1</v>
      </c>
      <c r="C9" s="156" t="s">
        <v>69</v>
      </c>
      <c r="D9" s="72" t="s">
        <v>68</v>
      </c>
      <c r="E9" s="166">
        <f>'PRODUCCION MENSUAL BIOINSUMOS'!E17:G17</f>
        <v>2669</v>
      </c>
      <c r="F9" s="146"/>
      <c r="G9" s="22" t="s">
        <v>48</v>
      </c>
      <c r="H9" s="73">
        <v>250</v>
      </c>
      <c r="I9" s="162">
        <f>E9*H9</f>
        <v>667250</v>
      </c>
      <c r="J9" s="163">
        <f>H9*F9</f>
        <v>0</v>
      </c>
      <c r="K9" s="65">
        <f>I9/$I$19</f>
        <v>0.25907087806487933</v>
      </c>
      <c r="M9" s="164"/>
      <c r="N9" s="165"/>
    </row>
    <row r="10" spans="1:14" x14ac:dyDescent="0.25">
      <c r="A10" s="161"/>
      <c r="B10" s="1">
        <v>2</v>
      </c>
      <c r="C10" s="157"/>
      <c r="D10" s="72" t="s">
        <v>67</v>
      </c>
      <c r="E10" s="166">
        <v>111</v>
      </c>
      <c r="F10" s="146"/>
      <c r="G10" s="22" t="s">
        <v>49</v>
      </c>
      <c r="H10" s="73">
        <v>1000</v>
      </c>
      <c r="I10" s="162">
        <f>E10*H10</f>
        <v>111000</v>
      </c>
      <c r="J10" s="163">
        <f>H10*F10</f>
        <v>0</v>
      </c>
      <c r="K10" s="65">
        <f>I10/$I$19</f>
        <v>4.3097590805847297E-2</v>
      </c>
    </row>
    <row r="11" spans="1:14" x14ac:dyDescent="0.25">
      <c r="A11" s="161"/>
      <c r="B11" s="69">
        <v>1</v>
      </c>
      <c r="C11" s="159" t="s">
        <v>66</v>
      </c>
      <c r="D11" s="78" t="s">
        <v>104</v>
      </c>
      <c r="E11" s="166">
        <f>'PRODUCCION TRIMESTRAL VIVERO'!F26+'PRODUCCION TRIMESTRAL VIVERO'!F23</f>
        <v>165</v>
      </c>
      <c r="F11" s="146"/>
      <c r="G11" s="74" t="s">
        <v>76</v>
      </c>
      <c r="H11" s="114">
        <v>2000</v>
      </c>
      <c r="I11" s="162">
        <f t="shared" ref="I11:I18" si="0">E11*H11</f>
        <v>330000</v>
      </c>
      <c r="J11" s="163">
        <f t="shared" ref="J11:J18" si="1">H11*F11</f>
        <v>0</v>
      </c>
      <c r="K11" s="65">
        <f>I11/$I$19</f>
        <v>0.12812797266603249</v>
      </c>
      <c r="L11" s="75"/>
    </row>
    <row r="12" spans="1:14" x14ac:dyDescent="0.25">
      <c r="A12" s="161"/>
      <c r="B12" s="69">
        <v>2</v>
      </c>
      <c r="C12" s="160"/>
      <c r="D12" s="78" t="s">
        <v>107</v>
      </c>
      <c r="E12" s="166">
        <f>'PRODUCCION TRIMESTRAL VIVERO'!F24</f>
        <v>205</v>
      </c>
      <c r="F12" s="146"/>
      <c r="G12" s="74" t="s">
        <v>76</v>
      </c>
      <c r="H12" s="114">
        <v>1500</v>
      </c>
      <c r="I12" s="162">
        <f>E12*H12</f>
        <v>307500</v>
      </c>
      <c r="J12" s="163">
        <f t="shared" si="1"/>
        <v>0</v>
      </c>
      <c r="K12" s="65">
        <f t="shared" ref="K10:K18" si="2">I12/$I$19</f>
        <v>0.11939197452971211</v>
      </c>
      <c r="M12" s="129"/>
    </row>
    <row r="13" spans="1:14" x14ac:dyDescent="0.25">
      <c r="A13" s="161"/>
      <c r="B13" s="69">
        <v>3</v>
      </c>
      <c r="C13" s="160"/>
      <c r="D13" s="78" t="s">
        <v>108</v>
      </c>
      <c r="E13" s="166">
        <f>'PRODUCCION TRIMESTRAL VIVERO'!F25</f>
        <v>27</v>
      </c>
      <c r="F13" s="146"/>
      <c r="G13" s="74" t="s">
        <v>76</v>
      </c>
      <c r="H13" s="114">
        <v>2000</v>
      </c>
      <c r="I13" s="162">
        <f>E13*H13</f>
        <v>54000</v>
      </c>
      <c r="J13" s="163">
        <f t="shared" si="1"/>
        <v>0</v>
      </c>
      <c r="K13" s="65">
        <f t="shared" si="2"/>
        <v>2.0966395527168953E-2</v>
      </c>
    </row>
    <row r="14" spans="1:14" x14ac:dyDescent="0.25">
      <c r="A14" s="161"/>
      <c r="B14" s="69">
        <v>4</v>
      </c>
      <c r="C14" s="160"/>
      <c r="D14" s="78" t="s">
        <v>111</v>
      </c>
      <c r="E14" s="166">
        <f>'PRODUCCION TRIMESTRAL VIVERO'!F27</f>
        <v>160</v>
      </c>
      <c r="F14" s="146"/>
      <c r="G14" s="74" t="s">
        <v>76</v>
      </c>
      <c r="H14" s="114">
        <v>1200</v>
      </c>
      <c r="I14" s="162">
        <f>E14*H14</f>
        <v>192000</v>
      </c>
      <c r="J14" s="163">
        <f t="shared" ref="J14" si="3">H14*F14</f>
        <v>0</v>
      </c>
      <c r="K14" s="65">
        <f t="shared" si="2"/>
        <v>7.454718409660073E-2</v>
      </c>
    </row>
    <row r="15" spans="1:14" x14ac:dyDescent="0.25">
      <c r="A15" s="161"/>
      <c r="B15" s="69">
        <v>5</v>
      </c>
      <c r="C15" s="160"/>
      <c r="D15" s="78" t="s">
        <v>112</v>
      </c>
      <c r="E15" s="166">
        <f>'PRODUCCION TRIMESTRAL VIVERO'!F28</f>
        <v>184</v>
      </c>
      <c r="F15" s="146"/>
      <c r="G15" s="74" t="s">
        <v>76</v>
      </c>
      <c r="H15" s="114">
        <v>2000</v>
      </c>
      <c r="I15" s="162">
        <f>E15*H14</f>
        <v>220800</v>
      </c>
      <c r="J15" s="163">
        <f>H14*F15</f>
        <v>0</v>
      </c>
      <c r="K15" s="65">
        <f t="shared" si="2"/>
        <v>8.572926171109084E-2</v>
      </c>
    </row>
    <row r="16" spans="1:14" x14ac:dyDescent="0.25">
      <c r="A16" s="161"/>
      <c r="B16" s="69">
        <v>6</v>
      </c>
      <c r="C16" s="160"/>
      <c r="D16" s="78" t="s">
        <v>113</v>
      </c>
      <c r="E16" s="155">
        <f>'PRODUCCION TRIMESTRAL VIVERO'!F29</f>
        <v>200</v>
      </c>
      <c r="F16" s="146"/>
      <c r="G16" s="74" t="s">
        <v>76</v>
      </c>
      <c r="H16" s="114">
        <v>2500</v>
      </c>
      <c r="I16" s="162">
        <f>E16*H15</f>
        <v>400000</v>
      </c>
      <c r="J16" s="163">
        <f>H15*F16</f>
        <v>0</v>
      </c>
      <c r="K16" s="65">
        <f t="shared" si="2"/>
        <v>0.15530663353458485</v>
      </c>
    </row>
    <row r="17" spans="1:14" x14ac:dyDescent="0.25">
      <c r="A17" s="161"/>
      <c r="B17" s="69">
        <v>7</v>
      </c>
      <c r="C17" s="160"/>
      <c r="D17" s="78" t="s">
        <v>116</v>
      </c>
      <c r="E17" s="166">
        <f>'PRODUCCION TRIMESTRAL VIVERO'!F30</f>
        <v>38</v>
      </c>
      <c r="F17" s="146"/>
      <c r="G17" s="74" t="s">
        <v>76</v>
      </c>
      <c r="H17" s="130">
        <v>2000</v>
      </c>
      <c r="I17" s="162">
        <f>E17*H16</f>
        <v>95000</v>
      </c>
      <c r="J17" s="163">
        <f>H16*F17</f>
        <v>0</v>
      </c>
      <c r="K17" s="65">
        <f t="shared" si="2"/>
        <v>3.6885325464463901E-2</v>
      </c>
    </row>
    <row r="18" spans="1:14" x14ac:dyDescent="0.25">
      <c r="A18" s="161"/>
      <c r="B18" s="69">
        <v>8</v>
      </c>
      <c r="C18" s="160"/>
      <c r="D18" s="78" t="s">
        <v>117</v>
      </c>
      <c r="E18" s="166">
        <f>'PRODUCCION TRIMESTRAL VIVERO'!F31</f>
        <v>165</v>
      </c>
      <c r="F18" s="146"/>
      <c r="G18" s="74" t="s">
        <v>76</v>
      </c>
      <c r="H18" s="66">
        <v>1200</v>
      </c>
      <c r="I18" s="162">
        <f t="shared" si="0"/>
        <v>198000</v>
      </c>
      <c r="J18" s="163">
        <f t="shared" si="1"/>
        <v>0</v>
      </c>
      <c r="K18" s="65">
        <f t="shared" si="2"/>
        <v>7.6876783599619497E-2</v>
      </c>
    </row>
    <row r="19" spans="1:14" x14ac:dyDescent="0.25">
      <c r="A19" s="148"/>
      <c r="B19" s="155" t="s">
        <v>65</v>
      </c>
      <c r="C19" s="146"/>
      <c r="D19" s="76"/>
      <c r="E19" s="166">
        <f>SUM(E9:E18)</f>
        <v>3924</v>
      </c>
      <c r="F19" s="146"/>
      <c r="G19" s="77"/>
      <c r="H19" s="77"/>
      <c r="I19" s="162">
        <f>SUM(I9:I18)</f>
        <v>2575550</v>
      </c>
      <c r="J19" s="163"/>
      <c r="K19" s="60">
        <f>SUM(K9:K18)</f>
        <v>1</v>
      </c>
      <c r="L19" s="129"/>
      <c r="N19" s="131"/>
    </row>
    <row r="20" spans="1:14" ht="72" customHeight="1" x14ac:dyDescent="0.25">
      <c r="A20" s="3" t="s">
        <v>75</v>
      </c>
      <c r="B20" s="256" t="s">
        <v>118</v>
      </c>
      <c r="C20" s="256"/>
      <c r="D20" s="256"/>
      <c r="E20" s="256"/>
      <c r="F20" s="256"/>
      <c r="G20" s="256"/>
      <c r="H20" s="256"/>
      <c r="I20" s="256"/>
      <c r="J20" s="256"/>
      <c r="K20" s="256"/>
    </row>
    <row r="21" spans="1:14" ht="30" customHeight="1" x14ac:dyDescent="0.25">
      <c r="A21" s="4" t="s">
        <v>8</v>
      </c>
      <c r="B21" s="133" t="s">
        <v>82</v>
      </c>
      <c r="C21" s="133"/>
      <c r="D21" s="133"/>
      <c r="E21" s="133"/>
      <c r="F21" s="133"/>
      <c r="G21" s="133"/>
      <c r="H21" s="133"/>
      <c r="I21" s="133"/>
      <c r="J21" s="133"/>
      <c r="K21" s="133"/>
      <c r="M21" s="132"/>
    </row>
    <row r="22" spans="1:14" ht="16.5" customHeight="1" x14ac:dyDescent="0.25">
      <c r="A22" s="158" t="s">
        <v>77</v>
      </c>
      <c r="B22" s="133" t="s">
        <v>119</v>
      </c>
      <c r="C22" s="134"/>
      <c r="D22" s="134"/>
      <c r="E22" s="134"/>
      <c r="F22" s="134"/>
      <c r="G22" s="134"/>
      <c r="H22" s="134"/>
      <c r="I22" s="134"/>
      <c r="J22" s="134"/>
      <c r="K22" s="134"/>
    </row>
    <row r="23" spans="1:14" ht="14.25" customHeight="1" x14ac:dyDescent="0.25">
      <c r="A23" s="158"/>
      <c r="B23" s="134"/>
      <c r="C23" s="134"/>
      <c r="D23" s="134"/>
      <c r="E23" s="134"/>
      <c r="F23" s="134"/>
      <c r="G23" s="134"/>
      <c r="H23" s="134"/>
      <c r="I23" s="134"/>
      <c r="J23" s="134"/>
      <c r="K23" s="134"/>
    </row>
    <row r="24" spans="1:14" ht="12" customHeight="1" x14ac:dyDescent="0.25">
      <c r="A24" s="158"/>
      <c r="B24" s="134"/>
      <c r="C24" s="134"/>
      <c r="D24" s="134"/>
      <c r="E24" s="134"/>
      <c r="F24" s="134"/>
      <c r="G24" s="134"/>
      <c r="H24" s="134"/>
      <c r="I24" s="134"/>
      <c r="J24" s="134"/>
      <c r="K24" s="134"/>
    </row>
    <row r="25" spans="1:14" hidden="1" x14ac:dyDescent="0.25">
      <c r="A25" s="158"/>
      <c r="B25" s="134"/>
      <c r="C25" s="134"/>
      <c r="D25" s="134"/>
      <c r="E25" s="134"/>
      <c r="F25" s="134"/>
      <c r="G25" s="134"/>
      <c r="H25" s="134"/>
      <c r="I25" s="134"/>
      <c r="J25" s="134"/>
      <c r="K25" s="134"/>
    </row>
  </sheetData>
  <mergeCells count="39">
    <mergeCell ref="I19:J19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I14:J14"/>
    <mergeCell ref="I15:J15"/>
    <mergeCell ref="I16:J16"/>
    <mergeCell ref="I17:J17"/>
    <mergeCell ref="I18:J18"/>
    <mergeCell ref="M9:N9"/>
    <mergeCell ref="I8:J8"/>
    <mergeCell ref="I9:J9"/>
    <mergeCell ref="I10:J10"/>
    <mergeCell ref="I11:J11"/>
    <mergeCell ref="B22:K25"/>
    <mergeCell ref="B20:K20"/>
    <mergeCell ref="B21:K21"/>
    <mergeCell ref="A1:J3"/>
    <mergeCell ref="K1:K3"/>
    <mergeCell ref="B4:K4"/>
    <mergeCell ref="A5:A6"/>
    <mergeCell ref="B5:K6"/>
    <mergeCell ref="B7:K7"/>
    <mergeCell ref="C9:C10"/>
    <mergeCell ref="B19:C19"/>
    <mergeCell ref="A22:A25"/>
    <mergeCell ref="C11:C18"/>
    <mergeCell ref="A8:A19"/>
    <mergeCell ref="I12:J12"/>
    <mergeCell ref="I13: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79"/>
  <sheetViews>
    <sheetView topLeftCell="D24" zoomScale="60" zoomScaleNormal="60" workbookViewId="0">
      <selection activeCell="L18" sqref="L18:M18"/>
    </sheetView>
  </sheetViews>
  <sheetFormatPr baseColWidth="10" defaultColWidth="15.140625" defaultRowHeight="15" customHeight="1" x14ac:dyDescent="0.25"/>
  <cols>
    <col min="1" max="1" width="2.28515625" style="31" customWidth="1"/>
    <col min="2" max="2" width="23.7109375" style="31" customWidth="1"/>
    <col min="3" max="3" width="21.42578125" style="31" customWidth="1"/>
    <col min="4" max="4" width="51" style="31" bestFit="1" customWidth="1"/>
    <col min="5" max="5" width="40.140625" style="31" bestFit="1" customWidth="1"/>
    <col min="6" max="6" width="30.28515625" style="31" bestFit="1" customWidth="1"/>
    <col min="7" max="7" width="22.42578125" style="31" bestFit="1" customWidth="1"/>
    <col min="8" max="8" width="22.140625" style="31" bestFit="1" customWidth="1"/>
    <col min="9" max="9" width="26" style="31" bestFit="1" customWidth="1"/>
    <col min="10" max="10" width="22.140625" style="31" bestFit="1" customWidth="1"/>
    <col min="11" max="11" width="30" style="31" bestFit="1" customWidth="1"/>
    <col min="12" max="12" width="26.7109375" style="31" bestFit="1" customWidth="1"/>
    <col min="13" max="13" width="34.5703125" style="31" customWidth="1"/>
    <col min="14" max="14" width="5.7109375" style="31" customWidth="1"/>
    <col min="15" max="23" width="10" style="31" customWidth="1"/>
    <col min="24" max="26" width="8.7109375" style="31" customWidth="1"/>
    <col min="27" max="16384" width="15.140625" style="31"/>
  </cols>
  <sheetData>
    <row r="1" spans="1:26" ht="14.25" customHeight="1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2.5" customHeight="1" x14ac:dyDescent="0.25">
      <c r="A2" s="32"/>
      <c r="B2" s="185" t="s">
        <v>64</v>
      </c>
      <c r="C2" s="186"/>
      <c r="D2" s="186"/>
      <c r="E2" s="186"/>
      <c r="F2" s="186"/>
      <c r="G2" s="186"/>
      <c r="H2" s="186"/>
      <c r="I2" s="186"/>
      <c r="J2" s="186"/>
      <c r="K2" s="186"/>
      <c r="L2" s="187"/>
      <c r="M2" s="55"/>
      <c r="N2" s="33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2.5" customHeight="1" x14ac:dyDescent="0.25">
      <c r="A3" s="32"/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90"/>
      <c r="M3" s="54"/>
      <c r="N3" s="33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" customHeight="1" x14ac:dyDescent="0.25">
      <c r="A4" s="32"/>
      <c r="B4" s="191" t="s">
        <v>11</v>
      </c>
      <c r="C4" s="189"/>
      <c r="D4" s="189"/>
      <c r="E4" s="189"/>
      <c r="F4" s="189"/>
      <c r="G4" s="189"/>
      <c r="H4" s="189"/>
      <c r="I4" s="189"/>
      <c r="J4" s="189"/>
      <c r="K4" s="189"/>
      <c r="L4" s="190"/>
      <c r="M4" s="53"/>
      <c r="N4" s="33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" customHeight="1" x14ac:dyDescent="0.25">
      <c r="A5" s="32"/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90"/>
      <c r="M5" s="53" t="s">
        <v>12</v>
      </c>
      <c r="N5" s="33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" customHeight="1" x14ac:dyDescent="0.25">
      <c r="A6" s="32"/>
      <c r="B6" s="192"/>
      <c r="C6" s="193"/>
      <c r="D6" s="193"/>
      <c r="E6" s="193"/>
      <c r="F6" s="193"/>
      <c r="G6" s="193"/>
      <c r="H6" s="193"/>
      <c r="I6" s="193"/>
      <c r="J6" s="193"/>
      <c r="K6" s="193"/>
      <c r="L6" s="194"/>
      <c r="M6" s="52" t="s">
        <v>13</v>
      </c>
      <c r="N6" s="33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5">
      <c r="A7" s="32"/>
      <c r="B7" s="51"/>
      <c r="C7" s="51"/>
      <c r="D7" s="51"/>
      <c r="E7" s="51"/>
      <c r="F7" s="51"/>
      <c r="G7" s="51"/>
      <c r="H7" s="51"/>
      <c r="I7" s="51"/>
      <c r="J7" s="51"/>
      <c r="K7" s="51"/>
      <c r="L7" s="50"/>
      <c r="M7" s="50"/>
      <c r="N7" s="33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" customHeight="1" x14ac:dyDescent="0.25">
      <c r="A8" s="32"/>
      <c r="B8" s="195" t="s">
        <v>14</v>
      </c>
      <c r="C8" s="186"/>
      <c r="D8" s="187"/>
      <c r="E8" s="196" t="s">
        <v>92</v>
      </c>
      <c r="F8" s="171" t="s">
        <v>15</v>
      </c>
      <c r="G8" s="172"/>
      <c r="H8" s="172"/>
      <c r="I8" s="172"/>
      <c r="J8" s="172"/>
      <c r="K8" s="172"/>
      <c r="L8" s="172"/>
      <c r="M8" s="173"/>
      <c r="N8" s="33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5">
      <c r="A9" s="33"/>
      <c r="B9" s="192"/>
      <c r="C9" s="193"/>
      <c r="D9" s="194"/>
      <c r="E9" s="197"/>
      <c r="F9" s="171" t="s">
        <v>79</v>
      </c>
      <c r="G9" s="173"/>
      <c r="H9" s="49">
        <v>43497</v>
      </c>
      <c r="I9" s="171" t="s">
        <v>78</v>
      </c>
      <c r="J9" s="173"/>
      <c r="K9" s="49">
        <v>43524</v>
      </c>
      <c r="L9" s="48" t="s">
        <v>18</v>
      </c>
      <c r="M9" s="35">
        <v>2019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24.75" customHeight="1" x14ac:dyDescent="0.25">
      <c r="A10" s="33"/>
      <c r="B10" s="177" t="s">
        <v>74</v>
      </c>
      <c r="C10" s="172"/>
      <c r="D10" s="173"/>
      <c r="E10" s="35" t="s">
        <v>63</v>
      </c>
      <c r="F10" s="48" t="s">
        <v>20</v>
      </c>
      <c r="G10" s="47">
        <v>5</v>
      </c>
      <c r="H10" s="171" t="s">
        <v>21</v>
      </c>
      <c r="I10" s="173"/>
      <c r="J10" s="35" t="s">
        <v>66</v>
      </c>
      <c r="K10" s="48" t="s">
        <v>20</v>
      </c>
      <c r="L10" s="47">
        <v>5</v>
      </c>
      <c r="M10" s="174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7.25" customHeight="1" x14ac:dyDescent="0.25">
      <c r="A11" s="33"/>
      <c r="B11" s="171" t="s">
        <v>23</v>
      </c>
      <c r="C11" s="172"/>
      <c r="D11" s="173"/>
      <c r="E11" s="178" t="s">
        <v>103</v>
      </c>
      <c r="F11" s="179"/>
      <c r="G11" s="179"/>
      <c r="H11" s="179"/>
      <c r="I11" s="179"/>
      <c r="J11" s="179"/>
      <c r="K11" s="179"/>
      <c r="L11" s="180"/>
      <c r="M11" s="175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25.5" customHeight="1" x14ac:dyDescent="0.25">
      <c r="A12" s="33"/>
      <c r="B12" s="182" t="s">
        <v>73</v>
      </c>
      <c r="C12" s="172"/>
      <c r="D12" s="172"/>
      <c r="E12" s="172"/>
      <c r="F12" s="173"/>
      <c r="G12" s="67">
        <v>2800</v>
      </c>
      <c r="H12" s="182" t="s">
        <v>24</v>
      </c>
      <c r="I12" s="172"/>
      <c r="J12" s="173"/>
      <c r="K12" s="46"/>
      <c r="L12" s="45" t="s">
        <v>25</v>
      </c>
      <c r="M12" s="64">
        <f>K12/G12</f>
        <v>0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8" customHeight="1" x14ac:dyDescent="0.25">
      <c r="A13" s="33"/>
      <c r="B13" s="183" t="s">
        <v>72</v>
      </c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24.75" customHeight="1" x14ac:dyDescent="0.25">
      <c r="A14" s="33"/>
      <c r="B14" s="184" t="s">
        <v>27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 x14ac:dyDescent="0.25">
      <c r="A15" s="33"/>
      <c r="B15" s="171" t="s">
        <v>28</v>
      </c>
      <c r="C15" s="172"/>
      <c r="D15" s="172"/>
      <c r="E15" s="173"/>
      <c r="F15" s="176" t="str">
        <f>E24</f>
        <v>IXORA DOBLE</v>
      </c>
      <c r="G15" s="172"/>
      <c r="H15" s="173"/>
      <c r="I15" s="171" t="s">
        <v>30</v>
      </c>
      <c r="J15" s="172"/>
      <c r="K15" s="172"/>
      <c r="L15" s="181" t="str">
        <f>E25</f>
        <v>PLATANILLO</v>
      </c>
      <c r="M15" s="17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5">
      <c r="A16" s="33"/>
      <c r="B16" s="171" t="s">
        <v>32</v>
      </c>
      <c r="C16" s="172"/>
      <c r="D16" s="172"/>
      <c r="E16" s="173"/>
      <c r="F16" s="176">
        <f>F24</f>
        <v>205</v>
      </c>
      <c r="G16" s="172"/>
      <c r="H16" s="173"/>
      <c r="I16" s="171" t="s">
        <v>32</v>
      </c>
      <c r="J16" s="172"/>
      <c r="K16" s="172"/>
      <c r="L16" s="176">
        <f>F25</f>
        <v>27</v>
      </c>
      <c r="M16" s="17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 x14ac:dyDescent="0.25">
      <c r="A17" s="33"/>
      <c r="B17" s="171" t="s">
        <v>33</v>
      </c>
      <c r="C17" s="172"/>
      <c r="D17" s="172"/>
      <c r="E17" s="173"/>
      <c r="F17" s="176">
        <v>0</v>
      </c>
      <c r="G17" s="172"/>
      <c r="H17" s="173"/>
      <c r="I17" s="171" t="s">
        <v>34</v>
      </c>
      <c r="J17" s="172"/>
      <c r="K17" s="173"/>
      <c r="L17" s="181">
        <v>0</v>
      </c>
      <c r="M17" s="17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 x14ac:dyDescent="0.25">
      <c r="A18" s="33"/>
      <c r="B18" s="171" t="s">
        <v>35</v>
      </c>
      <c r="C18" s="172"/>
      <c r="D18" s="172"/>
      <c r="E18" s="173"/>
      <c r="F18" s="181">
        <v>0</v>
      </c>
      <c r="G18" s="172"/>
      <c r="H18" s="173"/>
      <c r="I18" s="171" t="s">
        <v>36</v>
      </c>
      <c r="J18" s="172"/>
      <c r="K18" s="173"/>
      <c r="L18" s="176">
        <f>L16-L17</f>
        <v>27</v>
      </c>
      <c r="M18" s="17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5">
      <c r="A19" s="33"/>
      <c r="B19" s="171" t="s">
        <v>37</v>
      </c>
      <c r="C19" s="172"/>
      <c r="D19" s="172"/>
      <c r="E19" s="173"/>
      <c r="F19" s="176">
        <f>F16-F17-F18</f>
        <v>205</v>
      </c>
      <c r="G19" s="172"/>
      <c r="H19" s="173"/>
      <c r="I19" s="171"/>
      <c r="J19" s="172"/>
      <c r="K19" s="173"/>
      <c r="L19" s="176"/>
      <c r="M19" s="17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7.25" customHeight="1" x14ac:dyDescent="0.25">
      <c r="A20" s="32"/>
      <c r="B20" s="39"/>
      <c r="C20" s="39"/>
      <c r="D20" s="40"/>
      <c r="E20" s="39"/>
      <c r="F20" s="39"/>
      <c r="G20" s="39"/>
      <c r="H20" s="39"/>
      <c r="I20" s="39"/>
      <c r="J20" s="39"/>
      <c r="K20" s="39"/>
      <c r="L20" s="39"/>
      <c r="M20" s="39"/>
      <c r="N20" s="3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49.5" customHeight="1" x14ac:dyDescent="0.25">
      <c r="A21" s="37"/>
      <c r="B21" s="198" t="s">
        <v>4</v>
      </c>
      <c r="C21" s="198" t="s">
        <v>38</v>
      </c>
      <c r="D21" s="200" t="s">
        <v>62</v>
      </c>
      <c r="E21" s="200" t="s">
        <v>40</v>
      </c>
      <c r="F21" s="200" t="s">
        <v>41</v>
      </c>
      <c r="G21" s="184" t="s">
        <v>42</v>
      </c>
      <c r="H21" s="202"/>
      <c r="I21" s="184" t="s">
        <v>43</v>
      </c>
      <c r="J21" s="202"/>
      <c r="K21" s="200" t="s">
        <v>9</v>
      </c>
      <c r="L21" s="200" t="s">
        <v>10</v>
      </c>
      <c r="M21" s="200" t="s">
        <v>44</v>
      </c>
      <c r="N21" s="38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40.5" customHeight="1" x14ac:dyDescent="0.25">
      <c r="A22" s="37"/>
      <c r="B22" s="199"/>
      <c r="C22" s="199"/>
      <c r="D22" s="201"/>
      <c r="E22" s="201"/>
      <c r="F22" s="201"/>
      <c r="G22" s="44" t="s">
        <v>45</v>
      </c>
      <c r="H22" s="44" t="s">
        <v>46</v>
      </c>
      <c r="I22" s="44" t="s">
        <v>47</v>
      </c>
      <c r="J22" s="44" t="s">
        <v>46</v>
      </c>
      <c r="K22" s="201"/>
      <c r="L22" s="201"/>
      <c r="M22" s="201"/>
      <c r="N22" s="38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1" customHeight="1" x14ac:dyDescent="0.25">
      <c r="A23" s="56"/>
      <c r="B23" s="108">
        <v>1</v>
      </c>
      <c r="C23" s="109" t="s">
        <v>94</v>
      </c>
      <c r="D23" s="110">
        <v>43508</v>
      </c>
      <c r="E23" s="111" t="s">
        <v>104</v>
      </c>
      <c r="F23" s="112">
        <v>53</v>
      </c>
      <c r="G23" s="113" t="s">
        <v>109</v>
      </c>
      <c r="H23" s="113" t="s">
        <v>105</v>
      </c>
      <c r="I23" s="112">
        <f>F23</f>
        <v>53</v>
      </c>
      <c r="J23" s="113" t="s">
        <v>105</v>
      </c>
      <c r="K23" s="114">
        <v>2000</v>
      </c>
      <c r="L23" s="115">
        <f>I23*K23</f>
        <v>106000</v>
      </c>
      <c r="M23" s="113" t="s">
        <v>106</v>
      </c>
      <c r="N23" s="38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8.75" customHeight="1" x14ac:dyDescent="0.25">
      <c r="A24" s="56"/>
      <c r="B24" s="108">
        <v>2</v>
      </c>
      <c r="C24" s="109" t="s">
        <v>94</v>
      </c>
      <c r="D24" s="110">
        <v>43510</v>
      </c>
      <c r="E24" s="111" t="s">
        <v>107</v>
      </c>
      <c r="F24" s="112">
        <v>205</v>
      </c>
      <c r="G24" s="113" t="s">
        <v>109</v>
      </c>
      <c r="H24" s="113" t="s">
        <v>105</v>
      </c>
      <c r="I24" s="112">
        <f>F24</f>
        <v>205</v>
      </c>
      <c r="J24" s="113" t="s">
        <v>105</v>
      </c>
      <c r="K24" s="114">
        <v>1500</v>
      </c>
      <c r="L24" s="115">
        <f>I24*K24</f>
        <v>307500</v>
      </c>
      <c r="M24" s="113" t="s">
        <v>106</v>
      </c>
      <c r="N24" s="38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4.25" customHeight="1" x14ac:dyDescent="0.25">
      <c r="A25" s="56"/>
      <c r="B25" s="108">
        <v>3</v>
      </c>
      <c r="C25" s="109" t="s">
        <v>94</v>
      </c>
      <c r="D25" s="110">
        <v>43511</v>
      </c>
      <c r="E25" s="111" t="s">
        <v>108</v>
      </c>
      <c r="F25" s="112">
        <v>27</v>
      </c>
      <c r="G25" s="113" t="s">
        <v>109</v>
      </c>
      <c r="H25" s="113" t="s">
        <v>105</v>
      </c>
      <c r="I25" s="112">
        <f>F25</f>
        <v>27</v>
      </c>
      <c r="J25" s="113" t="s">
        <v>105</v>
      </c>
      <c r="K25" s="114">
        <v>2000</v>
      </c>
      <c r="L25" s="115">
        <f>I25*K25</f>
        <v>54000</v>
      </c>
      <c r="M25" s="113" t="s">
        <v>106</v>
      </c>
      <c r="N25" s="38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" customHeight="1" x14ac:dyDescent="0.25">
      <c r="A26" s="56"/>
      <c r="B26" s="108">
        <v>4</v>
      </c>
      <c r="C26" s="109" t="s">
        <v>94</v>
      </c>
      <c r="D26" s="110">
        <v>43515</v>
      </c>
      <c r="E26" s="111" t="s">
        <v>110</v>
      </c>
      <c r="F26" s="112">
        <v>112</v>
      </c>
      <c r="G26" s="113" t="s">
        <v>109</v>
      </c>
      <c r="H26" s="113" t="s">
        <v>105</v>
      </c>
      <c r="I26" s="112">
        <f>F26</f>
        <v>112</v>
      </c>
      <c r="J26" s="113" t="s">
        <v>105</v>
      </c>
      <c r="K26" s="114">
        <v>2000</v>
      </c>
      <c r="L26" s="115">
        <f>I26*K26</f>
        <v>224000</v>
      </c>
      <c r="M26" s="113" t="s">
        <v>106</v>
      </c>
      <c r="N26" s="38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" customHeight="1" x14ac:dyDescent="0.25">
      <c r="A27" s="56"/>
      <c r="B27" s="108">
        <v>5</v>
      </c>
      <c r="C27" s="109" t="s">
        <v>94</v>
      </c>
      <c r="D27" s="110">
        <v>43516</v>
      </c>
      <c r="E27" s="111" t="s">
        <v>111</v>
      </c>
      <c r="F27" s="112">
        <v>160</v>
      </c>
      <c r="G27" s="113" t="s">
        <v>109</v>
      </c>
      <c r="H27" s="113" t="s">
        <v>105</v>
      </c>
      <c r="I27" s="112">
        <f t="shared" ref="I27" si="0">F27</f>
        <v>160</v>
      </c>
      <c r="J27" s="113" t="s">
        <v>105</v>
      </c>
      <c r="K27" s="114">
        <v>1200</v>
      </c>
      <c r="L27" s="115">
        <f t="shared" ref="L27" si="1">K27*F27</f>
        <v>192000</v>
      </c>
      <c r="M27" s="113" t="s">
        <v>106</v>
      </c>
      <c r="N27" s="38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5" customHeight="1" x14ac:dyDescent="0.25">
      <c r="A28" s="37"/>
      <c r="B28" s="108">
        <v>6</v>
      </c>
      <c r="C28" s="109" t="s">
        <v>94</v>
      </c>
      <c r="D28" s="110">
        <v>43517</v>
      </c>
      <c r="E28" s="116" t="s">
        <v>112</v>
      </c>
      <c r="F28" s="112">
        <v>184</v>
      </c>
      <c r="G28" s="113" t="s">
        <v>109</v>
      </c>
      <c r="H28" s="113" t="s">
        <v>105</v>
      </c>
      <c r="I28" s="112">
        <f>F28</f>
        <v>184</v>
      </c>
      <c r="J28" s="113" t="s">
        <v>105</v>
      </c>
      <c r="K28" s="114">
        <v>2000</v>
      </c>
      <c r="L28" s="115">
        <f>K28*F28</f>
        <v>368000</v>
      </c>
      <c r="M28" s="113" t="s">
        <v>106</v>
      </c>
      <c r="N28" s="38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1.25" customHeight="1" x14ac:dyDescent="0.25">
      <c r="A29" s="37"/>
      <c r="B29" s="108">
        <v>7</v>
      </c>
      <c r="C29" s="109" t="s">
        <v>94</v>
      </c>
      <c r="D29" s="110">
        <v>43518</v>
      </c>
      <c r="E29" s="116" t="s">
        <v>113</v>
      </c>
      <c r="F29" s="128">
        <v>200</v>
      </c>
      <c r="G29" s="113" t="s">
        <v>109</v>
      </c>
      <c r="H29" s="113" t="s">
        <v>105</v>
      </c>
      <c r="I29" s="112">
        <f>F29</f>
        <v>200</v>
      </c>
      <c r="J29" s="113" t="s">
        <v>105</v>
      </c>
      <c r="K29" s="114">
        <v>2500</v>
      </c>
      <c r="L29" s="115">
        <f>K29*I29</f>
        <v>500000</v>
      </c>
      <c r="M29" s="113" t="s">
        <v>106</v>
      </c>
      <c r="N29" s="38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5" customHeight="1" x14ac:dyDescent="0.25">
      <c r="A30" s="37"/>
      <c r="B30" s="108">
        <v>8</v>
      </c>
      <c r="C30" s="109" t="s">
        <v>94</v>
      </c>
      <c r="D30" s="110">
        <v>43521</v>
      </c>
      <c r="E30" s="111" t="s">
        <v>114</v>
      </c>
      <c r="F30" s="112">
        <v>38</v>
      </c>
      <c r="G30" s="113" t="s">
        <v>109</v>
      </c>
      <c r="H30" s="113" t="s">
        <v>105</v>
      </c>
      <c r="I30" s="112">
        <f>F30</f>
        <v>38</v>
      </c>
      <c r="J30" s="113" t="s">
        <v>105</v>
      </c>
      <c r="K30" s="114">
        <v>2000</v>
      </c>
      <c r="L30" s="115">
        <f>I30*K30</f>
        <v>76000</v>
      </c>
      <c r="M30" s="113" t="s">
        <v>106</v>
      </c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5" customHeight="1" x14ac:dyDescent="0.25">
      <c r="A31" s="37"/>
      <c r="B31" s="108">
        <v>9</v>
      </c>
      <c r="C31" s="109" t="s">
        <v>94</v>
      </c>
      <c r="D31" s="110">
        <v>43523</v>
      </c>
      <c r="E31" s="111" t="s">
        <v>115</v>
      </c>
      <c r="F31" s="112">
        <v>165</v>
      </c>
      <c r="G31" s="113" t="s">
        <v>109</v>
      </c>
      <c r="H31" s="113" t="s">
        <v>105</v>
      </c>
      <c r="I31" s="112">
        <f t="shared" ref="I31" si="2">F31</f>
        <v>165</v>
      </c>
      <c r="J31" s="113" t="s">
        <v>105</v>
      </c>
      <c r="K31" s="114">
        <v>1200</v>
      </c>
      <c r="L31" s="115">
        <f t="shared" ref="L31" si="3">K31*F31</f>
        <v>198000</v>
      </c>
      <c r="M31" s="113" t="s">
        <v>106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 x14ac:dyDescent="0.25">
      <c r="A32" s="37"/>
      <c r="B32" s="80"/>
      <c r="C32" s="70"/>
      <c r="D32" s="70"/>
      <c r="E32" s="81" t="s">
        <v>52</v>
      </c>
      <c r="F32" s="82">
        <f>SUM(F23:F31)</f>
        <v>1144</v>
      </c>
      <c r="G32" s="70"/>
      <c r="H32" s="70"/>
      <c r="I32" s="83">
        <f>SUM(I23:I31)</f>
        <v>1144</v>
      </c>
      <c r="J32" s="84"/>
      <c r="K32" s="85" t="s">
        <v>51</v>
      </c>
      <c r="L32" s="115">
        <f>SUM(L23:L31)</f>
        <v>2025500</v>
      </c>
      <c r="M32" s="58"/>
      <c r="N32" s="37"/>
    </row>
    <row r="33" spans="1:26" ht="14.25" customHeight="1" x14ac:dyDescent="0.25">
      <c r="A33" s="37"/>
      <c r="B33" s="87"/>
      <c r="C33" s="88"/>
      <c r="D33" s="87"/>
      <c r="E33" s="89"/>
      <c r="F33" s="89"/>
      <c r="G33" s="90"/>
      <c r="H33" s="90"/>
      <c r="I33" s="59"/>
      <c r="J33" s="87"/>
      <c r="K33" s="91"/>
      <c r="L33" s="79"/>
      <c r="M33" s="92"/>
      <c r="N33" s="37"/>
    </row>
    <row r="34" spans="1:26" ht="14.25" customHeight="1" x14ac:dyDescent="0.25">
      <c r="A34" s="37"/>
      <c r="B34" s="93"/>
      <c r="C34" s="94"/>
      <c r="D34" s="94"/>
      <c r="E34" s="95"/>
      <c r="F34" s="95"/>
      <c r="G34" s="94"/>
      <c r="H34" s="94"/>
      <c r="I34" s="95"/>
      <c r="J34" s="94"/>
      <c r="K34" s="95"/>
      <c r="L34" s="167"/>
      <c r="M34" s="168"/>
      <c r="N34" s="37"/>
    </row>
    <row r="35" spans="1:26" ht="14.25" customHeight="1" x14ac:dyDescent="0.25">
      <c r="A35" s="37"/>
      <c r="B35" s="95"/>
      <c r="C35" s="96"/>
      <c r="D35" s="96"/>
      <c r="E35" s="87"/>
      <c r="F35" s="90"/>
      <c r="G35" s="97"/>
      <c r="H35" s="97"/>
      <c r="I35" s="88" t="s">
        <v>55</v>
      </c>
      <c r="J35" s="97"/>
      <c r="K35" s="87"/>
      <c r="L35" s="169"/>
      <c r="M35" s="170"/>
      <c r="N35" s="37"/>
    </row>
    <row r="36" spans="1:26" ht="14.25" customHeight="1" x14ac:dyDescent="0.25">
      <c r="A36" s="37"/>
      <c r="B36" s="86" t="s">
        <v>54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8"/>
      <c r="N36" s="37"/>
    </row>
    <row r="37" spans="1:26" ht="14.25" customHeight="1" x14ac:dyDescent="0.25">
      <c r="A37" s="37"/>
      <c r="B37" s="43"/>
      <c r="C37" s="33"/>
      <c r="D37" s="39"/>
      <c r="E37" s="42"/>
      <c r="F37" s="42"/>
      <c r="G37" s="33"/>
      <c r="H37" s="33"/>
      <c r="I37" s="42"/>
      <c r="J37" s="33"/>
      <c r="K37" s="42"/>
      <c r="L37" s="33"/>
      <c r="M37" s="38"/>
      <c r="N37" s="37"/>
    </row>
    <row r="38" spans="1:26" ht="14.25" customHeight="1" x14ac:dyDescent="0.25">
      <c r="A38" s="37"/>
      <c r="B38" s="41" t="s">
        <v>61</v>
      </c>
      <c r="C38" s="33"/>
      <c r="D38" s="33"/>
      <c r="E38" s="40"/>
      <c r="F38" s="33"/>
      <c r="G38" s="33"/>
      <c r="H38" s="33"/>
      <c r="I38" s="33"/>
      <c r="J38" s="33"/>
      <c r="K38" s="33"/>
      <c r="L38" s="33"/>
      <c r="M38" s="38"/>
      <c r="N38" s="37"/>
    </row>
    <row r="39" spans="1:26" ht="14.25" customHeight="1" x14ac:dyDescent="0.25">
      <c r="A39" s="37"/>
      <c r="B39" s="33"/>
      <c r="C39" s="33"/>
      <c r="D39" s="33"/>
      <c r="E39" s="39"/>
      <c r="F39" s="33"/>
      <c r="G39" s="33"/>
      <c r="H39" s="33"/>
      <c r="I39" s="33"/>
      <c r="J39" s="33"/>
      <c r="K39" s="33"/>
      <c r="L39" s="33"/>
      <c r="M39" s="38"/>
      <c r="N39" s="32"/>
    </row>
    <row r="40" spans="1:26" ht="14.25" customHeight="1" x14ac:dyDescent="0.25">
      <c r="A40" s="37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57"/>
      <c r="M40" s="38"/>
      <c r="N40" s="32"/>
    </row>
    <row r="41" spans="1:26" ht="20.25" customHeight="1" x14ac:dyDescent="0.25">
      <c r="A41" s="37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8"/>
      <c r="N41" s="32"/>
    </row>
    <row r="42" spans="1:26" ht="26.25" customHeight="1" x14ac:dyDescent="0.25">
      <c r="A42" s="37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8"/>
      <c r="N42" s="32"/>
    </row>
    <row r="43" spans="1:26" ht="95.25" customHeight="1" x14ac:dyDescent="0.25">
      <c r="A43" s="37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8"/>
      <c r="N43" s="32"/>
    </row>
    <row r="44" spans="1:26" ht="15" customHeight="1" x14ac:dyDescent="0.2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8"/>
      <c r="N44" s="34"/>
    </row>
    <row r="45" spans="1:26" ht="14.25" customHeight="1" x14ac:dyDescent="0.2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8"/>
      <c r="N45" s="32"/>
    </row>
    <row r="46" spans="1:26" ht="14.25" customHeight="1" x14ac:dyDescent="0.2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8"/>
      <c r="N46" s="33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4.25" customHeight="1" x14ac:dyDescent="0.2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8"/>
      <c r="N47" s="33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4.25" customHeight="1" x14ac:dyDescent="0.2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8"/>
      <c r="N48" s="3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4.25" customHeight="1" x14ac:dyDescent="0.25">
      <c r="A49" s="3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8"/>
      <c r="N49" s="3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4.25" customHeight="1" x14ac:dyDescent="0.2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8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4.25" customHeight="1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8"/>
      <c r="N51" s="33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4.25" customHeight="1" x14ac:dyDescent="0.2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8"/>
      <c r="N52" s="33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4.25" customHeight="1" x14ac:dyDescent="0.2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8"/>
      <c r="N53" s="33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4.25" customHeight="1" x14ac:dyDescent="0.2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8"/>
      <c r="N54" s="33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4.25" customHeight="1" x14ac:dyDescent="0.2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8"/>
      <c r="N55" s="33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4.25" customHeight="1" x14ac:dyDescent="0.2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8"/>
      <c r="N56" s="33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4.25" customHeight="1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6"/>
      <c r="N57" s="33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4.25" customHeight="1" x14ac:dyDescent="0.2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6"/>
      <c r="N58" s="33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4.25" customHeight="1" x14ac:dyDescent="0.2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6"/>
      <c r="N59" s="33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4.25" customHeight="1" x14ac:dyDescent="0.2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6"/>
      <c r="N60" s="33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4.25" customHeight="1" x14ac:dyDescent="0.2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6"/>
      <c r="N61" s="33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4.25" customHeight="1" x14ac:dyDescent="0.2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6"/>
      <c r="N62" s="33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4.25" customHeight="1" x14ac:dyDescent="0.2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6"/>
      <c r="N63" s="33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4.25" customHeight="1" x14ac:dyDescent="0.2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70"/>
      <c r="N64" s="33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4.2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40"/>
      <c r="N65" s="33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4.25" customHeight="1" x14ac:dyDescent="0.2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71"/>
      <c r="N66" s="33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4.2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42"/>
      <c r="N67" s="33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4.25" customHeight="1" x14ac:dyDescent="0.2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4.2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4.25" customHeight="1" x14ac:dyDescent="0.2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4.2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4.25" customHeight="1" x14ac:dyDescent="0.2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4.25" customHeight="1" x14ac:dyDescent="0.25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4.25" customHeight="1" x14ac:dyDescent="0.2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4.25" customHeight="1" x14ac:dyDescent="0.25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4.25" customHeight="1" x14ac:dyDescent="0.25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4.25" customHeight="1" x14ac:dyDescent="0.25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4.25" customHeight="1" x14ac:dyDescent="0.2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4.25" customHeigh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4.25" customHeight="1" x14ac:dyDescent="0.2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4.25" customHeight="1" x14ac:dyDescent="0.2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4.25" customHeight="1" x14ac:dyDescent="0.2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4.25" customHeight="1" x14ac:dyDescent="0.25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4.25" customHeight="1" x14ac:dyDescent="0.25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4.25" customHeight="1" x14ac:dyDescent="0.2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4.25" customHeight="1" x14ac:dyDescent="0.25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4.25" customHeight="1" x14ac:dyDescent="0.25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4.25" customHeight="1" x14ac:dyDescent="0.25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4.25" customHeight="1" x14ac:dyDescent="0.25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4.25" customHeight="1" x14ac:dyDescent="0.25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4.25" customHeight="1" x14ac:dyDescent="0.2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4.25" customHeight="1" x14ac:dyDescent="0.25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4.25" customHeight="1" x14ac:dyDescent="0.25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4.25" customHeight="1" x14ac:dyDescent="0.25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4.25" customHeight="1" x14ac:dyDescent="0.25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4.25" customHeight="1" x14ac:dyDescent="0.25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4.25" customHeight="1" x14ac:dyDescent="0.25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4.25" customHeight="1" x14ac:dyDescent="0.25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4.25" customHeight="1" x14ac:dyDescent="0.25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4.25" customHeight="1" x14ac:dyDescent="0.25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4.25" customHeight="1" x14ac:dyDescent="0.25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4.25" customHeight="1" x14ac:dyDescent="0.25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4.25" customHeight="1" x14ac:dyDescent="0.25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4.25" customHeight="1" x14ac:dyDescent="0.25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4.25" customHeight="1" x14ac:dyDescent="0.25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4.25" customHeight="1" x14ac:dyDescent="0.25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4.25" customHeight="1" x14ac:dyDescent="0.25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4.25" customHeight="1" x14ac:dyDescent="0.25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4.25" customHeight="1" x14ac:dyDescent="0.25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4.25" customHeight="1" x14ac:dyDescent="0.25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4.25" customHeight="1" x14ac:dyDescent="0.25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4.25" customHeight="1" x14ac:dyDescent="0.25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4.25" customHeight="1" x14ac:dyDescent="0.25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4.25" customHeight="1" x14ac:dyDescent="0.25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4.25" customHeight="1" x14ac:dyDescent="0.25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4.25" customHeight="1" x14ac:dyDescent="0.25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4.25" customHeight="1" x14ac:dyDescent="0.25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4.25" customHeight="1" x14ac:dyDescent="0.25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4.25" customHeight="1" x14ac:dyDescent="0.25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4.25" customHeight="1" x14ac:dyDescent="0.25">
      <c r="A120" s="3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4.25" customHeight="1" x14ac:dyDescent="0.25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4.25" customHeight="1" x14ac:dyDescent="0.25">
      <c r="A122" s="3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4.25" customHeight="1" x14ac:dyDescent="0.25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4.25" customHeight="1" x14ac:dyDescent="0.25">
      <c r="A124" s="3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4.25" customHeight="1" x14ac:dyDescent="0.25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4.25" customHeight="1" x14ac:dyDescent="0.25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4.25" customHeight="1" x14ac:dyDescent="0.25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4.25" customHeight="1" x14ac:dyDescent="0.25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4.25" customHeight="1" x14ac:dyDescent="0.25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4.25" customHeight="1" x14ac:dyDescent="0.2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4.25" customHeight="1" x14ac:dyDescent="0.25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4.25" customHeight="1" x14ac:dyDescent="0.25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4.25" customHeight="1" x14ac:dyDescent="0.25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4.25" customHeight="1" x14ac:dyDescent="0.25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4.25" customHeight="1" x14ac:dyDescent="0.25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4.25" customHeight="1" x14ac:dyDescent="0.25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4.25" customHeight="1" x14ac:dyDescent="0.25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4.25" customHeight="1" x14ac:dyDescent="0.25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4.25" customHeight="1" x14ac:dyDescent="0.25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4.25" customHeight="1" x14ac:dyDescent="0.25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4.25" customHeight="1" x14ac:dyDescent="0.25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4.25" customHeight="1" x14ac:dyDescent="0.25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4.25" customHeight="1" x14ac:dyDescent="0.25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4.25" customHeight="1" x14ac:dyDescent="0.25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4.25" customHeight="1" x14ac:dyDescent="0.25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4.25" customHeight="1" x14ac:dyDescent="0.25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4.25" customHeight="1" x14ac:dyDescent="0.2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4.25" customHeight="1" x14ac:dyDescent="0.25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4.25" customHeight="1" x14ac:dyDescent="0.25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4.25" customHeight="1" x14ac:dyDescent="0.25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4.25" customHeight="1" x14ac:dyDescent="0.25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4.25" customHeight="1" x14ac:dyDescent="0.25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4.25" customHeight="1" x14ac:dyDescent="0.25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4.25" customHeight="1" x14ac:dyDescent="0.25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4.25" customHeight="1" x14ac:dyDescent="0.25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4.25" customHeight="1" x14ac:dyDescent="0.25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4.25" customHeight="1" x14ac:dyDescent="0.25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4.25" customHeight="1" x14ac:dyDescent="0.25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4.25" customHeight="1" x14ac:dyDescent="0.25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4.25" customHeight="1" x14ac:dyDescent="0.25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4.25" customHeight="1" x14ac:dyDescent="0.25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4.25" customHeight="1" x14ac:dyDescent="0.25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4.25" customHeight="1" x14ac:dyDescent="0.25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4.25" customHeight="1" x14ac:dyDescent="0.25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4.25" customHeight="1" x14ac:dyDescent="0.25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4.25" customHeight="1" x14ac:dyDescent="0.25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4.25" customHeight="1" x14ac:dyDescent="0.25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4.25" customHeight="1" x14ac:dyDescent="0.25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4.25" customHeight="1" x14ac:dyDescent="0.25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4.25" customHeight="1" x14ac:dyDescent="0.25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4.25" customHeight="1" x14ac:dyDescent="0.25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4.25" customHeight="1" x14ac:dyDescent="0.25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4.25" customHeight="1" x14ac:dyDescent="0.25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4.25" customHeight="1" x14ac:dyDescent="0.25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4.25" customHeight="1" x14ac:dyDescent="0.25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4.25" customHeight="1" x14ac:dyDescent="0.25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4.25" customHeight="1" x14ac:dyDescent="0.25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4.25" customHeight="1" x14ac:dyDescent="0.25">
      <c r="A178" s="3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4.25" customHeight="1" x14ac:dyDescent="0.25">
      <c r="A179" s="3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4.25" customHeight="1" x14ac:dyDescent="0.25">
      <c r="A180" s="32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4.25" customHeight="1" x14ac:dyDescent="0.25">
      <c r="A181" s="32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4.25" customHeight="1" x14ac:dyDescent="0.25">
      <c r="A182" s="32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4.25" customHeight="1" x14ac:dyDescent="0.25">
      <c r="A183" s="32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4.25" customHeight="1" x14ac:dyDescent="0.25">
      <c r="A184" s="32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4.25" customHeight="1" x14ac:dyDescent="0.25">
      <c r="A185" s="32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4.25" customHeight="1" x14ac:dyDescent="0.25">
      <c r="A186" s="32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4.25" customHeight="1" x14ac:dyDescent="0.25">
      <c r="A187" s="32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4.25" customHeight="1" x14ac:dyDescent="0.25">
      <c r="A188" s="32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4.25" customHeight="1" x14ac:dyDescent="0.25">
      <c r="A189" s="32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4.25" customHeight="1" x14ac:dyDescent="0.25">
      <c r="A190" s="32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4.25" customHeight="1" x14ac:dyDescent="0.25">
      <c r="A191" s="3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4.25" customHeight="1" x14ac:dyDescent="0.25">
      <c r="A192" s="32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4.25" customHeight="1" x14ac:dyDescent="0.25">
      <c r="A193" s="32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4.25" customHeight="1" x14ac:dyDescent="0.25">
      <c r="A194" s="32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4.25" customHeight="1" x14ac:dyDescent="0.25">
      <c r="A195" s="32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4.25" customHeight="1" x14ac:dyDescent="0.25">
      <c r="A196" s="32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4.25" customHeight="1" x14ac:dyDescent="0.25">
      <c r="A197" s="32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4.25" customHeight="1" x14ac:dyDescent="0.25">
      <c r="A198" s="32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4.25" customHeight="1" x14ac:dyDescent="0.25">
      <c r="A199" s="32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4.25" customHeight="1" x14ac:dyDescent="0.25">
      <c r="A200" s="32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4.25" customHeight="1" x14ac:dyDescent="0.25">
      <c r="A201" s="32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4.25" customHeight="1" x14ac:dyDescent="0.25">
      <c r="A202" s="32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4.25" customHeight="1" x14ac:dyDescent="0.25">
      <c r="A203" s="32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4.25" customHeight="1" x14ac:dyDescent="0.25">
      <c r="A204" s="32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4.25" customHeight="1" x14ac:dyDescent="0.25">
      <c r="A205" s="32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4.25" customHeight="1" x14ac:dyDescent="0.25">
      <c r="A206" s="32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4.25" customHeight="1" x14ac:dyDescent="0.25">
      <c r="A207" s="3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4.25" customHeight="1" x14ac:dyDescent="0.25">
      <c r="A208" s="32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4.25" customHeight="1" x14ac:dyDescent="0.25">
      <c r="A209" s="32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4.25" customHeight="1" x14ac:dyDescent="0.25">
      <c r="A210" s="32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4.25" customHeight="1" x14ac:dyDescent="0.25">
      <c r="A211" s="32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4.25" customHeight="1" x14ac:dyDescent="0.25">
      <c r="A212" s="32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4.25" customHeight="1" x14ac:dyDescent="0.25">
      <c r="A213" s="32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4.25" customHeight="1" x14ac:dyDescent="0.25">
      <c r="A214" s="32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4.25" customHeight="1" x14ac:dyDescent="0.25">
      <c r="A215" s="32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4.25" customHeight="1" x14ac:dyDescent="0.25">
      <c r="A216" s="32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4.25" customHeight="1" x14ac:dyDescent="0.25">
      <c r="A217" s="32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4.25" customHeight="1" x14ac:dyDescent="0.25">
      <c r="A218" s="3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4.25" customHeight="1" x14ac:dyDescent="0.25">
      <c r="A219" s="32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4.25" customHeight="1" x14ac:dyDescent="0.25">
      <c r="A220" s="32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4.25" customHeight="1" x14ac:dyDescent="0.25">
      <c r="A221" s="32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4.25" customHeight="1" x14ac:dyDescent="0.25">
      <c r="A222" s="32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4.25" customHeight="1" x14ac:dyDescent="0.25">
      <c r="A223" s="32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4.25" customHeight="1" x14ac:dyDescent="0.25">
      <c r="A224" s="32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4.25" customHeight="1" x14ac:dyDescent="0.25">
      <c r="A225" s="32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4.25" customHeight="1" x14ac:dyDescent="0.25">
      <c r="A226" s="32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4.25" customHeight="1" x14ac:dyDescent="0.25">
      <c r="A227" s="32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4.25" customHeight="1" x14ac:dyDescent="0.25">
      <c r="A228" s="32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4.25" customHeight="1" x14ac:dyDescent="0.25">
      <c r="A229" s="32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4.25" customHeight="1" x14ac:dyDescent="0.25">
      <c r="A230" s="32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4.25" customHeight="1" x14ac:dyDescent="0.25">
      <c r="A231" s="32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4.25" customHeight="1" x14ac:dyDescent="0.25">
      <c r="A232" s="32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4.25" customHeight="1" x14ac:dyDescent="0.25">
      <c r="A233" s="32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4.25" customHeight="1" x14ac:dyDescent="0.25">
      <c r="A234" s="32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4.25" customHeight="1" x14ac:dyDescent="0.25">
      <c r="A235" s="32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4.25" customHeight="1" x14ac:dyDescent="0.25">
      <c r="A236" s="32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4.25" customHeight="1" x14ac:dyDescent="0.25">
      <c r="A237" s="32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4.25" customHeight="1" x14ac:dyDescent="0.25">
      <c r="A238" s="32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4.25" customHeight="1" x14ac:dyDescent="0.25">
      <c r="A239" s="32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4.25" customHeight="1" x14ac:dyDescent="0.25">
      <c r="A240" s="32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4.25" customHeight="1" x14ac:dyDescent="0.25">
      <c r="A241" s="32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4.25" customHeight="1" x14ac:dyDescent="0.25">
      <c r="A242" s="32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4.25" customHeight="1" x14ac:dyDescent="0.25">
      <c r="A243" s="32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4.25" customHeight="1" x14ac:dyDescent="0.25">
      <c r="A244" s="32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4.25" customHeight="1" x14ac:dyDescent="0.25">
      <c r="A245" s="32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4.25" customHeight="1" x14ac:dyDescent="0.25">
      <c r="A246" s="32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4.25" customHeight="1" x14ac:dyDescent="0.25">
      <c r="A247" s="32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4.25" customHeight="1" x14ac:dyDescent="0.25">
      <c r="A248" s="32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4.25" customHeight="1" x14ac:dyDescent="0.25">
      <c r="A249" s="32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4.25" customHeight="1" x14ac:dyDescent="0.25">
      <c r="A250" s="32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4.25" customHeight="1" x14ac:dyDescent="0.25">
      <c r="A251" s="32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4.25" customHeight="1" x14ac:dyDescent="0.25">
      <c r="A252" s="32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4.25" customHeight="1" x14ac:dyDescent="0.25">
      <c r="A253" s="32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4.25" customHeight="1" x14ac:dyDescent="0.25">
      <c r="A254" s="32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4.25" customHeight="1" x14ac:dyDescent="0.25">
      <c r="A255" s="32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4.25" customHeight="1" x14ac:dyDescent="0.25">
      <c r="A256" s="32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4.25" customHeight="1" x14ac:dyDescent="0.25">
      <c r="A257" s="32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4.25" customHeight="1" x14ac:dyDescent="0.25">
      <c r="A258" s="32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4.25" customHeight="1" x14ac:dyDescent="0.25">
      <c r="A259" s="32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4.25" customHeight="1" x14ac:dyDescent="0.25">
      <c r="A260" s="32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4.25" customHeight="1" x14ac:dyDescent="0.25">
      <c r="A261" s="32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4.25" customHeight="1" x14ac:dyDescent="0.25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4.25" customHeight="1" x14ac:dyDescent="0.25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4.25" customHeight="1" x14ac:dyDescent="0.25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4.25" customHeight="1" x14ac:dyDescent="0.25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4.25" customHeight="1" x14ac:dyDescent="0.25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4.25" customHeight="1" x14ac:dyDescent="0.25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4.25" customHeight="1" x14ac:dyDescent="0.25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4.25" customHeight="1" x14ac:dyDescent="0.25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4.25" customHeight="1" x14ac:dyDescent="0.25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4.25" customHeight="1" x14ac:dyDescent="0.25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4.25" customHeight="1" x14ac:dyDescent="0.25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4.25" customHeight="1" x14ac:dyDescent="0.25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4.25" customHeight="1" x14ac:dyDescent="0.25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4.25" customHeight="1" x14ac:dyDescent="0.25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4.25" customHeight="1" x14ac:dyDescent="0.25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4.25" customHeight="1" x14ac:dyDescent="0.25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4.25" customHeight="1" x14ac:dyDescent="0.25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4.25" customHeight="1" x14ac:dyDescent="0.25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4.25" customHeight="1" x14ac:dyDescent="0.25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4.25" customHeight="1" x14ac:dyDescent="0.25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4.25" customHeight="1" x14ac:dyDescent="0.25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4.25" customHeight="1" x14ac:dyDescent="0.25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4.25" customHeight="1" x14ac:dyDescent="0.25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4.25" customHeight="1" x14ac:dyDescent="0.25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4.25" customHeight="1" x14ac:dyDescent="0.25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4.25" customHeight="1" x14ac:dyDescent="0.25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4.25" customHeight="1" x14ac:dyDescent="0.25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4.25" customHeight="1" x14ac:dyDescent="0.25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4.25" customHeight="1" x14ac:dyDescent="0.25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4.25" customHeight="1" x14ac:dyDescent="0.25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4.25" customHeight="1" x14ac:dyDescent="0.25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4.25" customHeight="1" x14ac:dyDescent="0.25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4.25" customHeight="1" x14ac:dyDescent="0.25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4.25" customHeight="1" x14ac:dyDescent="0.25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4.25" customHeight="1" x14ac:dyDescent="0.25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4.25" customHeight="1" x14ac:dyDescent="0.25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4.25" customHeight="1" x14ac:dyDescent="0.25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4.25" customHeight="1" x14ac:dyDescent="0.25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4.25" customHeight="1" x14ac:dyDescent="0.25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4.25" customHeight="1" x14ac:dyDescent="0.25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4.25" customHeight="1" x14ac:dyDescent="0.25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4.25" customHeight="1" x14ac:dyDescent="0.25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4.25" customHeight="1" x14ac:dyDescent="0.25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4.25" customHeight="1" x14ac:dyDescent="0.25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4.25" customHeight="1" x14ac:dyDescent="0.25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4.25" customHeight="1" x14ac:dyDescent="0.25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4.25" customHeight="1" x14ac:dyDescent="0.25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4.25" customHeight="1" x14ac:dyDescent="0.25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4.25" customHeight="1" x14ac:dyDescent="0.25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4.25" customHeight="1" x14ac:dyDescent="0.25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4.25" customHeight="1" x14ac:dyDescent="0.25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4.25" customHeight="1" x14ac:dyDescent="0.25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4.25" customHeight="1" x14ac:dyDescent="0.25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4.25" customHeight="1" x14ac:dyDescent="0.25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4.25" customHeight="1" x14ac:dyDescent="0.25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4.25" customHeight="1" x14ac:dyDescent="0.25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4.25" customHeight="1" x14ac:dyDescent="0.25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4.25" customHeight="1" x14ac:dyDescent="0.25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4.25" customHeight="1" x14ac:dyDescent="0.25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4.25" customHeight="1" x14ac:dyDescent="0.25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4.25" customHeight="1" x14ac:dyDescent="0.25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4.25" customHeight="1" x14ac:dyDescent="0.25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4.25" customHeight="1" x14ac:dyDescent="0.25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4.25" customHeight="1" x14ac:dyDescent="0.25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4.25" customHeight="1" x14ac:dyDescent="0.25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4.25" customHeight="1" x14ac:dyDescent="0.25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4.25" customHeight="1" x14ac:dyDescent="0.25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4.25" customHeight="1" x14ac:dyDescent="0.25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4.25" customHeight="1" x14ac:dyDescent="0.25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4.25" customHeight="1" x14ac:dyDescent="0.25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4.25" customHeight="1" x14ac:dyDescent="0.25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4.25" customHeight="1" x14ac:dyDescent="0.25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4.25" customHeight="1" x14ac:dyDescent="0.25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4.25" customHeight="1" x14ac:dyDescent="0.25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4.25" customHeight="1" x14ac:dyDescent="0.2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4.25" customHeight="1" x14ac:dyDescent="0.25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4.25" customHeight="1" x14ac:dyDescent="0.25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4.25" customHeight="1" x14ac:dyDescent="0.25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4.25" customHeight="1" x14ac:dyDescent="0.25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4.25" customHeight="1" x14ac:dyDescent="0.25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4.25" customHeight="1" x14ac:dyDescent="0.25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4.25" customHeight="1" x14ac:dyDescent="0.25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4.25" customHeight="1" x14ac:dyDescent="0.25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4.25" customHeight="1" x14ac:dyDescent="0.25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4.25" customHeight="1" x14ac:dyDescent="0.25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4.25" customHeight="1" x14ac:dyDescent="0.25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4.25" customHeight="1" x14ac:dyDescent="0.25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4.25" customHeight="1" x14ac:dyDescent="0.25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4.25" customHeight="1" x14ac:dyDescent="0.25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4.25" customHeight="1" x14ac:dyDescent="0.25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4.25" customHeight="1" x14ac:dyDescent="0.25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4.25" customHeight="1" x14ac:dyDescent="0.25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4.25" customHeight="1" x14ac:dyDescent="0.25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4.25" customHeight="1" x14ac:dyDescent="0.25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4.25" customHeight="1" x14ac:dyDescent="0.25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4.25" customHeight="1" x14ac:dyDescent="0.25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4.25" customHeight="1" x14ac:dyDescent="0.25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4.25" customHeight="1" x14ac:dyDescent="0.25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4.25" customHeight="1" x14ac:dyDescent="0.25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4.25" customHeight="1" x14ac:dyDescent="0.25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4.25" customHeight="1" x14ac:dyDescent="0.25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4.25" customHeight="1" x14ac:dyDescent="0.25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4.25" customHeight="1" x14ac:dyDescent="0.25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4.25" customHeight="1" x14ac:dyDescent="0.25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4.25" customHeight="1" x14ac:dyDescent="0.25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4.25" customHeight="1" x14ac:dyDescent="0.25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4.25" customHeight="1" x14ac:dyDescent="0.25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4.25" customHeight="1" x14ac:dyDescent="0.25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4.25" customHeight="1" x14ac:dyDescent="0.25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4.25" customHeight="1" x14ac:dyDescent="0.25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4.25" customHeight="1" x14ac:dyDescent="0.25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4.25" customHeight="1" x14ac:dyDescent="0.25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4.25" customHeight="1" x14ac:dyDescent="0.25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4.25" customHeight="1" x14ac:dyDescent="0.25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4.25" customHeight="1" x14ac:dyDescent="0.25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4.25" customHeight="1" x14ac:dyDescent="0.25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4.25" customHeight="1" x14ac:dyDescent="0.25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4.25" customHeight="1" x14ac:dyDescent="0.25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4.25" customHeight="1" x14ac:dyDescent="0.25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4.25" customHeight="1" x14ac:dyDescent="0.25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4.25" customHeight="1" x14ac:dyDescent="0.25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4.25" customHeight="1" x14ac:dyDescent="0.25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4.25" customHeight="1" x14ac:dyDescent="0.25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4.25" customHeight="1" x14ac:dyDescent="0.25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4.25" customHeight="1" x14ac:dyDescent="0.25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4.25" customHeight="1" x14ac:dyDescent="0.25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4.25" customHeight="1" x14ac:dyDescent="0.25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4.25" customHeight="1" x14ac:dyDescent="0.25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4.25" customHeight="1" x14ac:dyDescent="0.25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4.25" customHeight="1" x14ac:dyDescent="0.25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4.25" customHeight="1" x14ac:dyDescent="0.25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4.25" customHeight="1" x14ac:dyDescent="0.25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4.25" customHeight="1" x14ac:dyDescent="0.25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4.25" customHeight="1" x14ac:dyDescent="0.25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4.25" customHeight="1" x14ac:dyDescent="0.25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4.25" customHeight="1" x14ac:dyDescent="0.25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4.25" customHeight="1" x14ac:dyDescent="0.25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4.25" customHeight="1" x14ac:dyDescent="0.25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4.25" customHeight="1" x14ac:dyDescent="0.25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4.25" customHeight="1" x14ac:dyDescent="0.25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4.25" customHeight="1" x14ac:dyDescent="0.25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4.25" customHeight="1" x14ac:dyDescent="0.25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4.25" customHeight="1" x14ac:dyDescent="0.25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4.25" customHeight="1" x14ac:dyDescent="0.25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4.25" customHeight="1" x14ac:dyDescent="0.25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4.25" customHeight="1" x14ac:dyDescent="0.25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4.25" customHeight="1" x14ac:dyDescent="0.25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4.25" customHeight="1" x14ac:dyDescent="0.25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4.25" customHeight="1" x14ac:dyDescent="0.25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4.25" customHeight="1" x14ac:dyDescent="0.25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4.25" customHeight="1" x14ac:dyDescent="0.25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4.25" customHeight="1" x14ac:dyDescent="0.25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4.25" customHeight="1" x14ac:dyDescent="0.25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4.25" customHeight="1" x14ac:dyDescent="0.25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4.25" customHeight="1" x14ac:dyDescent="0.25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4.25" customHeight="1" x14ac:dyDescent="0.25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4.25" customHeight="1" x14ac:dyDescent="0.25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4.25" customHeight="1" x14ac:dyDescent="0.25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4.25" customHeight="1" x14ac:dyDescent="0.25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4.25" customHeight="1" x14ac:dyDescent="0.25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4.25" customHeight="1" x14ac:dyDescent="0.25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4.25" customHeight="1" x14ac:dyDescent="0.25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4.25" customHeight="1" x14ac:dyDescent="0.25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4.25" customHeight="1" x14ac:dyDescent="0.25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4.25" customHeight="1" x14ac:dyDescent="0.25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4.25" customHeight="1" x14ac:dyDescent="0.25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4.25" customHeight="1" x14ac:dyDescent="0.25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4.25" customHeight="1" x14ac:dyDescent="0.25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4.25" customHeight="1" x14ac:dyDescent="0.25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4.25" customHeight="1" x14ac:dyDescent="0.25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4.25" customHeight="1" x14ac:dyDescent="0.25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4.25" customHeight="1" x14ac:dyDescent="0.25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4.25" customHeight="1" x14ac:dyDescent="0.25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4.25" customHeight="1" x14ac:dyDescent="0.25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4.25" customHeight="1" x14ac:dyDescent="0.25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4.25" customHeight="1" x14ac:dyDescent="0.25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4.25" customHeight="1" x14ac:dyDescent="0.25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4.25" customHeight="1" x14ac:dyDescent="0.25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4.25" customHeight="1" x14ac:dyDescent="0.25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4.25" customHeight="1" x14ac:dyDescent="0.25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4.25" customHeight="1" x14ac:dyDescent="0.25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4.25" customHeight="1" x14ac:dyDescent="0.25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4.25" customHeight="1" x14ac:dyDescent="0.25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4.25" customHeight="1" x14ac:dyDescent="0.25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4.25" customHeight="1" x14ac:dyDescent="0.25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4.25" customHeight="1" x14ac:dyDescent="0.25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4.25" customHeight="1" x14ac:dyDescent="0.25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4.25" customHeight="1" x14ac:dyDescent="0.25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4.25" customHeight="1" x14ac:dyDescent="0.25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4.25" customHeight="1" x14ac:dyDescent="0.25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4.25" customHeight="1" x14ac:dyDescent="0.25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4.25" customHeight="1" x14ac:dyDescent="0.25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4.25" customHeight="1" x14ac:dyDescent="0.25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4.25" customHeight="1" x14ac:dyDescent="0.25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4.25" customHeight="1" x14ac:dyDescent="0.25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4.25" customHeight="1" x14ac:dyDescent="0.25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4.25" customHeight="1" x14ac:dyDescent="0.25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4.25" customHeight="1" x14ac:dyDescent="0.25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4.25" customHeight="1" x14ac:dyDescent="0.25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4.25" customHeight="1" x14ac:dyDescent="0.25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4.25" customHeight="1" x14ac:dyDescent="0.25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4.25" customHeight="1" x14ac:dyDescent="0.25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4.25" customHeight="1" x14ac:dyDescent="0.25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4.25" customHeight="1" x14ac:dyDescent="0.25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4.25" customHeight="1" x14ac:dyDescent="0.25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4.25" customHeight="1" x14ac:dyDescent="0.25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4.25" customHeight="1" x14ac:dyDescent="0.25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4.25" customHeight="1" x14ac:dyDescent="0.25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4.25" customHeight="1" x14ac:dyDescent="0.25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4.25" customHeight="1" x14ac:dyDescent="0.25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4.25" customHeight="1" x14ac:dyDescent="0.25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4.25" customHeight="1" x14ac:dyDescent="0.25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4.25" customHeight="1" x14ac:dyDescent="0.25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4.25" customHeight="1" x14ac:dyDescent="0.25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4.25" customHeight="1" x14ac:dyDescent="0.25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4.25" customHeight="1" x14ac:dyDescent="0.25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4.25" customHeight="1" x14ac:dyDescent="0.25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4.25" customHeight="1" x14ac:dyDescent="0.25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4.25" customHeight="1" x14ac:dyDescent="0.25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4.25" customHeight="1" x14ac:dyDescent="0.25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4.25" customHeight="1" x14ac:dyDescent="0.25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4.25" customHeight="1" x14ac:dyDescent="0.25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4.25" customHeight="1" x14ac:dyDescent="0.25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4.25" customHeight="1" x14ac:dyDescent="0.25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4.25" customHeight="1" x14ac:dyDescent="0.25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4.25" customHeight="1" x14ac:dyDescent="0.25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4.25" customHeight="1" x14ac:dyDescent="0.25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4.25" customHeight="1" x14ac:dyDescent="0.25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4.25" customHeight="1" x14ac:dyDescent="0.25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4.25" customHeight="1" x14ac:dyDescent="0.25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4.25" customHeight="1" x14ac:dyDescent="0.25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4.25" customHeight="1" x14ac:dyDescent="0.25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4.25" customHeight="1" x14ac:dyDescent="0.25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4.25" customHeight="1" x14ac:dyDescent="0.25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4.25" customHeight="1" x14ac:dyDescent="0.25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4.25" customHeight="1" x14ac:dyDescent="0.25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4.25" customHeight="1" x14ac:dyDescent="0.25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4.25" customHeight="1" x14ac:dyDescent="0.25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4.25" customHeight="1" x14ac:dyDescent="0.25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4.25" customHeight="1" x14ac:dyDescent="0.25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4.25" customHeight="1" x14ac:dyDescent="0.25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4.25" customHeight="1" x14ac:dyDescent="0.25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4.25" customHeight="1" x14ac:dyDescent="0.25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4.25" customHeight="1" x14ac:dyDescent="0.25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4.25" customHeight="1" x14ac:dyDescent="0.25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4.25" customHeight="1" x14ac:dyDescent="0.25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4.25" customHeight="1" x14ac:dyDescent="0.25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4.25" customHeight="1" x14ac:dyDescent="0.25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4.25" customHeight="1" x14ac:dyDescent="0.25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4.25" customHeight="1" x14ac:dyDescent="0.25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4.25" customHeight="1" x14ac:dyDescent="0.25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4.25" customHeight="1" x14ac:dyDescent="0.25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4.25" customHeight="1" x14ac:dyDescent="0.25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4.25" customHeight="1" x14ac:dyDescent="0.25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4.25" customHeight="1" x14ac:dyDescent="0.25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4.25" customHeight="1" x14ac:dyDescent="0.25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4.25" customHeight="1" x14ac:dyDescent="0.25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4.25" customHeight="1" x14ac:dyDescent="0.25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4.25" customHeight="1" x14ac:dyDescent="0.25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4.25" customHeight="1" x14ac:dyDescent="0.25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4.25" customHeight="1" x14ac:dyDescent="0.25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4.25" customHeight="1" x14ac:dyDescent="0.25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4.25" customHeight="1" x14ac:dyDescent="0.25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4.25" customHeight="1" x14ac:dyDescent="0.25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4.25" customHeight="1" x14ac:dyDescent="0.25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4.25" customHeight="1" x14ac:dyDescent="0.25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4.25" customHeight="1" x14ac:dyDescent="0.25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4.25" customHeight="1" x14ac:dyDescent="0.25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4.25" customHeight="1" x14ac:dyDescent="0.25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4.25" customHeight="1" x14ac:dyDescent="0.25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4.25" customHeight="1" x14ac:dyDescent="0.25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4.25" customHeight="1" x14ac:dyDescent="0.25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4.25" customHeight="1" x14ac:dyDescent="0.25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4.25" customHeight="1" x14ac:dyDescent="0.25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4.25" customHeight="1" x14ac:dyDescent="0.25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4.25" customHeight="1" x14ac:dyDescent="0.25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4.25" customHeight="1" x14ac:dyDescent="0.25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4.25" customHeight="1" x14ac:dyDescent="0.25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4.25" customHeight="1" x14ac:dyDescent="0.25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4.25" customHeight="1" x14ac:dyDescent="0.25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4.25" customHeight="1" x14ac:dyDescent="0.25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4.25" customHeight="1" x14ac:dyDescent="0.25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4.25" customHeight="1" x14ac:dyDescent="0.25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4.25" customHeight="1" x14ac:dyDescent="0.25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4.25" customHeight="1" x14ac:dyDescent="0.25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4.25" customHeight="1" x14ac:dyDescent="0.25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4.25" customHeight="1" x14ac:dyDescent="0.25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4.25" customHeight="1" x14ac:dyDescent="0.25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4.25" customHeight="1" x14ac:dyDescent="0.25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4.25" customHeight="1" x14ac:dyDescent="0.25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4.25" customHeight="1" x14ac:dyDescent="0.25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4.25" customHeight="1" x14ac:dyDescent="0.25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4.25" customHeight="1" x14ac:dyDescent="0.25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4.25" customHeight="1" x14ac:dyDescent="0.25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4.25" customHeight="1" x14ac:dyDescent="0.25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4.25" customHeight="1" x14ac:dyDescent="0.25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4.25" customHeight="1" x14ac:dyDescent="0.25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4.25" customHeight="1" x14ac:dyDescent="0.25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4.25" customHeight="1" x14ac:dyDescent="0.25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4.25" customHeight="1" x14ac:dyDescent="0.25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4.25" customHeight="1" x14ac:dyDescent="0.25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4.25" customHeight="1" x14ac:dyDescent="0.25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4.25" customHeight="1" x14ac:dyDescent="0.25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4.25" customHeight="1" x14ac:dyDescent="0.25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4.25" customHeight="1" x14ac:dyDescent="0.25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4.25" customHeight="1" x14ac:dyDescent="0.25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4.25" customHeight="1" x14ac:dyDescent="0.25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4.25" customHeight="1" x14ac:dyDescent="0.25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4.25" customHeight="1" x14ac:dyDescent="0.25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4.25" customHeight="1" x14ac:dyDescent="0.25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4.25" customHeight="1" x14ac:dyDescent="0.25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4.25" customHeight="1" x14ac:dyDescent="0.25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4.25" customHeight="1" x14ac:dyDescent="0.25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4.25" customHeight="1" x14ac:dyDescent="0.25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4.25" customHeight="1" x14ac:dyDescent="0.25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4.25" customHeight="1" x14ac:dyDescent="0.25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4.25" customHeight="1" x14ac:dyDescent="0.25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4.25" customHeight="1" x14ac:dyDescent="0.25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4.25" customHeight="1" x14ac:dyDescent="0.25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4.25" customHeight="1" x14ac:dyDescent="0.25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4.25" customHeight="1" x14ac:dyDescent="0.25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4.25" customHeight="1" x14ac:dyDescent="0.25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4.25" customHeight="1" x14ac:dyDescent="0.25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4.25" customHeight="1" x14ac:dyDescent="0.25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4.25" customHeight="1" x14ac:dyDescent="0.25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4.25" customHeight="1" x14ac:dyDescent="0.25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4.25" customHeight="1" x14ac:dyDescent="0.25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4.25" customHeight="1" x14ac:dyDescent="0.25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4.25" customHeight="1" x14ac:dyDescent="0.25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4.25" customHeight="1" x14ac:dyDescent="0.25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4.25" customHeight="1" x14ac:dyDescent="0.25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4.25" customHeight="1" x14ac:dyDescent="0.25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4.25" customHeight="1" x14ac:dyDescent="0.25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4.25" customHeight="1" x14ac:dyDescent="0.25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4.25" customHeight="1" x14ac:dyDescent="0.25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4.25" customHeight="1" x14ac:dyDescent="0.25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4.25" customHeight="1" x14ac:dyDescent="0.25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4.25" customHeight="1" x14ac:dyDescent="0.25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4.25" customHeight="1" x14ac:dyDescent="0.25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4.25" customHeight="1" x14ac:dyDescent="0.25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4.25" customHeight="1" x14ac:dyDescent="0.25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4.25" customHeight="1" x14ac:dyDescent="0.25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4.25" customHeight="1" x14ac:dyDescent="0.25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4.25" customHeight="1" x14ac:dyDescent="0.25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4.25" customHeight="1" x14ac:dyDescent="0.25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4.25" customHeight="1" x14ac:dyDescent="0.25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4.25" customHeight="1" x14ac:dyDescent="0.25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4.25" customHeight="1" x14ac:dyDescent="0.25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4.25" customHeight="1" x14ac:dyDescent="0.25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4.25" customHeight="1" x14ac:dyDescent="0.25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4.25" customHeight="1" x14ac:dyDescent="0.25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4.25" customHeight="1" x14ac:dyDescent="0.25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4.25" customHeight="1" x14ac:dyDescent="0.25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4.25" customHeight="1" x14ac:dyDescent="0.25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4.25" customHeight="1" x14ac:dyDescent="0.25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4.25" customHeight="1" x14ac:dyDescent="0.25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4.25" customHeight="1" x14ac:dyDescent="0.25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4.25" customHeight="1" x14ac:dyDescent="0.25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4.25" customHeight="1" x14ac:dyDescent="0.25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4.25" customHeight="1" x14ac:dyDescent="0.25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4.25" customHeight="1" x14ac:dyDescent="0.25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4.25" customHeight="1" x14ac:dyDescent="0.25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4.25" customHeight="1" x14ac:dyDescent="0.25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4.25" customHeight="1" x14ac:dyDescent="0.25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4.25" customHeight="1" x14ac:dyDescent="0.25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4.25" customHeight="1" x14ac:dyDescent="0.25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4.25" customHeight="1" x14ac:dyDescent="0.25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4.25" customHeight="1" x14ac:dyDescent="0.25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4.25" customHeight="1" x14ac:dyDescent="0.25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4.25" customHeight="1" x14ac:dyDescent="0.25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4.25" customHeight="1" x14ac:dyDescent="0.25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4.25" customHeight="1" x14ac:dyDescent="0.25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4.25" customHeight="1" x14ac:dyDescent="0.25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4.25" customHeight="1" x14ac:dyDescent="0.25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4.25" customHeight="1" x14ac:dyDescent="0.25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4.25" customHeight="1" x14ac:dyDescent="0.25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4.25" customHeight="1" x14ac:dyDescent="0.25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4.25" customHeight="1" x14ac:dyDescent="0.25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4.25" customHeight="1" x14ac:dyDescent="0.25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4.25" customHeight="1" x14ac:dyDescent="0.25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4.25" customHeight="1" x14ac:dyDescent="0.25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4.25" customHeight="1" x14ac:dyDescent="0.25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4.25" customHeight="1" x14ac:dyDescent="0.25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4.25" customHeight="1" x14ac:dyDescent="0.25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4.25" customHeight="1" x14ac:dyDescent="0.25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4.25" customHeight="1" x14ac:dyDescent="0.25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4.25" customHeight="1" x14ac:dyDescent="0.25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4.25" customHeight="1" x14ac:dyDescent="0.25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4.25" customHeight="1" x14ac:dyDescent="0.25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4.25" customHeight="1" x14ac:dyDescent="0.25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4.25" customHeight="1" x14ac:dyDescent="0.25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4.25" customHeight="1" x14ac:dyDescent="0.25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4.25" customHeight="1" x14ac:dyDescent="0.25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4.25" customHeight="1" x14ac:dyDescent="0.25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4.25" customHeight="1" x14ac:dyDescent="0.25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4.25" customHeight="1" x14ac:dyDescent="0.25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4.25" customHeight="1" x14ac:dyDescent="0.25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4.25" customHeight="1" x14ac:dyDescent="0.25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4.25" customHeight="1" x14ac:dyDescent="0.25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4.25" customHeight="1" x14ac:dyDescent="0.25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4.25" customHeight="1" x14ac:dyDescent="0.25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4.25" customHeight="1" x14ac:dyDescent="0.25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4.25" customHeight="1" x14ac:dyDescent="0.25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4.25" customHeight="1" x14ac:dyDescent="0.25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4.25" customHeight="1" x14ac:dyDescent="0.25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4.25" customHeight="1" x14ac:dyDescent="0.25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4.25" customHeight="1" x14ac:dyDescent="0.25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4.25" customHeight="1" x14ac:dyDescent="0.25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4.25" customHeight="1" x14ac:dyDescent="0.25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4.25" customHeight="1" x14ac:dyDescent="0.25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4.25" customHeight="1" x14ac:dyDescent="0.25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4.25" customHeight="1" x14ac:dyDescent="0.25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4.25" customHeight="1" x14ac:dyDescent="0.25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4.25" customHeight="1" x14ac:dyDescent="0.25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4.25" customHeight="1" x14ac:dyDescent="0.25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4.25" customHeight="1" x14ac:dyDescent="0.25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4.25" customHeight="1" x14ac:dyDescent="0.25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4.25" customHeight="1" x14ac:dyDescent="0.25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4.25" customHeight="1" x14ac:dyDescent="0.25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4.25" customHeight="1" x14ac:dyDescent="0.25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4.25" customHeight="1" x14ac:dyDescent="0.25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4.25" customHeight="1" x14ac:dyDescent="0.25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4.25" customHeight="1" x14ac:dyDescent="0.25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4.25" customHeight="1" x14ac:dyDescent="0.25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4.25" customHeight="1" x14ac:dyDescent="0.25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4.25" customHeight="1" x14ac:dyDescent="0.25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4.25" customHeight="1" x14ac:dyDescent="0.25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4.25" customHeight="1" x14ac:dyDescent="0.25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4.25" customHeight="1" x14ac:dyDescent="0.25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4.25" customHeight="1" x14ac:dyDescent="0.25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4.25" customHeight="1" x14ac:dyDescent="0.25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4.25" customHeight="1" x14ac:dyDescent="0.25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4.25" customHeight="1" x14ac:dyDescent="0.25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4.25" customHeight="1" x14ac:dyDescent="0.25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4.25" customHeight="1" x14ac:dyDescent="0.25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4.25" customHeight="1" x14ac:dyDescent="0.25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4.25" customHeight="1" x14ac:dyDescent="0.25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4.25" customHeight="1" x14ac:dyDescent="0.25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4.25" customHeight="1" x14ac:dyDescent="0.25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4.25" customHeight="1" x14ac:dyDescent="0.25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4.25" customHeight="1" x14ac:dyDescent="0.25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4.25" customHeight="1" x14ac:dyDescent="0.25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4.25" customHeight="1" x14ac:dyDescent="0.25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4.25" customHeight="1" x14ac:dyDescent="0.25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4.25" customHeight="1" x14ac:dyDescent="0.25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4.25" customHeight="1" x14ac:dyDescent="0.25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4.25" customHeight="1" x14ac:dyDescent="0.25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4.25" customHeight="1" x14ac:dyDescent="0.25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4.25" customHeight="1" x14ac:dyDescent="0.25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4.25" customHeight="1" x14ac:dyDescent="0.25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4.25" customHeight="1" x14ac:dyDescent="0.25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4.25" customHeight="1" x14ac:dyDescent="0.25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4.25" customHeight="1" x14ac:dyDescent="0.25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4.25" customHeight="1" x14ac:dyDescent="0.25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4.25" customHeight="1" x14ac:dyDescent="0.25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4.25" customHeight="1" x14ac:dyDescent="0.25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4.25" customHeight="1" x14ac:dyDescent="0.25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4.25" customHeight="1" x14ac:dyDescent="0.25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4.25" customHeight="1" x14ac:dyDescent="0.25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4.25" customHeight="1" x14ac:dyDescent="0.25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4.25" customHeight="1" x14ac:dyDescent="0.25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4.25" customHeight="1" x14ac:dyDescent="0.25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4.25" customHeight="1" x14ac:dyDescent="0.25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4.25" customHeight="1" x14ac:dyDescent="0.25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4.25" customHeight="1" x14ac:dyDescent="0.25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4.25" customHeight="1" x14ac:dyDescent="0.25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4.25" customHeight="1" x14ac:dyDescent="0.25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4.25" customHeight="1" x14ac:dyDescent="0.25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4.25" customHeight="1" x14ac:dyDescent="0.25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4.25" customHeight="1" x14ac:dyDescent="0.25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4.25" customHeight="1" x14ac:dyDescent="0.25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4.25" customHeight="1" x14ac:dyDescent="0.25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4.25" customHeight="1" x14ac:dyDescent="0.25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4.25" customHeight="1" x14ac:dyDescent="0.25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4.25" customHeight="1" x14ac:dyDescent="0.25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4.25" customHeight="1" x14ac:dyDescent="0.25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4.25" customHeight="1" x14ac:dyDescent="0.25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4.25" customHeight="1" x14ac:dyDescent="0.25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4.25" customHeight="1" x14ac:dyDescent="0.25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4.25" customHeight="1" x14ac:dyDescent="0.25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4.25" customHeight="1" x14ac:dyDescent="0.25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4.25" customHeight="1" x14ac:dyDescent="0.25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4.25" customHeight="1" x14ac:dyDescent="0.25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4.25" customHeight="1" x14ac:dyDescent="0.25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4.25" customHeight="1" x14ac:dyDescent="0.25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4.25" customHeight="1" x14ac:dyDescent="0.25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4.25" customHeight="1" x14ac:dyDescent="0.25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4.25" customHeight="1" x14ac:dyDescent="0.25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4.25" customHeight="1" x14ac:dyDescent="0.25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4.25" customHeight="1" x14ac:dyDescent="0.25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4.25" customHeight="1" x14ac:dyDescent="0.25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4.25" customHeight="1" x14ac:dyDescent="0.25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4.25" customHeight="1" x14ac:dyDescent="0.25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4.25" customHeight="1" x14ac:dyDescent="0.25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4.25" customHeight="1" x14ac:dyDescent="0.25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4.25" customHeight="1" x14ac:dyDescent="0.25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4.25" customHeight="1" x14ac:dyDescent="0.25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4.25" customHeight="1" x14ac:dyDescent="0.25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4.25" customHeight="1" x14ac:dyDescent="0.25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4.25" customHeight="1" x14ac:dyDescent="0.25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4.25" customHeight="1" x14ac:dyDescent="0.25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4.25" customHeight="1" x14ac:dyDescent="0.25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4.25" customHeight="1" x14ac:dyDescent="0.25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4.25" customHeight="1" x14ac:dyDescent="0.25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4.25" customHeight="1" x14ac:dyDescent="0.25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4.25" customHeight="1" x14ac:dyDescent="0.25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4.25" customHeight="1" x14ac:dyDescent="0.25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4.25" customHeight="1" x14ac:dyDescent="0.25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4.25" customHeight="1" x14ac:dyDescent="0.25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4.25" customHeight="1" x14ac:dyDescent="0.25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4.25" customHeight="1" x14ac:dyDescent="0.25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4.25" customHeight="1" x14ac:dyDescent="0.25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4.25" customHeight="1" x14ac:dyDescent="0.25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4.25" customHeight="1" x14ac:dyDescent="0.25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4.25" customHeight="1" x14ac:dyDescent="0.25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4.25" customHeight="1" x14ac:dyDescent="0.25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4.25" customHeight="1" x14ac:dyDescent="0.25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4.25" customHeight="1" x14ac:dyDescent="0.25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4.25" customHeight="1" x14ac:dyDescent="0.25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4.25" customHeight="1" x14ac:dyDescent="0.25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4.25" customHeight="1" x14ac:dyDescent="0.25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4.25" customHeight="1" x14ac:dyDescent="0.25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4.25" customHeight="1" x14ac:dyDescent="0.25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4.25" customHeight="1" x14ac:dyDescent="0.25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4.25" customHeight="1" x14ac:dyDescent="0.25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4.25" customHeight="1" x14ac:dyDescent="0.25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4.25" customHeight="1" x14ac:dyDescent="0.25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4.25" customHeight="1" x14ac:dyDescent="0.25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4.25" customHeight="1" x14ac:dyDescent="0.25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4.25" customHeight="1" x14ac:dyDescent="0.25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4.25" customHeight="1" x14ac:dyDescent="0.25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4.25" customHeight="1" x14ac:dyDescent="0.25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4.25" customHeight="1" x14ac:dyDescent="0.25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4.25" customHeight="1" x14ac:dyDescent="0.25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4.25" customHeight="1" x14ac:dyDescent="0.25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4.25" customHeight="1" x14ac:dyDescent="0.25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4.25" customHeight="1" x14ac:dyDescent="0.25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4.25" customHeight="1" x14ac:dyDescent="0.25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4.25" customHeight="1" x14ac:dyDescent="0.25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4.25" customHeight="1" x14ac:dyDescent="0.25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4.25" customHeight="1" x14ac:dyDescent="0.25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4.25" customHeight="1" x14ac:dyDescent="0.25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4.25" customHeight="1" x14ac:dyDescent="0.25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4.25" customHeight="1" x14ac:dyDescent="0.25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4.25" customHeight="1" x14ac:dyDescent="0.25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4.25" customHeight="1" x14ac:dyDescent="0.25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4.25" customHeight="1" x14ac:dyDescent="0.25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4.25" customHeight="1" x14ac:dyDescent="0.25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4.25" customHeight="1" x14ac:dyDescent="0.25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4.25" customHeight="1" x14ac:dyDescent="0.25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4.25" customHeight="1" x14ac:dyDescent="0.25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4.25" customHeight="1" x14ac:dyDescent="0.25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4.25" customHeight="1" x14ac:dyDescent="0.25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4.25" customHeight="1" x14ac:dyDescent="0.25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4.25" customHeight="1" x14ac:dyDescent="0.25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4.25" customHeight="1" x14ac:dyDescent="0.25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4.25" customHeight="1" x14ac:dyDescent="0.25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4.25" customHeight="1" x14ac:dyDescent="0.25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4.25" customHeight="1" x14ac:dyDescent="0.25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4.25" customHeight="1" x14ac:dyDescent="0.25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4.25" customHeight="1" x14ac:dyDescent="0.25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4.25" customHeight="1" x14ac:dyDescent="0.25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4.25" customHeight="1" x14ac:dyDescent="0.25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4.25" customHeight="1" x14ac:dyDescent="0.25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4.25" customHeight="1" x14ac:dyDescent="0.25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4.25" customHeight="1" x14ac:dyDescent="0.25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4.25" customHeight="1" x14ac:dyDescent="0.25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4.25" customHeight="1" x14ac:dyDescent="0.25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4.25" customHeight="1" x14ac:dyDescent="0.25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4.25" customHeight="1" x14ac:dyDescent="0.25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4.25" customHeight="1" x14ac:dyDescent="0.25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4.25" customHeight="1" x14ac:dyDescent="0.25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4.25" customHeight="1" x14ac:dyDescent="0.25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4.25" customHeight="1" x14ac:dyDescent="0.25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4.25" customHeight="1" x14ac:dyDescent="0.25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4.25" customHeight="1" x14ac:dyDescent="0.25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4.25" customHeight="1" x14ac:dyDescent="0.25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4.25" customHeight="1" x14ac:dyDescent="0.25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4.25" customHeight="1" x14ac:dyDescent="0.25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4.25" customHeight="1" x14ac:dyDescent="0.25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4.25" customHeight="1" x14ac:dyDescent="0.25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4.25" customHeight="1" x14ac:dyDescent="0.25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4.25" customHeight="1" x14ac:dyDescent="0.25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4.25" customHeight="1" x14ac:dyDescent="0.25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4.25" customHeight="1" x14ac:dyDescent="0.25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4.25" customHeight="1" x14ac:dyDescent="0.25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4.25" customHeight="1" x14ac:dyDescent="0.25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4.25" customHeight="1" x14ac:dyDescent="0.25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4.25" customHeight="1" x14ac:dyDescent="0.25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4.25" customHeight="1" x14ac:dyDescent="0.25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4.25" customHeight="1" x14ac:dyDescent="0.25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4.25" customHeight="1" x14ac:dyDescent="0.25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4.25" customHeight="1" x14ac:dyDescent="0.25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4.25" customHeight="1" x14ac:dyDescent="0.25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4.25" customHeight="1" x14ac:dyDescent="0.25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4.25" customHeight="1" x14ac:dyDescent="0.25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4.25" customHeight="1" x14ac:dyDescent="0.25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4.25" customHeight="1" x14ac:dyDescent="0.25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4.25" customHeight="1" x14ac:dyDescent="0.25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4.25" customHeight="1" x14ac:dyDescent="0.25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4.25" customHeight="1" x14ac:dyDescent="0.25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4.25" customHeight="1" x14ac:dyDescent="0.25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4.25" customHeight="1" x14ac:dyDescent="0.25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4.25" customHeight="1" x14ac:dyDescent="0.25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4.25" customHeight="1" x14ac:dyDescent="0.25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4.25" customHeight="1" x14ac:dyDescent="0.25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4.25" customHeight="1" x14ac:dyDescent="0.25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4.25" customHeight="1" x14ac:dyDescent="0.25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4.25" customHeight="1" x14ac:dyDescent="0.25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4.25" customHeight="1" x14ac:dyDescent="0.25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4.25" customHeight="1" x14ac:dyDescent="0.25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4.25" customHeight="1" x14ac:dyDescent="0.25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4.25" customHeight="1" x14ac:dyDescent="0.25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4.25" customHeight="1" x14ac:dyDescent="0.25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4.25" customHeight="1" x14ac:dyDescent="0.25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4.25" customHeight="1" x14ac:dyDescent="0.25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4.25" customHeight="1" x14ac:dyDescent="0.25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4.25" customHeight="1" x14ac:dyDescent="0.25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4.25" customHeight="1" x14ac:dyDescent="0.25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4.25" customHeight="1" x14ac:dyDescent="0.25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4.25" customHeight="1" x14ac:dyDescent="0.25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4.25" customHeight="1" x14ac:dyDescent="0.25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4.25" customHeight="1" x14ac:dyDescent="0.25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4.25" customHeight="1" x14ac:dyDescent="0.25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4.25" customHeight="1" x14ac:dyDescent="0.25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4.25" customHeight="1" x14ac:dyDescent="0.25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4.25" customHeight="1" x14ac:dyDescent="0.25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4.25" customHeight="1" x14ac:dyDescent="0.25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4.25" customHeight="1" x14ac:dyDescent="0.25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4.25" customHeight="1" x14ac:dyDescent="0.25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4.25" customHeight="1" x14ac:dyDescent="0.25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4.25" customHeight="1" x14ac:dyDescent="0.25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4.25" customHeight="1" x14ac:dyDescent="0.25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4.25" customHeight="1" x14ac:dyDescent="0.25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4.25" customHeight="1" x14ac:dyDescent="0.25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4.25" customHeight="1" x14ac:dyDescent="0.25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4.25" customHeight="1" x14ac:dyDescent="0.25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4.25" customHeight="1" x14ac:dyDescent="0.25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4.25" customHeight="1" x14ac:dyDescent="0.25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4.25" customHeight="1" x14ac:dyDescent="0.25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4.25" customHeight="1" x14ac:dyDescent="0.25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4.25" customHeight="1" x14ac:dyDescent="0.25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4.25" customHeight="1" x14ac:dyDescent="0.25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4.25" customHeight="1" x14ac:dyDescent="0.25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4.25" customHeight="1" x14ac:dyDescent="0.25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4.25" customHeight="1" x14ac:dyDescent="0.25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4.25" customHeight="1" x14ac:dyDescent="0.25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4.25" customHeight="1" x14ac:dyDescent="0.25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4.25" customHeight="1" x14ac:dyDescent="0.25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4.25" customHeight="1" x14ac:dyDescent="0.25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4.25" customHeight="1" x14ac:dyDescent="0.25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4.25" customHeight="1" x14ac:dyDescent="0.25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4.25" customHeight="1" x14ac:dyDescent="0.25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4.25" customHeight="1" x14ac:dyDescent="0.25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4.25" customHeight="1" x14ac:dyDescent="0.25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4.25" customHeight="1" x14ac:dyDescent="0.25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4.25" customHeight="1" x14ac:dyDescent="0.25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4.25" customHeight="1" x14ac:dyDescent="0.25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4.25" customHeight="1" x14ac:dyDescent="0.25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4.25" customHeight="1" x14ac:dyDescent="0.25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4.25" customHeight="1" x14ac:dyDescent="0.25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4.25" customHeight="1" x14ac:dyDescent="0.25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4.25" customHeight="1" x14ac:dyDescent="0.25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4.25" customHeight="1" x14ac:dyDescent="0.25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4.25" customHeight="1" x14ac:dyDescent="0.25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4.25" customHeight="1" x14ac:dyDescent="0.25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4.25" customHeight="1" x14ac:dyDescent="0.25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4.25" customHeight="1" x14ac:dyDescent="0.25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4.25" customHeight="1" x14ac:dyDescent="0.25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4.25" customHeight="1" x14ac:dyDescent="0.25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4.25" customHeight="1" x14ac:dyDescent="0.25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4.25" customHeight="1" x14ac:dyDescent="0.25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4.25" customHeight="1" x14ac:dyDescent="0.25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4.25" customHeight="1" x14ac:dyDescent="0.25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4.25" customHeight="1" x14ac:dyDescent="0.25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4.25" customHeight="1" x14ac:dyDescent="0.25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4.25" customHeight="1" x14ac:dyDescent="0.25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4.25" customHeight="1" x14ac:dyDescent="0.25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4.25" customHeight="1" x14ac:dyDescent="0.25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4.25" customHeight="1" x14ac:dyDescent="0.25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4.25" customHeight="1" x14ac:dyDescent="0.25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4.25" customHeight="1" x14ac:dyDescent="0.25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4.25" customHeight="1" x14ac:dyDescent="0.25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4.25" customHeight="1" x14ac:dyDescent="0.25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4.25" customHeight="1" x14ac:dyDescent="0.25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4.25" customHeight="1" x14ac:dyDescent="0.25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4.25" customHeight="1" x14ac:dyDescent="0.25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4.25" customHeight="1" x14ac:dyDescent="0.25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4.25" customHeight="1" x14ac:dyDescent="0.25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4.25" customHeight="1" x14ac:dyDescent="0.25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4.25" customHeight="1" x14ac:dyDescent="0.25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4.25" customHeight="1" x14ac:dyDescent="0.25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4.25" customHeight="1" x14ac:dyDescent="0.25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4.25" customHeight="1" x14ac:dyDescent="0.25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4.25" customHeight="1" x14ac:dyDescent="0.25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4.25" customHeight="1" x14ac:dyDescent="0.25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" customHeight="1" x14ac:dyDescent="0.25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</row>
    <row r="959" spans="1:26" ht="15" customHeight="1" x14ac:dyDescent="0.25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</row>
    <row r="960" spans="1:26" ht="15" customHeight="1" x14ac:dyDescent="0.25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</row>
    <row r="961" spans="1:13" ht="15" customHeight="1" x14ac:dyDescent="0.25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</row>
    <row r="962" spans="1:13" ht="15" customHeight="1" x14ac:dyDescent="0.25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</row>
    <row r="963" spans="1:13" ht="15" customHeight="1" x14ac:dyDescent="0.25"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</row>
    <row r="964" spans="1:13" ht="15" customHeight="1" x14ac:dyDescent="0.25"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</row>
    <row r="965" spans="1:13" ht="15" customHeight="1" x14ac:dyDescent="0.25"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</row>
    <row r="966" spans="1:13" ht="15" customHeight="1" x14ac:dyDescent="0.25"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</row>
    <row r="967" spans="1:13" ht="15" customHeight="1" x14ac:dyDescent="0.25"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</row>
    <row r="968" spans="1:13" ht="15" customHeight="1" x14ac:dyDescent="0.25"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</row>
    <row r="969" spans="1:13" ht="15" customHeight="1" x14ac:dyDescent="0.25"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</row>
    <row r="970" spans="1:13" ht="15" customHeight="1" x14ac:dyDescent="0.25"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</row>
    <row r="971" spans="1:13" ht="15" customHeight="1" x14ac:dyDescent="0.25"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</row>
    <row r="972" spans="1:13" ht="15" customHeight="1" x14ac:dyDescent="0.25"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</row>
    <row r="973" spans="1:13" ht="15" customHeight="1" x14ac:dyDescent="0.25"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</row>
    <row r="974" spans="1:13" ht="15" customHeight="1" x14ac:dyDescent="0.25"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</row>
    <row r="975" spans="1:13" ht="15" customHeight="1" x14ac:dyDescent="0.25"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</row>
    <row r="976" spans="1:13" ht="15" customHeight="1" x14ac:dyDescent="0.25"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</row>
    <row r="977" spans="2:13" ht="15" customHeight="1" x14ac:dyDescent="0.25"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</row>
    <row r="978" spans="2:13" ht="15" customHeight="1" x14ac:dyDescent="0.25"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</row>
    <row r="979" spans="2:13" ht="15" customHeight="1" x14ac:dyDescent="0.25"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</row>
  </sheetData>
  <autoFilter ref="A21:M31">
    <filterColumn colId="4">
      <filters>
        <filter val="CAYENO"/>
      </filters>
    </filterColumn>
    <filterColumn colId="6" showButton="0"/>
    <filterColumn colId="8" showButton="0"/>
  </autoFilter>
  <mergeCells count="48">
    <mergeCell ref="B21:B22"/>
    <mergeCell ref="C21:C22"/>
    <mergeCell ref="K21:K22"/>
    <mergeCell ref="L21:L22"/>
    <mergeCell ref="M21:M22"/>
    <mergeCell ref="D21:D22"/>
    <mergeCell ref="E21:E22"/>
    <mergeCell ref="F21:F22"/>
    <mergeCell ref="I21:J21"/>
    <mergeCell ref="G21:H21"/>
    <mergeCell ref="B2:L3"/>
    <mergeCell ref="B4:L6"/>
    <mergeCell ref="B8:D9"/>
    <mergeCell ref="E8:E9"/>
    <mergeCell ref="F8:M8"/>
    <mergeCell ref="F9:G9"/>
    <mergeCell ref="I9:J9"/>
    <mergeCell ref="B19:E19"/>
    <mergeCell ref="L18:M18"/>
    <mergeCell ref="L19:M19"/>
    <mergeCell ref="H12:J12"/>
    <mergeCell ref="B13:M13"/>
    <mergeCell ref="B14:M14"/>
    <mergeCell ref="B12:F12"/>
    <mergeCell ref="B16:E16"/>
    <mergeCell ref="F17:H17"/>
    <mergeCell ref="F15:H15"/>
    <mergeCell ref="L15:M15"/>
    <mergeCell ref="I15:K15"/>
    <mergeCell ref="L16:M16"/>
    <mergeCell ref="L17:M17"/>
    <mergeCell ref="I17:K17"/>
    <mergeCell ref="I16:K16"/>
    <mergeCell ref="B11:D11"/>
    <mergeCell ref="B10:D10"/>
    <mergeCell ref="E11:L11"/>
    <mergeCell ref="F18:H18"/>
    <mergeCell ref="I18:K18"/>
    <mergeCell ref="B18:E18"/>
    <mergeCell ref="F16:H16"/>
    <mergeCell ref="B15:E15"/>
    <mergeCell ref="B17:E17"/>
    <mergeCell ref="L34:M34"/>
    <mergeCell ref="L35:M35"/>
    <mergeCell ref="I19:K19"/>
    <mergeCell ref="H10:I10"/>
    <mergeCell ref="M10:M11"/>
    <mergeCell ref="F19:H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2"/>
  <sheetViews>
    <sheetView topLeftCell="A15" zoomScale="70" zoomScaleNormal="70" workbookViewId="0">
      <selection activeCell="N18" sqref="N18"/>
    </sheetView>
  </sheetViews>
  <sheetFormatPr baseColWidth="10" defaultColWidth="11.42578125" defaultRowHeight="15" x14ac:dyDescent="0.25"/>
  <cols>
    <col min="2" max="2" width="19.28515625" customWidth="1"/>
    <col min="3" max="3" width="20.5703125" customWidth="1"/>
    <col min="4" max="4" width="37.7109375" bestFit="1" customWidth="1"/>
    <col min="5" max="5" width="13.28515625" customWidth="1"/>
    <col min="6" max="6" width="15.140625" customWidth="1"/>
    <col min="7" max="7" width="15.42578125" customWidth="1"/>
    <col min="8" max="8" width="20.140625" customWidth="1"/>
    <col min="9" max="9" width="15.85546875" customWidth="1"/>
    <col min="10" max="10" width="16.7109375" customWidth="1"/>
    <col min="11" max="11" width="19.7109375" customWidth="1"/>
    <col min="12" max="12" width="22.28515625" customWidth="1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232" t="s">
        <v>60</v>
      </c>
      <c r="B2" s="233"/>
      <c r="C2" s="233"/>
      <c r="D2" s="233"/>
      <c r="E2" s="233"/>
      <c r="F2" s="233"/>
      <c r="G2" s="233"/>
      <c r="H2" s="233"/>
      <c r="I2" s="233"/>
      <c r="J2" s="233"/>
      <c r="K2" s="234"/>
      <c r="L2" s="11"/>
    </row>
    <row r="3" spans="1:12" x14ac:dyDescent="0.25">
      <c r="A3" s="235"/>
      <c r="B3" s="236"/>
      <c r="C3" s="236"/>
      <c r="D3" s="236"/>
      <c r="E3" s="236"/>
      <c r="F3" s="236"/>
      <c r="G3" s="236"/>
      <c r="H3" s="236"/>
      <c r="I3" s="236"/>
      <c r="J3" s="236"/>
      <c r="K3" s="237"/>
      <c r="L3" s="12"/>
    </row>
    <row r="4" spans="1:12" x14ac:dyDescent="0.25">
      <c r="A4" s="238" t="s">
        <v>11</v>
      </c>
      <c r="B4" s="239"/>
      <c r="C4" s="239"/>
      <c r="D4" s="239"/>
      <c r="E4" s="239"/>
      <c r="F4" s="239"/>
      <c r="G4" s="239"/>
      <c r="H4" s="239"/>
      <c r="I4" s="239"/>
      <c r="J4" s="239"/>
      <c r="K4" s="240"/>
      <c r="L4" s="13"/>
    </row>
    <row r="5" spans="1:12" x14ac:dyDescent="0.25">
      <c r="A5" s="238"/>
      <c r="B5" s="239"/>
      <c r="C5" s="239"/>
      <c r="D5" s="239"/>
      <c r="E5" s="239"/>
      <c r="F5" s="239"/>
      <c r="G5" s="239"/>
      <c r="H5" s="239"/>
      <c r="I5" s="239"/>
      <c r="J5" s="239"/>
      <c r="K5" s="240"/>
      <c r="L5" s="13" t="s">
        <v>12</v>
      </c>
    </row>
    <row r="6" spans="1:12" x14ac:dyDescent="0.25">
      <c r="A6" s="241"/>
      <c r="B6" s="242"/>
      <c r="C6" s="242"/>
      <c r="D6" s="242"/>
      <c r="E6" s="242"/>
      <c r="F6" s="242"/>
      <c r="G6" s="242"/>
      <c r="H6" s="242"/>
      <c r="I6" s="242"/>
      <c r="J6" s="242"/>
      <c r="K6" s="243"/>
      <c r="L6" s="14" t="s">
        <v>13</v>
      </c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6"/>
      <c r="L7" s="16"/>
    </row>
    <row r="8" spans="1:12" x14ac:dyDescent="0.25">
      <c r="A8" s="244" t="s">
        <v>14</v>
      </c>
      <c r="B8" s="244"/>
      <c r="C8" s="244"/>
      <c r="D8" s="245" t="s">
        <v>89</v>
      </c>
      <c r="E8" s="223" t="s">
        <v>15</v>
      </c>
      <c r="F8" s="224"/>
      <c r="G8" s="224"/>
      <c r="H8" s="224"/>
      <c r="I8" s="224"/>
      <c r="J8" s="224"/>
      <c r="K8" s="224"/>
      <c r="L8" s="225"/>
    </row>
    <row r="9" spans="1:12" x14ac:dyDescent="0.25">
      <c r="A9" s="244"/>
      <c r="B9" s="244"/>
      <c r="C9" s="244"/>
      <c r="D9" s="246"/>
      <c r="E9" s="223" t="s">
        <v>16</v>
      </c>
      <c r="F9" s="225"/>
      <c r="G9" s="17">
        <v>43497</v>
      </c>
      <c r="H9" s="223" t="s">
        <v>17</v>
      </c>
      <c r="I9" s="225"/>
      <c r="J9" s="17">
        <v>43524</v>
      </c>
      <c r="K9" s="28" t="s">
        <v>18</v>
      </c>
      <c r="L9" s="1">
        <v>2019</v>
      </c>
    </row>
    <row r="10" spans="1:12" x14ac:dyDescent="0.25">
      <c r="A10" s="247" t="s">
        <v>57</v>
      </c>
      <c r="B10" s="248"/>
      <c r="C10" s="249"/>
      <c r="D10" s="1" t="s">
        <v>19</v>
      </c>
      <c r="E10" s="28" t="s">
        <v>20</v>
      </c>
      <c r="F10" s="5">
        <v>5</v>
      </c>
      <c r="G10" s="223" t="s">
        <v>21</v>
      </c>
      <c r="H10" s="225"/>
      <c r="I10" s="1" t="s">
        <v>22</v>
      </c>
      <c r="J10" s="28" t="s">
        <v>20</v>
      </c>
      <c r="K10" s="5">
        <v>5</v>
      </c>
      <c r="L10" s="250"/>
    </row>
    <row r="11" spans="1:12" ht="25.5" customHeight="1" x14ac:dyDescent="0.25">
      <c r="A11" s="223" t="s">
        <v>23</v>
      </c>
      <c r="B11" s="224"/>
      <c r="C11" s="225"/>
      <c r="D11" s="252" t="s">
        <v>90</v>
      </c>
      <c r="E11" s="179"/>
      <c r="F11" s="179"/>
      <c r="G11" s="179"/>
      <c r="H11" s="179"/>
      <c r="I11" s="179"/>
      <c r="J11" s="179"/>
      <c r="K11" s="180"/>
      <c r="L11" s="251"/>
    </row>
    <row r="12" spans="1:12" ht="30" x14ac:dyDescent="0.25">
      <c r="A12" s="229" t="s">
        <v>58</v>
      </c>
      <c r="B12" s="230"/>
      <c r="C12" s="230"/>
      <c r="D12" s="230"/>
      <c r="E12" s="231"/>
      <c r="F12" s="25">
        <v>14000</v>
      </c>
      <c r="G12" s="229" t="s">
        <v>24</v>
      </c>
      <c r="H12" s="230"/>
      <c r="I12" s="231"/>
      <c r="J12" s="18">
        <f>E24+E25+E27+E28+E32+E33+E34</f>
        <v>2669</v>
      </c>
      <c r="K12" s="19" t="s">
        <v>25</v>
      </c>
      <c r="L12" s="61">
        <f>J12/F12</f>
        <v>0.19064285714285714</v>
      </c>
    </row>
    <row r="13" spans="1:12" ht="30" x14ac:dyDescent="0.25">
      <c r="A13" s="229" t="s">
        <v>26</v>
      </c>
      <c r="B13" s="230"/>
      <c r="C13" s="230"/>
      <c r="D13" s="230"/>
      <c r="E13" s="231"/>
      <c r="F13" s="118">
        <v>2100</v>
      </c>
      <c r="G13" s="229" t="s">
        <v>24</v>
      </c>
      <c r="H13" s="230"/>
      <c r="I13" s="231"/>
      <c r="J13" s="18">
        <f>E26+E29+E30+E31</f>
        <v>111</v>
      </c>
      <c r="K13" s="19" t="s">
        <v>25</v>
      </c>
      <c r="L13" s="61">
        <f>J13/F13</f>
        <v>5.2857142857142859E-2</v>
      </c>
    </row>
    <row r="14" spans="1:12" x14ac:dyDescent="0.25">
      <c r="A14" s="203" t="s">
        <v>91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25">
      <c r="A15" s="213" t="s">
        <v>27</v>
      </c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5"/>
    </row>
    <row r="16" spans="1:12" x14ac:dyDescent="0.25">
      <c r="A16" s="223" t="s">
        <v>28</v>
      </c>
      <c r="B16" s="224"/>
      <c r="C16" s="224"/>
      <c r="D16" s="225"/>
      <c r="E16" s="216" t="s">
        <v>29</v>
      </c>
      <c r="F16" s="226"/>
      <c r="G16" s="217"/>
      <c r="H16" s="223" t="s">
        <v>30</v>
      </c>
      <c r="I16" s="224"/>
      <c r="J16" s="225"/>
      <c r="K16" s="216" t="s">
        <v>31</v>
      </c>
      <c r="L16" s="217"/>
    </row>
    <row r="17" spans="1:14" x14ac:dyDescent="0.25">
      <c r="A17" s="223" t="s">
        <v>32</v>
      </c>
      <c r="B17" s="224"/>
      <c r="C17" s="224"/>
      <c r="D17" s="225"/>
      <c r="E17" s="227">
        <f>E24+E25+E27+E28+E32+E33+E34</f>
        <v>2669</v>
      </c>
      <c r="F17" s="226"/>
      <c r="G17" s="217"/>
      <c r="H17" s="223" t="s">
        <v>32</v>
      </c>
      <c r="I17" s="224"/>
      <c r="J17" s="225"/>
      <c r="K17" s="227">
        <f>E26+E29+E30+E31</f>
        <v>111</v>
      </c>
      <c r="L17" s="217"/>
    </row>
    <row r="18" spans="1:14" x14ac:dyDescent="0.25">
      <c r="A18" s="223" t="s">
        <v>33</v>
      </c>
      <c r="B18" s="224"/>
      <c r="C18" s="224"/>
      <c r="D18" s="225"/>
      <c r="E18" s="253">
        <f>E24+E25+E33</f>
        <v>506</v>
      </c>
      <c r="F18" s="254"/>
      <c r="G18" s="255"/>
      <c r="H18" s="223" t="s">
        <v>34</v>
      </c>
      <c r="I18" s="224"/>
      <c r="J18" s="225"/>
      <c r="K18" s="216">
        <v>0</v>
      </c>
      <c r="L18" s="217"/>
    </row>
    <row r="19" spans="1:14" x14ac:dyDescent="0.25">
      <c r="A19" s="223" t="s">
        <v>35</v>
      </c>
      <c r="B19" s="224"/>
      <c r="C19" s="224"/>
      <c r="D19" s="225"/>
      <c r="E19" s="216">
        <v>0</v>
      </c>
      <c r="F19" s="226"/>
      <c r="G19" s="217"/>
      <c r="H19" s="223" t="s">
        <v>36</v>
      </c>
      <c r="I19" s="224"/>
      <c r="J19" s="225"/>
      <c r="K19" s="227">
        <f>K17-K18</f>
        <v>111</v>
      </c>
      <c r="L19" s="217"/>
      <c r="N19" s="129"/>
    </row>
    <row r="20" spans="1:14" x14ac:dyDescent="0.25">
      <c r="A20" s="223" t="s">
        <v>37</v>
      </c>
      <c r="B20" s="224"/>
      <c r="C20" s="224"/>
      <c r="D20" s="225"/>
      <c r="E20" s="227">
        <f>E17-E18-E19</f>
        <v>2163</v>
      </c>
      <c r="F20" s="226"/>
      <c r="G20" s="217"/>
      <c r="H20" s="223"/>
      <c r="I20" s="224"/>
      <c r="J20" s="225"/>
      <c r="K20" s="227"/>
      <c r="L20" s="228"/>
    </row>
    <row r="21" spans="1:14" x14ac:dyDescent="0.25">
      <c r="A21" s="20"/>
      <c r="B21" s="20"/>
      <c r="C21" s="21"/>
      <c r="D21" s="20"/>
      <c r="E21" s="20"/>
      <c r="F21" s="20"/>
      <c r="G21" s="20"/>
      <c r="H21" s="20"/>
      <c r="I21" s="20"/>
      <c r="J21" s="20"/>
      <c r="K21" s="20"/>
      <c r="L21" s="20"/>
    </row>
    <row r="22" spans="1:14" x14ac:dyDescent="0.25">
      <c r="A22" s="221" t="s">
        <v>4</v>
      </c>
      <c r="B22" s="211" t="s">
        <v>38</v>
      </c>
      <c r="C22" s="211" t="s">
        <v>39</v>
      </c>
      <c r="D22" s="211" t="s">
        <v>40</v>
      </c>
      <c r="E22" s="211" t="s">
        <v>41</v>
      </c>
      <c r="F22" s="207" t="s">
        <v>42</v>
      </c>
      <c r="G22" s="208"/>
      <c r="H22" s="207" t="s">
        <v>43</v>
      </c>
      <c r="I22" s="208"/>
      <c r="J22" s="209" t="s">
        <v>9</v>
      </c>
      <c r="K22" s="209" t="s">
        <v>10</v>
      </c>
      <c r="L22" s="211" t="s">
        <v>44</v>
      </c>
    </row>
    <row r="23" spans="1:14" ht="30" x14ac:dyDescent="0.25">
      <c r="A23" s="222"/>
      <c r="B23" s="212"/>
      <c r="C23" s="212"/>
      <c r="D23" s="212"/>
      <c r="E23" s="212"/>
      <c r="F23" s="29" t="s">
        <v>45</v>
      </c>
      <c r="G23" s="29" t="s">
        <v>46</v>
      </c>
      <c r="H23" s="29" t="s">
        <v>47</v>
      </c>
      <c r="I23" s="29" t="s">
        <v>46</v>
      </c>
      <c r="J23" s="210"/>
      <c r="K23" s="210"/>
      <c r="L23" s="212"/>
    </row>
    <row r="24" spans="1:14" ht="15.75" x14ac:dyDescent="0.25">
      <c r="A24" s="99">
        <v>1</v>
      </c>
      <c r="B24" s="117" t="s">
        <v>94</v>
      </c>
      <c r="C24" s="101">
        <v>43503</v>
      </c>
      <c r="D24" s="102" t="s">
        <v>95</v>
      </c>
      <c r="E24" s="103">
        <v>2</v>
      </c>
      <c r="F24" s="102" t="s">
        <v>101</v>
      </c>
      <c r="G24" s="102" t="s">
        <v>83</v>
      </c>
      <c r="H24" s="103">
        <v>2</v>
      </c>
      <c r="I24" s="102" t="s">
        <v>83</v>
      </c>
      <c r="J24" s="104">
        <v>5000</v>
      </c>
      <c r="K24" s="105">
        <f>J24*E24</f>
        <v>10000</v>
      </c>
      <c r="L24" s="106" t="s">
        <v>88</v>
      </c>
    </row>
    <row r="25" spans="1:14" ht="15.75" x14ac:dyDescent="0.25">
      <c r="A25" s="99">
        <v>2</v>
      </c>
      <c r="B25" s="117" t="s">
        <v>94</v>
      </c>
      <c r="C25" s="101">
        <v>43509</v>
      </c>
      <c r="D25" s="102" t="s">
        <v>95</v>
      </c>
      <c r="E25" s="102">
        <v>4</v>
      </c>
      <c r="F25" s="102" t="s">
        <v>101</v>
      </c>
      <c r="G25" s="102" t="s">
        <v>83</v>
      </c>
      <c r="H25" s="102">
        <v>4</v>
      </c>
      <c r="I25" s="102" t="s">
        <v>83</v>
      </c>
      <c r="J25" s="104">
        <v>5000</v>
      </c>
      <c r="K25" s="105">
        <f>(J25*E25)</f>
        <v>20000</v>
      </c>
      <c r="L25" s="106" t="s">
        <v>88</v>
      </c>
    </row>
    <row r="26" spans="1:14" ht="15.75" x14ac:dyDescent="0.25">
      <c r="A26" s="99">
        <v>3</v>
      </c>
      <c r="B26" s="100" t="s">
        <v>94</v>
      </c>
      <c r="C26" s="101">
        <v>43511</v>
      </c>
      <c r="D26" s="102" t="s">
        <v>84</v>
      </c>
      <c r="E26" s="102">
        <v>70</v>
      </c>
      <c r="F26" s="102" t="s">
        <v>102</v>
      </c>
      <c r="G26" s="102" t="s">
        <v>85</v>
      </c>
      <c r="H26" s="102">
        <v>70</v>
      </c>
      <c r="I26" s="102" t="s">
        <v>85</v>
      </c>
      <c r="J26" s="104">
        <v>1000</v>
      </c>
      <c r="K26" s="105">
        <f>(J26*E26)</f>
        <v>70000</v>
      </c>
      <c r="L26" s="106" t="s">
        <v>88</v>
      </c>
    </row>
    <row r="27" spans="1:14" ht="15.75" x14ac:dyDescent="0.25">
      <c r="A27" s="107">
        <v>4</v>
      </c>
      <c r="B27" s="117" t="s">
        <v>94</v>
      </c>
      <c r="C27" s="101">
        <v>43515</v>
      </c>
      <c r="D27" s="127" t="s">
        <v>96</v>
      </c>
      <c r="E27" s="103">
        <v>1</v>
      </c>
      <c r="F27" s="102" t="s">
        <v>101</v>
      </c>
      <c r="G27" s="102" t="s">
        <v>83</v>
      </c>
      <c r="H27" s="103">
        <v>1</v>
      </c>
      <c r="I27" s="102" t="s">
        <v>83</v>
      </c>
      <c r="J27" s="104">
        <v>5000</v>
      </c>
      <c r="K27" s="105">
        <v>5000</v>
      </c>
      <c r="L27" s="106" t="s">
        <v>66</v>
      </c>
    </row>
    <row r="28" spans="1:14" ht="15.75" x14ac:dyDescent="0.25">
      <c r="A28" s="99">
        <v>5</v>
      </c>
      <c r="B28" s="117" t="s">
        <v>94</v>
      </c>
      <c r="C28" s="101">
        <v>43516</v>
      </c>
      <c r="D28" s="102" t="s">
        <v>87</v>
      </c>
      <c r="E28" s="102">
        <v>2</v>
      </c>
      <c r="F28" s="102" t="s">
        <v>101</v>
      </c>
      <c r="G28" s="102" t="s">
        <v>83</v>
      </c>
      <c r="H28" s="102">
        <v>2</v>
      </c>
      <c r="I28" s="102" t="s">
        <v>83</v>
      </c>
      <c r="J28" s="104">
        <v>250</v>
      </c>
      <c r="K28" s="105">
        <v>500</v>
      </c>
      <c r="L28" s="106" t="s">
        <v>97</v>
      </c>
    </row>
    <row r="29" spans="1:14" ht="15.75" x14ac:dyDescent="0.25">
      <c r="A29" s="99">
        <v>6</v>
      </c>
      <c r="B29" s="100" t="s">
        <v>94</v>
      </c>
      <c r="C29" s="101">
        <v>43516</v>
      </c>
      <c r="D29" s="102" t="s">
        <v>98</v>
      </c>
      <c r="E29" s="102">
        <v>1</v>
      </c>
      <c r="F29" s="102" t="s">
        <v>102</v>
      </c>
      <c r="G29" s="102" t="s">
        <v>85</v>
      </c>
      <c r="H29" s="102">
        <v>1</v>
      </c>
      <c r="I29" s="102" t="s">
        <v>85</v>
      </c>
      <c r="J29" s="104">
        <v>1000</v>
      </c>
      <c r="K29" s="105">
        <v>1000</v>
      </c>
      <c r="L29" s="106" t="s">
        <v>66</v>
      </c>
    </row>
    <row r="30" spans="1:14" ht="15.75" x14ac:dyDescent="0.25">
      <c r="A30" s="99">
        <v>7</v>
      </c>
      <c r="B30" s="100" t="s">
        <v>94</v>
      </c>
      <c r="C30" s="101">
        <v>43517</v>
      </c>
      <c r="D30" s="102" t="s">
        <v>98</v>
      </c>
      <c r="E30" s="102">
        <v>20</v>
      </c>
      <c r="F30" s="102" t="s">
        <v>102</v>
      </c>
      <c r="G30" s="102" t="s">
        <v>85</v>
      </c>
      <c r="H30" s="102">
        <v>20</v>
      </c>
      <c r="I30" s="102" t="s">
        <v>85</v>
      </c>
      <c r="J30" s="104">
        <v>1000</v>
      </c>
      <c r="K30" s="105">
        <v>20000</v>
      </c>
      <c r="L30" s="123" t="s">
        <v>99</v>
      </c>
    </row>
    <row r="31" spans="1:14" ht="15.75" x14ac:dyDescent="0.25">
      <c r="A31" s="99">
        <v>8</v>
      </c>
      <c r="B31" s="100" t="s">
        <v>94</v>
      </c>
      <c r="C31" s="101">
        <v>43518</v>
      </c>
      <c r="D31" s="102" t="s">
        <v>84</v>
      </c>
      <c r="E31" s="102">
        <v>20</v>
      </c>
      <c r="F31" s="102" t="s">
        <v>102</v>
      </c>
      <c r="G31" s="102" t="s">
        <v>85</v>
      </c>
      <c r="H31" s="102">
        <v>20</v>
      </c>
      <c r="I31" s="121" t="s">
        <v>85</v>
      </c>
      <c r="J31" s="124">
        <v>1000</v>
      </c>
      <c r="K31" s="105">
        <v>20000</v>
      </c>
      <c r="L31" s="123" t="s">
        <v>100</v>
      </c>
    </row>
    <row r="32" spans="1:14" ht="15.75" x14ac:dyDescent="0.25">
      <c r="A32" s="99">
        <v>9</v>
      </c>
      <c r="B32" s="100" t="s">
        <v>94</v>
      </c>
      <c r="C32" s="101">
        <v>43517</v>
      </c>
      <c r="D32" s="102" t="s">
        <v>87</v>
      </c>
      <c r="E32" s="102">
        <v>2000</v>
      </c>
      <c r="F32" s="102" t="s">
        <v>101</v>
      </c>
      <c r="G32" s="102" t="s">
        <v>83</v>
      </c>
      <c r="H32" s="102">
        <v>2000</v>
      </c>
      <c r="I32" s="102" t="s">
        <v>83</v>
      </c>
      <c r="J32" s="104">
        <v>250</v>
      </c>
      <c r="K32" s="105">
        <v>500000</v>
      </c>
      <c r="L32" s="123" t="s">
        <v>86</v>
      </c>
    </row>
    <row r="33" spans="1:12" ht="15.75" x14ac:dyDescent="0.25">
      <c r="A33" s="107">
        <v>10</v>
      </c>
      <c r="B33" s="117" t="s">
        <v>94</v>
      </c>
      <c r="C33" s="101">
        <v>43523</v>
      </c>
      <c r="D33" s="119" t="s">
        <v>87</v>
      </c>
      <c r="E33" s="103">
        <v>500</v>
      </c>
      <c r="F33" s="102" t="s">
        <v>101</v>
      </c>
      <c r="G33" s="102" t="s">
        <v>83</v>
      </c>
      <c r="H33" s="103">
        <v>500</v>
      </c>
      <c r="I33" s="102" t="s">
        <v>83</v>
      </c>
      <c r="J33" s="104">
        <v>250</v>
      </c>
      <c r="K33" s="105">
        <f>E33*J33</f>
        <v>125000</v>
      </c>
      <c r="L33" s="106" t="s">
        <v>88</v>
      </c>
    </row>
    <row r="34" spans="1:12" ht="15.75" x14ac:dyDescent="0.25">
      <c r="A34" s="99">
        <v>11</v>
      </c>
      <c r="B34" s="100" t="s">
        <v>94</v>
      </c>
      <c r="C34" s="125">
        <v>43524</v>
      </c>
      <c r="D34" s="126" t="s">
        <v>87</v>
      </c>
      <c r="E34" s="102">
        <v>160</v>
      </c>
      <c r="F34" s="102" t="s">
        <v>101</v>
      </c>
      <c r="G34" s="102" t="s">
        <v>83</v>
      </c>
      <c r="H34" s="102">
        <v>160</v>
      </c>
      <c r="I34" s="102" t="s">
        <v>83</v>
      </c>
      <c r="J34" s="104">
        <v>250</v>
      </c>
      <c r="K34" s="122">
        <f>J34*H34</f>
        <v>40000</v>
      </c>
      <c r="L34" s="120" t="s">
        <v>86</v>
      </c>
    </row>
    <row r="35" spans="1:12" ht="14.25" customHeight="1" x14ac:dyDescent="0.25">
      <c r="A35" s="23"/>
      <c r="B35" s="62"/>
      <c r="C35" s="62"/>
      <c r="D35" s="30" t="s">
        <v>52</v>
      </c>
      <c r="E35" s="8">
        <f>SUM(E24:E34)</f>
        <v>2780</v>
      </c>
      <c r="F35" s="63"/>
      <c r="G35" s="30" t="s">
        <v>50</v>
      </c>
      <c r="H35" s="8">
        <f>SUM(H24:H34)</f>
        <v>2780</v>
      </c>
      <c r="I35" s="26"/>
      <c r="J35" s="9" t="s">
        <v>51</v>
      </c>
      <c r="K35" s="10">
        <f>SUM(K24:K34)</f>
        <v>811500</v>
      </c>
      <c r="L35" s="26"/>
    </row>
    <row r="36" spans="1:12" ht="14.25" customHeight="1" x14ac:dyDescent="0.25">
      <c r="A36" s="213" t="s">
        <v>53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5"/>
    </row>
    <row r="37" spans="1:12" ht="14.25" customHeight="1" x14ac:dyDescent="0.25">
      <c r="A37" s="24" t="s">
        <v>54</v>
      </c>
      <c r="B37" s="24"/>
      <c r="C37" s="216"/>
      <c r="D37" s="217"/>
      <c r="E37" s="218"/>
      <c r="F37" s="219"/>
      <c r="G37" s="220"/>
      <c r="H37" s="24" t="s">
        <v>55</v>
      </c>
      <c r="I37" s="216"/>
      <c r="J37" s="217"/>
      <c r="K37" s="155"/>
      <c r="L37" s="146"/>
    </row>
    <row r="38" spans="1:12" ht="14.25" customHeight="1" x14ac:dyDescent="0.25">
      <c r="A38" s="203" t="s">
        <v>56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5"/>
    </row>
    <row r="39" spans="1:12" ht="14.25" customHeight="1" x14ac:dyDescent="0.25">
      <c r="A39" s="206" t="s">
        <v>59</v>
      </c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</row>
    <row r="40" spans="1:12" ht="14.25" customHeight="1" x14ac:dyDescent="0.25"/>
    <row r="41" spans="1:12" ht="14.25" customHeight="1" x14ac:dyDescent="0.25"/>
    <row r="42" spans="1:12" ht="14.25" customHeight="1" x14ac:dyDescent="0.25"/>
    <row r="43" spans="1:12" ht="14.25" customHeight="1" x14ac:dyDescent="0.25">
      <c r="E43" s="98"/>
    </row>
    <row r="44" spans="1:12" ht="14.25" customHeight="1" x14ac:dyDescent="0.25">
      <c r="F44" s="129"/>
    </row>
    <row r="45" spans="1:12" ht="14.25" customHeight="1" x14ac:dyDescent="0.25"/>
    <row r="46" spans="1:12" ht="14.25" customHeight="1" x14ac:dyDescent="0.25"/>
    <row r="47" spans="1:12" ht="14.25" customHeight="1" x14ac:dyDescent="0.25"/>
    <row r="48" spans="1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9" ht="48" customHeight="1" x14ac:dyDescent="0.25"/>
    <row r="72" ht="25.5" customHeight="1" x14ac:dyDescent="0.25"/>
  </sheetData>
  <autoFilter ref="A22:L23">
    <filterColumn colId="5" showButton="0"/>
    <filterColumn colId="7" showButton="0"/>
  </autoFilter>
  <mergeCells count="55">
    <mergeCell ref="A17:D17"/>
    <mergeCell ref="E17:G17"/>
    <mergeCell ref="H17:J17"/>
    <mergeCell ref="K17:L17"/>
    <mergeCell ref="A18:D18"/>
    <mergeCell ref="E18:G18"/>
    <mergeCell ref="H18:J18"/>
    <mergeCell ref="K18:L18"/>
    <mergeCell ref="A13:E13"/>
    <mergeCell ref="G13:I13"/>
    <mergeCell ref="A14:L14"/>
    <mergeCell ref="A15:L15"/>
    <mergeCell ref="A16:D16"/>
    <mergeCell ref="E16:G16"/>
    <mergeCell ref="H16:J16"/>
    <mergeCell ref="K16:L16"/>
    <mergeCell ref="A12:E12"/>
    <mergeCell ref="G12:I12"/>
    <mergeCell ref="A2:K3"/>
    <mergeCell ref="A4:K6"/>
    <mergeCell ref="A8:C9"/>
    <mergeCell ref="D8:D9"/>
    <mergeCell ref="E8:L8"/>
    <mergeCell ref="E9:F9"/>
    <mergeCell ref="H9:I9"/>
    <mergeCell ref="A10:C10"/>
    <mergeCell ref="G10:H10"/>
    <mergeCell ref="L10:L11"/>
    <mergeCell ref="A11:C11"/>
    <mergeCell ref="D11:K11"/>
    <mergeCell ref="F22:G22"/>
    <mergeCell ref="A19:D19"/>
    <mergeCell ref="E19:G19"/>
    <mergeCell ref="H19:J19"/>
    <mergeCell ref="K19:L19"/>
    <mergeCell ref="A20:D20"/>
    <mergeCell ref="E20:G20"/>
    <mergeCell ref="H20:J20"/>
    <mergeCell ref="K20:L20"/>
    <mergeCell ref="A38:L38"/>
    <mergeCell ref="A39:L39"/>
    <mergeCell ref="H22:I22"/>
    <mergeCell ref="J22:J23"/>
    <mergeCell ref="K22:K23"/>
    <mergeCell ref="L22:L23"/>
    <mergeCell ref="A36:L36"/>
    <mergeCell ref="C37:D37"/>
    <mergeCell ref="E37:G37"/>
    <mergeCell ref="I37:J37"/>
    <mergeCell ref="K37:L37"/>
    <mergeCell ref="A22:A23"/>
    <mergeCell ref="B22:B23"/>
    <mergeCell ref="C22:C23"/>
    <mergeCell ref="D22:D23"/>
    <mergeCell ref="E22:E23"/>
  </mergeCells>
  <pageMargins left="0.7" right="0.7" top="0.75" bottom="0.75" header="0.3" footer="0.3"/>
  <pageSetup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EJECUTIVO</vt:lpstr>
      <vt:lpstr>PRODUCCION TRIMESTRAL VIVERO</vt:lpstr>
      <vt:lpstr>PRODUCCION MENSUAL BIOINSUMOS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Alberto</cp:lastModifiedBy>
  <dcterms:created xsi:type="dcterms:W3CDTF">2015-04-06T17:39:50Z</dcterms:created>
  <dcterms:modified xsi:type="dcterms:W3CDTF">2019-03-04T20:21:14Z</dcterms:modified>
</cp:coreProperties>
</file>