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2018\GERENCIA SENA EMPRESA IV TRIMESTRE 2018\CONSOLIDADO ANUAL\CUARTO TRIMESTRE\"/>
    </mc:Choice>
  </mc:AlternateContent>
  <bookViews>
    <workbookView xWindow="0" yWindow="0" windowWidth="28800" windowHeight="12045"/>
  </bookViews>
  <sheets>
    <sheet name="CT41218GE-VENTAS" sheetId="5" r:id="rId1"/>
    <sheet name="SEMANA DEL 03 AL 07 DE DICIEMB " sheetId="1" r:id="rId2"/>
    <sheet name="SEMANA DEL 10 AL 14 DE DICIEMB " sheetId="6" r:id="rId3"/>
  </sheets>
  <definedNames>
    <definedName name="_xlnm._FilterDatabase" localSheetId="2" hidden="1">'SEMANA DEL 10 AL 14 DE DICIEMB '!$J$1:$J$85</definedName>
    <definedName name="_xlnm.Print_Area" localSheetId="0">'CT41218GE-VENTAS'!$A$1:$R$41</definedName>
  </definedNames>
  <calcPr calcId="152511"/>
  <customWorkbookViews>
    <customWorkbookView name="CT41018GE-VENTAS" guid="{24828865-97AB-4622-8C2E-22F4CAB0737A}" maximized="1" xWindow="-8" yWindow="-8" windowWidth="1936" windowHeight="1056" activeSheetId="5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" i="5" l="1"/>
  <c r="E17" i="5"/>
  <c r="E18" i="5"/>
  <c r="E19" i="5"/>
  <c r="E20" i="5"/>
  <c r="E21" i="5"/>
  <c r="E22" i="5"/>
  <c r="E23" i="5"/>
  <c r="E24" i="5"/>
  <c r="E25" i="5"/>
  <c r="E26" i="5"/>
  <c r="E16" i="5"/>
  <c r="D27" i="5"/>
  <c r="D23" i="5"/>
  <c r="D25" i="5"/>
  <c r="D22" i="5"/>
  <c r="D21" i="5"/>
  <c r="D20" i="5"/>
  <c r="D19" i="5"/>
  <c r="D18" i="5"/>
  <c r="D16" i="5"/>
  <c r="F20" i="5" l="1"/>
  <c r="J10" i="6"/>
  <c r="J11" i="6"/>
  <c r="J12" i="6"/>
  <c r="J13" i="6"/>
  <c r="K13" i="6" s="1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K73" i="6" s="1"/>
  <c r="K67" i="6" l="1"/>
  <c r="K40" i="6"/>
  <c r="K18" i="6"/>
  <c r="K14" i="6"/>
  <c r="K54" i="6"/>
  <c r="G74" i="6"/>
  <c r="I74" i="6" l="1"/>
  <c r="H74" i="6"/>
  <c r="F74" i="6"/>
  <c r="E74" i="6"/>
  <c r="J9" i="6"/>
  <c r="K9" i="6" s="1"/>
  <c r="L9" i="6" s="1"/>
  <c r="K74" i="6" l="1"/>
  <c r="L18" i="6"/>
  <c r="M9" i="6" s="1"/>
  <c r="J74" i="6"/>
  <c r="F67" i="1" l="1"/>
  <c r="E67" i="1"/>
  <c r="J16" i="1"/>
  <c r="J15" i="1"/>
  <c r="I67" i="1" l="1"/>
  <c r="H67" i="1"/>
  <c r="G67" i="1"/>
  <c r="J9" i="1"/>
  <c r="K67" i="1" l="1"/>
  <c r="J66" i="1"/>
  <c r="K66" i="1" s="1"/>
  <c r="L66" i="1" s="1"/>
  <c r="C26" i="5" s="1"/>
  <c r="J14" i="1"/>
  <c r="J13" i="1"/>
  <c r="K13" i="1" s="1"/>
  <c r="C19" i="5" s="1"/>
  <c r="J65" i="1"/>
  <c r="K65" i="1" s="1"/>
  <c r="C22" i="5" s="1"/>
  <c r="J64" i="1"/>
  <c r="J63" i="1"/>
  <c r="J62" i="1"/>
  <c r="J61" i="1"/>
  <c r="K61" i="1" s="1"/>
  <c r="C24" i="5" s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2" i="1"/>
  <c r="J11" i="1"/>
  <c r="J10" i="1"/>
  <c r="K15" i="1" l="1"/>
  <c r="C21" i="5" s="1"/>
  <c r="K9" i="1"/>
  <c r="C16" i="5" s="1"/>
  <c r="J67" i="1"/>
  <c r="K33" i="1"/>
  <c r="C25" i="5" s="1"/>
  <c r="K51" i="1"/>
  <c r="C20" i="5" s="1"/>
  <c r="C17" i="5"/>
  <c r="K14" i="1"/>
  <c r="L9" i="1" l="1"/>
  <c r="L17" i="1"/>
  <c r="M9" i="1" l="1"/>
  <c r="F26" i="5"/>
  <c r="C27" i="5" l="1"/>
  <c r="E27" i="5" s="1"/>
  <c r="G16" i="5" l="1"/>
</calcChain>
</file>

<file path=xl/sharedStrings.xml><?xml version="1.0" encoding="utf-8"?>
<sst xmlns="http://schemas.openxmlformats.org/spreadsheetml/2006/main" count="312" uniqueCount="157">
  <si>
    <t>VENTAS SEMANALES</t>
  </si>
  <si>
    <t xml:space="preserve">UNIDAD </t>
  </si>
  <si>
    <t>PRODUCTO</t>
  </si>
  <si>
    <t>UNIDAD DE MEDIDA /presentacion</t>
  </si>
  <si>
    <t xml:space="preserve">VALOR DEL PRODUCTO </t>
  </si>
  <si>
    <t xml:space="preserve">AVICULTURA </t>
  </si>
  <si>
    <t>Huevo de codorniz</t>
  </si>
  <si>
    <t>Cubeta x 24 unidades</t>
  </si>
  <si>
    <t>Huevos tipo A</t>
  </si>
  <si>
    <t>Unidad</t>
  </si>
  <si>
    <t>FRUHOR</t>
  </si>
  <si>
    <t>LACTEOS</t>
  </si>
  <si>
    <t>APICULTURA</t>
  </si>
  <si>
    <t xml:space="preserve">LACTEOS </t>
  </si>
  <si>
    <t xml:space="preserve">CARNICOS </t>
  </si>
  <si>
    <t>TOTAL/UNIDAD</t>
  </si>
  <si>
    <t>TOTAL/AREA</t>
  </si>
  <si>
    <t>TOTAL</t>
  </si>
  <si>
    <t>TOTAL/PRODUCTO</t>
  </si>
  <si>
    <t>VENTAS MENSUALES</t>
  </si>
  <si>
    <t>UNIDAD DE MERCASENA</t>
  </si>
  <si>
    <t>AREA: GESTIÓN</t>
  </si>
  <si>
    <t>AREA</t>
  </si>
  <si>
    <t>UNIDAD</t>
  </si>
  <si>
    <t>PECUARIA</t>
  </si>
  <si>
    <t>AVICULTURA</t>
  </si>
  <si>
    <t>GANADERIA</t>
  </si>
  <si>
    <t>AGROINDUSTRIA</t>
  </si>
  <si>
    <t>SEMANA 1</t>
  </si>
  <si>
    <t>SEMANA 2</t>
  </si>
  <si>
    <t xml:space="preserve">TOTAL VENTA </t>
  </si>
  <si>
    <t>unidad</t>
  </si>
  <si>
    <t>arequipe x 125gr</t>
  </si>
  <si>
    <t xml:space="preserve">unidad </t>
  </si>
  <si>
    <t xml:space="preserve">longaniza </t>
  </si>
  <si>
    <t xml:space="preserve">chorizo </t>
  </si>
  <si>
    <t>SENA EMPRESA IV TRIMESTRE 2018</t>
  </si>
  <si>
    <t xml:space="preserve">zumo de limon </t>
  </si>
  <si>
    <t xml:space="preserve">sorbete de maracuya </t>
  </si>
  <si>
    <t xml:space="preserve">LABORATORIO DE CAFÉ </t>
  </si>
  <si>
    <t>Frappe de café x250ml</t>
  </si>
  <si>
    <t xml:space="preserve">GANADERIA </t>
  </si>
  <si>
    <t xml:space="preserve">Leche de vaca x litros </t>
  </si>
  <si>
    <t xml:space="preserve">Litros </t>
  </si>
  <si>
    <t xml:space="preserve">APICULTURA </t>
  </si>
  <si>
    <t xml:space="preserve">carne de hamburguesa </t>
  </si>
  <si>
    <t>LABORATORIO DE CAFÉ</t>
  </si>
  <si>
    <t>Huevos tipo AA</t>
  </si>
  <si>
    <t>Huevos tipo B</t>
  </si>
  <si>
    <t>Mango troceado x200 g</t>
  </si>
  <si>
    <t>Mix de fruta x200g</t>
  </si>
  <si>
    <t>manjar de café x125gr</t>
  </si>
  <si>
    <t xml:space="preserve">queso con bocadillo </t>
  </si>
  <si>
    <t xml:space="preserve">dulce de leche x125gr </t>
  </si>
  <si>
    <t>queso doble crema x 250gr</t>
  </si>
  <si>
    <t>queso doble crema x125gr</t>
  </si>
  <si>
    <t>POSCOSECHA</t>
  </si>
  <si>
    <t>Miel de abejax250ml</t>
  </si>
  <si>
    <t>AGRICOLA</t>
  </si>
  <si>
    <t xml:space="preserve">malla de pepino </t>
  </si>
  <si>
    <t>LOTE 1</t>
  </si>
  <si>
    <t>MES: DICIEMBRE</t>
  </si>
  <si>
    <t>VENTAS SEMANALES IV TRIMESTRE</t>
  </si>
  <si>
    <t xml:space="preserve">postre de maracuya </t>
  </si>
  <si>
    <t>Mermelada de piña x 250 gr</t>
  </si>
  <si>
    <t>Sorbete de mango x250 ml</t>
  </si>
  <si>
    <t xml:space="preserve">Antipasto </t>
  </si>
  <si>
    <t xml:space="preserve">Granizado de sandia </t>
  </si>
  <si>
    <t xml:space="preserve">mermelada de mora </t>
  </si>
  <si>
    <t xml:space="preserve">mermelada de uchuva </t>
  </si>
  <si>
    <t>salsa de uchuva x250ml</t>
  </si>
  <si>
    <t>mermelada de fresa x250gr</t>
  </si>
  <si>
    <t>Mango en almidor 250gr</t>
  </si>
  <si>
    <t>piña en almidor 250gr</t>
  </si>
  <si>
    <t>antipasto x250gr</t>
  </si>
  <si>
    <t>salsa de piña x250gr</t>
  </si>
  <si>
    <t>Arroz con leche x125gr</t>
  </si>
  <si>
    <t xml:space="preserve">postre de café x125gr </t>
  </si>
  <si>
    <t xml:space="preserve">postre de 4 leche x150gr </t>
  </si>
  <si>
    <t xml:space="preserve">postre de café x150gr </t>
  </si>
  <si>
    <t xml:space="preserve">Postre de café x150gr </t>
  </si>
  <si>
    <t xml:space="preserve">manjar de chocolate x125gr </t>
  </si>
  <si>
    <t xml:space="preserve">helado cremoso </t>
  </si>
  <si>
    <t xml:space="preserve">Leche chocolatada </t>
  </si>
  <si>
    <t xml:space="preserve">Cortado x125gr </t>
  </si>
  <si>
    <t xml:space="preserve">queso de cabra x250gr </t>
  </si>
  <si>
    <t>Torta de vainilla x 100g</t>
  </si>
  <si>
    <t>carne de hamburguesa x250gr</t>
  </si>
  <si>
    <t xml:space="preserve">chorizo X250 gr </t>
  </si>
  <si>
    <t xml:space="preserve">Picada </t>
  </si>
  <si>
    <t xml:space="preserve">picada </t>
  </si>
  <si>
    <t xml:space="preserve">nuggets de pollo </t>
  </si>
  <si>
    <t>longaniza x200gr</t>
  </si>
  <si>
    <t xml:space="preserve">longaniza x150gr </t>
  </si>
  <si>
    <t xml:space="preserve">POSCOSECHA </t>
  </si>
  <si>
    <t>Salpicon</t>
  </si>
  <si>
    <t xml:space="preserve">Pinchos de fruta </t>
  </si>
  <si>
    <t xml:space="preserve"> </t>
  </si>
  <si>
    <t>VENTAS 03-07 DICIEMBRE 2018</t>
  </si>
  <si>
    <t>CARNICOS</t>
  </si>
  <si>
    <t xml:space="preserve">Paletas </t>
  </si>
  <si>
    <t xml:space="preserve">aborrajados </t>
  </si>
  <si>
    <t>VENTAS 10-14 DICIEMBRE 2018</t>
  </si>
  <si>
    <t>Huevos codorniz cuebeta 24 und</t>
  </si>
  <si>
    <t>Huevos tipo A cub 30 und</t>
  </si>
  <si>
    <t>Huevos tipo AA cub 30 und</t>
  </si>
  <si>
    <t>Huevos tipo B cub 30 und</t>
  </si>
  <si>
    <t>Mermelada de fresa x250ml</t>
  </si>
  <si>
    <t>almojabanas</t>
  </si>
  <si>
    <t xml:space="preserve">Trufas </t>
  </si>
  <si>
    <t>Brownis</t>
  </si>
  <si>
    <t>PANIFICACION</t>
  </si>
  <si>
    <t>Torta de cereza</t>
  </si>
  <si>
    <t>cub cakes</t>
  </si>
  <si>
    <t>Ponque x libra</t>
  </si>
  <si>
    <t>cubanos</t>
  </si>
  <si>
    <t>Suspiros</t>
  </si>
  <si>
    <t>Porcion de ponque</t>
  </si>
  <si>
    <t>Pan coco</t>
  </si>
  <si>
    <t>mantecadas</t>
  </si>
  <si>
    <t>Galletas</t>
  </si>
  <si>
    <t>genovas</t>
  </si>
  <si>
    <t>carne gulash</t>
  </si>
  <si>
    <t>paleta de guanabana</t>
  </si>
  <si>
    <t>Paletas mora</t>
  </si>
  <si>
    <t xml:space="preserve">paleta de maracuya </t>
  </si>
  <si>
    <t>Granizado de limon</t>
  </si>
  <si>
    <t>nectar de guanabana</t>
  </si>
  <si>
    <t>nectar de mango</t>
  </si>
  <si>
    <t>nectar de maracuya</t>
  </si>
  <si>
    <t>nectar de naranja</t>
  </si>
  <si>
    <t>postre de mora</t>
  </si>
  <si>
    <t>helado de maracuya</t>
  </si>
  <si>
    <t>zumo de naranja</t>
  </si>
  <si>
    <t>refresco de naranja</t>
  </si>
  <si>
    <t xml:space="preserve">quesillo x150gr </t>
  </si>
  <si>
    <t>helado cremoso de maraculla</t>
  </si>
  <si>
    <t>queso campesino</t>
  </si>
  <si>
    <t>leche achocolatada</t>
  </si>
  <si>
    <t>nuggets de pollo x25g</t>
  </si>
  <si>
    <t>carne de hamburguesa</t>
  </si>
  <si>
    <t>carne picada</t>
  </si>
  <si>
    <t xml:space="preserve">granizado de maracuya </t>
  </si>
  <si>
    <t>pulpa de guanabana</t>
  </si>
  <si>
    <t>pulpa de lulo</t>
  </si>
  <si>
    <t>pulpa de guayaba</t>
  </si>
  <si>
    <t>dulce de leche condensada con fruta</t>
  </si>
  <si>
    <t>pulpa de mango</t>
  </si>
  <si>
    <t>queso doble crema x250</t>
  </si>
  <si>
    <t xml:space="preserve">Postre de café x125gr </t>
  </si>
  <si>
    <t>leche asada</t>
  </si>
  <si>
    <t>PISCICULTURA</t>
  </si>
  <si>
    <t>Tilapia nelotica</t>
  </si>
  <si>
    <t>Tilapia roja</t>
  </si>
  <si>
    <t>carpa</t>
  </si>
  <si>
    <t>bocachico</t>
  </si>
  <si>
    <t>kilogramos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</si>
</sst>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(&quot;$&quot;\ * #,##0_);_(&quot;$&quot;\ * \(#,##0\);_(&quot;$&quot;\ * &quot;-&quot;??_);_(@_)"/>
    <numFmt numFmtId="165" formatCode="_-&quot;$&quot;* #,##0_-;\-&quot;$&quot;* #,##0_-;_-&quot;$&quot;* &quot;-&quot;??_-;_-@_-"/>
    <numFmt numFmtId="166" formatCode="&quot;$&quot;\ #,##0"/>
  </numFmts>
  <fonts count="7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76923C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theme="4" tint="-0.249977111117893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1">
    <xf numFmtId="0" fontId="0" fillId="0" borderId="0" xfId="0"/>
    <xf numFmtId="0" fontId="3" fillId="3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readingOrder="1"/>
    </xf>
    <xf numFmtId="164" fontId="4" fillId="0" borderId="1" xfId="1" applyNumberFormat="1" applyFont="1" applyBorder="1" applyAlignment="1">
      <alignment horizontal="center" vertical="center" readingOrder="1"/>
    </xf>
    <xf numFmtId="164" fontId="4" fillId="0" borderId="1" xfId="1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vertical="center"/>
    </xf>
    <xf numFmtId="0" fontId="5" fillId="0" borderId="0" xfId="0" applyFont="1" applyBorder="1"/>
    <xf numFmtId="0" fontId="5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7" xfId="0" applyFill="1" applyBorder="1"/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5" fillId="2" borderId="0" xfId="0" applyFont="1" applyFill="1"/>
    <xf numFmtId="16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/>
    </xf>
    <xf numFmtId="164" fontId="5" fillId="2" borderId="1" xfId="1" applyNumberFormat="1" applyFont="1" applyFill="1" applyBorder="1" applyAlignment="1">
      <alignment vertical="center"/>
    </xf>
    <xf numFmtId="165" fontId="5" fillId="2" borderId="1" xfId="1" applyNumberFormat="1" applyFont="1" applyFill="1" applyBorder="1" applyAlignment="1">
      <alignment vertical="center"/>
    </xf>
    <xf numFmtId="165" fontId="5" fillId="2" borderId="1" xfId="1" applyNumberFormat="1" applyFont="1" applyFill="1" applyBorder="1" applyAlignment="1"/>
    <xf numFmtId="0" fontId="5" fillId="2" borderId="1" xfId="0" applyFont="1" applyFill="1" applyBorder="1" applyAlignment="1">
      <alignment horizontal="left"/>
    </xf>
    <xf numFmtId="0" fontId="5" fillId="0" borderId="16" xfId="0" applyFont="1" applyBorder="1"/>
    <xf numFmtId="0" fontId="2" fillId="2" borderId="1" xfId="0" applyFont="1" applyFill="1" applyBorder="1" applyAlignment="1">
      <alignment vertical="center"/>
    </xf>
    <xf numFmtId="166" fontId="5" fillId="2" borderId="1" xfId="0" applyNumberFormat="1" applyFont="1" applyFill="1" applyBorder="1" applyAlignment="1"/>
    <xf numFmtId="0" fontId="5" fillId="0" borderId="1" xfId="0" applyFont="1" applyBorder="1"/>
    <xf numFmtId="0" fontId="5" fillId="2" borderId="1" xfId="0" applyFont="1" applyFill="1" applyBorder="1"/>
    <xf numFmtId="0" fontId="5" fillId="2" borderId="1" xfId="0" applyFont="1" applyFill="1" applyBorder="1" applyAlignment="1"/>
    <xf numFmtId="0" fontId="2" fillId="2" borderId="1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vertical="center"/>
    </xf>
    <xf numFmtId="164" fontId="5" fillId="0" borderId="1" xfId="1" applyNumberFormat="1" applyFont="1" applyBorder="1"/>
    <xf numFmtId="0" fontId="5" fillId="0" borderId="5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vertical="center"/>
    </xf>
    <xf numFmtId="164" fontId="5" fillId="2" borderId="1" xfId="1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left"/>
    </xf>
    <xf numFmtId="0" fontId="6" fillId="5" borderId="24" xfId="0" applyFont="1" applyFill="1" applyBorder="1" applyAlignment="1">
      <alignment vertical="center"/>
    </xf>
    <xf numFmtId="164" fontId="5" fillId="2" borderId="24" xfId="1" applyNumberFormat="1" applyFont="1" applyFill="1" applyBorder="1" applyAlignment="1">
      <alignment vertical="center"/>
    </xf>
    <xf numFmtId="165" fontId="5" fillId="2" borderId="24" xfId="1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vertical="center"/>
    </xf>
    <xf numFmtId="164" fontId="5" fillId="0" borderId="1" xfId="1" applyNumberFormat="1" applyFont="1" applyBorder="1" applyAlignment="1">
      <alignment horizontal="center" vertical="center"/>
    </xf>
    <xf numFmtId="0" fontId="5" fillId="0" borderId="27" xfId="0" applyFont="1" applyBorder="1"/>
    <xf numFmtId="0" fontId="5" fillId="0" borderId="26" xfId="0" applyFont="1" applyBorder="1"/>
    <xf numFmtId="0" fontId="2" fillId="2" borderId="4" xfId="0" applyFont="1" applyFill="1" applyBorder="1" applyAlignment="1">
      <alignment vertical="center" wrapText="1"/>
    </xf>
    <xf numFmtId="165" fontId="0" fillId="0" borderId="0" xfId="0" applyNumberFormat="1"/>
    <xf numFmtId="0" fontId="2" fillId="4" borderId="1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5" fontId="5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5" fillId="0" borderId="14" xfId="0" applyFont="1" applyBorder="1" applyAlignment="1">
      <alignment horizontal="right" vertical="center"/>
    </xf>
    <xf numFmtId="0" fontId="0" fillId="3" borderId="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165" fontId="5" fillId="0" borderId="15" xfId="0" applyNumberFormat="1" applyFont="1" applyBorder="1" applyAlignment="1">
      <alignment horizontal="center" vertical="center"/>
    </xf>
    <xf numFmtId="165" fontId="5" fillId="0" borderId="20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5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164" fontId="5" fillId="0" borderId="3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5" fillId="0" borderId="3" xfId="0" applyNumberFormat="1" applyFont="1" applyFill="1" applyBorder="1" applyAlignment="1">
      <alignment horizontal="center" vertical="center"/>
    </xf>
    <xf numFmtId="165" fontId="5" fillId="0" borderId="5" xfId="0" applyNumberFormat="1" applyFont="1" applyFill="1" applyBorder="1" applyAlignment="1">
      <alignment horizontal="center" vertical="center"/>
    </xf>
    <xf numFmtId="165" fontId="5" fillId="0" borderId="4" xfId="0" applyNumberFormat="1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165" fontId="5" fillId="2" borderId="4" xfId="1" applyNumberFormat="1" applyFont="1" applyFill="1" applyBorder="1" applyAlignment="1">
      <alignment vertical="center"/>
    </xf>
    <xf numFmtId="0" fontId="6" fillId="2" borderId="29" xfId="0" applyFont="1" applyFill="1" applyBorder="1" applyAlignment="1">
      <alignment horizontal="left"/>
    </xf>
    <xf numFmtId="166" fontId="6" fillId="2" borderId="28" xfId="0" applyNumberFormat="1" applyFont="1" applyFill="1" applyBorder="1"/>
    <xf numFmtId="166" fontId="6" fillId="6" borderId="28" xfId="0" applyNumberFormat="1" applyFont="1" applyFill="1" applyBorder="1"/>
    <xf numFmtId="0" fontId="6" fillId="2" borderId="30" xfId="0" applyFont="1" applyFill="1" applyBorder="1" applyAlignment="1">
      <alignment horizontal="left"/>
    </xf>
    <xf numFmtId="166" fontId="6" fillId="2" borderId="23" xfId="0" applyNumberFormat="1" applyFont="1" applyFill="1" applyBorder="1"/>
    <xf numFmtId="0" fontId="4" fillId="2" borderId="30" xfId="0" applyFont="1" applyFill="1" applyBorder="1" applyAlignment="1">
      <alignment horizontal="left"/>
    </xf>
    <xf numFmtId="166" fontId="4" fillId="2" borderId="23" xfId="0" applyNumberFormat="1" applyFont="1" applyFill="1" applyBorder="1"/>
    <xf numFmtId="0" fontId="2" fillId="0" borderId="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164" fontId="5" fillId="0" borderId="1" xfId="1" applyNumberFormat="1" applyFont="1" applyFill="1" applyBorder="1" applyAlignment="1">
      <alignment vertical="center"/>
    </xf>
    <xf numFmtId="165" fontId="5" fillId="0" borderId="1" xfId="1" applyNumberFormat="1" applyFont="1" applyFill="1" applyBorder="1" applyAlignment="1">
      <alignment vertical="center"/>
    </xf>
    <xf numFmtId="0" fontId="2" fillId="0" borderId="5" xfId="0" applyFont="1" applyFill="1" applyBorder="1" applyAlignment="1">
      <alignment horizontal="center" vertical="center"/>
    </xf>
    <xf numFmtId="0" fontId="6" fillId="0" borderId="1" xfId="0" quotePrefix="1" applyFont="1" applyFill="1" applyBorder="1" applyAlignment="1">
      <alignment vertical="center"/>
    </xf>
    <xf numFmtId="0" fontId="2" fillId="0" borderId="4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CONSOLIDADO</a:t>
            </a:r>
            <a:r>
              <a:rPr lang="es-CO" baseline="0"/>
              <a:t> DICIEMBRE AÑO 2018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1946225527158292E-2"/>
          <c:y val="9.9026171277082575E-2"/>
          <c:w val="0.92805377447284165"/>
          <c:h val="0.78555589307411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'CT41218GE-VENTAS'!$B$15</c:f>
              <c:strCache>
                <c:ptCount val="1"/>
                <c:pt idx="0">
                  <c:v>UNIDAD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'CT41218GE-VENTAS'!$A$16:$A$27</c:f>
              <c:strCache>
                <c:ptCount val="12"/>
                <c:pt idx="0">
                  <c:v>PECUARIA</c:v>
                </c:pt>
                <c:pt idx="4">
                  <c:v>AGROINDUSTRIA</c:v>
                </c:pt>
                <c:pt idx="10">
                  <c:v>AGRICOLA</c:v>
                </c:pt>
                <c:pt idx="11">
                  <c:v>TOTAL</c:v>
                </c:pt>
              </c:strCache>
            </c:strRef>
          </c:cat>
          <c:val>
            <c:numRef>
              <c:f>'CT41218GE-VENTAS'!$B$16:$B$27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'CT41218GE-VENTAS'!$C$15</c:f>
              <c:strCache>
                <c:ptCount val="1"/>
                <c:pt idx="0">
                  <c:v>SEMANA 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'CT41218GE-VENTAS'!$A$16:$A$27</c:f>
              <c:strCache>
                <c:ptCount val="12"/>
                <c:pt idx="0">
                  <c:v>PECUARIA</c:v>
                </c:pt>
                <c:pt idx="4">
                  <c:v>AGROINDUSTRIA</c:v>
                </c:pt>
                <c:pt idx="10">
                  <c:v>AGRICOLA</c:v>
                </c:pt>
                <c:pt idx="11">
                  <c:v>TOTAL</c:v>
                </c:pt>
              </c:strCache>
            </c:strRef>
          </c:cat>
          <c:val>
            <c:numRef>
              <c:f>'CT41218GE-VENTAS'!$C$16:$C$27</c:f>
              <c:numCache>
                <c:formatCode>_("$"\ * #,##0_);_("$"\ * \(#,##0\);_("$"\ * "-"??_);_(@_)</c:formatCode>
                <c:ptCount val="12"/>
                <c:pt idx="0">
                  <c:v>450700</c:v>
                </c:pt>
                <c:pt idx="1">
                  <c:v>28000</c:v>
                </c:pt>
                <c:pt idx="2">
                  <c:v>0</c:v>
                </c:pt>
                <c:pt idx="3">
                  <c:v>259250</c:v>
                </c:pt>
                <c:pt idx="4">
                  <c:v>487000</c:v>
                </c:pt>
                <c:pt idx="5">
                  <c:v>708000</c:v>
                </c:pt>
                <c:pt idx="6">
                  <c:v>36000</c:v>
                </c:pt>
                <c:pt idx="7">
                  <c:v>0</c:v>
                </c:pt>
                <c:pt idx="8">
                  <c:v>178000</c:v>
                </c:pt>
                <c:pt idx="9">
                  <c:v>839600</c:v>
                </c:pt>
                <c:pt idx="10">
                  <c:v>20000</c:v>
                </c:pt>
                <c:pt idx="11" formatCode="_-&quot;$&quot;* #,##0_-;\-&quot;$&quot;* #,##0_-;_-&quot;$&quot;* &quot;-&quot;??_-;_-@_-">
                  <c:v>3006550</c:v>
                </c:pt>
              </c:numCache>
            </c:numRef>
          </c:val>
        </c:ser>
        <c:ser>
          <c:idx val="2"/>
          <c:order val="2"/>
          <c:tx>
            <c:strRef>
              <c:f>'CT41218GE-VENTAS'!$D$15</c:f>
              <c:strCache>
                <c:ptCount val="1"/>
                <c:pt idx="0">
                  <c:v>SEMANA 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'CT41218GE-VENTAS'!$A$16:$A$27</c:f>
              <c:strCache>
                <c:ptCount val="12"/>
                <c:pt idx="0">
                  <c:v>PECUARIA</c:v>
                </c:pt>
                <c:pt idx="4">
                  <c:v>AGROINDUSTRIA</c:v>
                </c:pt>
                <c:pt idx="10">
                  <c:v>AGRICOLA</c:v>
                </c:pt>
                <c:pt idx="11">
                  <c:v>TOTAL</c:v>
                </c:pt>
              </c:strCache>
            </c:strRef>
          </c:cat>
          <c:val>
            <c:numRef>
              <c:f>'CT41218GE-VENTAS'!$D$16:$D$27</c:f>
              <c:numCache>
                <c:formatCode>_("$"\ * #,##0_);_("$"\ * \(#,##0\);_("$"\ * "-"??_);_(@_)</c:formatCode>
                <c:ptCount val="12"/>
                <c:pt idx="0">
                  <c:v>380300</c:v>
                </c:pt>
                <c:pt idx="1">
                  <c:v>0</c:v>
                </c:pt>
                <c:pt idx="2">
                  <c:v>1118045</c:v>
                </c:pt>
                <c:pt idx="3">
                  <c:v>362950</c:v>
                </c:pt>
                <c:pt idx="4">
                  <c:v>618300</c:v>
                </c:pt>
                <c:pt idx="5">
                  <c:v>783000</c:v>
                </c:pt>
                <c:pt idx="6">
                  <c:v>121500</c:v>
                </c:pt>
                <c:pt idx="7">
                  <c:v>1061450</c:v>
                </c:pt>
                <c:pt idx="8">
                  <c:v>0</c:v>
                </c:pt>
                <c:pt idx="9">
                  <c:v>949500</c:v>
                </c:pt>
                <c:pt idx="10">
                  <c:v>0</c:v>
                </c:pt>
                <c:pt idx="11">
                  <c:v>5395045</c:v>
                </c:pt>
              </c:numCache>
            </c:numRef>
          </c:val>
        </c:ser>
        <c:ser>
          <c:idx val="3"/>
          <c:order val="3"/>
          <c:tx>
            <c:strRef>
              <c:f>'CT41218GE-VENTAS'!#REF!</c:f>
              <c:strCache>
                <c:ptCount val="1"/>
                <c:pt idx="0">
                  <c:v>#REF!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'CT41218GE-VENTAS'!$A$16:$A$27</c:f>
              <c:strCache>
                <c:ptCount val="12"/>
                <c:pt idx="0">
                  <c:v>PECUARIA</c:v>
                </c:pt>
                <c:pt idx="4">
                  <c:v>AGROINDUSTRIA</c:v>
                </c:pt>
                <c:pt idx="10">
                  <c:v>AGRICOLA</c:v>
                </c:pt>
                <c:pt idx="11">
                  <c:v>TOTAL</c:v>
                </c:pt>
              </c:strCache>
            </c:strRef>
          </c:cat>
          <c:val>
            <c:numRef>
              <c:f>'CT41218GE-VENTAS'!#REF!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'CT41218GE-VENTAS'!#REF!</c:f>
              <c:strCache>
                <c:ptCount val="1"/>
                <c:pt idx="0">
                  <c:v>#REF!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'CT41218GE-VENTAS'!$A$16:$A$27</c:f>
              <c:strCache>
                <c:ptCount val="12"/>
                <c:pt idx="0">
                  <c:v>PECUARIA</c:v>
                </c:pt>
                <c:pt idx="4">
                  <c:v>AGROINDUSTRIA</c:v>
                </c:pt>
                <c:pt idx="10">
                  <c:v>AGRICOLA</c:v>
                </c:pt>
                <c:pt idx="11">
                  <c:v>TOTAL</c:v>
                </c:pt>
              </c:strCache>
            </c:strRef>
          </c:cat>
          <c:val>
            <c:numRef>
              <c:f>'CT41218GE-VENTAS'!#REF!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'CT41218GE-VENTAS'!$E$15</c:f>
              <c:strCache>
                <c:ptCount val="1"/>
                <c:pt idx="0">
                  <c:v>TOTAL/PRODUCTO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'CT41218GE-VENTAS'!$A$16:$A$27</c:f>
              <c:strCache>
                <c:ptCount val="12"/>
                <c:pt idx="0">
                  <c:v>PECUARIA</c:v>
                </c:pt>
                <c:pt idx="4">
                  <c:v>AGROINDUSTRIA</c:v>
                </c:pt>
                <c:pt idx="10">
                  <c:v>AGRICOLA</c:v>
                </c:pt>
                <c:pt idx="11">
                  <c:v>TOTAL</c:v>
                </c:pt>
              </c:strCache>
            </c:strRef>
          </c:cat>
          <c:val>
            <c:numRef>
              <c:f>'CT41218GE-VENTAS'!$E$16:$E$27</c:f>
              <c:numCache>
                <c:formatCode>_("$"\ * #,##0_);_("$"\ * \(#,##0\);_("$"\ * "-"??_);_(@_)</c:formatCode>
                <c:ptCount val="12"/>
                <c:pt idx="0">
                  <c:v>831000</c:v>
                </c:pt>
                <c:pt idx="1">
                  <c:v>28000</c:v>
                </c:pt>
                <c:pt idx="2">
                  <c:v>1118045</c:v>
                </c:pt>
                <c:pt idx="3">
                  <c:v>622200</c:v>
                </c:pt>
                <c:pt idx="4">
                  <c:v>1105300</c:v>
                </c:pt>
                <c:pt idx="5">
                  <c:v>1491000</c:v>
                </c:pt>
                <c:pt idx="6">
                  <c:v>157500</c:v>
                </c:pt>
                <c:pt idx="7">
                  <c:v>1061450</c:v>
                </c:pt>
                <c:pt idx="8">
                  <c:v>178000</c:v>
                </c:pt>
                <c:pt idx="9">
                  <c:v>1789100</c:v>
                </c:pt>
                <c:pt idx="10">
                  <c:v>20000</c:v>
                </c:pt>
                <c:pt idx="11" formatCode="_-&quot;$&quot;* #,##0_-;\-&quot;$&quot;* #,##0_-;_-&quot;$&quot;* &quot;-&quot;??_-;_-@_-">
                  <c:v>8401595</c:v>
                </c:pt>
              </c:numCache>
            </c:numRef>
          </c:val>
        </c:ser>
        <c:ser>
          <c:idx val="6"/>
          <c:order val="6"/>
          <c:tx>
            <c:strRef>
              <c:f>'CT41218GE-VENTAS'!$F$15</c:f>
              <c:strCache>
                <c:ptCount val="1"/>
                <c:pt idx="0">
                  <c:v>TOTAL/AREA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'CT41218GE-VENTAS'!$A$16:$A$27</c:f>
              <c:strCache>
                <c:ptCount val="12"/>
                <c:pt idx="0">
                  <c:v>PECUARIA</c:v>
                </c:pt>
                <c:pt idx="4">
                  <c:v>AGROINDUSTRIA</c:v>
                </c:pt>
                <c:pt idx="10">
                  <c:v>AGRICOLA</c:v>
                </c:pt>
                <c:pt idx="11">
                  <c:v>TOTAL</c:v>
                </c:pt>
              </c:strCache>
            </c:strRef>
          </c:cat>
          <c:val>
            <c:numRef>
              <c:f>'CT41218GE-VENTAS'!$F$16:$F$27</c:f>
              <c:numCache>
                <c:formatCode>_-"$"* #,##0_-;\-"$"* #,##0_-;_-"$"* "-"??_-;_-@_-</c:formatCode>
                <c:ptCount val="12"/>
                <c:pt idx="0">
                  <c:v>2599245</c:v>
                </c:pt>
                <c:pt idx="4">
                  <c:v>5782350</c:v>
                </c:pt>
                <c:pt idx="10" formatCode="_(&quot;$&quot;\ * #,##0_);_(&quot;$&quot;\ * \(#,##0\);_(&quot;$&quot;\ * &quot;-&quot;??_);_(@_)">
                  <c:v>20000</c:v>
                </c:pt>
              </c:numCache>
            </c:numRef>
          </c:val>
        </c:ser>
        <c:ser>
          <c:idx val="7"/>
          <c:order val="7"/>
          <c:tx>
            <c:strRef>
              <c:f>'CT41218GE-VENTAS'!$G$15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'CT41218GE-VENTAS'!$A$16:$A$27</c:f>
              <c:strCache>
                <c:ptCount val="12"/>
                <c:pt idx="0">
                  <c:v>PECUARIA</c:v>
                </c:pt>
                <c:pt idx="4">
                  <c:v>AGROINDUSTRIA</c:v>
                </c:pt>
                <c:pt idx="10">
                  <c:v>AGRICOLA</c:v>
                </c:pt>
                <c:pt idx="11">
                  <c:v>TOTAL</c:v>
                </c:pt>
              </c:strCache>
            </c:strRef>
          </c:cat>
          <c:val>
            <c:numRef>
              <c:f>'CT41218GE-VENTAS'!$G$16:$G$27</c:f>
              <c:numCache>
                <c:formatCode>_-"$"* #,##0_-;\-"$"* #,##0_-;_-"$"* "-"??_-;_-@_-</c:formatCode>
                <c:ptCount val="12"/>
                <c:pt idx="0">
                  <c:v>8401595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680272"/>
        <c:axId val="47680832"/>
      </c:barChart>
      <c:catAx>
        <c:axId val="4768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680832"/>
        <c:crosses val="autoZero"/>
        <c:auto val="1"/>
        <c:lblAlgn val="ctr"/>
        <c:lblOffset val="100"/>
        <c:noMultiLvlLbl val="0"/>
      </c:catAx>
      <c:valAx>
        <c:axId val="476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68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1185863</xdr:colOff>
      <xdr:row>9</xdr:row>
      <xdr:rowOff>154782</xdr:rowOff>
    </xdr:from>
    <xdr:to>
      <xdr:col>6</xdr:col>
      <xdr:colOff>916783</xdr:colOff>
      <xdr:row>13</xdr:row>
      <xdr:rowOff>97632</xdr:rowOff>
    </xdr:to>
    <xdr:pic>
      <xdr:nvPicPr>
        <xdr:cNvPr id="2" name="Imagen 1" descr="C:\Users\user\AppData\Local\Temp\Logo[1] sena empresa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17143" t="6004" r="20000" b="9938"/>
        <a:stretch/>
      </xdr:blipFill>
      <xdr:spPr bwMode="auto">
        <a:xfrm>
          <a:off x="15461457" y="357188"/>
          <a:ext cx="1016794" cy="70485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10</xdr:col>
      <xdr:colOff>13041</xdr:colOff>
      <xdr:row>1</xdr:row>
      <xdr:rowOff>117702</xdr:rowOff>
    </xdr:from>
    <xdr:to>
      <xdr:col>14</xdr:col>
      <xdr:colOff>590756</xdr:colOff>
      <xdr:row>10</xdr:row>
      <xdr:rowOff>35720</xdr:rowOff>
    </xdr:to>
    <xdr:sp macro="" textlink="">
      <xdr:nvSpPr>
        <xdr:cNvPr id="4" name="CuadroTexto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9920291" y="308202"/>
          <a:ext cx="4551001" cy="1646125"/>
        </a:xfrm>
        <a:prstGeom prst="rect">
          <a:avLst/>
        </a:prstGeom>
        <a:solidFill>
          <a:schemeClr val="bg2"/>
        </a:solidFill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SENA EMPRESA</a:t>
          </a:r>
          <a:r>
            <a:rPr lang="es-CO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IV TRIMESTRE 2018</a:t>
          </a:r>
        </a:p>
        <a:p>
          <a:pPr algn="ctr"/>
          <a:r>
            <a:rPr lang="es-CO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VENTAS MENSUALES </a:t>
          </a:r>
        </a:p>
        <a:p>
          <a:pPr algn="ctr"/>
          <a:r>
            <a:rPr lang="es-CO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MES : DICIEMBRE </a:t>
          </a:r>
        </a:p>
        <a:p>
          <a:pPr algn="ctr"/>
          <a:r>
            <a:rPr lang="es-CO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UNIDAD DE MERCASENA </a:t>
          </a:r>
        </a:p>
        <a:p>
          <a:pPr algn="ctr"/>
          <a:r>
            <a:rPr lang="es-CO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AREA: GESTIÓN</a:t>
          </a:r>
          <a:endParaRPr lang="es-CO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124732</xdr:colOff>
      <xdr:row>11</xdr:row>
      <xdr:rowOff>2381</xdr:rowOff>
    </xdr:from>
    <xdr:to>
      <xdr:col>17</xdr:col>
      <xdr:colOff>898071</xdr:colOff>
      <xdr:row>32</xdr:row>
      <xdr:rowOff>107155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90148</xdr:colOff>
      <xdr:row>34</xdr:row>
      <xdr:rowOff>15308</xdr:rowOff>
    </xdr:from>
    <xdr:to>
      <xdr:col>16</xdr:col>
      <xdr:colOff>375897</xdr:colOff>
      <xdr:row>40</xdr:row>
      <xdr:rowOff>40822</xdr:rowOff>
    </xdr:to>
    <xdr:sp macro="" textlink="">
      <xdr:nvSpPr>
        <xdr:cNvPr id="5" name="CuadroTexto 4"/>
        <xdr:cNvSpPr txBox="1"/>
      </xdr:nvSpPr>
      <xdr:spPr>
        <a:xfrm>
          <a:off x="18010755" y="7485629"/>
          <a:ext cx="8232321" cy="11685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Durante el mes de Diciembre</a:t>
          </a:r>
          <a:r>
            <a:rPr lang="es-CO" sz="1100" baseline="0"/>
            <a:t> se obtuvo una venta total de $8.401.595, siendo el area de Agroindustria la que obtuvo mayores ventas con un total de $5.782.350,  representado en la unidad de lacteos con un total de $1.789.100; por otra parte el area Agricola obtuvo menores ventas con un total de  $20.000 , representadas en el lote 1. </a:t>
          </a:r>
          <a:endParaRPr lang="es-CO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1079500</xdr:colOff>
      <xdr:row>1</xdr:row>
      <xdr:rowOff>63500</xdr:rowOff>
    </xdr:from>
    <xdr:to>
      <xdr:col>13</xdr:col>
      <xdr:colOff>27518</xdr:colOff>
      <xdr:row>6</xdr:row>
      <xdr:rowOff>23346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16750" y="254000"/>
          <a:ext cx="964143" cy="92822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517525</xdr:colOff>
      <xdr:row>1</xdr:row>
      <xdr:rowOff>25400</xdr:rowOff>
    </xdr:from>
    <xdr:to>
      <xdr:col>12</xdr:col>
      <xdr:colOff>484718</xdr:colOff>
      <xdr:row>6</xdr:row>
      <xdr:rowOff>185271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14125" y="225425"/>
          <a:ext cx="957793" cy="13123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abSelected="1" zoomScale="70" zoomScaleNormal="70" workbookViewId="0">
      <selection activeCell="C24" sqref="C24"/>
    </sheetView>
  </sheetViews>
  <sheetFormatPr baseColWidth="10" defaultRowHeight="15" x14ac:dyDescent="0.2"/>
  <cols>
    <col min="1" max="1" width="22" customWidth="1"/>
    <col min="2" max="2" width="23.77734375" bestFit="1" customWidth="1"/>
    <col min="3" max="4" width="21" customWidth="1"/>
    <col min="5" max="5" width="21.88671875" customWidth="1"/>
    <col min="6" max="6" width="15" bestFit="1" customWidth="1"/>
    <col min="7" max="7" width="15.6640625" customWidth="1"/>
  </cols>
  <sheetData>
    <row r="1" spans="1:18" x14ac:dyDescent="0.2">
      <c r="A1" s="13"/>
      <c r="B1" s="14"/>
      <c r="C1" s="14"/>
      <c r="D1" s="14"/>
      <c r="E1" s="14"/>
      <c r="F1" s="14"/>
      <c r="G1" s="15"/>
      <c r="H1" s="13"/>
      <c r="I1" s="14"/>
      <c r="J1" s="14"/>
      <c r="K1" s="14"/>
      <c r="L1" s="14"/>
      <c r="M1" s="14"/>
      <c r="N1" s="14"/>
      <c r="O1" s="14"/>
      <c r="P1" s="14"/>
      <c r="Q1" s="14"/>
      <c r="R1" s="15"/>
    </row>
    <row r="2" spans="1:18" x14ac:dyDescent="0.2">
      <c r="A2" s="16"/>
      <c r="B2" s="12"/>
      <c r="C2" s="12"/>
      <c r="D2" s="12"/>
      <c r="E2" s="12"/>
      <c r="F2" s="12"/>
      <c r="G2" s="17"/>
      <c r="H2" s="16"/>
      <c r="I2" s="12"/>
      <c r="J2" s="12"/>
      <c r="K2" s="12"/>
      <c r="L2" s="12"/>
      <c r="M2" s="12"/>
      <c r="N2" s="12"/>
      <c r="O2" s="12"/>
      <c r="P2" s="12"/>
      <c r="Q2" s="12"/>
      <c r="R2" s="17"/>
    </row>
    <row r="3" spans="1:18" x14ac:dyDescent="0.2">
      <c r="A3" s="16"/>
      <c r="B3" s="12"/>
      <c r="C3" s="12"/>
      <c r="D3" s="12"/>
      <c r="E3" s="12"/>
      <c r="F3" s="12"/>
      <c r="G3" s="17"/>
      <c r="H3" s="16"/>
      <c r="I3" s="12"/>
      <c r="J3" s="12"/>
      <c r="K3" s="12"/>
      <c r="L3" s="12"/>
      <c r="M3" s="12"/>
      <c r="N3" s="12"/>
      <c r="O3" s="12"/>
      <c r="P3" s="12"/>
      <c r="Q3" s="12"/>
      <c r="R3" s="17"/>
    </row>
    <row r="4" spans="1:18" x14ac:dyDescent="0.2">
      <c r="A4" s="16"/>
      <c r="B4" s="12"/>
      <c r="C4" s="12"/>
      <c r="D4" s="12"/>
      <c r="E4" s="12"/>
      <c r="F4" s="12"/>
      <c r="G4" s="17"/>
      <c r="H4" s="16"/>
      <c r="I4" s="12"/>
      <c r="J4" s="12"/>
      <c r="K4" s="12"/>
      <c r="L4" s="12"/>
      <c r="M4" s="12"/>
      <c r="N4" s="12"/>
      <c r="O4" s="12"/>
      <c r="P4" s="12"/>
      <c r="Q4" s="12"/>
      <c r="R4" s="17"/>
    </row>
    <row r="5" spans="1:18" x14ac:dyDescent="0.2">
      <c r="A5" s="16"/>
      <c r="B5" s="12"/>
      <c r="C5" s="12"/>
      <c r="D5" s="12"/>
      <c r="E5" s="12"/>
      <c r="F5" s="12"/>
      <c r="G5" s="17"/>
      <c r="H5" s="16"/>
      <c r="I5" s="12"/>
      <c r="J5" s="12"/>
      <c r="K5" s="12"/>
      <c r="L5" s="12"/>
      <c r="M5" s="12"/>
      <c r="N5" s="12"/>
      <c r="O5" s="12"/>
      <c r="P5" s="12"/>
      <c r="Q5" s="12"/>
      <c r="R5" s="17"/>
    </row>
    <row r="6" spans="1:18" x14ac:dyDescent="0.2">
      <c r="A6" s="16"/>
      <c r="B6" s="12"/>
      <c r="C6" s="12"/>
      <c r="D6" s="12"/>
      <c r="E6" s="12"/>
      <c r="F6" s="12"/>
      <c r="G6" s="17"/>
      <c r="H6" s="16"/>
      <c r="I6" s="12"/>
      <c r="J6" s="12"/>
      <c r="K6" s="12"/>
      <c r="L6" s="12"/>
      <c r="M6" s="12"/>
      <c r="N6" s="12"/>
      <c r="O6" s="12"/>
      <c r="P6" s="12"/>
      <c r="Q6" s="12"/>
      <c r="R6" s="17"/>
    </row>
    <row r="7" spans="1:18" x14ac:dyDescent="0.2">
      <c r="A7" s="16"/>
      <c r="B7" s="12"/>
      <c r="C7" s="12"/>
      <c r="D7" s="12"/>
      <c r="E7" s="12"/>
      <c r="F7" s="12"/>
      <c r="G7" s="17"/>
      <c r="H7" s="16"/>
      <c r="I7" s="12"/>
      <c r="J7" s="12"/>
      <c r="K7" s="12"/>
      <c r="L7" s="12"/>
      <c r="M7" s="12"/>
      <c r="N7" s="12"/>
      <c r="O7" s="12"/>
      <c r="P7" s="12"/>
      <c r="Q7" s="12"/>
      <c r="R7" s="17"/>
    </row>
    <row r="8" spans="1:18" x14ac:dyDescent="0.2">
      <c r="A8" s="16"/>
      <c r="B8" s="12"/>
      <c r="C8" s="12"/>
      <c r="D8" s="12"/>
      <c r="E8" s="12"/>
      <c r="F8" s="12"/>
      <c r="G8" s="17"/>
      <c r="H8" s="16"/>
      <c r="I8" s="12"/>
      <c r="J8" s="12"/>
      <c r="K8" s="12"/>
      <c r="L8" s="12"/>
      <c r="M8" s="12"/>
      <c r="N8" s="12"/>
      <c r="O8" s="12"/>
      <c r="P8" s="12"/>
      <c r="Q8" s="12"/>
      <c r="R8" s="17"/>
    </row>
    <row r="9" spans="1:18" ht="15.75" thickBot="1" x14ac:dyDescent="0.25">
      <c r="A9" s="16"/>
      <c r="B9" s="12"/>
      <c r="C9" s="12"/>
      <c r="D9" s="12"/>
      <c r="E9" s="12"/>
      <c r="F9" s="12"/>
      <c r="G9" s="17"/>
      <c r="H9" s="16"/>
      <c r="I9" s="12"/>
      <c r="J9" s="12"/>
      <c r="K9" s="12"/>
      <c r="L9" s="12"/>
      <c r="M9" s="12"/>
      <c r="N9" s="12"/>
      <c r="O9" s="12"/>
      <c r="P9" s="12"/>
      <c r="Q9" s="12"/>
      <c r="R9" s="17"/>
    </row>
    <row r="10" spans="1:18" x14ac:dyDescent="0.2">
      <c r="A10" s="61" t="s">
        <v>36</v>
      </c>
      <c r="B10" s="62"/>
      <c r="C10" s="62"/>
      <c r="D10" s="62"/>
      <c r="E10" s="62"/>
      <c r="F10" s="62"/>
      <c r="G10" s="63"/>
      <c r="H10" s="16"/>
      <c r="I10" s="12"/>
      <c r="J10" s="12"/>
      <c r="K10" s="12"/>
      <c r="L10" s="12"/>
      <c r="M10" s="12"/>
      <c r="N10" s="12"/>
      <c r="O10" s="12"/>
      <c r="P10" s="12"/>
      <c r="Q10" s="12"/>
      <c r="R10" s="17"/>
    </row>
    <row r="11" spans="1:18" x14ac:dyDescent="0.2">
      <c r="A11" s="64" t="s">
        <v>19</v>
      </c>
      <c r="B11" s="65"/>
      <c r="C11" s="65"/>
      <c r="D11" s="65"/>
      <c r="E11" s="65"/>
      <c r="F11" s="65"/>
      <c r="G11" s="66"/>
      <c r="H11" s="16"/>
      <c r="I11" s="12"/>
      <c r="J11" s="12"/>
      <c r="K11" s="12"/>
      <c r="L11" s="12"/>
      <c r="M11" s="12"/>
      <c r="N11" s="12"/>
      <c r="O11" s="12"/>
      <c r="P11" s="12"/>
      <c r="Q11" s="12"/>
      <c r="R11" s="17"/>
    </row>
    <row r="12" spans="1:18" x14ac:dyDescent="0.2">
      <c r="A12" s="64" t="s">
        <v>61</v>
      </c>
      <c r="B12" s="65"/>
      <c r="C12" s="65"/>
      <c r="D12" s="65"/>
      <c r="E12" s="65"/>
      <c r="F12" s="65"/>
      <c r="G12" s="66"/>
      <c r="H12" s="16"/>
      <c r="I12" s="12"/>
      <c r="J12" s="12"/>
      <c r="K12" s="12"/>
      <c r="L12" s="12"/>
      <c r="M12" s="12"/>
      <c r="N12" s="12"/>
      <c r="O12" s="12"/>
      <c r="P12" s="12"/>
      <c r="Q12" s="12"/>
      <c r="R12" s="17"/>
    </row>
    <row r="13" spans="1:18" x14ac:dyDescent="0.2">
      <c r="A13" s="64" t="s">
        <v>20</v>
      </c>
      <c r="B13" s="65"/>
      <c r="C13" s="65"/>
      <c r="D13" s="65"/>
      <c r="E13" s="65"/>
      <c r="F13" s="65"/>
      <c r="G13" s="66"/>
      <c r="H13" s="16"/>
      <c r="I13" s="12"/>
      <c r="J13" s="12"/>
      <c r="K13" s="12"/>
      <c r="L13" s="12"/>
      <c r="M13" s="12"/>
      <c r="N13" s="12"/>
      <c r="O13" s="12"/>
      <c r="P13" s="12"/>
      <c r="Q13" s="12"/>
      <c r="R13" s="17"/>
    </row>
    <row r="14" spans="1:18" ht="15.75" thickBot="1" x14ac:dyDescent="0.25">
      <c r="A14" s="67" t="s">
        <v>21</v>
      </c>
      <c r="B14" s="68"/>
      <c r="C14" s="68"/>
      <c r="D14" s="68"/>
      <c r="E14" s="68"/>
      <c r="F14" s="68"/>
      <c r="G14" s="69"/>
      <c r="H14" s="16"/>
      <c r="I14" s="12"/>
      <c r="J14" s="12"/>
      <c r="K14" s="12"/>
      <c r="L14" s="12"/>
      <c r="M14" s="12"/>
      <c r="N14" s="12"/>
      <c r="O14" s="12"/>
      <c r="P14" s="12"/>
      <c r="Q14" s="12"/>
      <c r="R14" s="17"/>
    </row>
    <row r="15" spans="1:18" x14ac:dyDescent="0.2">
      <c r="A15" s="21" t="s">
        <v>22</v>
      </c>
      <c r="B15" s="1" t="s">
        <v>23</v>
      </c>
      <c r="C15" s="1" t="s">
        <v>28</v>
      </c>
      <c r="D15" s="1" t="s">
        <v>29</v>
      </c>
      <c r="E15" s="1" t="s">
        <v>18</v>
      </c>
      <c r="F15" s="1" t="s">
        <v>16</v>
      </c>
      <c r="G15" s="22" t="s">
        <v>17</v>
      </c>
      <c r="H15" s="16"/>
      <c r="I15" s="12"/>
      <c r="J15" s="12"/>
      <c r="K15" s="12"/>
      <c r="L15" s="12"/>
      <c r="M15" s="12"/>
      <c r="N15" s="12"/>
      <c r="O15" s="12"/>
      <c r="P15" s="12"/>
      <c r="Q15" s="12"/>
      <c r="R15" s="17"/>
    </row>
    <row r="16" spans="1:18" x14ac:dyDescent="0.2">
      <c r="A16" s="70" t="s">
        <v>24</v>
      </c>
      <c r="B16" s="2" t="s">
        <v>25</v>
      </c>
      <c r="C16" s="3">
        <f>'SEMANA DEL 03 AL 07 DE DICIEMB '!K9</f>
        <v>450700</v>
      </c>
      <c r="D16" s="3">
        <f>'SEMANA DEL 10 AL 14 DE DICIEMB '!K9</f>
        <v>380300</v>
      </c>
      <c r="E16" s="4">
        <f>SUM(C16:D16)</f>
        <v>831000</v>
      </c>
      <c r="F16" s="74">
        <f>SUM(E16:E19)</f>
        <v>2599245</v>
      </c>
      <c r="G16" s="77">
        <f>SUM(F16:F26)</f>
        <v>8401595</v>
      </c>
      <c r="H16" s="16"/>
      <c r="I16" s="12"/>
      <c r="J16" s="12"/>
      <c r="K16" s="12"/>
      <c r="L16" s="12"/>
      <c r="M16" s="12"/>
      <c r="N16" s="12"/>
      <c r="O16" s="12"/>
      <c r="P16" s="12"/>
      <c r="Q16" s="12"/>
      <c r="R16" s="17"/>
    </row>
    <row r="17" spans="1:18" x14ac:dyDescent="0.2">
      <c r="A17" s="70"/>
      <c r="B17" s="2" t="s">
        <v>12</v>
      </c>
      <c r="C17" s="3">
        <f>'SEMANA DEL 03 AL 07 DE DICIEMB '!J14</f>
        <v>28000</v>
      </c>
      <c r="D17" s="3">
        <v>0</v>
      </c>
      <c r="E17" s="4">
        <f t="shared" ref="E17:E26" si="0">SUM(C17:D17)</f>
        <v>28000</v>
      </c>
      <c r="F17" s="75"/>
      <c r="G17" s="78"/>
      <c r="H17" s="16"/>
      <c r="I17" s="12"/>
      <c r="J17" s="12"/>
      <c r="K17" s="12"/>
      <c r="L17" s="12"/>
      <c r="M17" s="12"/>
      <c r="N17" s="12"/>
      <c r="O17" s="12"/>
      <c r="P17" s="12"/>
      <c r="Q17" s="12"/>
      <c r="R17" s="17"/>
    </row>
    <row r="18" spans="1:18" x14ac:dyDescent="0.2">
      <c r="A18" s="70"/>
      <c r="B18" s="2" t="s">
        <v>151</v>
      </c>
      <c r="C18" s="3">
        <v>0</v>
      </c>
      <c r="D18" s="3">
        <f>'SEMANA DEL 10 AL 14 DE DICIEMB '!K14</f>
        <v>1118045</v>
      </c>
      <c r="E18" s="4">
        <f t="shared" si="0"/>
        <v>1118045</v>
      </c>
      <c r="F18" s="75"/>
      <c r="G18" s="78"/>
      <c r="H18" s="16"/>
      <c r="I18" s="12"/>
      <c r="J18" s="12"/>
      <c r="K18" s="12"/>
      <c r="L18" s="12"/>
      <c r="M18" s="12"/>
      <c r="N18" s="12"/>
      <c r="O18" s="12"/>
      <c r="P18" s="12"/>
      <c r="Q18" s="12"/>
      <c r="R18" s="17"/>
    </row>
    <row r="19" spans="1:18" x14ac:dyDescent="0.2">
      <c r="A19" s="70"/>
      <c r="B19" s="2" t="s">
        <v>26</v>
      </c>
      <c r="C19" s="3">
        <f>'SEMANA DEL 03 AL 07 DE DICIEMB '!K13</f>
        <v>259250</v>
      </c>
      <c r="D19" s="3">
        <f>'SEMANA DEL 10 AL 14 DE DICIEMB '!K13</f>
        <v>362950</v>
      </c>
      <c r="E19" s="4">
        <f t="shared" si="0"/>
        <v>622200</v>
      </c>
      <c r="F19" s="76"/>
      <c r="G19" s="78"/>
      <c r="H19" s="16"/>
      <c r="I19" s="12"/>
      <c r="J19" s="12"/>
      <c r="K19" s="12"/>
      <c r="L19" s="12"/>
      <c r="M19" s="12"/>
      <c r="N19" s="12"/>
      <c r="O19" s="12"/>
      <c r="P19" s="12"/>
      <c r="Q19" s="12"/>
      <c r="R19" s="17"/>
    </row>
    <row r="20" spans="1:18" x14ac:dyDescent="0.2">
      <c r="A20" s="70" t="s">
        <v>27</v>
      </c>
      <c r="B20" s="2" t="s">
        <v>14</v>
      </c>
      <c r="C20" s="3">
        <f>'SEMANA DEL 03 AL 07 DE DICIEMB '!K51</f>
        <v>487000</v>
      </c>
      <c r="D20" s="3">
        <f>'SEMANA DEL 10 AL 14 DE DICIEMB '!K67</f>
        <v>618300</v>
      </c>
      <c r="E20" s="4">
        <f t="shared" si="0"/>
        <v>1105300</v>
      </c>
      <c r="F20" s="71">
        <f>SUM(E20:E25)</f>
        <v>5782350</v>
      </c>
      <c r="G20" s="78"/>
      <c r="H20" s="16"/>
      <c r="I20" s="12"/>
      <c r="J20" s="12"/>
      <c r="K20" s="12"/>
      <c r="L20" s="12"/>
      <c r="M20" s="12"/>
      <c r="N20" s="12"/>
      <c r="O20" s="12"/>
      <c r="P20" s="12"/>
      <c r="Q20" s="12"/>
      <c r="R20" s="17"/>
    </row>
    <row r="21" spans="1:18" x14ac:dyDescent="0.2">
      <c r="A21" s="70"/>
      <c r="B21" s="2" t="s">
        <v>10</v>
      </c>
      <c r="C21" s="3">
        <f>'SEMANA DEL 03 AL 07 DE DICIEMB '!K15</f>
        <v>708000</v>
      </c>
      <c r="D21" s="3">
        <f>'SEMANA DEL 10 AL 14 DE DICIEMB '!K18</f>
        <v>783000</v>
      </c>
      <c r="E21" s="4">
        <f t="shared" si="0"/>
        <v>1491000</v>
      </c>
      <c r="F21" s="72"/>
      <c r="G21" s="78"/>
      <c r="H21" s="16"/>
      <c r="I21" s="12"/>
      <c r="J21" s="12"/>
      <c r="K21" s="12"/>
      <c r="L21" s="12"/>
      <c r="M21" s="12"/>
      <c r="N21" s="12"/>
      <c r="O21" s="12"/>
      <c r="P21" s="12"/>
      <c r="Q21" s="12"/>
      <c r="R21" s="17"/>
    </row>
    <row r="22" spans="1:18" x14ac:dyDescent="0.2">
      <c r="A22" s="70"/>
      <c r="B22" s="2" t="s">
        <v>46</v>
      </c>
      <c r="C22" s="3">
        <f>'SEMANA DEL 03 AL 07 DE DICIEMB '!K65</f>
        <v>36000</v>
      </c>
      <c r="D22" s="3">
        <f>'SEMANA DEL 10 AL 14 DE DICIEMB '!K73</f>
        <v>121500</v>
      </c>
      <c r="E22" s="4">
        <f t="shared" si="0"/>
        <v>157500</v>
      </c>
      <c r="F22" s="73"/>
      <c r="G22" s="78"/>
      <c r="H22" s="16"/>
      <c r="I22" s="12"/>
      <c r="J22" s="12"/>
      <c r="K22" s="12"/>
      <c r="L22" s="12"/>
      <c r="M22" s="12"/>
      <c r="N22" s="12"/>
      <c r="O22" s="12"/>
      <c r="P22" s="12"/>
      <c r="Q22" s="12"/>
      <c r="R22" s="17"/>
    </row>
    <row r="23" spans="1:18" x14ac:dyDescent="0.2">
      <c r="A23" s="70"/>
      <c r="B23" s="2" t="s">
        <v>111</v>
      </c>
      <c r="C23" s="3">
        <v>0</v>
      </c>
      <c r="D23" s="3">
        <f>'SEMANA DEL 10 AL 14 DE DICIEMB '!K54</f>
        <v>1061450</v>
      </c>
      <c r="E23" s="4">
        <f t="shared" si="0"/>
        <v>1061450</v>
      </c>
      <c r="F23" s="73"/>
      <c r="G23" s="78"/>
      <c r="H23" s="16"/>
      <c r="I23" s="12"/>
      <c r="J23" s="12"/>
      <c r="K23" s="12"/>
      <c r="L23" s="12"/>
      <c r="M23" s="12"/>
      <c r="N23" s="12"/>
      <c r="O23" s="12"/>
      <c r="P23" s="12"/>
      <c r="Q23" s="12"/>
      <c r="R23" s="17"/>
    </row>
    <row r="24" spans="1:18" x14ac:dyDescent="0.2">
      <c r="A24" s="70"/>
      <c r="B24" s="2" t="s">
        <v>56</v>
      </c>
      <c r="C24" s="3">
        <f>'SEMANA DEL 03 AL 07 DE DICIEMB '!K61</f>
        <v>178000</v>
      </c>
      <c r="D24" s="3">
        <v>0</v>
      </c>
      <c r="E24" s="4">
        <f t="shared" si="0"/>
        <v>178000</v>
      </c>
      <c r="F24" s="73"/>
      <c r="G24" s="78"/>
      <c r="H24" s="16"/>
      <c r="I24" s="12"/>
      <c r="J24" s="12"/>
      <c r="K24" s="12"/>
      <c r="L24" s="12"/>
      <c r="M24" s="12"/>
      <c r="N24" s="12"/>
      <c r="O24" s="12"/>
      <c r="P24" s="12"/>
      <c r="Q24" s="12"/>
      <c r="R24" s="17"/>
    </row>
    <row r="25" spans="1:18" x14ac:dyDescent="0.2">
      <c r="A25" s="70"/>
      <c r="B25" s="2" t="s">
        <v>11</v>
      </c>
      <c r="C25" s="3">
        <f>'SEMANA DEL 03 AL 07 DE DICIEMB '!K33</f>
        <v>839600</v>
      </c>
      <c r="D25" s="3">
        <f>'SEMANA DEL 10 AL 14 DE DICIEMB '!K40</f>
        <v>949500</v>
      </c>
      <c r="E25" s="4">
        <f t="shared" si="0"/>
        <v>1789100</v>
      </c>
      <c r="F25" s="73"/>
      <c r="G25" s="78"/>
      <c r="H25" s="16"/>
      <c r="I25" s="12"/>
      <c r="J25" s="12"/>
      <c r="K25" s="12"/>
      <c r="L25" s="12"/>
      <c r="M25" s="12"/>
      <c r="N25" s="12"/>
      <c r="O25" s="12"/>
      <c r="P25" s="12"/>
      <c r="Q25" s="12"/>
      <c r="R25" s="17"/>
    </row>
    <row r="26" spans="1:18" x14ac:dyDescent="0.2">
      <c r="A26" s="21" t="s">
        <v>58</v>
      </c>
      <c r="B26" s="2" t="s">
        <v>60</v>
      </c>
      <c r="C26" s="3">
        <f>'SEMANA DEL 03 AL 07 DE DICIEMB '!L66</f>
        <v>20000</v>
      </c>
      <c r="D26" s="3">
        <v>0</v>
      </c>
      <c r="E26" s="4">
        <f t="shared" si="0"/>
        <v>20000</v>
      </c>
      <c r="F26" s="5">
        <f>SUM(E26)</f>
        <v>20000</v>
      </c>
      <c r="G26" s="78"/>
      <c r="H26" s="16"/>
      <c r="I26" s="12"/>
      <c r="J26" s="12"/>
      <c r="K26" s="12"/>
      <c r="L26" s="12"/>
      <c r="M26" s="12"/>
      <c r="N26" s="12"/>
      <c r="O26" s="12"/>
      <c r="P26" s="12"/>
      <c r="Q26" s="12"/>
      <c r="R26" s="17"/>
    </row>
    <row r="27" spans="1:18" x14ac:dyDescent="0.2">
      <c r="A27" s="54" t="s">
        <v>17</v>
      </c>
      <c r="B27" s="55"/>
      <c r="C27" s="6">
        <f>SUM(C16:C26)</f>
        <v>3006550</v>
      </c>
      <c r="D27" s="3">
        <f>SUM(D16:D26)</f>
        <v>5395045</v>
      </c>
      <c r="E27" s="56">
        <f>SUM(C27:D27)</f>
        <v>8401595</v>
      </c>
      <c r="F27" s="57"/>
      <c r="G27" s="58"/>
      <c r="H27" s="16"/>
      <c r="I27" s="12"/>
      <c r="J27" s="12"/>
      <c r="K27" s="12"/>
      <c r="L27" s="12"/>
      <c r="M27" s="12"/>
      <c r="N27" s="12"/>
      <c r="O27" s="12"/>
      <c r="P27" s="12"/>
      <c r="Q27" s="12"/>
      <c r="R27" s="17"/>
    </row>
    <row r="28" spans="1:18" x14ac:dyDescent="0.2">
      <c r="A28" s="16"/>
      <c r="B28" s="12"/>
      <c r="C28" s="12"/>
      <c r="D28" s="12"/>
      <c r="E28" s="59"/>
      <c r="F28" s="59"/>
      <c r="G28" s="60"/>
      <c r="H28" s="16"/>
      <c r="I28" s="12"/>
      <c r="J28" s="12"/>
      <c r="K28" s="12"/>
      <c r="L28" s="12"/>
      <c r="M28" s="12"/>
      <c r="N28" s="12"/>
      <c r="O28" s="12"/>
      <c r="P28" s="12"/>
      <c r="Q28" s="12"/>
      <c r="R28" s="17"/>
    </row>
    <row r="29" spans="1:18" x14ac:dyDescent="0.2">
      <c r="A29" s="16"/>
      <c r="B29" s="12"/>
      <c r="C29" s="12"/>
      <c r="D29" s="12"/>
      <c r="E29" s="12"/>
      <c r="F29" s="12"/>
      <c r="G29" s="17"/>
      <c r="H29" s="16"/>
      <c r="I29" s="12"/>
      <c r="J29" s="12"/>
      <c r="K29" s="12"/>
      <c r="L29" s="12"/>
      <c r="M29" s="12"/>
      <c r="N29" s="12"/>
      <c r="O29" s="12"/>
      <c r="P29" s="12"/>
      <c r="Q29" s="12"/>
      <c r="R29" s="17"/>
    </row>
    <row r="30" spans="1:18" x14ac:dyDescent="0.2">
      <c r="A30" s="16"/>
      <c r="B30" s="12"/>
      <c r="C30" s="12"/>
      <c r="D30" s="12"/>
      <c r="E30" s="12"/>
      <c r="F30" s="12"/>
      <c r="G30" s="17"/>
      <c r="H30" s="16"/>
      <c r="I30" s="12"/>
      <c r="J30" s="12"/>
      <c r="K30" s="12"/>
      <c r="L30" s="12"/>
      <c r="M30" s="12"/>
      <c r="N30" s="12"/>
      <c r="O30" s="12"/>
      <c r="P30" s="12"/>
      <c r="Q30" s="12"/>
      <c r="R30" s="17"/>
    </row>
    <row r="31" spans="1:18" x14ac:dyDescent="0.2">
      <c r="A31" s="16"/>
      <c r="B31" s="12"/>
      <c r="C31" s="12"/>
      <c r="D31" s="12"/>
      <c r="E31" s="12"/>
      <c r="F31" s="12"/>
      <c r="G31" s="17"/>
      <c r="H31" s="16"/>
      <c r="I31" s="12"/>
      <c r="J31" s="12"/>
      <c r="K31" s="12"/>
      <c r="L31" s="12"/>
      <c r="M31" s="12"/>
      <c r="N31" s="12"/>
      <c r="O31" s="12"/>
      <c r="P31" s="12"/>
      <c r="Q31" s="12"/>
      <c r="R31" s="17"/>
    </row>
    <row r="32" spans="1:18" x14ac:dyDescent="0.2">
      <c r="A32" s="16"/>
      <c r="B32" s="12"/>
      <c r="C32" s="12"/>
      <c r="D32" s="12"/>
      <c r="E32" s="12"/>
      <c r="F32" s="12"/>
      <c r="G32" s="17"/>
      <c r="H32" s="16"/>
      <c r="I32" s="12"/>
      <c r="J32" s="12"/>
      <c r="K32" s="12"/>
      <c r="L32" s="12"/>
      <c r="M32" s="12"/>
      <c r="N32" s="12"/>
      <c r="O32" s="12"/>
      <c r="P32" s="12"/>
      <c r="Q32" s="12"/>
      <c r="R32" s="17"/>
    </row>
    <row r="33" spans="1:18" x14ac:dyDescent="0.2">
      <c r="A33" s="16"/>
      <c r="B33" s="12"/>
      <c r="C33" s="12"/>
      <c r="D33" s="12"/>
      <c r="E33" s="12"/>
      <c r="F33" s="12"/>
      <c r="G33" s="17"/>
      <c r="H33" s="16"/>
      <c r="I33" s="12"/>
      <c r="J33" s="12"/>
      <c r="K33" s="12"/>
      <c r="L33" s="12"/>
      <c r="M33" s="12"/>
      <c r="N33" s="12"/>
      <c r="O33" s="12"/>
      <c r="P33" s="12"/>
      <c r="Q33" s="12"/>
      <c r="R33" s="17"/>
    </row>
    <row r="34" spans="1:18" x14ac:dyDescent="0.2">
      <c r="A34" s="16"/>
      <c r="B34" s="12"/>
      <c r="C34" s="12"/>
      <c r="D34" s="12"/>
      <c r="E34" s="12"/>
      <c r="F34" s="12"/>
      <c r="G34" s="17"/>
      <c r="H34" s="16"/>
      <c r="I34" s="12"/>
      <c r="J34" s="12"/>
      <c r="K34" s="12"/>
      <c r="L34" s="12"/>
      <c r="M34" s="12"/>
      <c r="N34" s="12"/>
      <c r="O34" s="12"/>
      <c r="P34" s="12"/>
      <c r="Q34" s="12"/>
      <c r="R34" s="17"/>
    </row>
    <row r="35" spans="1:18" x14ac:dyDescent="0.2">
      <c r="A35" s="16"/>
      <c r="B35" s="12"/>
      <c r="C35" s="12"/>
      <c r="D35" s="12"/>
      <c r="E35" s="12"/>
      <c r="F35" s="12"/>
      <c r="G35" s="17"/>
      <c r="H35" s="16"/>
      <c r="I35" s="12"/>
      <c r="J35" s="12"/>
      <c r="K35" s="12"/>
      <c r="L35" s="12"/>
      <c r="M35" s="12"/>
      <c r="N35" s="12"/>
      <c r="O35" s="12"/>
      <c r="P35" s="12"/>
      <c r="Q35" s="12"/>
      <c r="R35" s="17"/>
    </row>
    <row r="36" spans="1:18" x14ac:dyDescent="0.2">
      <c r="A36" s="16"/>
      <c r="B36" s="12"/>
      <c r="C36" s="12"/>
      <c r="D36" s="12"/>
      <c r="E36" s="12"/>
      <c r="F36" s="12"/>
      <c r="G36" s="17"/>
      <c r="H36" s="16"/>
      <c r="I36" s="12"/>
      <c r="J36" s="12"/>
      <c r="K36" s="12"/>
      <c r="L36" s="12"/>
      <c r="M36" s="12"/>
      <c r="N36" s="12"/>
      <c r="O36" s="12"/>
      <c r="P36" s="12"/>
      <c r="Q36" s="12"/>
      <c r="R36" s="17"/>
    </row>
    <row r="37" spans="1:18" x14ac:dyDescent="0.2">
      <c r="A37" s="16"/>
      <c r="B37" s="12"/>
      <c r="C37" s="12"/>
      <c r="D37" s="12"/>
      <c r="E37" s="12"/>
      <c r="F37" s="12"/>
      <c r="G37" s="17"/>
      <c r="H37" s="16"/>
      <c r="I37" s="12"/>
      <c r="J37" s="12"/>
      <c r="K37" s="12"/>
      <c r="L37" s="12"/>
      <c r="M37" s="12"/>
      <c r="N37" s="12"/>
      <c r="O37" s="12"/>
      <c r="P37" s="12"/>
      <c r="Q37" s="12"/>
      <c r="R37" s="17"/>
    </row>
    <row r="38" spans="1:18" x14ac:dyDescent="0.2">
      <c r="A38" s="16"/>
      <c r="B38" s="12"/>
      <c r="C38" s="12"/>
      <c r="D38" s="12"/>
      <c r="E38" s="12"/>
      <c r="F38" s="12"/>
      <c r="G38" s="17"/>
      <c r="H38" s="16"/>
      <c r="I38" s="12"/>
      <c r="J38" s="12"/>
      <c r="K38" s="12"/>
      <c r="L38" s="12"/>
      <c r="M38" s="12"/>
      <c r="N38" s="12"/>
      <c r="O38" s="12"/>
      <c r="P38" s="12"/>
      <c r="Q38" s="12"/>
      <c r="R38" s="17"/>
    </row>
    <row r="39" spans="1:18" x14ac:dyDescent="0.2">
      <c r="A39" s="16"/>
      <c r="B39" s="12"/>
      <c r="C39" s="12"/>
      <c r="D39" s="12"/>
      <c r="E39" s="12"/>
      <c r="F39" s="12"/>
      <c r="G39" s="17"/>
      <c r="H39" s="16"/>
      <c r="I39" s="12"/>
      <c r="J39" s="12"/>
      <c r="K39" s="12"/>
      <c r="L39" s="12"/>
      <c r="M39" s="12"/>
      <c r="N39" s="12"/>
      <c r="O39" s="12"/>
      <c r="P39" s="12"/>
      <c r="Q39" s="12"/>
      <c r="R39" s="17"/>
    </row>
    <row r="40" spans="1:18" x14ac:dyDescent="0.2">
      <c r="A40" s="16"/>
      <c r="B40" s="12"/>
      <c r="C40" s="12"/>
      <c r="D40" s="12"/>
      <c r="E40" s="12"/>
      <c r="F40" s="12"/>
      <c r="G40" s="17"/>
      <c r="H40" s="16"/>
      <c r="I40" s="12"/>
      <c r="J40" s="12"/>
      <c r="K40" s="12"/>
      <c r="L40" s="12"/>
      <c r="M40" s="12"/>
      <c r="N40" s="12"/>
      <c r="O40" s="12"/>
      <c r="P40" s="12"/>
      <c r="Q40" s="12"/>
      <c r="R40" s="17"/>
    </row>
    <row r="41" spans="1:18" ht="15.75" thickBot="1" x14ac:dyDescent="0.25">
      <c r="A41" s="18"/>
      <c r="B41" s="19"/>
      <c r="C41" s="19"/>
      <c r="D41" s="19"/>
      <c r="E41" s="19"/>
      <c r="F41" s="19"/>
      <c r="G41" s="20"/>
      <c r="H41" s="18"/>
      <c r="I41" s="19"/>
      <c r="J41" s="19"/>
      <c r="K41" s="19"/>
      <c r="L41" s="19"/>
      <c r="M41" s="19"/>
      <c r="N41" s="19"/>
      <c r="O41" s="19"/>
      <c r="P41" s="19"/>
      <c r="Q41" s="19"/>
      <c r="R41" s="20"/>
    </row>
    <row r="46" spans="1:18" x14ac:dyDescent="0.2">
      <c r="C46" s="53"/>
    </row>
  </sheetData>
  <customSheetViews>
    <customSheetView guid="{24828865-97AB-4622-8C2E-22F4CAB0737A}" showPageBreaks="1" view="pageLayout">
      <selection activeCell="F26" sqref="F26"/>
      <colBreaks count="1" manualBreakCount="1">
        <brk id="10" max="1048575" man="1"/>
      </colBreaks>
      <pageMargins left="0.70866141732283472" right="0.70866141732283472" top="0.74803149606299213" bottom="0.74803149606299213" header="0.31496062992125984" footer="0.31496062992125984"/>
      <pageSetup paperSize="9" scale="55" orientation="landscape" r:id="rId1"/>
    </customSheetView>
  </customSheetViews>
  <mergeCells count="13">
    <mergeCell ref="A27:B27"/>
    <mergeCell ref="E27:G27"/>
    <mergeCell ref="E28:G28"/>
    <mergeCell ref="A10:G10"/>
    <mergeCell ref="A11:G11"/>
    <mergeCell ref="A12:G12"/>
    <mergeCell ref="A13:G13"/>
    <mergeCell ref="A14:G14"/>
    <mergeCell ref="A16:A19"/>
    <mergeCell ref="A20:A25"/>
    <mergeCell ref="F20:F25"/>
    <mergeCell ref="F16:F19"/>
    <mergeCell ref="G16:G26"/>
  </mergeCells>
  <pageMargins left="0.70866141732283472" right="0.70866141732283472" top="0.74803149606299213" bottom="0.74803149606299213" header="0.31496062992125984" footer="0.31496062992125984"/>
  <pageSetup paperSize="14" scale="62" fitToWidth="2" fitToHeight="0" orientation="landscape" r:id="rId2"/>
  <colBreaks count="1" manualBreakCount="1">
    <brk id="7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9"/>
  <sheetViews>
    <sheetView zoomScale="60" zoomScaleNormal="60" workbookViewId="0">
      <selection activeCell="E26" sqref="E26"/>
    </sheetView>
  </sheetViews>
  <sheetFormatPr baseColWidth="10" defaultRowHeight="15" x14ac:dyDescent="0.25"/>
  <cols>
    <col min="1" max="1" width="30.88671875" style="8" customWidth="1"/>
    <col min="2" max="2" width="23.88671875" style="8" customWidth="1"/>
    <col min="3" max="3" width="19.33203125" style="8" bestFit="1" customWidth="1"/>
    <col min="4" max="4" width="11.109375" style="8" bestFit="1" customWidth="1"/>
    <col min="5" max="5" width="11.88671875" style="24" bestFit="1" customWidth="1"/>
    <col min="6" max="7" width="11" style="24" customWidth="1"/>
    <col min="8" max="8" width="13" style="24" customWidth="1"/>
    <col min="9" max="9" width="14.109375" style="24" customWidth="1"/>
    <col min="10" max="10" width="25.5546875" style="8" customWidth="1"/>
    <col min="11" max="11" width="23" style="8" customWidth="1"/>
    <col min="12" max="12" width="22.88671875" style="8" customWidth="1"/>
    <col min="13" max="13" width="23.44140625" style="8" customWidth="1"/>
    <col min="14" max="15" width="11.5546875" style="8"/>
    <col min="16" max="16" width="26.5546875" style="8" customWidth="1"/>
    <col min="17" max="16384" width="11.5546875" style="8"/>
  </cols>
  <sheetData>
    <row r="1" spans="1:24" ht="15" customHeight="1" x14ac:dyDescent="0.25"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ht="15" customHeight="1" x14ac:dyDescent="0.25">
      <c r="A2" s="88" t="s">
        <v>62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ht="15" customHeight="1" x14ac:dyDescent="0.25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ht="15.75" customHeight="1" x14ac:dyDescent="0.25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ht="15" customHeight="1" x14ac:dyDescent="0.25">
      <c r="A5" s="89" t="s">
        <v>0</v>
      </c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</row>
    <row r="6" spans="1:24" ht="15" customHeight="1" x14ac:dyDescent="0.25">
      <c r="A6" s="52" t="s">
        <v>98</v>
      </c>
      <c r="B6" s="52"/>
      <c r="C6" s="52"/>
      <c r="D6" s="52"/>
      <c r="E6" s="52"/>
      <c r="F6" s="52"/>
      <c r="G6" s="52"/>
      <c r="H6" s="52"/>
      <c r="I6" s="52"/>
      <c r="J6" s="52"/>
      <c r="K6" s="90"/>
      <c r="L6" s="90"/>
      <c r="M6" s="90"/>
    </row>
    <row r="7" spans="1:24" ht="15" customHeight="1" x14ac:dyDescent="0.25">
      <c r="A7" s="35"/>
      <c r="B7" s="35"/>
      <c r="C7" s="35"/>
      <c r="D7" s="35"/>
      <c r="E7" s="35"/>
      <c r="F7" s="35"/>
      <c r="G7" s="35"/>
      <c r="H7" s="35"/>
      <c r="I7" s="35"/>
      <c r="J7" s="36"/>
      <c r="K7" s="90"/>
      <c r="L7" s="90"/>
      <c r="M7" s="90"/>
    </row>
    <row r="8" spans="1:24" ht="15" customHeight="1" x14ac:dyDescent="0.25">
      <c r="A8" s="9" t="s">
        <v>1</v>
      </c>
      <c r="B8" s="9" t="s">
        <v>2</v>
      </c>
      <c r="C8" s="10" t="s">
        <v>3</v>
      </c>
      <c r="D8" s="11" t="s">
        <v>4</v>
      </c>
      <c r="E8" s="25">
        <v>43437</v>
      </c>
      <c r="F8" s="25">
        <v>43438</v>
      </c>
      <c r="G8" s="25">
        <v>43439</v>
      </c>
      <c r="H8" s="25">
        <v>43440</v>
      </c>
      <c r="I8" s="25">
        <v>43441</v>
      </c>
      <c r="J8" s="9" t="s">
        <v>30</v>
      </c>
      <c r="K8" s="23" t="s">
        <v>15</v>
      </c>
      <c r="L8" s="23" t="s">
        <v>16</v>
      </c>
      <c r="M8" s="23" t="s">
        <v>17</v>
      </c>
    </row>
    <row r="9" spans="1:24" ht="15" customHeight="1" x14ac:dyDescent="0.25">
      <c r="A9" s="88" t="s">
        <v>5</v>
      </c>
      <c r="B9" s="26" t="s">
        <v>6</v>
      </c>
      <c r="C9" s="26" t="s">
        <v>7</v>
      </c>
      <c r="D9" s="27">
        <v>2300</v>
      </c>
      <c r="E9" s="28">
        <v>16100</v>
      </c>
      <c r="F9" s="28">
        <v>25300</v>
      </c>
      <c r="G9" s="28">
        <v>25300</v>
      </c>
      <c r="H9" s="28">
        <v>16100</v>
      </c>
      <c r="I9" s="28">
        <v>18400</v>
      </c>
      <c r="J9" s="29">
        <f t="shared" ref="J9:J42" si="0">SUM(E9:I9)</f>
        <v>101200</v>
      </c>
      <c r="K9" s="85">
        <f>SUBTOTAL(9,J9:J12)</f>
        <v>450700</v>
      </c>
      <c r="L9" s="91">
        <f>K9+K13+K14</f>
        <v>737950</v>
      </c>
      <c r="M9" s="85">
        <f>SUBTOTAL(9,L9:L66)</f>
        <v>3006550</v>
      </c>
    </row>
    <row r="10" spans="1:24" x14ac:dyDescent="0.25">
      <c r="A10" s="88"/>
      <c r="B10" s="26" t="s">
        <v>8</v>
      </c>
      <c r="C10" s="26" t="s">
        <v>9</v>
      </c>
      <c r="D10" s="27">
        <v>7000</v>
      </c>
      <c r="E10" s="28">
        <v>14000</v>
      </c>
      <c r="F10" s="28">
        <v>42000</v>
      </c>
      <c r="G10" s="28">
        <v>35000</v>
      </c>
      <c r="H10" s="28">
        <v>35000</v>
      </c>
      <c r="I10" s="28">
        <v>28000</v>
      </c>
      <c r="J10" s="29">
        <f t="shared" si="0"/>
        <v>154000</v>
      </c>
      <c r="K10" s="86"/>
      <c r="L10" s="92"/>
      <c r="M10" s="86"/>
    </row>
    <row r="11" spans="1:24" x14ac:dyDescent="0.25">
      <c r="A11" s="88"/>
      <c r="B11" s="26" t="s">
        <v>47</v>
      </c>
      <c r="C11" s="26" t="s">
        <v>9</v>
      </c>
      <c r="D11" s="27">
        <v>9000</v>
      </c>
      <c r="E11" s="28">
        <v>36000</v>
      </c>
      <c r="F11" s="28">
        <v>36000</v>
      </c>
      <c r="G11" s="28">
        <v>36000</v>
      </c>
      <c r="H11" s="28">
        <v>63000</v>
      </c>
      <c r="I11" s="28">
        <v>18000</v>
      </c>
      <c r="J11" s="29">
        <f t="shared" si="0"/>
        <v>189000</v>
      </c>
      <c r="K11" s="86"/>
      <c r="L11" s="92"/>
      <c r="M11" s="86"/>
    </row>
    <row r="12" spans="1:24" x14ac:dyDescent="0.25">
      <c r="A12" s="88"/>
      <c r="B12" s="26" t="s">
        <v>48</v>
      </c>
      <c r="C12" s="26" t="s">
        <v>9</v>
      </c>
      <c r="D12" s="27">
        <v>6500</v>
      </c>
      <c r="E12" s="28"/>
      <c r="F12" s="28"/>
      <c r="G12" s="28">
        <v>6500</v>
      </c>
      <c r="H12" s="28"/>
      <c r="I12" s="28"/>
      <c r="J12" s="29">
        <f t="shared" si="0"/>
        <v>6500</v>
      </c>
      <c r="K12" s="87"/>
      <c r="L12" s="92"/>
      <c r="M12" s="86"/>
    </row>
    <row r="13" spans="1:24" x14ac:dyDescent="0.25">
      <c r="A13" s="37" t="s">
        <v>41</v>
      </c>
      <c r="B13" s="26" t="s">
        <v>42</v>
      </c>
      <c r="C13" s="26" t="s">
        <v>43</v>
      </c>
      <c r="D13" s="27">
        <v>850</v>
      </c>
      <c r="E13" s="28"/>
      <c r="F13" s="28">
        <v>259250</v>
      </c>
      <c r="G13" s="28"/>
      <c r="H13" s="28"/>
      <c r="I13" s="28"/>
      <c r="J13" s="29">
        <f t="shared" si="0"/>
        <v>259250</v>
      </c>
      <c r="K13" s="49">
        <f>SUBTOTAL(9,J13)</f>
        <v>259250</v>
      </c>
      <c r="L13" s="92"/>
      <c r="M13" s="86"/>
    </row>
    <row r="14" spans="1:24" ht="15.75" thickBot="1" x14ac:dyDescent="0.3">
      <c r="A14" s="10" t="s">
        <v>44</v>
      </c>
      <c r="B14" s="26" t="s">
        <v>57</v>
      </c>
      <c r="C14" s="26" t="s">
        <v>31</v>
      </c>
      <c r="D14" s="27">
        <v>6000</v>
      </c>
      <c r="E14" s="28"/>
      <c r="F14" s="28"/>
      <c r="G14" s="28">
        <v>28000</v>
      </c>
      <c r="H14" s="28"/>
      <c r="I14" s="28"/>
      <c r="J14" s="29">
        <f t="shared" si="0"/>
        <v>28000</v>
      </c>
      <c r="K14" s="49">
        <f>SUBTOTAL(9,J14)</f>
        <v>28000</v>
      </c>
      <c r="L14" s="93"/>
      <c r="M14" s="86"/>
    </row>
    <row r="15" spans="1:24" ht="15.75" customHeight="1" x14ac:dyDescent="0.25">
      <c r="A15" s="82" t="s">
        <v>10</v>
      </c>
      <c r="B15" s="44" t="s">
        <v>100</v>
      </c>
      <c r="C15" s="45" t="s">
        <v>9</v>
      </c>
      <c r="D15" s="46">
        <v>1000</v>
      </c>
      <c r="E15" s="47"/>
      <c r="F15" s="28"/>
      <c r="G15" s="47"/>
      <c r="H15" s="47">
        <v>126000</v>
      </c>
      <c r="I15" s="47"/>
      <c r="J15" s="29">
        <f>SUM(E15:I15)</f>
        <v>126000</v>
      </c>
      <c r="K15" s="85">
        <f>SUBTOTAL(9,J15:J32)</f>
        <v>708000</v>
      </c>
      <c r="L15" s="40"/>
      <c r="M15" s="86"/>
    </row>
    <row r="16" spans="1:24" x14ac:dyDescent="0.25">
      <c r="A16" s="83"/>
      <c r="B16" s="44" t="s">
        <v>101</v>
      </c>
      <c r="C16" s="48" t="s">
        <v>9</v>
      </c>
      <c r="D16" s="27">
        <v>1200</v>
      </c>
      <c r="E16" s="28"/>
      <c r="F16" s="28"/>
      <c r="G16" s="28"/>
      <c r="H16" s="28">
        <v>27600</v>
      </c>
      <c r="I16" s="28"/>
      <c r="J16" s="29">
        <f t="shared" ref="J16" si="1">SUM(E16:I16)</f>
        <v>27600</v>
      </c>
      <c r="K16" s="86"/>
      <c r="L16" s="40"/>
      <c r="M16" s="86"/>
    </row>
    <row r="17" spans="1:14" x14ac:dyDescent="0.25">
      <c r="A17" s="83"/>
      <c r="B17" s="30" t="s">
        <v>63</v>
      </c>
      <c r="C17" s="26" t="s">
        <v>33</v>
      </c>
      <c r="D17" s="27">
        <v>800</v>
      </c>
      <c r="E17" s="28"/>
      <c r="F17" s="28"/>
      <c r="G17" s="28"/>
      <c r="H17" s="28">
        <v>84800</v>
      </c>
      <c r="I17" s="28"/>
      <c r="J17" s="29">
        <f t="shared" si="0"/>
        <v>84800</v>
      </c>
      <c r="K17" s="86"/>
      <c r="L17" s="91">
        <f>K15+K33+K51+K61+K65</f>
        <v>2248600</v>
      </c>
      <c r="M17" s="86"/>
    </row>
    <row r="18" spans="1:14" x14ac:dyDescent="0.25">
      <c r="A18" s="83"/>
      <c r="B18" s="30" t="s">
        <v>64</v>
      </c>
      <c r="C18" s="26" t="s">
        <v>33</v>
      </c>
      <c r="D18" s="27">
        <v>2500</v>
      </c>
      <c r="E18" s="28"/>
      <c r="F18" s="28"/>
      <c r="G18" s="28"/>
      <c r="H18" s="28">
        <v>50000</v>
      </c>
      <c r="I18" s="28"/>
      <c r="J18" s="29">
        <f t="shared" si="0"/>
        <v>50000</v>
      </c>
      <c r="K18" s="86"/>
      <c r="L18" s="92"/>
      <c r="M18" s="86"/>
    </row>
    <row r="19" spans="1:14" x14ac:dyDescent="0.25">
      <c r="A19" s="83"/>
      <c r="B19" s="30" t="s">
        <v>65</v>
      </c>
      <c r="C19" s="26" t="s">
        <v>33</v>
      </c>
      <c r="D19" s="27">
        <v>1200</v>
      </c>
      <c r="E19" s="28"/>
      <c r="F19" s="28"/>
      <c r="G19" s="28"/>
      <c r="H19" s="28">
        <v>22800</v>
      </c>
      <c r="I19" s="28"/>
      <c r="J19" s="29">
        <f t="shared" si="0"/>
        <v>22800</v>
      </c>
      <c r="K19" s="86"/>
      <c r="L19" s="92"/>
      <c r="M19" s="86"/>
    </row>
    <row r="20" spans="1:14" x14ac:dyDescent="0.25">
      <c r="A20" s="83"/>
      <c r="B20" s="30" t="s">
        <v>37</v>
      </c>
      <c r="C20" s="26" t="s">
        <v>33</v>
      </c>
      <c r="D20" s="27">
        <v>1500</v>
      </c>
      <c r="E20" s="28"/>
      <c r="F20" s="28"/>
      <c r="G20" s="28"/>
      <c r="H20" s="28">
        <v>6000</v>
      </c>
      <c r="I20" s="28"/>
      <c r="J20" s="29">
        <f t="shared" si="0"/>
        <v>6000</v>
      </c>
      <c r="K20" s="86"/>
      <c r="L20" s="92"/>
      <c r="M20" s="86"/>
    </row>
    <row r="21" spans="1:14" x14ac:dyDescent="0.25">
      <c r="A21" s="83"/>
      <c r="B21" s="30" t="s">
        <v>66</v>
      </c>
      <c r="C21" s="26" t="s">
        <v>33</v>
      </c>
      <c r="D21" s="27">
        <v>1000</v>
      </c>
      <c r="E21" s="28"/>
      <c r="F21" s="28"/>
      <c r="G21" s="28"/>
      <c r="H21" s="28">
        <v>43000</v>
      </c>
      <c r="I21" s="28"/>
      <c r="J21" s="29">
        <f t="shared" si="0"/>
        <v>43000</v>
      </c>
      <c r="K21" s="86"/>
      <c r="L21" s="92"/>
      <c r="M21" s="86"/>
    </row>
    <row r="22" spans="1:14" x14ac:dyDescent="0.25">
      <c r="A22" s="83"/>
      <c r="B22" s="30" t="s">
        <v>66</v>
      </c>
      <c r="C22" s="26" t="s">
        <v>33</v>
      </c>
      <c r="D22" s="27">
        <v>2400</v>
      </c>
      <c r="E22" s="28"/>
      <c r="F22" s="28"/>
      <c r="G22" s="28"/>
      <c r="H22" s="28">
        <v>7200</v>
      </c>
      <c r="I22" s="28"/>
      <c r="J22" s="29">
        <f t="shared" si="0"/>
        <v>7200</v>
      </c>
      <c r="K22" s="86"/>
      <c r="L22" s="92"/>
      <c r="M22" s="86"/>
    </row>
    <row r="23" spans="1:14" x14ac:dyDescent="0.25">
      <c r="A23" s="83"/>
      <c r="B23" s="30" t="s">
        <v>67</v>
      </c>
      <c r="C23" s="26" t="s">
        <v>33</v>
      </c>
      <c r="D23" s="27">
        <v>1000</v>
      </c>
      <c r="E23" s="28"/>
      <c r="F23" s="28"/>
      <c r="G23" s="28"/>
      <c r="H23" s="28">
        <v>34000</v>
      </c>
      <c r="I23" s="28"/>
      <c r="J23" s="29">
        <f t="shared" si="0"/>
        <v>34000</v>
      </c>
      <c r="K23" s="86"/>
      <c r="L23" s="92"/>
      <c r="M23" s="86"/>
    </row>
    <row r="24" spans="1:14" x14ac:dyDescent="0.25">
      <c r="A24" s="83"/>
      <c r="B24" s="30" t="s">
        <v>38</v>
      </c>
      <c r="C24" s="26" t="s">
        <v>33</v>
      </c>
      <c r="D24" s="27">
        <v>1000</v>
      </c>
      <c r="E24" s="28"/>
      <c r="F24" s="28"/>
      <c r="G24" s="28"/>
      <c r="H24" s="28">
        <v>27000</v>
      </c>
      <c r="I24" s="28"/>
      <c r="J24" s="29">
        <f t="shared" si="0"/>
        <v>27000</v>
      </c>
      <c r="K24" s="86"/>
      <c r="L24" s="92"/>
      <c r="M24" s="86"/>
    </row>
    <row r="25" spans="1:14" x14ac:dyDescent="0.25">
      <c r="A25" s="83"/>
      <c r="B25" s="30" t="s">
        <v>68</v>
      </c>
      <c r="C25" s="26" t="s">
        <v>33</v>
      </c>
      <c r="D25" s="27">
        <v>2500</v>
      </c>
      <c r="E25" s="28"/>
      <c r="F25" s="28"/>
      <c r="G25" s="28"/>
      <c r="H25" s="28">
        <v>50000</v>
      </c>
      <c r="I25" s="28"/>
      <c r="J25" s="29">
        <f t="shared" si="0"/>
        <v>50000</v>
      </c>
      <c r="K25" s="86"/>
      <c r="L25" s="92"/>
      <c r="M25" s="86"/>
    </row>
    <row r="26" spans="1:14" ht="15" customHeight="1" x14ac:dyDescent="0.25">
      <c r="A26" s="83"/>
      <c r="B26" s="30" t="s">
        <v>69</v>
      </c>
      <c r="C26" s="26" t="s">
        <v>33</v>
      </c>
      <c r="D26" s="27">
        <v>2500</v>
      </c>
      <c r="E26" s="28"/>
      <c r="F26" s="28"/>
      <c r="G26" s="28"/>
      <c r="H26" s="28">
        <v>50000</v>
      </c>
      <c r="I26" s="28"/>
      <c r="J26" s="29">
        <f t="shared" si="0"/>
        <v>50000</v>
      </c>
      <c r="K26" s="86"/>
      <c r="L26" s="92"/>
      <c r="M26" s="86"/>
    </row>
    <row r="27" spans="1:14" ht="15" customHeight="1" x14ac:dyDescent="0.25">
      <c r="A27" s="83"/>
      <c r="B27" s="26" t="s">
        <v>70</v>
      </c>
      <c r="C27" s="26" t="s">
        <v>9</v>
      </c>
      <c r="D27" s="27">
        <v>1300</v>
      </c>
      <c r="E27" s="28">
        <v>1300</v>
      </c>
      <c r="F27" s="28"/>
      <c r="G27" s="28"/>
      <c r="H27" s="28"/>
      <c r="I27" s="28"/>
      <c r="J27" s="29">
        <f t="shared" si="0"/>
        <v>1300</v>
      </c>
      <c r="K27" s="86"/>
      <c r="L27" s="92"/>
      <c r="M27" s="86"/>
    </row>
    <row r="28" spans="1:14" ht="15" customHeight="1" x14ac:dyDescent="0.25">
      <c r="A28" s="83"/>
      <c r="B28" s="26" t="s">
        <v>71</v>
      </c>
      <c r="C28" s="26" t="s">
        <v>9</v>
      </c>
      <c r="D28" s="27">
        <v>2500</v>
      </c>
      <c r="E28" s="28">
        <v>12500</v>
      </c>
      <c r="F28" s="28">
        <v>2500</v>
      </c>
      <c r="G28" s="28"/>
      <c r="H28" s="28">
        <v>125000</v>
      </c>
      <c r="I28" s="28">
        <v>5000</v>
      </c>
      <c r="J28" s="29">
        <f t="shared" si="0"/>
        <v>145000</v>
      </c>
      <c r="K28" s="86"/>
      <c r="L28" s="92"/>
      <c r="M28" s="86"/>
    </row>
    <row r="29" spans="1:14" ht="15" customHeight="1" x14ac:dyDescent="0.25">
      <c r="A29" s="83"/>
      <c r="B29" s="30" t="s">
        <v>72</v>
      </c>
      <c r="C29" s="26" t="s">
        <v>33</v>
      </c>
      <c r="D29" s="27">
        <v>2000</v>
      </c>
      <c r="E29" s="28">
        <v>2000</v>
      </c>
      <c r="F29" s="28"/>
      <c r="G29" s="28"/>
      <c r="H29" s="28"/>
      <c r="I29" s="28"/>
      <c r="J29" s="29">
        <f t="shared" si="0"/>
        <v>2000</v>
      </c>
      <c r="K29" s="86"/>
      <c r="L29" s="92"/>
      <c r="M29" s="86"/>
    </row>
    <row r="30" spans="1:14" ht="15" customHeight="1" x14ac:dyDescent="0.25">
      <c r="A30" s="83"/>
      <c r="B30" s="30" t="s">
        <v>73</v>
      </c>
      <c r="C30" s="26" t="s">
        <v>33</v>
      </c>
      <c r="D30" s="27">
        <v>2000</v>
      </c>
      <c r="E30" s="28">
        <v>4000</v>
      </c>
      <c r="F30" s="28"/>
      <c r="G30" s="28"/>
      <c r="H30" s="28"/>
      <c r="I30" s="28"/>
      <c r="J30" s="29">
        <f t="shared" si="0"/>
        <v>4000</v>
      </c>
      <c r="K30" s="86"/>
      <c r="L30" s="92"/>
      <c r="M30" s="86"/>
    </row>
    <row r="31" spans="1:14" ht="15" customHeight="1" x14ac:dyDescent="0.25">
      <c r="A31" s="83"/>
      <c r="B31" s="30" t="s">
        <v>74</v>
      </c>
      <c r="C31" s="26" t="s">
        <v>33</v>
      </c>
      <c r="D31" s="27">
        <v>2500</v>
      </c>
      <c r="E31" s="28">
        <v>17500</v>
      </c>
      <c r="F31" s="28"/>
      <c r="G31" s="28"/>
      <c r="H31" s="28">
        <v>5000</v>
      </c>
      <c r="I31" s="28"/>
      <c r="J31" s="29">
        <f t="shared" si="0"/>
        <v>22500</v>
      </c>
      <c r="K31" s="86"/>
      <c r="L31" s="92"/>
      <c r="M31" s="86"/>
    </row>
    <row r="32" spans="1:14" ht="15" customHeight="1" x14ac:dyDescent="0.25">
      <c r="A32" s="84"/>
      <c r="B32" s="30" t="s">
        <v>75</v>
      </c>
      <c r="C32" s="26" t="s">
        <v>33</v>
      </c>
      <c r="D32" s="27">
        <v>1200</v>
      </c>
      <c r="E32" s="28">
        <v>3600</v>
      </c>
      <c r="F32" s="28">
        <v>1200</v>
      </c>
      <c r="G32" s="28"/>
      <c r="H32" s="28"/>
      <c r="I32" s="28"/>
      <c r="J32" s="29">
        <f t="shared" si="0"/>
        <v>4800</v>
      </c>
      <c r="K32" s="87"/>
      <c r="L32" s="92"/>
      <c r="M32" s="86"/>
      <c r="N32" s="50"/>
    </row>
    <row r="33" spans="1:24" s="31" customFormat="1" ht="15" customHeight="1" x14ac:dyDescent="0.25">
      <c r="A33" s="79" t="s">
        <v>13</v>
      </c>
      <c r="B33" s="26" t="s">
        <v>32</v>
      </c>
      <c r="C33" s="26" t="s">
        <v>9</v>
      </c>
      <c r="D33" s="27">
        <v>1000</v>
      </c>
      <c r="E33" s="28"/>
      <c r="F33" s="28"/>
      <c r="G33" s="28"/>
      <c r="H33" s="28">
        <v>28000</v>
      </c>
      <c r="I33" s="28"/>
      <c r="J33" s="29">
        <f t="shared" si="0"/>
        <v>28000</v>
      </c>
      <c r="K33" s="85">
        <f>SUBTOTAL(9,J33:J49)</f>
        <v>839600</v>
      </c>
      <c r="L33" s="92"/>
      <c r="M33" s="86"/>
      <c r="N33" s="51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 s="7" customFormat="1" ht="15" customHeight="1" x14ac:dyDescent="0.25">
      <c r="A34" s="80"/>
      <c r="B34" s="26" t="s">
        <v>76</v>
      </c>
      <c r="C34" s="26" t="s">
        <v>33</v>
      </c>
      <c r="D34" s="27">
        <v>1000</v>
      </c>
      <c r="E34" s="28">
        <v>15000</v>
      </c>
      <c r="F34" s="28">
        <v>13000</v>
      </c>
      <c r="G34" s="28">
        <v>36000</v>
      </c>
      <c r="H34" s="28">
        <v>120000</v>
      </c>
      <c r="I34" s="28"/>
      <c r="J34" s="29">
        <f t="shared" si="0"/>
        <v>184000</v>
      </c>
      <c r="K34" s="86"/>
      <c r="L34" s="92"/>
      <c r="M34" s="86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 s="7" customFormat="1" ht="15" customHeight="1" x14ac:dyDescent="0.25">
      <c r="A35" s="80"/>
      <c r="B35" s="26" t="s">
        <v>76</v>
      </c>
      <c r="C35" s="26" t="s">
        <v>33</v>
      </c>
      <c r="D35" s="27">
        <v>600</v>
      </c>
      <c r="E35" s="28"/>
      <c r="F35" s="28"/>
      <c r="G35" s="28"/>
      <c r="H35" s="28">
        <v>130200</v>
      </c>
      <c r="I35" s="28"/>
      <c r="J35" s="29">
        <f t="shared" si="0"/>
        <v>130200</v>
      </c>
      <c r="K35" s="86"/>
      <c r="L35" s="92"/>
      <c r="M35" s="86"/>
    </row>
    <row r="36" spans="1:24" ht="15" customHeight="1" x14ac:dyDescent="0.25">
      <c r="A36" s="80"/>
      <c r="B36" s="26" t="s">
        <v>77</v>
      </c>
      <c r="C36" s="26" t="s">
        <v>9</v>
      </c>
      <c r="D36" s="27">
        <v>1000</v>
      </c>
      <c r="E36" s="28"/>
      <c r="F36" s="28"/>
      <c r="G36" s="28"/>
      <c r="H36" s="28">
        <v>13000</v>
      </c>
      <c r="I36" s="28"/>
      <c r="J36" s="29">
        <f t="shared" si="0"/>
        <v>13000</v>
      </c>
      <c r="K36" s="86"/>
      <c r="L36" s="92"/>
      <c r="M36" s="86"/>
    </row>
    <row r="37" spans="1:24" ht="15" customHeight="1" x14ac:dyDescent="0.25">
      <c r="A37" s="80"/>
      <c r="B37" s="26" t="s">
        <v>78</v>
      </c>
      <c r="C37" s="26" t="s">
        <v>33</v>
      </c>
      <c r="D37" s="27">
        <v>1200</v>
      </c>
      <c r="E37" s="28"/>
      <c r="F37" s="28"/>
      <c r="G37" s="28"/>
      <c r="H37" s="28">
        <v>50400</v>
      </c>
      <c r="I37" s="28"/>
      <c r="J37" s="29">
        <f t="shared" si="0"/>
        <v>50400</v>
      </c>
      <c r="K37" s="86"/>
      <c r="L37" s="92"/>
      <c r="M37" s="86"/>
    </row>
    <row r="38" spans="1:24" ht="15.75" customHeight="1" x14ac:dyDescent="0.25">
      <c r="A38" s="80"/>
      <c r="B38" s="26" t="s">
        <v>79</v>
      </c>
      <c r="C38" s="26" t="s">
        <v>33</v>
      </c>
      <c r="D38" s="27">
        <v>1200</v>
      </c>
      <c r="E38" s="28"/>
      <c r="F38" s="28"/>
      <c r="G38" s="28"/>
      <c r="H38" s="28">
        <v>6000</v>
      </c>
      <c r="I38" s="28"/>
      <c r="J38" s="29">
        <f t="shared" si="0"/>
        <v>6000</v>
      </c>
      <c r="K38" s="86"/>
      <c r="L38" s="92"/>
      <c r="M38" s="86"/>
    </row>
    <row r="39" spans="1:24" x14ac:dyDescent="0.25">
      <c r="A39" s="80"/>
      <c r="B39" s="26" t="s">
        <v>80</v>
      </c>
      <c r="C39" s="26" t="s">
        <v>9</v>
      </c>
      <c r="D39" s="27">
        <v>1200</v>
      </c>
      <c r="E39" s="28">
        <v>30000</v>
      </c>
      <c r="F39" s="28"/>
      <c r="G39" s="28"/>
      <c r="H39" s="28"/>
      <c r="I39" s="28"/>
      <c r="J39" s="29">
        <f t="shared" si="0"/>
        <v>30000</v>
      </c>
      <c r="K39" s="86"/>
      <c r="L39" s="92"/>
      <c r="M39" s="86"/>
      <c r="O39" s="24"/>
      <c r="P39" s="24"/>
      <c r="Q39" s="24"/>
      <c r="R39" s="24"/>
      <c r="S39" s="24"/>
      <c r="T39" s="24"/>
      <c r="U39" s="24"/>
      <c r="V39" s="24"/>
      <c r="W39" s="24"/>
      <c r="X39" s="24"/>
    </row>
    <row r="40" spans="1:24" x14ac:dyDescent="0.25">
      <c r="A40" s="80"/>
      <c r="B40" s="26" t="s">
        <v>82</v>
      </c>
      <c r="C40" s="26" t="s">
        <v>33</v>
      </c>
      <c r="D40" s="27">
        <v>1000</v>
      </c>
      <c r="E40" s="28"/>
      <c r="F40" s="28"/>
      <c r="G40" s="28"/>
      <c r="H40" s="28">
        <v>29000</v>
      </c>
      <c r="I40" s="28"/>
      <c r="J40" s="29">
        <f t="shared" si="0"/>
        <v>29000</v>
      </c>
      <c r="K40" s="86"/>
      <c r="L40" s="92"/>
      <c r="M40" s="86"/>
    </row>
    <row r="41" spans="1:24" x14ac:dyDescent="0.25">
      <c r="A41" s="80"/>
      <c r="B41" s="26" t="s">
        <v>51</v>
      </c>
      <c r="C41" s="26" t="s">
        <v>9</v>
      </c>
      <c r="D41" s="27">
        <v>1000</v>
      </c>
      <c r="E41" s="28">
        <v>100000</v>
      </c>
      <c r="F41" s="28"/>
      <c r="G41" s="28"/>
      <c r="H41" s="28"/>
      <c r="I41" s="28"/>
      <c r="J41" s="29">
        <f t="shared" si="0"/>
        <v>100000</v>
      </c>
      <c r="K41" s="86"/>
      <c r="L41" s="92"/>
      <c r="M41" s="86"/>
    </row>
    <row r="42" spans="1:24" x14ac:dyDescent="0.25">
      <c r="A42" s="80"/>
      <c r="B42" s="26" t="s">
        <v>83</v>
      </c>
      <c r="C42" s="26" t="s">
        <v>9</v>
      </c>
      <c r="D42" s="27">
        <v>1000</v>
      </c>
      <c r="E42" s="28"/>
      <c r="F42" s="28"/>
      <c r="G42" s="28"/>
      <c r="H42" s="28">
        <v>26000</v>
      </c>
      <c r="I42" s="28"/>
      <c r="J42" s="29">
        <f t="shared" si="0"/>
        <v>26000</v>
      </c>
      <c r="K42" s="86"/>
      <c r="L42" s="92"/>
      <c r="M42" s="86"/>
    </row>
    <row r="43" spans="1:24" x14ac:dyDescent="0.25">
      <c r="A43" s="80"/>
      <c r="B43" s="26" t="s">
        <v>52</v>
      </c>
      <c r="C43" s="26" t="s">
        <v>9</v>
      </c>
      <c r="D43" s="27">
        <v>500</v>
      </c>
      <c r="E43" s="28"/>
      <c r="F43" s="28"/>
      <c r="G43" s="28"/>
      <c r="H43" s="28">
        <v>21000</v>
      </c>
      <c r="I43" s="28"/>
      <c r="J43" s="29">
        <f t="shared" ref="J43:J66" si="2">SUM(E43:I43)</f>
        <v>21000</v>
      </c>
      <c r="K43" s="86"/>
      <c r="L43" s="92"/>
      <c r="M43" s="86"/>
    </row>
    <row r="44" spans="1:24" x14ac:dyDescent="0.25">
      <c r="A44" s="80"/>
      <c r="B44" s="26" t="s">
        <v>53</v>
      </c>
      <c r="C44" s="26" t="s">
        <v>9</v>
      </c>
      <c r="D44" s="27">
        <v>1000</v>
      </c>
      <c r="E44" s="28"/>
      <c r="F44" s="28"/>
      <c r="G44" s="28"/>
      <c r="H44" s="28">
        <v>27000</v>
      </c>
      <c r="I44" s="28"/>
      <c r="J44" s="29">
        <f t="shared" si="2"/>
        <v>27000</v>
      </c>
      <c r="K44" s="86"/>
      <c r="L44" s="92"/>
      <c r="M44" s="86"/>
    </row>
    <row r="45" spans="1:24" x14ac:dyDescent="0.25">
      <c r="A45" s="80"/>
      <c r="B45" s="26" t="s">
        <v>81</v>
      </c>
      <c r="C45" s="26" t="s">
        <v>9</v>
      </c>
      <c r="D45" s="27">
        <v>1000</v>
      </c>
      <c r="E45" s="28"/>
      <c r="F45" s="28"/>
      <c r="G45" s="28"/>
      <c r="H45" s="28">
        <v>81000</v>
      </c>
      <c r="I45" s="28"/>
      <c r="J45" s="29">
        <f t="shared" si="2"/>
        <v>81000</v>
      </c>
      <c r="K45" s="86"/>
      <c r="L45" s="92"/>
      <c r="M45" s="86"/>
    </row>
    <row r="46" spans="1:24" x14ac:dyDescent="0.25">
      <c r="A46" s="80"/>
      <c r="B46" s="26" t="s">
        <v>84</v>
      </c>
      <c r="C46" s="26" t="s">
        <v>31</v>
      </c>
      <c r="D46" s="27">
        <v>1000</v>
      </c>
      <c r="E46" s="28"/>
      <c r="F46" s="28"/>
      <c r="G46" s="28"/>
      <c r="H46" s="28">
        <v>4000</v>
      </c>
      <c r="I46" s="28"/>
      <c r="J46" s="29">
        <f t="shared" si="2"/>
        <v>4000</v>
      </c>
      <c r="K46" s="86"/>
      <c r="L46" s="92"/>
      <c r="M46" s="86"/>
    </row>
    <row r="47" spans="1:24" x14ac:dyDescent="0.25">
      <c r="A47" s="80"/>
      <c r="B47" s="26" t="s">
        <v>85</v>
      </c>
      <c r="C47" s="26" t="s">
        <v>33</v>
      </c>
      <c r="D47" s="27">
        <v>2500</v>
      </c>
      <c r="E47" s="28"/>
      <c r="F47" s="28"/>
      <c r="G47" s="28"/>
      <c r="H47" s="28">
        <v>5000</v>
      </c>
      <c r="I47" s="28"/>
      <c r="J47" s="29">
        <f t="shared" si="2"/>
        <v>5000</v>
      </c>
      <c r="K47" s="86"/>
      <c r="L47" s="92"/>
      <c r="M47" s="86"/>
    </row>
    <row r="48" spans="1:24" x14ac:dyDescent="0.25">
      <c r="A48" s="80"/>
      <c r="B48" s="26" t="s">
        <v>54</v>
      </c>
      <c r="C48" s="26" t="s">
        <v>31</v>
      </c>
      <c r="D48" s="27">
        <v>2500</v>
      </c>
      <c r="E48" s="28">
        <v>12500</v>
      </c>
      <c r="F48" s="28"/>
      <c r="G48" s="28"/>
      <c r="H48" s="28">
        <v>2500</v>
      </c>
      <c r="I48" s="28"/>
      <c r="J48" s="29">
        <f t="shared" si="2"/>
        <v>15000</v>
      </c>
      <c r="K48" s="86"/>
      <c r="L48" s="92"/>
      <c r="M48" s="86"/>
    </row>
    <row r="49" spans="1:13" x14ac:dyDescent="0.25">
      <c r="A49" s="81"/>
      <c r="B49" s="26" t="s">
        <v>55</v>
      </c>
      <c r="C49" s="26" t="s">
        <v>31</v>
      </c>
      <c r="D49" s="27">
        <v>1500</v>
      </c>
      <c r="E49" s="28">
        <v>31500</v>
      </c>
      <c r="F49" s="28">
        <v>4500</v>
      </c>
      <c r="G49" s="28">
        <v>30000</v>
      </c>
      <c r="H49" s="28">
        <v>24000</v>
      </c>
      <c r="I49" s="28"/>
      <c r="J49" s="29">
        <f t="shared" si="2"/>
        <v>90000</v>
      </c>
      <c r="K49" s="87"/>
      <c r="L49" s="92"/>
      <c r="M49" s="86"/>
    </row>
    <row r="50" spans="1:13" ht="1.5" customHeight="1" x14ac:dyDescent="0.25">
      <c r="A50" s="32"/>
      <c r="B50" s="26" t="s">
        <v>86</v>
      </c>
      <c r="C50" s="26" t="s">
        <v>9</v>
      </c>
      <c r="D50" s="27">
        <v>1000</v>
      </c>
      <c r="E50" s="28"/>
      <c r="F50" s="28"/>
      <c r="G50" s="28"/>
      <c r="H50" s="28"/>
      <c r="I50" s="28"/>
      <c r="J50" s="29">
        <f t="shared" si="2"/>
        <v>0</v>
      </c>
      <c r="K50" s="49"/>
      <c r="L50" s="92"/>
      <c r="M50" s="86"/>
    </row>
    <row r="51" spans="1:13" ht="15.75" customHeight="1" x14ac:dyDescent="0.25">
      <c r="A51" s="88" t="s">
        <v>99</v>
      </c>
      <c r="B51" s="26" t="s">
        <v>87</v>
      </c>
      <c r="C51" s="26" t="s">
        <v>33</v>
      </c>
      <c r="D51" s="27">
        <v>3000</v>
      </c>
      <c r="E51" s="28">
        <v>36000</v>
      </c>
      <c r="F51" s="28">
        <v>12000</v>
      </c>
      <c r="G51" s="28">
        <v>6000</v>
      </c>
      <c r="H51" s="28">
        <v>30000</v>
      </c>
      <c r="I51" s="28">
        <v>6000</v>
      </c>
      <c r="J51" s="29">
        <f t="shared" si="2"/>
        <v>90000</v>
      </c>
      <c r="K51" s="85">
        <f>SUBTOTAL(9,J51:J60)</f>
        <v>487000</v>
      </c>
      <c r="L51" s="92"/>
      <c r="M51" s="86"/>
    </row>
    <row r="52" spans="1:13" ht="15.75" customHeight="1" x14ac:dyDescent="0.25">
      <c r="A52" s="88"/>
      <c r="B52" s="26" t="s">
        <v>88</v>
      </c>
      <c r="C52" s="26" t="s">
        <v>31</v>
      </c>
      <c r="D52" s="27">
        <v>3000</v>
      </c>
      <c r="E52" s="28">
        <v>39000</v>
      </c>
      <c r="F52" s="28"/>
      <c r="G52" s="28"/>
      <c r="H52" s="28"/>
      <c r="I52" s="28"/>
      <c r="J52" s="29">
        <f t="shared" si="2"/>
        <v>39000</v>
      </c>
      <c r="K52" s="86"/>
      <c r="L52" s="92"/>
      <c r="M52" s="86"/>
    </row>
    <row r="53" spans="1:13" x14ac:dyDescent="0.25">
      <c r="A53" s="88"/>
      <c r="B53" s="30" t="s">
        <v>89</v>
      </c>
      <c r="C53" s="26" t="s">
        <v>31</v>
      </c>
      <c r="D53" s="27">
        <v>1200</v>
      </c>
      <c r="E53" s="28"/>
      <c r="F53" s="28"/>
      <c r="G53" s="28"/>
      <c r="H53" s="28">
        <v>40800</v>
      </c>
      <c r="I53" s="28"/>
      <c r="J53" s="29">
        <f t="shared" si="2"/>
        <v>40800</v>
      </c>
      <c r="K53" s="86"/>
      <c r="L53" s="92"/>
      <c r="M53" s="86"/>
    </row>
    <row r="54" spans="1:13" x14ac:dyDescent="0.25">
      <c r="A54" s="88"/>
      <c r="B54" s="30" t="s">
        <v>90</v>
      </c>
      <c r="C54" s="26" t="s">
        <v>31</v>
      </c>
      <c r="D54" s="27">
        <v>1000</v>
      </c>
      <c r="E54" s="28"/>
      <c r="F54" s="28"/>
      <c r="G54" s="28"/>
      <c r="H54" s="28">
        <v>19000</v>
      </c>
      <c r="I54" s="28"/>
      <c r="J54" s="29">
        <f t="shared" si="2"/>
        <v>19000</v>
      </c>
      <c r="K54" s="86"/>
      <c r="L54" s="92"/>
      <c r="M54" s="86"/>
    </row>
    <row r="55" spans="1:13" x14ac:dyDescent="0.25">
      <c r="A55" s="88"/>
      <c r="B55" s="30" t="s">
        <v>45</v>
      </c>
      <c r="C55" s="26" t="s">
        <v>31</v>
      </c>
      <c r="D55" s="27">
        <v>1200</v>
      </c>
      <c r="E55" s="28"/>
      <c r="F55" s="28"/>
      <c r="G55" s="28"/>
      <c r="H55" s="28">
        <v>42000</v>
      </c>
      <c r="I55" s="28"/>
      <c r="J55" s="29">
        <f t="shared" si="2"/>
        <v>42000</v>
      </c>
      <c r="K55" s="86"/>
      <c r="L55" s="92"/>
      <c r="M55" s="86"/>
    </row>
    <row r="56" spans="1:13" x14ac:dyDescent="0.25">
      <c r="A56" s="88"/>
      <c r="B56" s="30" t="s">
        <v>34</v>
      </c>
      <c r="C56" s="26" t="s">
        <v>31</v>
      </c>
      <c r="D56" s="27">
        <v>1000</v>
      </c>
      <c r="E56" s="28"/>
      <c r="F56" s="28"/>
      <c r="G56" s="28"/>
      <c r="H56" s="28">
        <v>107000</v>
      </c>
      <c r="I56" s="28"/>
      <c r="J56" s="29">
        <f t="shared" si="2"/>
        <v>107000</v>
      </c>
      <c r="K56" s="86"/>
      <c r="L56" s="92"/>
      <c r="M56" s="86"/>
    </row>
    <row r="57" spans="1:13" x14ac:dyDescent="0.25">
      <c r="A57" s="88"/>
      <c r="B57" s="30" t="s">
        <v>91</v>
      </c>
      <c r="C57" s="26" t="s">
        <v>31</v>
      </c>
      <c r="D57" s="27">
        <v>300</v>
      </c>
      <c r="E57" s="28"/>
      <c r="F57" s="28"/>
      <c r="G57" s="28"/>
      <c r="H57" s="28">
        <v>74700</v>
      </c>
      <c r="I57" s="28"/>
      <c r="J57" s="29">
        <f t="shared" si="2"/>
        <v>74700</v>
      </c>
      <c r="K57" s="86"/>
      <c r="L57" s="92"/>
      <c r="M57" s="86"/>
    </row>
    <row r="58" spans="1:13" x14ac:dyDescent="0.25">
      <c r="A58" s="88"/>
      <c r="B58" s="30" t="s">
        <v>35</v>
      </c>
      <c r="C58" s="26" t="s">
        <v>31</v>
      </c>
      <c r="D58" s="27">
        <v>2000</v>
      </c>
      <c r="E58" s="28"/>
      <c r="F58" s="28"/>
      <c r="G58" s="28"/>
      <c r="H58" s="28">
        <v>12000</v>
      </c>
      <c r="I58" s="28"/>
      <c r="J58" s="29">
        <f t="shared" si="2"/>
        <v>12000</v>
      </c>
      <c r="K58" s="86"/>
      <c r="L58" s="92"/>
      <c r="M58" s="86"/>
    </row>
    <row r="59" spans="1:13" x14ac:dyDescent="0.25">
      <c r="A59" s="88"/>
      <c r="B59" s="26" t="s">
        <v>92</v>
      </c>
      <c r="C59" s="26" t="s">
        <v>33</v>
      </c>
      <c r="D59" s="27">
        <v>2500</v>
      </c>
      <c r="E59" s="28"/>
      <c r="F59" s="28">
        <v>10000</v>
      </c>
      <c r="G59" s="28">
        <v>2500</v>
      </c>
      <c r="H59" s="28">
        <v>5000</v>
      </c>
      <c r="I59" s="28">
        <v>5000</v>
      </c>
      <c r="J59" s="29">
        <f t="shared" si="2"/>
        <v>22500</v>
      </c>
      <c r="K59" s="86"/>
      <c r="L59" s="92"/>
      <c r="M59" s="86"/>
    </row>
    <row r="60" spans="1:13" x14ac:dyDescent="0.25">
      <c r="A60" s="88"/>
      <c r="B60" s="26" t="s">
        <v>93</v>
      </c>
      <c r="C60" s="26" t="s">
        <v>33</v>
      </c>
      <c r="D60" s="27">
        <v>2000</v>
      </c>
      <c r="E60" s="28"/>
      <c r="F60" s="28"/>
      <c r="G60" s="28">
        <v>8000</v>
      </c>
      <c r="H60" s="28">
        <v>32000</v>
      </c>
      <c r="I60" s="28"/>
      <c r="J60" s="29">
        <f t="shared" si="2"/>
        <v>40000</v>
      </c>
      <c r="K60" s="87"/>
      <c r="L60" s="92"/>
      <c r="M60" s="86"/>
    </row>
    <row r="61" spans="1:13" x14ac:dyDescent="0.25">
      <c r="A61" s="88" t="s">
        <v>94</v>
      </c>
      <c r="B61" s="26" t="s">
        <v>49</v>
      </c>
      <c r="C61" s="26" t="s">
        <v>9</v>
      </c>
      <c r="D61" s="27">
        <v>1000</v>
      </c>
      <c r="E61" s="28"/>
      <c r="F61" s="28"/>
      <c r="G61" s="28"/>
      <c r="H61" s="28">
        <v>24000</v>
      </c>
      <c r="I61" s="28"/>
      <c r="J61" s="29">
        <f t="shared" si="2"/>
        <v>24000</v>
      </c>
      <c r="K61" s="85">
        <f>SUBTOTAL(9,J61:J64)</f>
        <v>178000</v>
      </c>
      <c r="L61" s="92"/>
      <c r="M61" s="86"/>
    </row>
    <row r="62" spans="1:13" x14ac:dyDescent="0.25">
      <c r="A62" s="88"/>
      <c r="B62" s="26" t="s">
        <v>50</v>
      </c>
      <c r="C62" s="26" t="s">
        <v>9</v>
      </c>
      <c r="D62" s="27">
        <v>1500</v>
      </c>
      <c r="E62" s="28"/>
      <c r="F62" s="28"/>
      <c r="G62" s="28"/>
      <c r="H62" s="28">
        <v>96000</v>
      </c>
      <c r="I62" s="28"/>
      <c r="J62" s="29">
        <f t="shared" si="2"/>
        <v>96000</v>
      </c>
      <c r="K62" s="86"/>
      <c r="L62" s="92"/>
      <c r="M62" s="86"/>
    </row>
    <row r="63" spans="1:13" x14ac:dyDescent="0.25">
      <c r="A63" s="88"/>
      <c r="B63" s="26" t="s">
        <v>95</v>
      </c>
      <c r="C63" s="26" t="s">
        <v>9</v>
      </c>
      <c r="D63" s="27">
        <v>1000</v>
      </c>
      <c r="E63" s="28"/>
      <c r="F63" s="28"/>
      <c r="G63" s="28"/>
      <c r="H63" s="28">
        <v>39000</v>
      </c>
      <c r="I63" s="28"/>
      <c r="J63" s="29">
        <f t="shared" si="2"/>
        <v>39000</v>
      </c>
      <c r="K63" s="86"/>
      <c r="L63" s="92"/>
      <c r="M63" s="86"/>
    </row>
    <row r="64" spans="1:13" x14ac:dyDescent="0.25">
      <c r="A64" s="88"/>
      <c r="B64" s="26" t="s">
        <v>96</v>
      </c>
      <c r="C64" s="26" t="s">
        <v>9</v>
      </c>
      <c r="D64" s="27">
        <v>1000</v>
      </c>
      <c r="E64" s="28"/>
      <c r="F64" s="28"/>
      <c r="G64" s="28"/>
      <c r="H64" s="28">
        <v>19000</v>
      </c>
      <c r="I64" s="28"/>
      <c r="J64" s="29">
        <f t="shared" si="2"/>
        <v>19000</v>
      </c>
      <c r="K64" s="87"/>
      <c r="L64" s="92"/>
      <c r="M64" s="86"/>
    </row>
    <row r="65" spans="1:31" x14ac:dyDescent="0.25">
      <c r="A65" s="9" t="s">
        <v>39</v>
      </c>
      <c r="B65" s="26" t="s">
        <v>40</v>
      </c>
      <c r="C65" s="26" t="s">
        <v>9</v>
      </c>
      <c r="D65" s="38">
        <v>1500</v>
      </c>
      <c r="E65" s="33"/>
      <c r="F65" s="33"/>
      <c r="G65" s="33"/>
      <c r="H65" s="33">
        <v>36000</v>
      </c>
      <c r="I65" s="33"/>
      <c r="J65" s="29">
        <f t="shared" si="2"/>
        <v>36000</v>
      </c>
      <c r="K65" s="49">
        <f>J65</f>
        <v>36000</v>
      </c>
      <c r="L65" s="93"/>
      <c r="M65" s="86"/>
    </row>
    <row r="66" spans="1:31" s="34" customFormat="1" x14ac:dyDescent="0.25">
      <c r="A66" s="10" t="s">
        <v>58</v>
      </c>
      <c r="B66" s="26" t="s">
        <v>59</v>
      </c>
      <c r="C66" s="26" t="s">
        <v>33</v>
      </c>
      <c r="D66" s="27">
        <v>500</v>
      </c>
      <c r="E66" s="28"/>
      <c r="F66" s="28">
        <v>20000</v>
      </c>
      <c r="G66" s="28"/>
      <c r="H66" s="28"/>
      <c r="I66" s="28"/>
      <c r="J66" s="29">
        <f t="shared" si="2"/>
        <v>20000</v>
      </c>
      <c r="K66" s="49">
        <f>J66</f>
        <v>20000</v>
      </c>
      <c r="L66" s="41">
        <f>K66</f>
        <v>20000</v>
      </c>
      <c r="M66" s="87"/>
      <c r="N66" s="7"/>
      <c r="O66" s="8"/>
      <c r="P66" s="8"/>
      <c r="Q66" s="8"/>
      <c r="R66" s="8"/>
      <c r="S66" s="8"/>
      <c r="T66" s="8"/>
      <c r="U66" s="8"/>
      <c r="V66" s="8"/>
      <c r="W66" s="8"/>
      <c r="X66" s="8"/>
      <c r="Y66" s="7"/>
      <c r="Z66" s="7"/>
      <c r="AA66" s="7"/>
      <c r="AB66" s="7"/>
      <c r="AC66" s="7"/>
      <c r="AD66" s="7"/>
      <c r="AE66" s="7"/>
    </row>
    <row r="67" spans="1:31" x14ac:dyDescent="0.25">
      <c r="A67" s="97" t="s">
        <v>17</v>
      </c>
      <c r="B67" s="97"/>
      <c r="C67" s="97"/>
      <c r="D67" s="97"/>
      <c r="E67" s="42">
        <f t="shared" ref="E67:J67" si="3">SUBTOTAL(9,E9:E66)</f>
        <v>371000</v>
      </c>
      <c r="F67" s="42">
        <f t="shared" si="3"/>
        <v>425750</v>
      </c>
      <c r="G67" s="42">
        <f t="shared" si="3"/>
        <v>213300</v>
      </c>
      <c r="H67" s="42">
        <f t="shared" si="3"/>
        <v>1916100</v>
      </c>
      <c r="I67" s="42">
        <f t="shared" si="3"/>
        <v>80400</v>
      </c>
      <c r="J67" s="39">
        <f t="shared" si="3"/>
        <v>3006550</v>
      </c>
      <c r="K67" s="94">
        <f>E67+F67+G67+H67+I67</f>
        <v>3006550</v>
      </c>
      <c r="L67" s="95"/>
      <c r="M67" s="96"/>
    </row>
    <row r="68" spans="1:31" x14ac:dyDescent="0.25">
      <c r="B68" s="7"/>
    </row>
    <row r="69" spans="1:31" s="24" customFormat="1" x14ac:dyDescent="0.25">
      <c r="A69" s="8"/>
      <c r="B69" s="7"/>
      <c r="C69" s="8"/>
      <c r="D69" s="8"/>
      <c r="H69" s="24" t="s">
        <v>97</v>
      </c>
      <c r="J69" s="8"/>
      <c r="O69" s="8"/>
      <c r="P69" s="8"/>
      <c r="Q69" s="8"/>
      <c r="R69" s="8"/>
      <c r="S69" s="8"/>
      <c r="T69" s="8"/>
      <c r="U69" s="8"/>
      <c r="V69" s="8"/>
      <c r="W69" s="8"/>
      <c r="X69" s="8"/>
    </row>
  </sheetData>
  <customSheetViews>
    <customSheetView guid="{24828865-97AB-4622-8C2E-22F4CAB0737A}" scale="60">
      <selection activeCell="K49" sqref="K49:M49"/>
      <pageMargins left="0.7" right="0.7" top="0.75" bottom="0.75" header="0.3" footer="0.3"/>
      <pageSetup paperSize="9" scale="29" orientation="portrait" r:id="rId1"/>
    </customSheetView>
  </customSheetViews>
  <mergeCells count="18">
    <mergeCell ref="A67:D67"/>
    <mergeCell ref="A61:A64"/>
    <mergeCell ref="A51:A60"/>
    <mergeCell ref="K51:K60"/>
    <mergeCell ref="K61:K64"/>
    <mergeCell ref="K67:M67"/>
    <mergeCell ref="K9:K12"/>
    <mergeCell ref="L9:L14"/>
    <mergeCell ref="K33:K49"/>
    <mergeCell ref="M9:M66"/>
    <mergeCell ref="A33:A49"/>
    <mergeCell ref="A15:A32"/>
    <mergeCell ref="K15:K32"/>
    <mergeCell ref="A2:M4"/>
    <mergeCell ref="A5:M5"/>
    <mergeCell ref="K6:M7"/>
    <mergeCell ref="A9:A12"/>
    <mergeCell ref="L17:L65"/>
  </mergeCells>
  <pageMargins left="0.7" right="0.7" top="0.75" bottom="0.75" header="0.3" footer="0.3"/>
  <pageSetup paperSize="9" scale="2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topLeftCell="A40" workbookViewId="0">
      <selection activeCell="D78" sqref="D78"/>
    </sheetView>
  </sheetViews>
  <sheetFormatPr baseColWidth="10" defaultRowHeight="15.75" x14ac:dyDescent="0.25"/>
  <cols>
    <col min="1" max="1" width="17" bestFit="1" customWidth="1"/>
    <col min="2" max="2" width="26.109375" bestFit="1" customWidth="1"/>
    <col min="3" max="3" width="19.33203125" style="8" bestFit="1" customWidth="1"/>
  </cols>
  <sheetData>
    <row r="1" spans="1:13" x14ac:dyDescent="0.25">
      <c r="A1" s="8"/>
      <c r="B1" s="8"/>
      <c r="D1" s="8"/>
      <c r="E1" s="24"/>
      <c r="F1" s="24"/>
      <c r="G1" s="24"/>
      <c r="H1" s="24"/>
      <c r="I1" s="24"/>
      <c r="J1" s="8"/>
      <c r="K1" s="8"/>
      <c r="L1" s="8"/>
      <c r="M1" s="8"/>
    </row>
    <row r="2" spans="1:13" ht="15" x14ac:dyDescent="0.2">
      <c r="A2" s="88" t="s">
        <v>62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</row>
    <row r="3" spans="1:13" ht="15" x14ac:dyDescent="0.2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</row>
    <row r="4" spans="1:13" ht="15" x14ac:dyDescent="0.2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</row>
    <row r="5" spans="1:13" x14ac:dyDescent="0.25">
      <c r="A5" s="89" t="s">
        <v>0</v>
      </c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</row>
    <row r="6" spans="1:13" ht="30" x14ac:dyDescent="0.2">
      <c r="A6" s="52" t="s">
        <v>102</v>
      </c>
      <c r="B6" s="52"/>
      <c r="C6" s="52"/>
      <c r="D6" s="52"/>
      <c r="E6" s="52"/>
      <c r="F6" s="52"/>
      <c r="G6" s="52"/>
      <c r="H6" s="52"/>
      <c r="I6" s="52"/>
      <c r="J6" s="52"/>
      <c r="K6" s="90"/>
      <c r="L6" s="90"/>
      <c r="M6" s="90"/>
    </row>
    <row r="7" spans="1:13" x14ac:dyDescent="0.25">
      <c r="A7" s="35"/>
      <c r="B7" s="35"/>
      <c r="C7" s="35"/>
      <c r="D7" s="35"/>
      <c r="E7" s="35"/>
      <c r="F7" s="35"/>
      <c r="G7" s="35"/>
      <c r="H7" s="35"/>
      <c r="I7" s="35"/>
      <c r="J7" s="36"/>
      <c r="K7" s="90"/>
      <c r="L7" s="90"/>
      <c r="M7" s="90"/>
    </row>
    <row r="8" spans="1:13" ht="30" x14ac:dyDescent="0.25">
      <c r="A8" s="43" t="s">
        <v>1</v>
      </c>
      <c r="B8" s="43" t="s">
        <v>2</v>
      </c>
      <c r="C8" s="10" t="s">
        <v>3</v>
      </c>
      <c r="D8" s="11" t="s">
        <v>4</v>
      </c>
      <c r="E8" s="25">
        <v>43444</v>
      </c>
      <c r="F8" s="25">
        <v>43445</v>
      </c>
      <c r="G8" s="25">
        <v>43446</v>
      </c>
      <c r="H8" s="25">
        <v>43447</v>
      </c>
      <c r="I8" s="25">
        <v>43448</v>
      </c>
      <c r="J8" s="43" t="s">
        <v>30</v>
      </c>
      <c r="K8" s="23" t="s">
        <v>15</v>
      </c>
      <c r="L8" s="23" t="s">
        <v>16</v>
      </c>
      <c r="M8" s="23" t="s">
        <v>17</v>
      </c>
    </row>
    <row r="9" spans="1:13" x14ac:dyDescent="0.25">
      <c r="A9" s="101" t="s">
        <v>5</v>
      </c>
      <c r="B9" s="107" t="s">
        <v>103</v>
      </c>
      <c r="C9" s="26" t="s">
        <v>7</v>
      </c>
      <c r="D9" s="108">
        <v>2300</v>
      </c>
      <c r="E9" s="109">
        <v>27600</v>
      </c>
      <c r="F9" s="28">
        <v>23000</v>
      </c>
      <c r="G9" s="28">
        <v>16100</v>
      </c>
      <c r="H9" s="28">
        <v>25300</v>
      </c>
      <c r="I9" s="28">
        <v>2300</v>
      </c>
      <c r="J9" s="29">
        <f t="shared" ref="J9:J66" si="0">SUM(E9:I9)</f>
        <v>94300</v>
      </c>
      <c r="K9" s="85">
        <f>SUM(J9:J12)</f>
        <v>380300</v>
      </c>
      <c r="L9" s="91">
        <f>SUM(K9:K17)</f>
        <v>1861295</v>
      </c>
      <c r="M9" s="85">
        <f>SUBTOTAL(9,L9:L73)</f>
        <v>5395045</v>
      </c>
    </row>
    <row r="10" spans="1:13" x14ac:dyDescent="0.25">
      <c r="A10" s="102"/>
      <c r="B10" s="110" t="s">
        <v>104</v>
      </c>
      <c r="C10" s="26" t="s">
        <v>9</v>
      </c>
      <c r="D10" s="111">
        <v>7000</v>
      </c>
      <c r="E10" s="109">
        <v>70000</v>
      </c>
      <c r="F10" s="28"/>
      <c r="G10" s="28">
        <v>56000</v>
      </c>
      <c r="H10" s="28">
        <v>21000</v>
      </c>
      <c r="I10" s="28"/>
      <c r="J10" s="29">
        <f t="shared" si="0"/>
        <v>147000</v>
      </c>
      <c r="K10" s="86"/>
      <c r="L10" s="104"/>
      <c r="M10" s="86"/>
    </row>
    <row r="11" spans="1:13" x14ac:dyDescent="0.25">
      <c r="A11" s="102"/>
      <c r="B11" s="112" t="s">
        <v>105</v>
      </c>
      <c r="C11" s="26" t="s">
        <v>9</v>
      </c>
      <c r="D11" s="113">
        <v>9000</v>
      </c>
      <c r="E11" s="109">
        <v>36000</v>
      </c>
      <c r="F11" s="28">
        <v>36000</v>
      </c>
      <c r="G11" s="28">
        <v>36000</v>
      </c>
      <c r="H11" s="28">
        <v>18000</v>
      </c>
      <c r="I11" s="28"/>
      <c r="J11" s="29">
        <f t="shared" si="0"/>
        <v>126000</v>
      </c>
      <c r="K11" s="86"/>
      <c r="L11" s="104"/>
      <c r="M11" s="86"/>
    </row>
    <row r="12" spans="1:13" x14ac:dyDescent="0.25">
      <c r="A12" s="103"/>
      <c r="B12" s="110" t="s">
        <v>106</v>
      </c>
      <c r="C12" s="26" t="s">
        <v>9</v>
      </c>
      <c r="D12" s="111">
        <v>6500</v>
      </c>
      <c r="E12" s="109">
        <v>6500</v>
      </c>
      <c r="F12" s="28"/>
      <c r="G12" s="28">
        <v>6500</v>
      </c>
      <c r="H12" s="28"/>
      <c r="I12" s="28"/>
      <c r="J12" s="29">
        <f t="shared" si="0"/>
        <v>13000</v>
      </c>
      <c r="K12" s="87"/>
      <c r="L12" s="104"/>
      <c r="M12" s="86"/>
    </row>
    <row r="13" spans="1:13" x14ac:dyDescent="0.25">
      <c r="A13" s="37" t="s">
        <v>41</v>
      </c>
      <c r="B13" s="26" t="s">
        <v>42</v>
      </c>
      <c r="C13" s="26" t="s">
        <v>43</v>
      </c>
      <c r="D13" s="27">
        <v>850</v>
      </c>
      <c r="E13" s="28"/>
      <c r="F13" s="28"/>
      <c r="G13" s="28"/>
      <c r="H13" s="28"/>
      <c r="I13" s="28">
        <v>362950</v>
      </c>
      <c r="J13" s="29">
        <f t="shared" si="0"/>
        <v>362950</v>
      </c>
      <c r="K13" s="49">
        <f>SUM(J13)</f>
        <v>362950</v>
      </c>
      <c r="L13" s="104"/>
      <c r="M13" s="86"/>
    </row>
    <row r="14" spans="1:13" x14ac:dyDescent="0.25">
      <c r="A14" s="79" t="s">
        <v>151</v>
      </c>
      <c r="B14" s="26" t="s">
        <v>153</v>
      </c>
      <c r="C14" s="26" t="s">
        <v>156</v>
      </c>
      <c r="D14" s="27">
        <v>7000</v>
      </c>
      <c r="E14" s="28"/>
      <c r="F14" s="28"/>
      <c r="G14" s="28"/>
      <c r="H14" s="28"/>
      <c r="I14" s="28">
        <v>92295</v>
      </c>
      <c r="J14" s="29">
        <f t="shared" si="0"/>
        <v>92295</v>
      </c>
      <c r="K14" s="85">
        <f>SUM(J14:J17)</f>
        <v>1118045</v>
      </c>
      <c r="L14" s="104"/>
      <c r="M14" s="86"/>
    </row>
    <row r="15" spans="1:13" x14ac:dyDescent="0.25">
      <c r="A15" s="80"/>
      <c r="B15" s="26" t="s">
        <v>152</v>
      </c>
      <c r="C15" s="26" t="s">
        <v>156</v>
      </c>
      <c r="D15" s="27">
        <v>6000</v>
      </c>
      <c r="E15" s="28"/>
      <c r="F15" s="28"/>
      <c r="G15" s="28"/>
      <c r="H15" s="28"/>
      <c r="I15" s="28">
        <v>680850</v>
      </c>
      <c r="J15" s="29">
        <f t="shared" si="0"/>
        <v>680850</v>
      </c>
      <c r="K15" s="86"/>
      <c r="L15" s="104"/>
      <c r="M15" s="86"/>
    </row>
    <row r="16" spans="1:13" x14ac:dyDescent="0.25">
      <c r="A16" s="80"/>
      <c r="B16" s="26" t="s">
        <v>154</v>
      </c>
      <c r="C16" s="26" t="s">
        <v>156</v>
      </c>
      <c r="D16" s="27">
        <v>8000</v>
      </c>
      <c r="E16" s="28"/>
      <c r="F16" s="28"/>
      <c r="G16" s="28"/>
      <c r="H16" s="28"/>
      <c r="I16" s="28">
        <v>104000</v>
      </c>
      <c r="J16" s="29">
        <f t="shared" si="0"/>
        <v>104000</v>
      </c>
      <c r="K16" s="86"/>
      <c r="L16" s="104"/>
      <c r="M16" s="86"/>
    </row>
    <row r="17" spans="1:13" ht="16.5" thickBot="1" x14ac:dyDescent="0.3">
      <c r="A17" s="81"/>
      <c r="B17" s="26" t="s">
        <v>155</v>
      </c>
      <c r="C17" s="26" t="s">
        <v>156</v>
      </c>
      <c r="D17" s="27">
        <v>10000</v>
      </c>
      <c r="E17" s="28"/>
      <c r="F17" s="28"/>
      <c r="G17" s="28"/>
      <c r="H17" s="28"/>
      <c r="I17" s="28">
        <v>240900</v>
      </c>
      <c r="J17" s="29">
        <f t="shared" si="0"/>
        <v>240900</v>
      </c>
      <c r="K17" s="87"/>
      <c r="L17" s="104"/>
      <c r="M17" s="86"/>
    </row>
    <row r="18" spans="1:13" ht="16.5" thickBot="1" x14ac:dyDescent="0.3">
      <c r="A18" s="82" t="s">
        <v>10</v>
      </c>
      <c r="B18" s="44" t="s">
        <v>124</v>
      </c>
      <c r="C18" s="45" t="s">
        <v>9</v>
      </c>
      <c r="D18" s="46">
        <v>1000</v>
      </c>
      <c r="E18" s="47"/>
      <c r="F18" s="28"/>
      <c r="G18" s="47">
        <v>12000</v>
      </c>
      <c r="H18" s="47"/>
      <c r="I18" s="47"/>
      <c r="J18" s="29">
        <f t="shared" si="0"/>
        <v>12000</v>
      </c>
      <c r="K18" s="85">
        <f>SUM(J18:J39)</f>
        <v>783000</v>
      </c>
      <c r="L18" s="91">
        <f>SUM(K18:K73)</f>
        <v>3533750</v>
      </c>
      <c r="M18" s="86"/>
    </row>
    <row r="19" spans="1:13" ht="16.5" thickBot="1" x14ac:dyDescent="0.3">
      <c r="A19" s="83"/>
      <c r="B19" s="44" t="s">
        <v>145</v>
      </c>
      <c r="C19" s="45" t="s">
        <v>9</v>
      </c>
      <c r="D19" s="46">
        <v>700</v>
      </c>
      <c r="E19" s="106"/>
      <c r="F19" s="28"/>
      <c r="G19" s="106"/>
      <c r="H19" s="106"/>
      <c r="I19" s="106">
        <v>45500</v>
      </c>
      <c r="J19" s="29">
        <f t="shared" si="0"/>
        <v>45500</v>
      </c>
      <c r="K19" s="86"/>
      <c r="L19" s="104"/>
      <c r="M19" s="86"/>
    </row>
    <row r="20" spans="1:13" ht="16.5" thickBot="1" x14ac:dyDescent="0.3">
      <c r="A20" s="83"/>
      <c r="B20" s="44" t="s">
        <v>145</v>
      </c>
      <c r="C20" s="45" t="s">
        <v>9</v>
      </c>
      <c r="D20" s="46">
        <v>1500</v>
      </c>
      <c r="E20" s="106"/>
      <c r="F20" s="28"/>
      <c r="G20" s="106"/>
      <c r="H20" s="106"/>
      <c r="I20" s="106">
        <v>34500</v>
      </c>
      <c r="J20" s="29">
        <f t="shared" si="0"/>
        <v>34500</v>
      </c>
      <c r="K20" s="86"/>
      <c r="L20" s="104"/>
      <c r="M20" s="86"/>
    </row>
    <row r="21" spans="1:13" ht="16.5" thickBot="1" x14ac:dyDescent="0.3">
      <c r="A21" s="83"/>
      <c r="B21" s="44" t="s">
        <v>123</v>
      </c>
      <c r="C21" s="48" t="s">
        <v>9</v>
      </c>
      <c r="D21" s="46">
        <v>1000</v>
      </c>
      <c r="E21" s="28"/>
      <c r="F21" s="28"/>
      <c r="G21" s="28">
        <v>13000</v>
      </c>
      <c r="H21" s="28"/>
      <c r="I21" s="28"/>
      <c r="J21" s="29">
        <f t="shared" si="0"/>
        <v>13000</v>
      </c>
      <c r="K21" s="86"/>
      <c r="L21" s="104"/>
      <c r="M21" s="86"/>
    </row>
    <row r="22" spans="1:13" x14ac:dyDescent="0.25">
      <c r="A22" s="83"/>
      <c r="B22" s="30" t="s">
        <v>125</v>
      </c>
      <c r="C22" s="26" t="s">
        <v>33</v>
      </c>
      <c r="D22" s="46">
        <v>1000</v>
      </c>
      <c r="E22" s="28"/>
      <c r="F22" s="28"/>
      <c r="G22" s="28">
        <v>22000</v>
      </c>
      <c r="H22" s="28"/>
      <c r="I22" s="28"/>
      <c r="J22" s="29">
        <f t="shared" si="0"/>
        <v>22000</v>
      </c>
      <c r="K22" s="86"/>
      <c r="L22" s="104"/>
      <c r="M22" s="86"/>
    </row>
    <row r="23" spans="1:13" x14ac:dyDescent="0.25">
      <c r="A23" s="83"/>
      <c r="B23" s="30" t="s">
        <v>132</v>
      </c>
      <c r="C23" s="26" t="s">
        <v>33</v>
      </c>
      <c r="D23" s="27">
        <v>1000</v>
      </c>
      <c r="E23" s="28"/>
      <c r="F23" s="28"/>
      <c r="G23" s="28">
        <v>55000</v>
      </c>
      <c r="H23" s="28"/>
      <c r="I23" s="28"/>
      <c r="J23" s="29">
        <f t="shared" si="0"/>
        <v>55000</v>
      </c>
      <c r="K23" s="86"/>
      <c r="L23" s="104"/>
      <c r="M23" s="86"/>
    </row>
    <row r="24" spans="1:13" x14ac:dyDescent="0.25">
      <c r="A24" s="83"/>
      <c r="B24" s="30" t="s">
        <v>131</v>
      </c>
      <c r="C24" s="26" t="s">
        <v>33</v>
      </c>
      <c r="D24" s="27">
        <v>1000</v>
      </c>
      <c r="E24" s="28"/>
      <c r="F24" s="28"/>
      <c r="G24" s="28">
        <v>42000</v>
      </c>
      <c r="H24" s="28"/>
      <c r="I24" s="28"/>
      <c r="J24" s="29">
        <f t="shared" si="0"/>
        <v>42000</v>
      </c>
      <c r="K24" s="86"/>
      <c r="L24" s="104"/>
      <c r="M24" s="86"/>
    </row>
    <row r="25" spans="1:13" x14ac:dyDescent="0.25">
      <c r="A25" s="83"/>
      <c r="B25" s="30" t="s">
        <v>37</v>
      </c>
      <c r="C25" s="26" t="s">
        <v>33</v>
      </c>
      <c r="D25" s="27">
        <v>1500</v>
      </c>
      <c r="E25" s="28"/>
      <c r="F25" s="28"/>
      <c r="G25" s="28">
        <v>1500</v>
      </c>
      <c r="H25" s="28"/>
      <c r="I25" s="28">
        <v>31500</v>
      </c>
      <c r="J25" s="29">
        <f t="shared" si="0"/>
        <v>33000</v>
      </c>
      <c r="K25" s="86"/>
      <c r="L25" s="104"/>
      <c r="M25" s="86"/>
    </row>
    <row r="26" spans="1:13" x14ac:dyDescent="0.25">
      <c r="A26" s="83"/>
      <c r="B26" s="30" t="s">
        <v>127</v>
      </c>
      <c r="C26" s="26" t="s">
        <v>33</v>
      </c>
      <c r="D26" s="27">
        <v>400</v>
      </c>
      <c r="E26" s="28"/>
      <c r="F26" s="28"/>
      <c r="G26" s="28">
        <v>40000</v>
      </c>
      <c r="H26" s="28"/>
      <c r="I26" s="28"/>
      <c r="J26" s="29">
        <f t="shared" si="0"/>
        <v>40000</v>
      </c>
      <c r="K26" s="86"/>
      <c r="L26" s="104"/>
      <c r="M26" s="86"/>
    </row>
    <row r="27" spans="1:13" x14ac:dyDescent="0.25">
      <c r="A27" s="83"/>
      <c r="B27" s="30" t="s">
        <v>128</v>
      </c>
      <c r="C27" s="26" t="s">
        <v>33</v>
      </c>
      <c r="D27" s="27">
        <v>400</v>
      </c>
      <c r="E27" s="28"/>
      <c r="F27" s="28"/>
      <c r="G27" s="28">
        <v>40000</v>
      </c>
      <c r="H27" s="28"/>
      <c r="I27" s="28"/>
      <c r="J27" s="29">
        <f t="shared" si="0"/>
        <v>40000</v>
      </c>
      <c r="K27" s="86"/>
      <c r="L27" s="104"/>
      <c r="M27" s="86"/>
    </row>
    <row r="28" spans="1:13" x14ac:dyDescent="0.25">
      <c r="A28" s="83"/>
      <c r="B28" s="30" t="s">
        <v>126</v>
      </c>
      <c r="C28" s="26" t="s">
        <v>33</v>
      </c>
      <c r="D28" s="27">
        <v>1000</v>
      </c>
      <c r="E28" s="28"/>
      <c r="F28" s="28"/>
      <c r="G28" s="28">
        <v>79000</v>
      </c>
      <c r="H28" s="28"/>
      <c r="I28" s="28"/>
      <c r="J28" s="29">
        <f t="shared" si="0"/>
        <v>79000</v>
      </c>
      <c r="K28" s="86"/>
      <c r="L28" s="104"/>
      <c r="M28" s="86"/>
    </row>
    <row r="29" spans="1:13" x14ac:dyDescent="0.25">
      <c r="A29" s="83"/>
      <c r="B29" s="30" t="s">
        <v>146</v>
      </c>
      <c r="C29" s="26" t="s">
        <v>33</v>
      </c>
      <c r="D29" s="27">
        <v>1000</v>
      </c>
      <c r="E29" s="28"/>
      <c r="F29" s="28"/>
      <c r="G29" s="28"/>
      <c r="H29" s="28"/>
      <c r="I29" s="28">
        <v>15000</v>
      </c>
      <c r="J29" s="29">
        <f t="shared" si="0"/>
        <v>15000</v>
      </c>
      <c r="K29" s="86"/>
      <c r="L29" s="104"/>
      <c r="M29" s="86"/>
    </row>
    <row r="30" spans="1:13" x14ac:dyDescent="0.25">
      <c r="A30" s="83"/>
      <c r="B30" s="30" t="s">
        <v>130</v>
      </c>
      <c r="C30" s="26" t="s">
        <v>33</v>
      </c>
      <c r="D30" s="27">
        <v>400</v>
      </c>
      <c r="E30" s="28"/>
      <c r="F30" s="28"/>
      <c r="G30" s="28">
        <v>40000</v>
      </c>
      <c r="H30" s="28"/>
      <c r="I30" s="28"/>
      <c r="J30" s="29">
        <f t="shared" si="0"/>
        <v>40000</v>
      </c>
      <c r="K30" s="86"/>
      <c r="L30" s="104"/>
      <c r="M30" s="86"/>
    </row>
    <row r="31" spans="1:13" x14ac:dyDescent="0.25">
      <c r="A31" s="83"/>
      <c r="B31" s="30" t="s">
        <v>147</v>
      </c>
      <c r="C31" s="26" t="s">
        <v>33</v>
      </c>
      <c r="D31" s="27">
        <v>1500</v>
      </c>
      <c r="E31" s="28"/>
      <c r="F31" s="28"/>
      <c r="G31" s="28"/>
      <c r="H31" s="28"/>
      <c r="I31" s="28">
        <v>6000</v>
      </c>
      <c r="J31" s="29">
        <f t="shared" si="0"/>
        <v>6000</v>
      </c>
      <c r="K31" s="86"/>
      <c r="L31" s="104"/>
      <c r="M31" s="86"/>
    </row>
    <row r="32" spans="1:13" x14ac:dyDescent="0.25">
      <c r="A32" s="83"/>
      <c r="B32" s="30" t="s">
        <v>129</v>
      </c>
      <c r="C32" s="26" t="s">
        <v>33</v>
      </c>
      <c r="D32" s="27">
        <v>400</v>
      </c>
      <c r="E32" s="28"/>
      <c r="F32" s="28"/>
      <c r="G32" s="28">
        <v>40000</v>
      </c>
      <c r="H32" s="28"/>
      <c r="I32" s="28"/>
      <c r="J32" s="29">
        <f t="shared" si="0"/>
        <v>40000</v>
      </c>
      <c r="K32" s="86"/>
      <c r="L32" s="104"/>
      <c r="M32" s="86"/>
    </row>
    <row r="33" spans="1:13" x14ac:dyDescent="0.25">
      <c r="A33" s="83"/>
      <c r="B33" s="30" t="s">
        <v>133</v>
      </c>
      <c r="C33" s="26" t="s">
        <v>33</v>
      </c>
      <c r="D33" s="27">
        <v>1500</v>
      </c>
      <c r="E33" s="28"/>
      <c r="F33" s="28"/>
      <c r="G33" s="28">
        <v>1500</v>
      </c>
      <c r="H33" s="28"/>
      <c r="I33" s="28">
        <v>43500</v>
      </c>
      <c r="J33" s="29">
        <f t="shared" si="0"/>
        <v>45000</v>
      </c>
      <c r="K33" s="86"/>
      <c r="L33" s="104"/>
      <c r="M33" s="86"/>
    </row>
    <row r="34" spans="1:13" x14ac:dyDescent="0.25">
      <c r="A34" s="83"/>
      <c r="B34" s="26" t="s">
        <v>131</v>
      </c>
      <c r="C34" s="26" t="s">
        <v>9</v>
      </c>
      <c r="D34" s="27">
        <v>1000</v>
      </c>
      <c r="E34" s="28"/>
      <c r="F34" s="28"/>
      <c r="G34" s="28">
        <v>42000</v>
      </c>
      <c r="H34" s="28"/>
      <c r="I34" s="28"/>
      <c r="J34" s="29">
        <f t="shared" si="0"/>
        <v>42000</v>
      </c>
      <c r="K34" s="86"/>
      <c r="L34" s="104"/>
      <c r="M34" s="86"/>
    </row>
    <row r="35" spans="1:13" x14ac:dyDescent="0.25">
      <c r="A35" s="83"/>
      <c r="B35" s="44" t="s">
        <v>107</v>
      </c>
      <c r="C35" s="26" t="s">
        <v>9</v>
      </c>
      <c r="D35" s="111">
        <v>2500</v>
      </c>
      <c r="E35" s="108">
        <v>5000</v>
      </c>
      <c r="F35" s="28">
        <v>20000</v>
      </c>
      <c r="G35" s="28"/>
      <c r="H35" s="28"/>
      <c r="I35" s="28">
        <v>2500</v>
      </c>
      <c r="J35" s="29">
        <f t="shared" si="0"/>
        <v>27500</v>
      </c>
      <c r="K35" s="86"/>
      <c r="L35" s="104"/>
      <c r="M35" s="86"/>
    </row>
    <row r="36" spans="1:13" x14ac:dyDescent="0.25">
      <c r="A36" s="83"/>
      <c r="B36" s="30" t="s">
        <v>134</v>
      </c>
      <c r="C36" s="26" t="s">
        <v>33</v>
      </c>
      <c r="D36" s="27">
        <v>1000</v>
      </c>
      <c r="E36" s="28"/>
      <c r="F36" s="28"/>
      <c r="G36" s="28">
        <v>68000</v>
      </c>
      <c r="H36" s="28"/>
      <c r="I36" s="28"/>
      <c r="J36" s="29">
        <f t="shared" si="0"/>
        <v>68000</v>
      </c>
      <c r="K36" s="86"/>
      <c r="L36" s="104"/>
      <c r="M36" s="86"/>
    </row>
    <row r="37" spans="1:13" x14ac:dyDescent="0.25">
      <c r="A37" s="83"/>
      <c r="B37" s="30" t="s">
        <v>142</v>
      </c>
      <c r="C37" s="26" t="s">
        <v>33</v>
      </c>
      <c r="D37" s="27">
        <v>1000</v>
      </c>
      <c r="E37" s="28"/>
      <c r="F37" s="28"/>
      <c r="G37" s="28"/>
      <c r="H37" s="28"/>
      <c r="I37" s="28">
        <v>37000</v>
      </c>
      <c r="J37" s="29">
        <f t="shared" si="0"/>
        <v>37000</v>
      </c>
      <c r="K37" s="86"/>
      <c r="L37" s="104"/>
      <c r="M37" s="86"/>
    </row>
    <row r="38" spans="1:13" x14ac:dyDescent="0.25">
      <c r="A38" s="83"/>
      <c r="B38" s="30" t="s">
        <v>143</v>
      </c>
      <c r="C38" s="26" t="s">
        <v>33</v>
      </c>
      <c r="D38" s="27">
        <v>1500</v>
      </c>
      <c r="E38" s="28"/>
      <c r="F38" s="28"/>
      <c r="G38" s="28"/>
      <c r="H38" s="28"/>
      <c r="I38" s="28">
        <v>31500</v>
      </c>
      <c r="J38" s="29">
        <f t="shared" si="0"/>
        <v>31500</v>
      </c>
      <c r="K38" s="86"/>
      <c r="L38" s="104"/>
      <c r="M38" s="86"/>
    </row>
    <row r="39" spans="1:13" x14ac:dyDescent="0.25">
      <c r="A39" s="84"/>
      <c r="B39" s="30" t="s">
        <v>144</v>
      </c>
      <c r="C39" s="26" t="s">
        <v>33</v>
      </c>
      <c r="D39" s="27">
        <v>1200</v>
      </c>
      <c r="E39" s="28"/>
      <c r="F39" s="28"/>
      <c r="G39" s="28"/>
      <c r="H39" s="28"/>
      <c r="I39" s="28">
        <v>15000</v>
      </c>
      <c r="J39" s="29">
        <f t="shared" si="0"/>
        <v>15000</v>
      </c>
      <c r="K39" s="87"/>
      <c r="L39" s="104"/>
      <c r="M39" s="86"/>
    </row>
    <row r="40" spans="1:13" x14ac:dyDescent="0.25">
      <c r="A40" s="79" t="s">
        <v>13</v>
      </c>
      <c r="B40" s="26" t="s">
        <v>32</v>
      </c>
      <c r="C40" s="26" t="s">
        <v>9</v>
      </c>
      <c r="D40" s="27">
        <v>1000</v>
      </c>
      <c r="E40" s="28"/>
      <c r="F40" s="28">
        <v>59000</v>
      </c>
      <c r="G40" s="28"/>
      <c r="H40" s="28"/>
      <c r="I40" s="28"/>
      <c r="J40" s="29">
        <f t="shared" si="0"/>
        <v>59000</v>
      </c>
      <c r="K40" s="85">
        <f>SUM(J40:J53)</f>
        <v>949500</v>
      </c>
      <c r="L40" s="104"/>
      <c r="M40" s="86"/>
    </row>
    <row r="41" spans="1:13" x14ac:dyDescent="0.25">
      <c r="A41" s="80"/>
      <c r="B41" s="26" t="s">
        <v>76</v>
      </c>
      <c r="C41" s="26" t="s">
        <v>33</v>
      </c>
      <c r="D41" s="27">
        <v>1000</v>
      </c>
      <c r="E41" s="28"/>
      <c r="F41" s="28">
        <v>31000</v>
      </c>
      <c r="G41" s="28">
        <v>41000</v>
      </c>
      <c r="H41" s="28"/>
      <c r="I41" s="28"/>
      <c r="J41" s="29">
        <f t="shared" si="0"/>
        <v>72000</v>
      </c>
      <c r="K41" s="86"/>
      <c r="L41" s="104"/>
      <c r="M41" s="86"/>
    </row>
    <row r="42" spans="1:13" x14ac:dyDescent="0.25">
      <c r="A42" s="80"/>
      <c r="B42" s="26" t="s">
        <v>150</v>
      </c>
      <c r="C42" s="26" t="s">
        <v>33</v>
      </c>
      <c r="D42" s="27">
        <v>1500</v>
      </c>
      <c r="E42" s="28"/>
      <c r="F42" s="28"/>
      <c r="G42" s="28"/>
      <c r="H42" s="28"/>
      <c r="I42" s="28">
        <v>10500</v>
      </c>
      <c r="J42" s="29">
        <f t="shared" si="0"/>
        <v>10500</v>
      </c>
      <c r="K42" s="86"/>
      <c r="L42" s="104"/>
      <c r="M42" s="86"/>
    </row>
    <row r="43" spans="1:13" x14ac:dyDescent="0.25">
      <c r="A43" s="80"/>
      <c r="B43" s="26" t="s">
        <v>149</v>
      </c>
      <c r="C43" s="26" t="s">
        <v>9</v>
      </c>
      <c r="D43" s="27">
        <v>1000</v>
      </c>
      <c r="E43" s="28"/>
      <c r="F43" s="28"/>
      <c r="G43" s="28"/>
      <c r="H43" s="28"/>
      <c r="I43" s="28">
        <v>32000</v>
      </c>
      <c r="J43" s="29">
        <f t="shared" si="0"/>
        <v>32000</v>
      </c>
      <c r="K43" s="86"/>
      <c r="L43" s="104"/>
      <c r="M43" s="86"/>
    </row>
    <row r="44" spans="1:13" x14ac:dyDescent="0.25">
      <c r="A44" s="80"/>
      <c r="B44" s="26" t="s">
        <v>82</v>
      </c>
      <c r="C44" s="26" t="s">
        <v>33</v>
      </c>
      <c r="D44" s="27">
        <v>1000</v>
      </c>
      <c r="E44" s="28"/>
      <c r="F44" s="28"/>
      <c r="G44" s="28">
        <v>84000</v>
      </c>
      <c r="H44" s="28"/>
      <c r="I44" s="28">
        <v>73000</v>
      </c>
      <c r="J44" s="29">
        <f t="shared" si="0"/>
        <v>157000</v>
      </c>
      <c r="K44" s="86"/>
      <c r="L44" s="104"/>
      <c r="M44" s="86"/>
    </row>
    <row r="45" spans="1:13" x14ac:dyDescent="0.25">
      <c r="A45" s="80"/>
      <c r="B45" s="26" t="s">
        <v>136</v>
      </c>
      <c r="C45" s="26" t="s">
        <v>9</v>
      </c>
      <c r="D45" s="27">
        <v>1000</v>
      </c>
      <c r="E45" s="28"/>
      <c r="F45" s="28"/>
      <c r="G45" s="28">
        <v>50000</v>
      </c>
      <c r="H45" s="28"/>
      <c r="I45" s="28"/>
      <c r="J45" s="29">
        <f t="shared" si="0"/>
        <v>50000</v>
      </c>
      <c r="K45" s="86"/>
      <c r="L45" s="104"/>
      <c r="M45" s="86"/>
    </row>
    <row r="46" spans="1:13" x14ac:dyDescent="0.25">
      <c r="A46" s="80"/>
      <c r="B46" s="26" t="s">
        <v>53</v>
      </c>
      <c r="C46" s="26" t="s">
        <v>9</v>
      </c>
      <c r="D46" s="27">
        <v>1000</v>
      </c>
      <c r="E46" s="28"/>
      <c r="F46" s="28"/>
      <c r="G46" s="28"/>
      <c r="H46" s="28"/>
      <c r="I46" s="28">
        <v>192000</v>
      </c>
      <c r="J46" s="29">
        <f t="shared" si="0"/>
        <v>192000</v>
      </c>
      <c r="K46" s="86"/>
      <c r="L46" s="104"/>
      <c r="M46" s="86"/>
    </row>
    <row r="47" spans="1:13" x14ac:dyDescent="0.25">
      <c r="A47" s="80"/>
      <c r="B47" s="26" t="s">
        <v>53</v>
      </c>
      <c r="C47" s="26" t="s">
        <v>9</v>
      </c>
      <c r="D47" s="27">
        <v>1000</v>
      </c>
      <c r="E47" s="28"/>
      <c r="F47" s="28"/>
      <c r="G47" s="28">
        <v>27000</v>
      </c>
      <c r="H47" s="28"/>
      <c r="I47" s="28"/>
      <c r="J47" s="29">
        <f t="shared" si="0"/>
        <v>27000</v>
      </c>
      <c r="K47" s="86"/>
      <c r="L47" s="104"/>
      <c r="M47" s="86"/>
    </row>
    <row r="48" spans="1:13" x14ac:dyDescent="0.25">
      <c r="A48" s="80"/>
      <c r="B48" s="26" t="s">
        <v>84</v>
      </c>
      <c r="C48" s="26" t="s">
        <v>31</v>
      </c>
      <c r="D48" s="27">
        <v>1000</v>
      </c>
      <c r="E48" s="28"/>
      <c r="F48" s="28"/>
      <c r="G48" s="28">
        <v>98000</v>
      </c>
      <c r="H48" s="28"/>
      <c r="I48" s="28">
        <v>120000</v>
      </c>
      <c r="J48" s="29">
        <f t="shared" si="0"/>
        <v>218000</v>
      </c>
      <c r="K48" s="86"/>
      <c r="L48" s="104"/>
      <c r="M48" s="86"/>
    </row>
    <row r="49" spans="1:13" x14ac:dyDescent="0.25">
      <c r="A49" s="80"/>
      <c r="B49" s="26" t="s">
        <v>135</v>
      </c>
      <c r="C49" s="26" t="s">
        <v>33</v>
      </c>
      <c r="D49" s="27">
        <v>1500</v>
      </c>
      <c r="E49" s="28"/>
      <c r="F49" s="28"/>
      <c r="G49" s="28">
        <v>12000</v>
      </c>
      <c r="H49" s="28"/>
      <c r="I49" s="28"/>
      <c r="J49" s="29">
        <f t="shared" si="0"/>
        <v>12000</v>
      </c>
      <c r="K49" s="86"/>
      <c r="L49" s="104"/>
      <c r="M49" s="86"/>
    </row>
    <row r="50" spans="1:13" x14ac:dyDescent="0.25">
      <c r="A50" s="80"/>
      <c r="B50" s="26" t="s">
        <v>137</v>
      </c>
      <c r="C50" s="26" t="s">
        <v>31</v>
      </c>
      <c r="D50" s="27">
        <v>500</v>
      </c>
      <c r="E50" s="28"/>
      <c r="F50" s="28"/>
      <c r="G50" s="28">
        <v>9000</v>
      </c>
      <c r="H50" s="28"/>
      <c r="I50" s="28"/>
      <c r="J50" s="29">
        <f t="shared" si="0"/>
        <v>9000</v>
      </c>
      <c r="K50" s="86"/>
      <c r="L50" s="104"/>
      <c r="M50" s="86"/>
    </row>
    <row r="51" spans="1:13" x14ac:dyDescent="0.25">
      <c r="A51" s="80"/>
      <c r="B51" s="26" t="s">
        <v>148</v>
      </c>
      <c r="C51" s="26"/>
      <c r="D51" s="27">
        <v>2500</v>
      </c>
      <c r="E51" s="28"/>
      <c r="F51" s="28"/>
      <c r="G51" s="28"/>
      <c r="H51" s="28"/>
      <c r="I51" s="28">
        <v>10000</v>
      </c>
      <c r="J51" s="29">
        <f t="shared" si="0"/>
        <v>10000</v>
      </c>
      <c r="K51" s="86"/>
      <c r="L51" s="104"/>
      <c r="M51" s="86"/>
    </row>
    <row r="52" spans="1:13" x14ac:dyDescent="0.25">
      <c r="A52" s="80"/>
      <c r="B52" s="26" t="s">
        <v>55</v>
      </c>
      <c r="C52" s="26" t="s">
        <v>31</v>
      </c>
      <c r="D52" s="27">
        <v>1500</v>
      </c>
      <c r="E52" s="28"/>
      <c r="F52" s="28">
        <v>42000</v>
      </c>
      <c r="G52" s="28"/>
      <c r="H52" s="28"/>
      <c r="I52" s="28"/>
      <c r="J52" s="29">
        <f t="shared" si="0"/>
        <v>42000</v>
      </c>
      <c r="K52" s="86"/>
      <c r="L52" s="104"/>
      <c r="M52" s="86"/>
    </row>
    <row r="53" spans="1:13" x14ac:dyDescent="0.25">
      <c r="A53" s="81"/>
      <c r="B53" s="26" t="s">
        <v>138</v>
      </c>
      <c r="C53" s="26" t="s">
        <v>9</v>
      </c>
      <c r="D53" s="27">
        <v>1000</v>
      </c>
      <c r="E53" s="28"/>
      <c r="F53" s="28"/>
      <c r="G53" s="28">
        <v>59000</v>
      </c>
      <c r="H53" s="28"/>
      <c r="I53" s="28"/>
      <c r="J53" s="29">
        <f t="shared" si="0"/>
        <v>59000</v>
      </c>
      <c r="K53" s="87"/>
      <c r="L53" s="104"/>
      <c r="M53" s="86"/>
    </row>
    <row r="54" spans="1:13" ht="15.75" customHeight="1" x14ac:dyDescent="0.25">
      <c r="A54" s="114" t="s">
        <v>111</v>
      </c>
      <c r="B54" s="115" t="s">
        <v>108</v>
      </c>
      <c r="C54" s="115" t="s">
        <v>9</v>
      </c>
      <c r="D54" s="116">
        <v>400</v>
      </c>
      <c r="E54" s="117"/>
      <c r="F54" s="117"/>
      <c r="G54" s="117">
        <v>60800</v>
      </c>
      <c r="H54" s="117"/>
      <c r="I54" s="117">
        <v>222800</v>
      </c>
      <c r="J54" s="29">
        <f t="shared" si="0"/>
        <v>283600</v>
      </c>
      <c r="K54" s="98">
        <f>SUM(J54:J66)</f>
        <v>1061450</v>
      </c>
      <c r="L54" s="104"/>
      <c r="M54" s="86"/>
    </row>
    <row r="55" spans="1:13" ht="15.75" customHeight="1" x14ac:dyDescent="0.25">
      <c r="A55" s="118"/>
      <c r="B55" s="115" t="s">
        <v>109</v>
      </c>
      <c r="C55" s="115" t="s">
        <v>9</v>
      </c>
      <c r="D55" s="116">
        <v>500</v>
      </c>
      <c r="E55" s="117"/>
      <c r="F55" s="117"/>
      <c r="G55" s="117">
        <v>54000</v>
      </c>
      <c r="H55" s="117"/>
      <c r="I55" s="117"/>
      <c r="J55" s="29">
        <f t="shared" si="0"/>
        <v>54000</v>
      </c>
      <c r="K55" s="99"/>
      <c r="L55" s="104"/>
      <c r="M55" s="86"/>
    </row>
    <row r="56" spans="1:13" ht="15.75" customHeight="1" x14ac:dyDescent="0.25">
      <c r="A56" s="118"/>
      <c r="B56" s="115" t="s">
        <v>114</v>
      </c>
      <c r="C56" s="115" t="s">
        <v>9</v>
      </c>
      <c r="D56" s="116">
        <v>600</v>
      </c>
      <c r="E56" s="117"/>
      <c r="F56" s="117"/>
      <c r="G56" s="117">
        <v>153600</v>
      </c>
      <c r="H56" s="117"/>
      <c r="I56" s="117"/>
      <c r="J56" s="29">
        <f t="shared" si="0"/>
        <v>153600</v>
      </c>
      <c r="K56" s="99"/>
      <c r="L56" s="104"/>
      <c r="M56" s="86"/>
    </row>
    <row r="57" spans="1:13" ht="15.75" customHeight="1" x14ac:dyDescent="0.25">
      <c r="A57" s="118"/>
      <c r="B57" s="115" t="s">
        <v>112</v>
      </c>
      <c r="C57" s="115" t="s">
        <v>9</v>
      </c>
      <c r="D57" s="116">
        <v>550</v>
      </c>
      <c r="E57" s="117"/>
      <c r="F57" s="117"/>
      <c r="G57" s="117">
        <v>21450</v>
      </c>
      <c r="H57" s="117"/>
      <c r="I57" s="117"/>
      <c r="J57" s="29">
        <f t="shared" si="0"/>
        <v>21450</v>
      </c>
      <c r="K57" s="99"/>
      <c r="L57" s="104"/>
      <c r="M57" s="86"/>
    </row>
    <row r="58" spans="1:13" ht="15.75" customHeight="1" x14ac:dyDescent="0.25">
      <c r="A58" s="118"/>
      <c r="B58" s="115" t="s">
        <v>120</v>
      </c>
      <c r="C58" s="115" t="s">
        <v>9</v>
      </c>
      <c r="D58" s="116">
        <v>400</v>
      </c>
      <c r="E58" s="117"/>
      <c r="F58" s="117"/>
      <c r="G58" s="117">
        <v>4800</v>
      </c>
      <c r="H58" s="117"/>
      <c r="I58" s="117"/>
      <c r="J58" s="29">
        <f t="shared" si="0"/>
        <v>4800</v>
      </c>
      <c r="K58" s="99"/>
      <c r="L58" s="104"/>
      <c r="M58" s="86"/>
    </row>
    <row r="59" spans="1:13" ht="15.75" customHeight="1" x14ac:dyDescent="0.25">
      <c r="A59" s="118"/>
      <c r="B59" s="115" t="s">
        <v>113</v>
      </c>
      <c r="C59" s="115" t="s">
        <v>9</v>
      </c>
      <c r="D59" s="116">
        <v>600</v>
      </c>
      <c r="E59" s="117"/>
      <c r="F59" s="117"/>
      <c r="G59" s="117">
        <v>10800</v>
      </c>
      <c r="H59" s="117"/>
      <c r="I59" s="117"/>
      <c r="J59" s="29">
        <f t="shared" si="0"/>
        <v>10800</v>
      </c>
      <c r="K59" s="99"/>
      <c r="L59" s="104"/>
      <c r="M59" s="86"/>
    </row>
    <row r="60" spans="1:13" ht="15.75" customHeight="1" x14ac:dyDescent="0.25">
      <c r="A60" s="118"/>
      <c r="B60" s="115" t="s">
        <v>114</v>
      </c>
      <c r="C60" s="115" t="s">
        <v>9</v>
      </c>
      <c r="D60" s="116">
        <v>500</v>
      </c>
      <c r="E60" s="117"/>
      <c r="F60" s="117"/>
      <c r="G60" s="117">
        <v>28500</v>
      </c>
      <c r="H60" s="117"/>
      <c r="I60" s="117"/>
      <c r="J60" s="29">
        <f t="shared" si="0"/>
        <v>28500</v>
      </c>
      <c r="K60" s="99"/>
      <c r="L60" s="104"/>
      <c r="M60" s="86"/>
    </row>
    <row r="61" spans="1:13" ht="15.75" customHeight="1" x14ac:dyDescent="0.25">
      <c r="A61" s="118"/>
      <c r="B61" s="115" t="s">
        <v>116</v>
      </c>
      <c r="C61" s="115" t="s">
        <v>9</v>
      </c>
      <c r="D61" s="116">
        <v>400</v>
      </c>
      <c r="E61" s="117"/>
      <c r="F61" s="117"/>
      <c r="G61" s="117">
        <v>12800</v>
      </c>
      <c r="H61" s="117"/>
      <c r="I61" s="117"/>
      <c r="J61" s="29">
        <f t="shared" si="0"/>
        <v>12800</v>
      </c>
      <c r="K61" s="99"/>
      <c r="L61" s="104"/>
      <c r="M61" s="86"/>
    </row>
    <row r="62" spans="1:13" ht="15.75" customHeight="1" x14ac:dyDescent="0.25">
      <c r="A62" s="118"/>
      <c r="B62" s="115" t="s">
        <v>117</v>
      </c>
      <c r="C62" s="115" t="s">
        <v>9</v>
      </c>
      <c r="D62" s="116">
        <v>600</v>
      </c>
      <c r="E62" s="117"/>
      <c r="F62" s="117"/>
      <c r="G62" s="117">
        <v>20400</v>
      </c>
      <c r="H62" s="117"/>
      <c r="I62" s="117"/>
      <c r="J62" s="29">
        <f t="shared" si="0"/>
        <v>20400</v>
      </c>
      <c r="K62" s="99"/>
      <c r="L62" s="104"/>
      <c r="M62" s="86"/>
    </row>
    <row r="63" spans="1:13" ht="15.75" customHeight="1" x14ac:dyDescent="0.25">
      <c r="A63" s="118"/>
      <c r="B63" s="119" t="s">
        <v>118</v>
      </c>
      <c r="C63" s="115" t="s">
        <v>9</v>
      </c>
      <c r="D63" s="116">
        <v>400</v>
      </c>
      <c r="E63" s="117"/>
      <c r="F63" s="117"/>
      <c r="G63" s="117">
        <v>30400</v>
      </c>
      <c r="H63" s="117"/>
      <c r="I63" s="117"/>
      <c r="J63" s="29">
        <f t="shared" si="0"/>
        <v>30400</v>
      </c>
      <c r="K63" s="99"/>
      <c r="L63" s="104"/>
      <c r="M63" s="86"/>
    </row>
    <row r="64" spans="1:13" ht="15.75" customHeight="1" x14ac:dyDescent="0.25">
      <c r="A64" s="118"/>
      <c r="B64" s="115" t="s">
        <v>115</v>
      </c>
      <c r="C64" s="115" t="s">
        <v>31</v>
      </c>
      <c r="D64" s="116">
        <v>800</v>
      </c>
      <c r="E64" s="117"/>
      <c r="F64" s="117"/>
      <c r="G64" s="117">
        <v>48000</v>
      </c>
      <c r="H64" s="117"/>
      <c r="I64" s="117"/>
      <c r="J64" s="29">
        <f t="shared" si="0"/>
        <v>48000</v>
      </c>
      <c r="K64" s="99"/>
      <c r="L64" s="104"/>
      <c r="M64" s="86"/>
    </row>
    <row r="65" spans="1:13" ht="15.75" customHeight="1" x14ac:dyDescent="0.25">
      <c r="A65" s="118"/>
      <c r="B65" s="115" t="s">
        <v>110</v>
      </c>
      <c r="C65" s="115" t="s">
        <v>9</v>
      </c>
      <c r="D65" s="116">
        <v>800</v>
      </c>
      <c r="E65" s="117"/>
      <c r="F65" s="117"/>
      <c r="G65" s="117">
        <v>37600</v>
      </c>
      <c r="H65" s="117"/>
      <c r="I65" s="117"/>
      <c r="J65" s="29">
        <f t="shared" si="0"/>
        <v>37600</v>
      </c>
      <c r="K65" s="99"/>
      <c r="L65" s="104"/>
      <c r="M65" s="86"/>
    </row>
    <row r="66" spans="1:13" ht="15.75" customHeight="1" x14ac:dyDescent="0.25">
      <c r="A66" s="120"/>
      <c r="B66" s="115" t="s">
        <v>119</v>
      </c>
      <c r="C66" s="115" t="s">
        <v>9</v>
      </c>
      <c r="D66" s="116">
        <v>500</v>
      </c>
      <c r="E66" s="117"/>
      <c r="F66" s="117"/>
      <c r="G66" s="117">
        <v>355500</v>
      </c>
      <c r="H66" s="117"/>
      <c r="I66" s="117"/>
      <c r="J66" s="29">
        <f t="shared" si="0"/>
        <v>355500</v>
      </c>
      <c r="K66" s="100"/>
      <c r="L66" s="104"/>
      <c r="M66" s="86"/>
    </row>
    <row r="67" spans="1:13" ht="15.75" customHeight="1" x14ac:dyDescent="0.25">
      <c r="A67" s="79" t="s">
        <v>99</v>
      </c>
      <c r="B67" s="115" t="s">
        <v>140</v>
      </c>
      <c r="C67" s="115"/>
      <c r="D67" s="116">
        <v>1200</v>
      </c>
      <c r="E67" s="117"/>
      <c r="F67" s="117"/>
      <c r="G67" s="117"/>
      <c r="H67" s="117"/>
      <c r="I67" s="117">
        <v>174000</v>
      </c>
      <c r="J67" s="29">
        <f t="shared" ref="J67:J73" si="1">SUM(E67:I67)</f>
        <v>174000</v>
      </c>
      <c r="K67" s="85">
        <f>SUM(J67:J72)</f>
        <v>618300</v>
      </c>
      <c r="L67" s="104"/>
      <c r="M67" s="86"/>
    </row>
    <row r="68" spans="1:13" ht="15.75" customHeight="1" x14ac:dyDescent="0.25">
      <c r="A68" s="80"/>
      <c r="B68" s="115" t="s">
        <v>141</v>
      </c>
      <c r="C68" s="115"/>
      <c r="D68" s="116">
        <v>1500</v>
      </c>
      <c r="E68" s="117"/>
      <c r="F68" s="117"/>
      <c r="G68" s="117"/>
      <c r="H68" s="117"/>
      <c r="I68" s="117">
        <v>13500</v>
      </c>
      <c r="J68" s="29">
        <f t="shared" si="1"/>
        <v>13500</v>
      </c>
      <c r="K68" s="86"/>
      <c r="L68" s="104"/>
      <c r="M68" s="86"/>
    </row>
    <row r="69" spans="1:13" x14ac:dyDescent="0.25">
      <c r="A69" s="80"/>
      <c r="B69" s="26" t="s">
        <v>87</v>
      </c>
      <c r="C69" s="26" t="s">
        <v>33</v>
      </c>
      <c r="D69" s="27">
        <v>3000</v>
      </c>
      <c r="E69" s="28"/>
      <c r="F69" s="28">
        <v>102000</v>
      </c>
      <c r="G69" s="28">
        <v>6000</v>
      </c>
      <c r="H69" s="28"/>
      <c r="I69" s="28"/>
      <c r="J69" s="29">
        <f t="shared" si="1"/>
        <v>108000</v>
      </c>
      <c r="K69" s="86"/>
      <c r="L69" s="104"/>
      <c r="M69" s="86"/>
    </row>
    <row r="70" spans="1:13" ht="15" customHeight="1" x14ac:dyDescent="0.25">
      <c r="A70" s="80"/>
      <c r="B70" s="26" t="s">
        <v>121</v>
      </c>
      <c r="C70" s="26" t="s">
        <v>31</v>
      </c>
      <c r="D70" s="27">
        <v>1000</v>
      </c>
      <c r="E70" s="28"/>
      <c r="F70" s="28"/>
      <c r="G70" s="28">
        <v>171000</v>
      </c>
      <c r="H70" s="28"/>
      <c r="I70" s="28"/>
      <c r="J70" s="29">
        <f t="shared" si="1"/>
        <v>171000</v>
      </c>
      <c r="K70" s="86"/>
      <c r="L70" s="104"/>
      <c r="M70" s="86"/>
    </row>
    <row r="71" spans="1:13" ht="15" customHeight="1" x14ac:dyDescent="0.25">
      <c r="A71" s="80"/>
      <c r="B71" s="26" t="s">
        <v>139</v>
      </c>
      <c r="C71" s="26" t="s">
        <v>31</v>
      </c>
      <c r="D71" s="27">
        <v>300</v>
      </c>
      <c r="E71" s="28"/>
      <c r="F71" s="28"/>
      <c r="G71" s="28"/>
      <c r="H71" s="28"/>
      <c r="I71" s="28">
        <v>36600</v>
      </c>
      <c r="J71" s="29">
        <f t="shared" si="1"/>
        <v>36600</v>
      </c>
      <c r="K71" s="86"/>
      <c r="L71" s="104"/>
      <c r="M71" s="86"/>
    </row>
    <row r="72" spans="1:13" ht="15" customHeight="1" x14ac:dyDescent="0.25">
      <c r="A72" s="81"/>
      <c r="B72" s="30" t="s">
        <v>122</v>
      </c>
      <c r="C72" s="26" t="s">
        <v>31</v>
      </c>
      <c r="D72" s="27">
        <v>1200</v>
      </c>
      <c r="E72" s="28"/>
      <c r="F72" s="28"/>
      <c r="G72" s="28">
        <v>115200</v>
      </c>
      <c r="H72" s="28"/>
      <c r="I72" s="28"/>
      <c r="J72" s="29">
        <f t="shared" si="1"/>
        <v>115200</v>
      </c>
      <c r="K72" s="87"/>
      <c r="L72" s="104"/>
      <c r="M72" s="86"/>
    </row>
    <row r="73" spans="1:13" x14ac:dyDescent="0.25">
      <c r="A73" s="43" t="s">
        <v>39</v>
      </c>
      <c r="B73" s="26" t="s">
        <v>40</v>
      </c>
      <c r="C73" s="26" t="s">
        <v>9</v>
      </c>
      <c r="D73" s="38">
        <v>1500</v>
      </c>
      <c r="E73" s="33"/>
      <c r="F73" s="33"/>
      <c r="G73" s="33"/>
      <c r="H73" s="33"/>
      <c r="I73" s="33">
        <v>121500</v>
      </c>
      <c r="J73" s="29">
        <f t="shared" si="1"/>
        <v>121500</v>
      </c>
      <c r="K73" s="49">
        <f>J73</f>
        <v>121500</v>
      </c>
      <c r="L73" s="105"/>
      <c r="M73" s="86"/>
    </row>
    <row r="74" spans="1:13" x14ac:dyDescent="0.25">
      <c r="A74" s="97" t="s">
        <v>17</v>
      </c>
      <c r="B74" s="97"/>
      <c r="C74" s="97"/>
      <c r="D74" s="97"/>
      <c r="E74" s="42">
        <f>SUBTOTAL(9,E9:E73)</f>
        <v>145100</v>
      </c>
      <c r="F74" s="42">
        <f>SUBTOTAL(9,F9:F73)</f>
        <v>313000</v>
      </c>
      <c r="G74" s="42">
        <f>SUBTOTAL(9,G9:G73)</f>
        <v>2121450</v>
      </c>
      <c r="H74" s="42">
        <f>SUBTOTAL(9,H9:H73)</f>
        <v>64300</v>
      </c>
      <c r="I74" s="42">
        <f>SUBTOTAL(9,I9:I73)</f>
        <v>2751195</v>
      </c>
      <c r="J74" s="39">
        <f>SUBTOTAL(9,J9:J73)</f>
        <v>5395045</v>
      </c>
      <c r="K74" s="94">
        <f>E74+F74+G74+H74+I74</f>
        <v>5395045</v>
      </c>
      <c r="L74" s="95"/>
      <c r="M74" s="96"/>
    </row>
  </sheetData>
  <autoFilter ref="J1:J85"/>
  <mergeCells count="20">
    <mergeCell ref="K9:K12"/>
    <mergeCell ref="A9:A12"/>
    <mergeCell ref="K18:K39"/>
    <mergeCell ref="A18:A39"/>
    <mergeCell ref="L9:L17"/>
    <mergeCell ref="M9:M73"/>
    <mergeCell ref="L18:L73"/>
    <mergeCell ref="A67:A72"/>
    <mergeCell ref="A14:A17"/>
    <mergeCell ref="K14:K17"/>
    <mergeCell ref="A74:D74"/>
    <mergeCell ref="K74:M74"/>
    <mergeCell ref="A54:A66"/>
    <mergeCell ref="K54:K66"/>
    <mergeCell ref="K67:K72"/>
    <mergeCell ref="K40:K53"/>
    <mergeCell ref="A40:A53"/>
    <mergeCell ref="A2:M4"/>
    <mergeCell ref="A5:M5"/>
    <mergeCell ref="K6:M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CT41218GE-VENTAS</vt:lpstr>
      <vt:lpstr>SEMANA DEL 03 AL 07 DE DICIEMB </vt:lpstr>
      <vt:lpstr>SEMANA DEL 10 AL 14 DE DICIEMB </vt:lpstr>
      <vt:lpstr>'CT41218GE-VENTAS'!Área_de_impresión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formacion</dc:creator>
  <cp:lastModifiedBy>formacion</cp:lastModifiedBy>
  <cp:lastPrinted>2018-12-08T14:01:59Z</cp:lastPrinted>
  <dcterms:created xsi:type="dcterms:W3CDTF">2018-08-17T16:01:54Z</dcterms:created>
  <dcterms:modified xsi:type="dcterms:W3CDTF">2019-02-09T22:06:09Z</dcterms:modified>
</cp:coreProperties>
</file>