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7050"/>
  </bookViews>
  <sheets>
    <sheet name="COSTOS CACAO" sheetId="1" r:id="rId1"/>
    <sheet name="GRAFICA" sheetId="6" r:id="rId2"/>
  </sheets>
  <calcPr calcId="125725"/>
</workbook>
</file>

<file path=xl/calcChain.xml><?xml version="1.0" encoding="utf-8"?>
<calcChain xmlns="http://schemas.openxmlformats.org/spreadsheetml/2006/main">
  <c r="F48" i="1"/>
  <c r="F45"/>
  <c r="F43"/>
  <c r="F41"/>
  <c r="F37"/>
  <c r="F36"/>
  <c r="E36"/>
  <c r="F35"/>
  <c r="F33"/>
  <c r="F28"/>
  <c r="F26"/>
  <c r="F25"/>
  <c r="F24"/>
  <c r="F23"/>
  <c r="F18"/>
  <c r="F14"/>
  <c r="D14"/>
  <c r="F17"/>
  <c r="E25" l="1"/>
  <c r="E24"/>
  <c r="E23"/>
  <c r="C6" i="6" l="1"/>
  <c r="G6" l="1"/>
  <c r="E6"/>
  <c r="F6" l="1"/>
  <c r="D6"/>
  <c r="H6" l="1"/>
  <c r="C7" l="1"/>
  <c r="E7"/>
  <c r="G7"/>
  <c r="F7"/>
  <c r="D7"/>
  <c r="H7" l="1"/>
</calcChain>
</file>

<file path=xl/sharedStrings.xml><?xml version="1.0" encoding="utf-8"?>
<sst xmlns="http://schemas.openxmlformats.org/spreadsheetml/2006/main" count="93" uniqueCount="70">
  <si>
    <t>MANO DE OBRA DIRECTA</t>
  </si>
  <si>
    <t>MANO DE OBRA INDIRECTA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</si>
  <si>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</si>
  <si>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</si>
  <si>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</si>
  <si>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</si>
  <si>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</si>
  <si>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</si>
  <si>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</si>
  <si>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</si>
  <si>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</si>
  <si>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</si>
  <si>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</si>
  <si>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</si>
  <si>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</si>
  <si>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</si>
  <si>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</si>
  <si>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</si>
  <si>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</si>
  <si>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</si>
  <si>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LOTE 1</t>
  </si>
  <si>
    <t>CENTRO DE COSTOS</t>
  </si>
  <si>
    <t>AGRICOLA</t>
  </si>
  <si>
    <t>NOMBRE DEL CULTIVO</t>
  </si>
  <si>
    <t>COSTO UNITARIO</t>
  </si>
  <si>
    <t>MANO DE OBRA DIRECTA:  ( LABORES Y/O JORNALES )</t>
  </si>
  <si>
    <t>hora</t>
  </si>
  <si>
    <t>MANTENIMIENTO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</si>
  <si>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</si>
  <si>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</si>
  <si>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</si>
  <si>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</si>
  <si>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</si>
  <si>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</si>
  <si>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</si>
  <si>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</si>
  <si>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</si>
  <si>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</si>
  <si>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</si>
  <si>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</si>
  <si>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</si>
  <si>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</si>
  <si>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</si>
  <si>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</si>
  <si>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</si>
  <si>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ELABORO: MARIA INES MIÑOZ, LINA VARGAS, MIGUEL A. VILLALBA</t>
  </si>
  <si>
    <t>FECHA: 19-09-2018</t>
  </si>
  <si>
    <t>1 Ha =10000m2</t>
  </si>
  <si>
    <t>10 de noviembre del 2010</t>
  </si>
  <si>
    <t>CACAO</t>
  </si>
  <si>
    <t>COSTO TOTAL CACAO</t>
  </si>
  <si>
    <t>MANEJO DE ARVENSES</t>
  </si>
  <si>
    <t>RIEGO</t>
  </si>
  <si>
    <t>MATERIA PRIMA E INSUMOS DIRECTOS</t>
  </si>
  <si>
    <t>SUBTOTAL  MATERIA PRIMA E INSUMOS   DIRECTOS:</t>
  </si>
  <si>
    <t xml:space="preserve">MIGUEL ANGEL VILLALBA </t>
  </si>
  <si>
    <t xml:space="preserve">INSUMO INDIRECTO </t>
  </si>
  <si>
    <t xml:space="preserve">MANO DE OBRA INDIRECTA </t>
  </si>
  <si>
    <t>PRODUCCION EN KG  ( PRODUCTO DE CACAO EN PROCESO )</t>
  </si>
  <si>
    <t>Febrero</t>
  </si>
  <si>
    <t>oxicloruro de cobre</t>
  </si>
  <si>
    <t>kg</t>
  </si>
  <si>
    <t>FUNGICIDA</t>
  </si>
  <si>
    <t>MATERIA PRIMA</t>
  </si>
  <si>
    <t>AGUA PARA RIEGO</t>
  </si>
  <si>
    <t>AGUA</t>
  </si>
  <si>
    <t>M3</t>
  </si>
  <si>
    <t>PODAS  ( APLICACIÓN DE PASTA CICATRIZANTE )</t>
  </si>
  <si>
    <t>COSTOS DE PRODUCCIÓN  CULTIVO DE CACAO MES FEBRERO DE 2019</t>
  </si>
  <si>
    <t>OK REVISADO</t>
  </si>
</sst>
</file>

<file path=xl/styles.xml><?xml version="1.0" encoding="utf-8"?>
<styleSheet xmlns="http://schemas.openxmlformats.org/spreadsheetml/2006/main">
  <numFmts count="5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0.0%"/>
    <numFmt numFmtId="166" formatCode="_(&quot;$&quot;* #,##0_);_(&quot;$&quot;* \(#,##0\);_(&quot;$&quot;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8">
    <xf numFmtId="0" fontId="0" fillId="0" borderId="0" xfId="0"/>
    <xf numFmtId="0" fontId="4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165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5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2" xfId="0" applyFont="1" applyFill="1" applyBorder="1"/>
    <xf numFmtId="0" fontId="6" fillId="3" borderId="8" xfId="0" applyFont="1" applyFill="1" applyBorder="1"/>
    <xf numFmtId="0" fontId="6" fillId="3" borderId="9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164" fontId="0" fillId="3" borderId="4" xfId="1" applyNumberFormat="1" applyFont="1" applyFill="1" applyBorder="1"/>
    <xf numFmtId="0" fontId="6" fillId="3" borderId="2" xfId="0" applyFont="1" applyFill="1" applyBorder="1" applyAlignment="1">
      <alignment horizontal="left"/>
    </xf>
    <xf numFmtId="164" fontId="0" fillId="3" borderId="3" xfId="1" applyNumberFormat="1" applyFont="1" applyFill="1" applyBorder="1"/>
    <xf numFmtId="164" fontId="0" fillId="3" borderId="8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2" xfId="0" applyFont="1" applyFill="1" applyBorder="1" applyAlignment="1">
      <alignment horizontal="left" vertical="center"/>
    </xf>
    <xf numFmtId="0" fontId="0" fillId="0" borderId="1" xfId="0" applyFont="1" applyBorder="1"/>
    <xf numFmtId="164" fontId="0" fillId="0" borderId="1" xfId="0" applyNumberFormat="1" applyFont="1" applyBorder="1"/>
    <xf numFmtId="166" fontId="0" fillId="0" borderId="1" xfId="0" applyNumberFormat="1" applyFont="1" applyBorder="1"/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4" fontId="0" fillId="0" borderId="1" xfId="1" applyNumberFormat="1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164" fontId="8" fillId="5" borderId="1" xfId="0" applyNumberFormat="1" applyFont="1" applyFill="1" applyBorder="1" applyAlignment="1">
      <alignment vertical="center"/>
    </xf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0" fontId="0" fillId="3" borderId="5" xfId="0" applyFont="1" applyFill="1" applyBorder="1" applyAlignment="1">
      <alignment horizontal="center"/>
    </xf>
    <xf numFmtId="6" fontId="0" fillId="3" borderId="4" xfId="0" applyNumberFormat="1" applyFont="1" applyFill="1" applyBorder="1"/>
    <xf numFmtId="0" fontId="9" fillId="0" borderId="1" xfId="0" applyFont="1" applyBorder="1" applyAlignment="1">
      <alignment horizontal="center"/>
    </xf>
    <xf numFmtId="166" fontId="6" fillId="4" borderId="1" xfId="0" applyNumberFormat="1" applyFont="1" applyFill="1" applyBorder="1" applyAlignment="1">
      <alignment vertical="center"/>
    </xf>
    <xf numFmtId="164" fontId="6" fillId="4" borderId="1" xfId="0" applyNumberFormat="1" applyFont="1" applyFill="1" applyBorder="1" applyAlignment="1">
      <alignment vertical="center"/>
    </xf>
    <xf numFmtId="44" fontId="6" fillId="4" borderId="1" xfId="1" applyFont="1" applyFill="1" applyBorder="1" applyAlignment="1">
      <alignment vertical="center"/>
    </xf>
    <xf numFmtId="0" fontId="8" fillId="0" borderId="1" xfId="0" applyFont="1" applyBorder="1" applyAlignment="1">
      <alignment horizontal="left" wrapText="1"/>
    </xf>
    <xf numFmtId="165" fontId="1" fillId="0" borderId="6" xfId="2" applyNumberFormat="1" applyFont="1" applyBorder="1" applyAlignment="1" applyProtection="1">
      <alignment horizontal="center" vertical="center"/>
      <protection hidden="1"/>
    </xf>
    <xf numFmtId="164" fontId="0" fillId="0" borderId="0" xfId="0" applyNumberFormat="1" applyFont="1"/>
    <xf numFmtId="0" fontId="0" fillId="0" borderId="2" xfId="0" applyFill="1" applyBorder="1" applyAlignment="1">
      <alignment horizontal="left" vertical="center"/>
    </xf>
    <xf numFmtId="0" fontId="0" fillId="0" borderId="0" xfId="0" applyFill="1"/>
    <xf numFmtId="0" fontId="0" fillId="3" borderId="9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64" fontId="1" fillId="3" borderId="3" xfId="1" applyNumberFormat="1" applyFont="1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wrapText="1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64" fontId="0" fillId="3" borderId="1" xfId="1" applyNumberFormat="1" applyFont="1" applyFill="1" applyBorder="1" applyAlignment="1">
      <alignment horizontal="center" wrapText="1"/>
    </xf>
    <xf numFmtId="0" fontId="0" fillId="0" borderId="0" xfId="0" applyAlignment="1"/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wrapText="1"/>
    </xf>
    <xf numFmtId="0" fontId="0" fillId="3" borderId="5" xfId="0" applyFont="1" applyFill="1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</cellXfs>
  <cellStyles count="12">
    <cellStyle name="Moneda" xfId="1" builtinId="4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u="none" strike="noStrike" cap="all" baseline="0">
                <a:effectLst/>
              </a:rPr>
              <a:t>COSTOS DE PRODUCCIÓN  CULTIVO DE CACAO</a:t>
            </a:r>
          </a:p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u="none" strike="noStrike" cap="all" baseline="0">
                <a:effectLst/>
              </a:rPr>
              <a:t> MES FEBRERO DE 2019</a:t>
            </a:r>
          </a:p>
        </c:rich>
      </c:tx>
      <c:layout>
        <c:manualLayout>
          <c:xMode val="edge"/>
          <c:yMode val="edge"/>
          <c:x val="0.14531992668629343"/>
          <c:y val="2.168022297056614E-2"/>
        </c:manualLayout>
      </c:layout>
      <c:spPr>
        <a:noFill/>
        <a:ln>
          <a:noFill/>
        </a:ln>
        <a:effectLst/>
      </c:spPr>
    </c:title>
    <c:view3D>
      <c:depthPercent val="100"/>
      <c:rAngAx val="1"/>
    </c:view3D>
    <c:floor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268172808631464E-2"/>
          <c:y val="2.9814574344955587E-3"/>
          <c:w val="0.96073182719136863"/>
          <c:h val="0.52305870958857703"/>
        </c:manualLayout>
      </c:layout>
      <c:bar3DChart>
        <c:barDir val="col"/>
        <c:grouping val="clustered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 INDIRECTO </c:v>
                </c:pt>
                <c:pt idx="3">
                  <c:v>MANO DE OBRA INDIRECTA 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15047.94</c:v>
                </c:pt>
                <c:pt idx="1">
                  <c:v>342000</c:v>
                </c:pt>
                <c:pt idx="2">
                  <c:v>0</c:v>
                </c:pt>
                <c:pt idx="3">
                  <c:v>239718.32</c:v>
                </c:pt>
                <c:pt idx="4">
                  <c:v>0</c:v>
                </c:pt>
                <c:pt idx="5">
                  <c:v>596766.26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79-420C-A0DB-B4FD8987DBB7}"/>
            </c:ext>
          </c:extLst>
        </c:ser>
        <c:ser>
          <c:idx val="1"/>
          <c:order val="1"/>
          <c:tx>
            <c:strRef>
              <c:f>GRAFICA!$B$7</c:f>
              <c:strCache>
                <c:ptCount val="1"/>
                <c:pt idx="0">
                  <c:v>PORCENTAJE DE PARTICIPACION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 INDIRECTO </c:v>
                </c:pt>
                <c:pt idx="3">
                  <c:v>MANO DE OBRA INDIRECTA 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GRAFICA!$C$7:$H$7</c:f>
              <c:numCache>
                <c:formatCode>0.0%</c:formatCode>
                <c:ptCount val="6"/>
                <c:pt idx="0">
                  <c:v>2.5215802247265121E-2</c:v>
                </c:pt>
                <c:pt idx="1">
                  <c:v>0.5730886997532334</c:v>
                </c:pt>
                <c:pt idx="2">
                  <c:v>0</c:v>
                </c:pt>
                <c:pt idx="3">
                  <c:v>0.40169549799950149</c:v>
                </c:pt>
                <c:pt idx="4">
                  <c:v>0</c:v>
                </c:pt>
                <c:pt idx="5" formatCode="0%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979-420C-A0DB-B4FD8987DBB7}"/>
            </c:ext>
          </c:extLst>
        </c:ser>
        <c:dLbls>
          <c:showVal val="1"/>
        </c:dLbls>
        <c:gapWidth val="84"/>
        <c:gapDepth val="53"/>
        <c:shape val="box"/>
        <c:axId val="55277056"/>
        <c:axId val="55278592"/>
        <c:axId val="0"/>
      </c:bar3DChart>
      <c:catAx>
        <c:axId val="552770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278592"/>
        <c:crosses val="autoZero"/>
        <c:auto val="1"/>
        <c:lblAlgn val="ctr"/>
        <c:lblOffset val="100"/>
      </c:catAx>
      <c:valAx>
        <c:axId val="55278592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tickLblPos val="none"/>
        <c:crossAx val="552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28573</xdr:colOff>
      <xdr:row>9</xdr:row>
      <xdr:rowOff>66676</xdr:rowOff>
    </xdr:from>
    <xdr:to>
      <xdr:col>8</xdr:col>
      <xdr:colOff>38100</xdr:colOff>
      <xdr:row>31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7"/>
  <sheetViews>
    <sheetView tabSelected="1" topLeftCell="A42" zoomScale="86" zoomScaleNormal="86" workbookViewId="0">
      <selection activeCell="F52" sqref="F52"/>
    </sheetView>
  </sheetViews>
  <sheetFormatPr baseColWidth="10" defaultColWidth="11.42578125" defaultRowHeight="15"/>
  <cols>
    <col min="1" max="1" width="31.42578125" style="13" customWidth="1"/>
    <col min="2" max="2" width="25.5703125" style="13" customWidth="1"/>
    <col min="3" max="3" width="15.42578125" style="33" customWidth="1"/>
    <col min="4" max="4" width="16" style="13" customWidth="1"/>
    <col min="5" max="5" width="17.5703125" style="13" customWidth="1"/>
    <col min="6" max="6" width="18.85546875" style="13" customWidth="1"/>
    <col min="7" max="7" width="18.28515625" style="13" customWidth="1"/>
    <col min="8" max="8" width="12.140625" style="13" bestFit="1" customWidth="1"/>
    <col min="9" max="9" width="13.28515625" style="13" bestFit="1" customWidth="1"/>
    <col min="10" max="16384" width="11.42578125" style="13"/>
  </cols>
  <sheetData>
    <row r="1" spans="1:11" ht="34.5" customHeight="1">
      <c r="A1" s="47" t="s">
        <v>29</v>
      </c>
      <c r="B1" s="48"/>
      <c r="C1" s="49"/>
      <c r="D1" s="48"/>
      <c r="E1" s="48"/>
      <c r="F1" s="50"/>
    </row>
    <row r="2" spans="1:11" ht="22.5" customHeight="1">
      <c r="A2" s="47" t="s">
        <v>40</v>
      </c>
      <c r="B2" s="48" t="s">
        <v>59</v>
      </c>
      <c r="C2" s="49"/>
      <c r="D2" s="48"/>
      <c r="E2" s="48"/>
      <c r="F2" s="50"/>
    </row>
    <row r="3" spans="1:11" ht="22.5" customHeight="1">
      <c r="A3" s="47" t="s">
        <v>41</v>
      </c>
      <c r="B3" s="51">
        <v>2019</v>
      </c>
      <c r="C3" s="49"/>
      <c r="D3" s="48"/>
      <c r="E3" s="48"/>
      <c r="F3" s="50"/>
    </row>
    <row r="4" spans="1:11" ht="15.75" customHeight="1">
      <c r="A4" s="48" t="s">
        <v>42</v>
      </c>
      <c r="B4" s="48" t="s">
        <v>47</v>
      </c>
      <c r="C4" s="48"/>
      <c r="D4" s="48"/>
      <c r="E4" s="48"/>
      <c r="F4" s="50"/>
    </row>
    <row r="5" spans="1:11">
      <c r="A5" s="48" t="s">
        <v>43</v>
      </c>
      <c r="B5" s="48" t="s">
        <v>48</v>
      </c>
      <c r="C5" s="49"/>
      <c r="D5" s="48"/>
      <c r="E5" s="48"/>
      <c r="F5" s="50"/>
    </row>
    <row r="6" spans="1:11" ht="18" customHeight="1">
      <c r="A6" s="48" t="s">
        <v>28</v>
      </c>
      <c r="B6" s="51">
        <v>313</v>
      </c>
      <c r="C6" s="48"/>
      <c r="D6" s="48"/>
      <c r="E6" s="48"/>
      <c r="F6" s="50"/>
    </row>
    <row r="7" spans="1:11" ht="18" customHeight="1">
      <c r="A7" s="48" t="s">
        <v>21</v>
      </c>
      <c r="B7" s="48" t="s">
        <v>22</v>
      </c>
      <c r="C7" s="50"/>
      <c r="D7" s="50"/>
      <c r="E7" s="48"/>
      <c r="F7" s="50"/>
    </row>
    <row r="8" spans="1:11" ht="18" customHeight="1">
      <c r="A8" s="48" t="s">
        <v>19</v>
      </c>
      <c r="B8" s="48" t="s">
        <v>20</v>
      </c>
      <c r="C8" s="50"/>
      <c r="D8" s="48"/>
      <c r="E8" s="48"/>
      <c r="F8" s="50"/>
    </row>
    <row r="9" spans="1:11" ht="18" customHeight="1">
      <c r="A9" s="48" t="s">
        <v>23</v>
      </c>
      <c r="B9" s="48" t="s">
        <v>49</v>
      </c>
      <c r="C9" s="48"/>
      <c r="D9" s="50"/>
      <c r="E9" s="48"/>
      <c r="F9" s="50"/>
    </row>
    <row r="10" spans="1:11" ht="18" customHeight="1">
      <c r="A10" s="48"/>
      <c r="B10" s="48"/>
      <c r="C10" s="48"/>
      <c r="D10" s="50"/>
      <c r="E10" s="48"/>
      <c r="F10" s="50"/>
    </row>
    <row r="11" spans="1:11" ht="18" customHeight="1">
      <c r="A11" s="48"/>
      <c r="B11" s="48"/>
      <c r="C11" s="49"/>
      <c r="D11" s="48"/>
      <c r="E11" s="48"/>
      <c r="F11" s="50"/>
    </row>
    <row r="12" spans="1:11" ht="86.25" customHeight="1">
      <c r="A12" s="41" t="s">
        <v>33</v>
      </c>
      <c r="B12" s="40" t="s">
        <v>4</v>
      </c>
      <c r="C12" s="40" t="s">
        <v>12</v>
      </c>
      <c r="D12" s="40" t="s">
        <v>5</v>
      </c>
      <c r="E12" s="40" t="s">
        <v>24</v>
      </c>
      <c r="F12" s="40" t="s">
        <v>50</v>
      </c>
    </row>
    <row r="13" spans="1:11" ht="26.25" customHeight="1">
      <c r="A13" s="42" t="s">
        <v>63</v>
      </c>
      <c r="B13" s="83"/>
      <c r="C13" s="83"/>
      <c r="D13" s="83"/>
      <c r="E13" s="83"/>
      <c r="F13" s="83"/>
    </row>
    <row r="14" spans="1:11" ht="21" customHeight="1">
      <c r="A14" s="84" t="s">
        <v>64</v>
      </c>
      <c r="B14" s="85" t="s">
        <v>65</v>
      </c>
      <c r="C14" s="86" t="s">
        <v>66</v>
      </c>
      <c r="D14" s="85">
        <f>3920/1000</f>
        <v>3.92</v>
      </c>
      <c r="E14" s="87">
        <v>32</v>
      </c>
      <c r="F14" s="87">
        <f>D14*E14</f>
        <v>125.44</v>
      </c>
      <c r="G14"/>
      <c r="J14"/>
    </row>
    <row r="15" spans="1:11" ht="22.5" customHeight="1">
      <c r="A15" s="21"/>
      <c r="B15" s="83"/>
      <c r="C15" s="83"/>
      <c r="D15" s="83"/>
      <c r="E15" s="83"/>
      <c r="F15" s="83"/>
      <c r="J15"/>
      <c r="K15"/>
    </row>
    <row r="16" spans="1:11" ht="27.75" customHeight="1">
      <c r="A16" s="42" t="s">
        <v>34</v>
      </c>
      <c r="B16" s="35"/>
      <c r="C16" s="35"/>
      <c r="D16" s="35"/>
      <c r="E16" s="35"/>
      <c r="F16" s="35"/>
    </row>
    <row r="17" spans="1:8" ht="28.5" customHeight="1">
      <c r="A17" s="77" t="s">
        <v>62</v>
      </c>
      <c r="B17" s="34" t="s">
        <v>60</v>
      </c>
      <c r="C17" s="79" t="s">
        <v>61</v>
      </c>
      <c r="D17" s="80">
        <v>0.5</v>
      </c>
      <c r="E17" s="81">
        <v>29845</v>
      </c>
      <c r="F17" s="82">
        <f>D17*E17</f>
        <v>14922.5</v>
      </c>
      <c r="G17"/>
    </row>
    <row r="18" spans="1:8" ht="28.5" customHeight="1">
      <c r="A18" s="112" t="s">
        <v>54</v>
      </c>
      <c r="B18" s="113"/>
      <c r="C18" s="113"/>
      <c r="D18" s="113"/>
      <c r="E18" s="114"/>
      <c r="F18" s="72">
        <f>SUM(F14:F17)</f>
        <v>15047.94</v>
      </c>
      <c r="G18"/>
      <c r="H18" s="76"/>
    </row>
    <row r="19" spans="1:8" ht="28.5" customHeight="1">
      <c r="A19" s="109"/>
      <c r="B19" s="110"/>
      <c r="C19" s="110"/>
      <c r="D19" s="110"/>
      <c r="E19" s="110"/>
      <c r="F19" s="111"/>
    </row>
    <row r="20" spans="1:8" ht="36.75" customHeight="1">
      <c r="A20" s="112" t="s">
        <v>25</v>
      </c>
      <c r="B20" s="114"/>
      <c r="C20" s="44" t="s">
        <v>12</v>
      </c>
      <c r="D20" s="45" t="s">
        <v>5</v>
      </c>
      <c r="E20" s="46" t="s">
        <v>24</v>
      </c>
      <c r="F20" s="40" t="s">
        <v>50</v>
      </c>
    </row>
    <row r="21" spans="1:8">
      <c r="A21" s="38"/>
      <c r="B21" s="39"/>
      <c r="C21" s="15"/>
      <c r="D21" s="15"/>
      <c r="E21" s="25"/>
      <c r="F21" s="35"/>
    </row>
    <row r="22" spans="1:8">
      <c r="A22" s="124" t="s">
        <v>27</v>
      </c>
      <c r="B22" s="125"/>
      <c r="C22" s="15"/>
      <c r="D22" s="15"/>
      <c r="E22" s="25"/>
      <c r="F22" s="36"/>
    </row>
    <row r="23" spans="1:8">
      <c r="A23" s="126" t="s">
        <v>51</v>
      </c>
      <c r="B23" s="122"/>
      <c r="C23" s="15" t="s">
        <v>26</v>
      </c>
      <c r="D23" s="15">
        <v>36</v>
      </c>
      <c r="E23" s="25">
        <f>38000/8</f>
        <v>4750</v>
      </c>
      <c r="F23" s="36">
        <f>D23*E23</f>
        <v>171000</v>
      </c>
      <c r="G23"/>
    </row>
    <row r="24" spans="1:8">
      <c r="A24" s="121" t="s">
        <v>67</v>
      </c>
      <c r="B24" s="122"/>
      <c r="C24" s="15" t="s">
        <v>26</v>
      </c>
      <c r="D24" s="15">
        <v>22</v>
      </c>
      <c r="E24" s="25">
        <f>38000/8</f>
        <v>4750</v>
      </c>
      <c r="F24" s="36">
        <f>D24*E24</f>
        <v>104500</v>
      </c>
      <c r="G24"/>
    </row>
    <row r="25" spans="1:8">
      <c r="A25" s="123" t="s">
        <v>52</v>
      </c>
      <c r="B25" s="123"/>
      <c r="C25" s="15" t="s">
        <v>26</v>
      </c>
      <c r="D25" s="15">
        <v>14</v>
      </c>
      <c r="E25" s="25">
        <f t="shared" ref="E25" si="0">38000/8</f>
        <v>4750</v>
      </c>
      <c r="F25" s="36">
        <f>D25*E25</f>
        <v>66500</v>
      </c>
      <c r="G25"/>
    </row>
    <row r="26" spans="1:8" ht="30" customHeight="1">
      <c r="A26" s="112" t="s">
        <v>6</v>
      </c>
      <c r="B26" s="113"/>
      <c r="C26" s="113"/>
      <c r="D26" s="113"/>
      <c r="E26" s="114"/>
      <c r="F26" s="72">
        <f>SUM(F21:F25)</f>
        <v>342000</v>
      </c>
      <c r="G26"/>
    </row>
    <row r="27" spans="1:8">
      <c r="A27" s="109"/>
      <c r="B27" s="110"/>
      <c r="C27" s="110"/>
      <c r="D27" s="110"/>
      <c r="E27" s="110"/>
      <c r="F27" s="111"/>
    </row>
    <row r="28" spans="1:8" ht="38.25" customHeight="1">
      <c r="A28" s="103" t="s">
        <v>7</v>
      </c>
      <c r="B28" s="104"/>
      <c r="C28" s="104"/>
      <c r="D28" s="104"/>
      <c r="E28" s="105"/>
      <c r="F28" s="57">
        <f>SUM(F18+F26)</f>
        <v>357047.94</v>
      </c>
      <c r="G28" s="27"/>
    </row>
    <row r="29" spans="1:8">
      <c r="A29" s="109"/>
      <c r="B29" s="110"/>
      <c r="C29" s="110"/>
      <c r="D29" s="110"/>
      <c r="E29" s="110"/>
      <c r="F29" s="111"/>
    </row>
    <row r="30" spans="1:8" ht="30">
      <c r="A30" s="43" t="s">
        <v>30</v>
      </c>
      <c r="B30" s="40" t="s">
        <v>4</v>
      </c>
      <c r="C30" s="40" t="s">
        <v>12</v>
      </c>
      <c r="D30" s="40" t="s">
        <v>5</v>
      </c>
      <c r="E30" s="40" t="s">
        <v>24</v>
      </c>
      <c r="F30" s="40" t="s">
        <v>50</v>
      </c>
    </row>
    <row r="31" spans="1:8">
      <c r="A31" s="43" t="s">
        <v>8</v>
      </c>
      <c r="B31" s="14"/>
      <c r="C31" s="20"/>
      <c r="D31" s="21"/>
      <c r="E31" s="14"/>
      <c r="F31" s="35"/>
    </row>
    <row r="32" spans="1:8">
      <c r="A32" s="16"/>
      <c r="B32" s="14"/>
      <c r="C32" s="20"/>
      <c r="D32" s="21"/>
      <c r="E32" s="14"/>
      <c r="F32" s="35"/>
    </row>
    <row r="33" spans="1:9" ht="24.75" customHeight="1">
      <c r="A33" s="113" t="s">
        <v>17</v>
      </c>
      <c r="B33" s="113"/>
      <c r="C33" s="113"/>
      <c r="D33" s="113"/>
      <c r="E33" s="114"/>
      <c r="F33" s="73">
        <f>SUM(F31:F32)</f>
        <v>0</v>
      </c>
      <c r="G33"/>
    </row>
    <row r="34" spans="1:9" ht="30">
      <c r="A34" s="101" t="s">
        <v>1</v>
      </c>
      <c r="B34" s="102"/>
      <c r="C34" s="40" t="s">
        <v>12</v>
      </c>
      <c r="D34" s="40" t="s">
        <v>5</v>
      </c>
      <c r="E34" s="40" t="s">
        <v>24</v>
      </c>
      <c r="F34" s="40" t="s">
        <v>50</v>
      </c>
    </row>
    <row r="35" spans="1:9" ht="16.5" customHeight="1">
      <c r="A35" s="115" t="s">
        <v>14</v>
      </c>
      <c r="B35" s="116"/>
      <c r="C35" s="22" t="s">
        <v>15</v>
      </c>
      <c r="D35" s="15">
        <v>1</v>
      </c>
      <c r="E35" s="69">
        <v>200000</v>
      </c>
      <c r="F35" s="37">
        <f>(D35*E35)</f>
        <v>200000</v>
      </c>
      <c r="G35"/>
    </row>
    <row r="36" spans="1:9">
      <c r="A36" s="117" t="s">
        <v>16</v>
      </c>
      <c r="B36" s="118"/>
      <c r="C36" s="22" t="s">
        <v>15</v>
      </c>
      <c r="D36" s="15">
        <v>1</v>
      </c>
      <c r="E36" s="23">
        <f>1985916*10000/500000</f>
        <v>39718.32</v>
      </c>
      <c r="F36" s="52">
        <f>D36*E36</f>
        <v>39718.32</v>
      </c>
      <c r="G36" s="88"/>
      <c r="H36" s="56"/>
    </row>
    <row r="37" spans="1:9" ht="30" customHeight="1">
      <c r="A37" s="112" t="s">
        <v>31</v>
      </c>
      <c r="B37" s="113"/>
      <c r="C37" s="113"/>
      <c r="D37" s="113"/>
      <c r="E37" s="114"/>
      <c r="F37" s="71">
        <f>SUM(F35:F36)</f>
        <v>239718.32</v>
      </c>
      <c r="G37" s="88"/>
    </row>
    <row r="38" spans="1:9">
      <c r="A38" s="24"/>
      <c r="B38" s="18"/>
      <c r="C38" s="19"/>
      <c r="D38" s="17"/>
      <c r="E38" s="18"/>
      <c r="F38" s="35"/>
    </row>
    <row r="39" spans="1:9" ht="30">
      <c r="A39" s="101" t="s">
        <v>9</v>
      </c>
      <c r="B39" s="102"/>
      <c r="C39" s="40" t="s">
        <v>12</v>
      </c>
      <c r="D39" s="40" t="s">
        <v>5</v>
      </c>
      <c r="E39" s="40" t="s">
        <v>24</v>
      </c>
      <c r="F39" s="40" t="s">
        <v>50</v>
      </c>
      <c r="G39" s="67"/>
      <c r="H39" s="67"/>
      <c r="I39" s="67"/>
    </row>
    <row r="40" spans="1:9" ht="17.25" customHeight="1">
      <c r="A40" s="119"/>
      <c r="B40" s="120"/>
      <c r="C40" s="15"/>
      <c r="D40" s="68"/>
      <c r="E40" s="26"/>
      <c r="F40" s="36"/>
      <c r="G40" s="50"/>
      <c r="H40" s="50"/>
    </row>
    <row r="41" spans="1:9" ht="24" customHeight="1">
      <c r="A41" s="112" t="s">
        <v>10</v>
      </c>
      <c r="B41" s="113"/>
      <c r="C41" s="113"/>
      <c r="D41" s="113"/>
      <c r="E41" s="114"/>
      <c r="F41" s="72">
        <f>SUM(F40:F40)</f>
        <v>0</v>
      </c>
      <c r="G41" s="78"/>
      <c r="H41" s="50"/>
    </row>
    <row r="42" spans="1:9">
      <c r="A42" s="109"/>
      <c r="B42" s="110"/>
      <c r="C42" s="110"/>
      <c r="D42" s="110"/>
      <c r="E42" s="110"/>
      <c r="F42" s="111"/>
      <c r="G42" s="50"/>
      <c r="H42" s="50"/>
    </row>
    <row r="43" spans="1:9" ht="30.75" customHeight="1">
      <c r="A43" s="103" t="s">
        <v>32</v>
      </c>
      <c r="B43" s="104"/>
      <c r="C43" s="104"/>
      <c r="D43" s="104"/>
      <c r="E43" s="105"/>
      <c r="F43" s="57">
        <f>SUM(F33+F37+F41)</f>
        <v>239718.32</v>
      </c>
      <c r="G43"/>
    </row>
    <row r="44" spans="1:9" ht="15.75">
      <c r="A44" s="106"/>
      <c r="B44" s="107"/>
      <c r="C44" s="107"/>
      <c r="D44" s="107"/>
      <c r="E44" s="107"/>
      <c r="F44" s="108"/>
    </row>
    <row r="45" spans="1:9" ht="36.75" customHeight="1">
      <c r="A45" s="103" t="s">
        <v>11</v>
      </c>
      <c r="B45" s="104"/>
      <c r="C45" s="104"/>
      <c r="D45" s="104"/>
      <c r="E45" s="105"/>
      <c r="F45" s="57">
        <f>SUM(F28+F43)</f>
        <v>596766.26</v>
      </c>
      <c r="G45" s="27"/>
      <c r="H45"/>
    </row>
    <row r="46" spans="1:9">
      <c r="B46" s="27"/>
      <c r="C46" s="28"/>
      <c r="D46" s="28"/>
      <c r="E46" s="29"/>
    </row>
    <row r="47" spans="1:9" ht="15.75">
      <c r="A47" s="92" t="s">
        <v>58</v>
      </c>
      <c r="B47" s="92"/>
      <c r="C47" s="92"/>
      <c r="D47" s="92"/>
      <c r="E47" s="92"/>
      <c r="F47" s="61">
        <v>0</v>
      </c>
      <c r="G47"/>
    </row>
    <row r="48" spans="1:9" ht="15" customHeight="1">
      <c r="A48" s="93" t="s">
        <v>35</v>
      </c>
      <c r="B48" s="94"/>
      <c r="C48" s="94"/>
      <c r="D48" s="94"/>
      <c r="E48" s="95"/>
      <c r="F48" s="75" t="str">
        <f>IF(F47=0,"--",F45/F47)</f>
        <v>--</v>
      </c>
      <c r="G48"/>
    </row>
    <row r="49" spans="1:6" ht="15" customHeight="1">
      <c r="A49" s="50"/>
      <c r="B49" s="50"/>
      <c r="C49" s="55"/>
      <c r="E49" s="30"/>
    </row>
    <row r="50" spans="1:6">
      <c r="A50" s="53"/>
      <c r="B50" s="54"/>
      <c r="C50" s="31"/>
      <c r="D50" s="32"/>
      <c r="E50" s="32"/>
    </row>
    <row r="51" spans="1:6">
      <c r="A51" s="53"/>
      <c r="B51" s="54"/>
      <c r="C51" s="31"/>
      <c r="D51" s="32"/>
      <c r="E51" s="32"/>
    </row>
    <row r="52" spans="1:6" ht="15.75">
      <c r="A52" s="58" t="s">
        <v>39</v>
      </c>
      <c r="B52" s="96" t="s">
        <v>55</v>
      </c>
      <c r="C52" s="96"/>
      <c r="D52" s="96"/>
      <c r="E52" s="59"/>
      <c r="F52" t="s">
        <v>69</v>
      </c>
    </row>
    <row r="53" spans="1:6" ht="15.75">
      <c r="A53" s="61" t="s">
        <v>36</v>
      </c>
      <c r="B53" s="97">
        <v>43567</v>
      </c>
      <c r="C53" s="98"/>
      <c r="D53" s="98"/>
      <c r="E53" s="60"/>
      <c r="F53" s="60"/>
    </row>
    <row r="54" spans="1:6" ht="15.75">
      <c r="A54" s="62"/>
      <c r="B54" s="63"/>
      <c r="C54" s="63"/>
      <c r="D54" s="63"/>
      <c r="E54" s="60"/>
      <c r="F54" s="60"/>
    </row>
    <row r="55" spans="1:6" ht="15.75">
      <c r="A55" s="91" t="s">
        <v>44</v>
      </c>
      <c r="B55" s="91"/>
      <c r="C55" s="91"/>
      <c r="D55" s="91"/>
      <c r="E55" s="91"/>
      <c r="F55" s="91"/>
    </row>
    <row r="56" spans="1:6" ht="47.25">
      <c r="A56" s="66" t="s">
        <v>45</v>
      </c>
      <c r="B56" s="64" t="s">
        <v>37</v>
      </c>
      <c r="C56" s="99"/>
      <c r="D56" s="100"/>
      <c r="E56" s="58" t="s">
        <v>38</v>
      </c>
      <c r="F56" s="74"/>
    </row>
    <row r="57" spans="1:6" ht="15.75">
      <c r="A57" s="61" t="s">
        <v>46</v>
      </c>
      <c r="B57" s="65" t="s">
        <v>36</v>
      </c>
      <c r="C57" s="89"/>
      <c r="D57" s="90"/>
      <c r="E57" s="61" t="s">
        <v>36</v>
      </c>
      <c r="F57" s="70"/>
    </row>
  </sheetData>
  <mergeCells count="30">
    <mergeCell ref="A33:E33"/>
    <mergeCell ref="A22:B22"/>
    <mergeCell ref="A23:B23"/>
    <mergeCell ref="A29:F29"/>
    <mergeCell ref="A19:F19"/>
    <mergeCell ref="A27:F27"/>
    <mergeCell ref="A18:E18"/>
    <mergeCell ref="A26:E26"/>
    <mergeCell ref="A28:E28"/>
    <mergeCell ref="A24:B24"/>
    <mergeCell ref="A25:B25"/>
    <mergeCell ref="A20:B20"/>
    <mergeCell ref="A34:B34"/>
    <mergeCell ref="A39:B39"/>
    <mergeCell ref="A45:E45"/>
    <mergeCell ref="A44:F44"/>
    <mergeCell ref="A42:F42"/>
    <mergeCell ref="A37:E37"/>
    <mergeCell ref="A41:E41"/>
    <mergeCell ref="A43:E43"/>
    <mergeCell ref="A35:B35"/>
    <mergeCell ref="A36:B36"/>
    <mergeCell ref="A40:B40"/>
    <mergeCell ref="C57:D57"/>
    <mergeCell ref="A55:F55"/>
    <mergeCell ref="A47:E47"/>
    <mergeCell ref="A48:E48"/>
    <mergeCell ref="B52:D52"/>
    <mergeCell ref="B53:D53"/>
    <mergeCell ref="C56:D56"/>
  </mergeCells>
  <pageMargins left="0.7" right="0.7" top="0.75" bottom="0.75" header="0.3" footer="0.3"/>
  <pageSetup paperSize="5"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22"/>
  <sheetViews>
    <sheetView workbookViewId="0">
      <selection activeCell="I1" sqref="I1"/>
    </sheetView>
  </sheetViews>
  <sheetFormatPr baseColWidth="10" defaultColWidth="11.42578125" defaultRowHeight="12.75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>
      <c r="B2" s="127" t="s">
        <v>68</v>
      </c>
      <c r="C2" s="127"/>
      <c r="D2" s="127"/>
      <c r="E2" s="127"/>
      <c r="F2" s="127"/>
      <c r="G2" s="127"/>
      <c r="H2" s="127"/>
    </row>
    <row r="3" spans="2:12">
      <c r="B3" s="127"/>
      <c r="C3" s="127"/>
      <c r="D3" s="127"/>
      <c r="E3" s="127"/>
      <c r="F3" s="127"/>
      <c r="G3" s="127"/>
      <c r="H3" s="127"/>
    </row>
    <row r="4" spans="2:12">
      <c r="B4" s="127"/>
      <c r="C4" s="127"/>
      <c r="D4" s="127"/>
      <c r="E4" s="127"/>
      <c r="F4" s="127"/>
      <c r="G4" s="127"/>
      <c r="H4" s="127"/>
    </row>
    <row r="5" spans="2:12" ht="51">
      <c r="B5" s="10" t="s">
        <v>18</v>
      </c>
      <c r="C5" s="11" t="s">
        <v>53</v>
      </c>
      <c r="D5" s="11" t="s">
        <v>0</v>
      </c>
      <c r="E5" s="11" t="s">
        <v>56</v>
      </c>
      <c r="F5" s="11" t="s">
        <v>57</v>
      </c>
      <c r="G5" s="11" t="s">
        <v>9</v>
      </c>
      <c r="H5" s="11" t="s">
        <v>2</v>
      </c>
    </row>
    <row r="6" spans="2:12">
      <c r="B6" s="2" t="s">
        <v>3</v>
      </c>
      <c r="C6" s="3">
        <f>'COSTOS CACAO'!F18</f>
        <v>15047.94</v>
      </c>
      <c r="D6" s="3">
        <f>'COSTOS CACAO'!F26</f>
        <v>342000</v>
      </c>
      <c r="E6" s="3">
        <f>'COSTOS CACAO'!F33</f>
        <v>0</v>
      </c>
      <c r="F6" s="3">
        <f>'COSTOS CACAO'!F37</f>
        <v>239718.32</v>
      </c>
      <c r="G6" s="3">
        <f>'COSTOS CACAO'!F41</f>
        <v>0</v>
      </c>
      <c r="H6" s="3">
        <f>SUM(C6:G6)</f>
        <v>596766.26</v>
      </c>
      <c r="J6" s="12"/>
    </row>
    <row r="7" spans="2:12">
      <c r="B7" s="2" t="s">
        <v>13</v>
      </c>
      <c r="C7" s="4">
        <f>C6/H6</f>
        <v>2.5215802247265121E-2</v>
      </c>
      <c r="D7" s="4">
        <f>D6/H6</f>
        <v>0.5730886997532334</v>
      </c>
      <c r="E7" s="4">
        <f>E6/H6</f>
        <v>0</v>
      </c>
      <c r="F7" s="4">
        <f>F6/H6</f>
        <v>0.40169549799950149</v>
      </c>
      <c r="G7" s="4">
        <f>G6/H6</f>
        <v>0</v>
      </c>
      <c r="H7" s="5">
        <f>SUM(C7:G7)</f>
        <v>1</v>
      </c>
      <c r="I7" s="6"/>
    </row>
    <row r="9" spans="2:12">
      <c r="C9" s="9"/>
      <c r="J9" s="7"/>
    </row>
    <row r="11" spans="2:12">
      <c r="L11" s="12"/>
    </row>
    <row r="14" spans="2:12">
      <c r="L14" s="12"/>
    </row>
    <row r="15" spans="2:12">
      <c r="K15" s="8"/>
    </row>
    <row r="22" spans="12:1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CACAO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2019-04-25T16:21:17Z</cp:lastPrinted>
  <dcterms:created xsi:type="dcterms:W3CDTF">2014-09-10T02:29:02Z</dcterms:created>
  <dcterms:modified xsi:type="dcterms:W3CDTF">2019-04-25T16:22:04Z</dcterms:modified>
</cp:coreProperties>
</file>