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2270" windowHeight="4815"/>
  </bookViews>
  <sheets>
    <sheet name="COSTOS HORTALIZAS" sheetId="1" r:id="rId1"/>
    <sheet name="GRAFICA" sheetId="2" r:id="rId2"/>
  </sheets>
  <calcPr calcId="125725"/>
</workbook>
</file>

<file path=xl/calcChain.xml><?xml version="1.0" encoding="utf-8"?>
<calcChain xmlns="http://schemas.openxmlformats.org/spreadsheetml/2006/main">
  <c r="H6" i="2"/>
  <c r="G6"/>
  <c r="F6"/>
  <c r="E6"/>
  <c r="D6"/>
  <c r="C6"/>
  <c r="H5"/>
  <c r="G5"/>
  <c r="F5"/>
  <c r="E5"/>
  <c r="D5"/>
  <c r="C5"/>
  <c r="F48" i="1"/>
  <c r="F45"/>
  <c r="F43"/>
  <c r="F37"/>
  <c r="F36"/>
  <c r="E36"/>
  <c r="F41"/>
  <c r="F40"/>
  <c r="E40"/>
  <c r="F35"/>
  <c r="F33"/>
  <c r="F28"/>
  <c r="F26"/>
  <c r="F20"/>
  <c r="F17"/>
  <c r="F16"/>
  <c r="F14"/>
  <c r="E24"/>
  <c r="F24" s="1"/>
  <c r="E20"/>
  <c r="E25"/>
  <c r="F25" s="1"/>
  <c r="E23"/>
  <c r="F23" s="1"/>
  <c r="E22" l="1"/>
  <c r="F22" s="1"/>
  <c r="E21" l="1"/>
  <c r="F21" l="1"/>
</calcChain>
</file>

<file path=xl/sharedStrings.xml><?xml version="1.0" encoding="utf-8"?>
<sst xmlns="http://schemas.openxmlformats.org/spreadsheetml/2006/main" count="101" uniqueCount="74">
  <si>
    <t>ESTRUCTURA DE COSTOS DE PRODUCCION</t>
  </si>
  <si>
    <t>PERIODO MES:</t>
  </si>
  <si>
    <t>AÑO:</t>
  </si>
  <si>
    <t>CILANTRO</t>
  </si>
  <si>
    <t xml:space="preserve">AREA: </t>
  </si>
  <si>
    <t>1 ha = 10.000 m²</t>
  </si>
  <si>
    <t xml:space="preserve">FECHA DE SIEMBRA: </t>
  </si>
  <si>
    <t>DENSIDAD DE PLANTAS:</t>
  </si>
  <si>
    <t>CENTRO DE COSTOS</t>
  </si>
  <si>
    <t>AGRICOLA</t>
  </si>
  <si>
    <t>SUBCENTRO DE COSTO:</t>
  </si>
  <si>
    <t>LOTE 1</t>
  </si>
  <si>
    <t>NOMBRE DEL CULTIVO</t>
  </si>
  <si>
    <t>Hortalizas</t>
  </si>
  <si>
    <t>COSTOS  DIRECTOS</t>
  </si>
  <si>
    <t>PRODUCTO</t>
  </si>
  <si>
    <t>UNIDAD DE MEDIDA</t>
  </si>
  <si>
    <t>CANTIDAD</t>
  </si>
  <si>
    <t>COSTO UNITARIO</t>
  </si>
  <si>
    <t>COSTO TOTAL CILANTRO</t>
  </si>
  <si>
    <t xml:space="preserve"> INSUMOS  DIRECTOS</t>
  </si>
  <si>
    <t>agua</t>
  </si>
  <si>
    <t>SUBTOTAL  MATERIA PRIMA E INSUMOS  DIRECTOS:</t>
  </si>
  <si>
    <t>MANO DE OBRA DIRECTA:  ( LABORES Y/O JORNALES )</t>
  </si>
  <si>
    <t>hora</t>
  </si>
  <si>
    <t>SUBTOTAL MANO DE OBRA DIRECTA:</t>
  </si>
  <si>
    <t>SUBTOTAL   COSTOS   DIRECTOS:</t>
  </si>
  <si>
    <t>COSTOS INDIRECTOS</t>
  </si>
  <si>
    <t xml:space="preserve">INSUMOS   INDIRECTOS: </t>
  </si>
  <si>
    <t>SUBTOTAL INSUMOS INDIRECTOS:</t>
  </si>
  <si>
    <t>MANO DE OBRA INDIRECTA</t>
  </si>
  <si>
    <t>Asistencia tecnica</t>
  </si>
  <si>
    <t>Mes</t>
  </si>
  <si>
    <t>Vigilancia</t>
  </si>
  <si>
    <t>SUBTOTAL MANO DE OBRA INDIRECTA</t>
  </si>
  <si>
    <t>OTROS COSTOS INDIRECTOS</t>
  </si>
  <si>
    <t>MANTENIMIENTO CASETA BPA</t>
  </si>
  <si>
    <t>SUBTOTAL  OTROS  COSTOS  INDIRECTOS:</t>
  </si>
  <si>
    <t>SUBTOTAL COSTOS INDIRECTOS</t>
  </si>
  <si>
    <t>TOTAL  COSTOS  DE  PRODUCCION:</t>
  </si>
  <si>
    <t>PRODUCCION EN KG  ( PRODUCTOS DE HORTALIZAS EN PROCESO )</t>
  </si>
  <si>
    <t>COSTO UNITARIO DE PRODUCCION</t>
  </si>
  <si>
    <t>REVISO Y APROBO:</t>
  </si>
  <si>
    <t>MIGUEL ANGEL VILLALBA</t>
  </si>
  <si>
    <t>FECHA:</t>
  </si>
  <si>
    <t>CONTROL DE DOCUMENTO</t>
  </si>
  <si>
    <t>ELABORO: MARIA INES MIÑOZ, LINA VARGAS, MIGUEL A. VILLALBA</t>
  </si>
  <si>
    <t>REVISO:</t>
  </si>
  <si>
    <t>APROBO:</t>
  </si>
  <si>
    <t>FECHA: 19-09-2018</t>
  </si>
  <si>
    <t>DESCRIPCIÓN</t>
  </si>
  <si>
    <t>MATERIA PRIMA E INSUMOS DIRECTOS</t>
  </si>
  <si>
    <t>MANO DE OBRA DIRECTA</t>
  </si>
  <si>
    <t xml:space="preserve">INSUMO INDIRECTO </t>
  </si>
  <si>
    <t xml:space="preserve">MANO DE OBRA INDIRECTA </t>
  </si>
  <si>
    <t>TOTAL DE COSTOS</t>
  </si>
  <si>
    <t>COSTOS</t>
  </si>
  <si>
    <t>PORCENTAJE DE PARTICIPACION</t>
  </si>
  <si>
    <t>APLICACION DE RIEGO</t>
  </si>
  <si>
    <t>LIMPIEZA DEL BANCO DE GERMINACION</t>
  </si>
  <si>
    <t>FERTILIZACION</t>
  </si>
  <si>
    <t>CONTROL  DE ARVENSES</t>
  </si>
  <si>
    <t>LEVANTAMIENTO TUTORADO</t>
  </si>
  <si>
    <t>ORNATO</t>
  </si>
  <si>
    <t>TRIPLE 18</t>
  </si>
  <si>
    <t>kg</t>
  </si>
  <si>
    <t>17 m2</t>
  </si>
  <si>
    <t>MATERIA PRIMA</t>
  </si>
  <si>
    <t>FERTILIZANTE</t>
  </si>
  <si>
    <t>Agua para riego</t>
  </si>
  <si>
    <t>FEBRERO</t>
  </si>
  <si>
    <t>M3</t>
  </si>
  <si>
    <t>COSTOS DE PRODUCCION CULTIVO DE HORTALIZAS MES DE FEBRERO 2019</t>
  </si>
  <si>
    <t>OK REVISADO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</si>
</sst>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* #,##0.00\ _€_-;\-* #,##0.00\ _€_-;_-* &quot;-&quot;??\ _€_-;_-@_-"/>
    <numFmt numFmtId="165" formatCode="_(&quot;$&quot;\ * #,##0_);_(&quot;$&quot;\ * \(#,##0\);_(&quot;$&quot;\ * &quot;-&quot;??_);_(@_)"/>
    <numFmt numFmtId="166" formatCode="_(&quot;$&quot;* #,##0_);_(&quot;$&quot;* \(#,##0\);_(&quot;$&quot;* &quot;-&quot;??_);_(@_)"/>
    <numFmt numFmtId="167" formatCode="0.0%"/>
  </numFmts>
  <fonts count="1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sz val="11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C2D69B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3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3" borderId="2" xfId="0" applyFont="1" applyFill="1" applyBorder="1" applyAlignment="1">
      <alignment horizontal="center"/>
    </xf>
    <xf numFmtId="165" fontId="0" fillId="3" borderId="4" xfId="0" applyNumberFormat="1" applyFont="1" applyFill="1" applyBorder="1"/>
    <xf numFmtId="165" fontId="0" fillId="0" borderId="2" xfId="0" applyNumberFormat="1" applyFont="1" applyBorder="1"/>
    <xf numFmtId="165" fontId="1" fillId="2" borderId="2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0" fillId="0" borderId="0" xfId="0" applyNumberFormat="1" applyFont="1"/>
    <xf numFmtId="165" fontId="3" fillId="4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left"/>
    </xf>
    <xf numFmtId="44" fontId="0" fillId="0" borderId="0" xfId="0" applyNumberFormat="1" applyFont="1"/>
    <xf numFmtId="0" fontId="1" fillId="3" borderId="10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/>
    <xf numFmtId="0" fontId="0" fillId="3" borderId="4" xfId="0" applyFont="1" applyFill="1" applyBorder="1" applyAlignment="1">
      <alignment horizontal="center"/>
    </xf>
    <xf numFmtId="6" fontId="0" fillId="3" borderId="10" xfId="0" applyNumberFormat="1" applyFont="1" applyFill="1" applyBorder="1"/>
    <xf numFmtId="166" fontId="0" fillId="0" borderId="2" xfId="0" applyNumberFormat="1" applyFont="1" applyBorder="1"/>
    <xf numFmtId="166" fontId="1" fillId="2" borderId="2" xfId="0" applyNumberFormat="1" applyFont="1" applyFill="1" applyBorder="1"/>
    <xf numFmtId="0" fontId="1" fillId="3" borderId="3" xfId="0" applyFont="1" applyFill="1" applyBorder="1" applyAlignment="1">
      <alignment horizontal="left"/>
    </xf>
    <xf numFmtId="0" fontId="1" fillId="3" borderId="12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/>
    <xf numFmtId="0" fontId="0" fillId="3" borderId="1" xfId="0" applyFont="1" applyFill="1" applyBorder="1" applyAlignment="1">
      <alignment horizontal="center" vertical="center" wrapText="1"/>
    </xf>
    <xf numFmtId="165" fontId="0" fillId="3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/>
    <xf numFmtId="167" fontId="0" fillId="0" borderId="13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165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6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/>
    <xf numFmtId="165" fontId="6" fillId="0" borderId="2" xfId="0" applyNumberFormat="1" applyFont="1" applyBorder="1"/>
    <xf numFmtId="167" fontId="6" fillId="0" borderId="0" xfId="0" applyNumberFormat="1" applyFont="1"/>
    <xf numFmtId="0" fontId="2" fillId="0" borderId="7" xfId="0" applyFont="1" applyBorder="1"/>
    <xf numFmtId="0" fontId="0" fillId="0" borderId="0" xfId="0" applyFont="1" applyAlignment="1"/>
    <xf numFmtId="0" fontId="2" fillId="0" borderId="7" xfId="0" applyFont="1" applyBorder="1"/>
    <xf numFmtId="0" fontId="0" fillId="0" borderId="0" xfId="0" applyFont="1" applyAlignment="1"/>
    <xf numFmtId="165" fontId="0" fillId="3" borderId="5" xfId="0" applyNumberFormat="1" applyFont="1" applyFill="1" applyBorder="1"/>
    <xf numFmtId="0" fontId="0" fillId="0" borderId="5" xfId="0" applyBorder="1" applyAlignment="1">
      <alignment horizontal="left"/>
    </xf>
    <xf numFmtId="0" fontId="0" fillId="3" borderId="2" xfId="0" applyFill="1" applyBorder="1" applyAlignment="1">
      <alignment horizontal="center"/>
    </xf>
    <xf numFmtId="165" fontId="1" fillId="2" borderId="2" xfId="0" applyNumberFormat="1" applyFont="1" applyFill="1" applyBorder="1"/>
    <xf numFmtId="9" fontId="6" fillId="0" borderId="2" xfId="2" applyFont="1" applyBorder="1"/>
    <xf numFmtId="9" fontId="6" fillId="0" borderId="2" xfId="1" applyNumberFormat="1" applyFont="1" applyBorder="1"/>
    <xf numFmtId="0" fontId="2" fillId="0" borderId="7" xfId="0" applyFont="1" applyBorder="1"/>
    <xf numFmtId="0" fontId="0" fillId="0" borderId="0" xfId="0" applyFont="1" applyAlignment="1"/>
    <xf numFmtId="0" fontId="9" fillId="3" borderId="2" xfId="0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wrapText="1"/>
    </xf>
    <xf numFmtId="0" fontId="0" fillId="0" borderId="0" xfId="0" applyAlignment="1"/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65" fontId="0" fillId="3" borderId="15" xfId="0" applyNumberFormat="1" applyFont="1" applyFill="1" applyBorder="1"/>
    <xf numFmtId="165" fontId="0" fillId="0" borderId="3" xfId="0" applyNumberFormat="1" applyFont="1" applyBorder="1"/>
    <xf numFmtId="0" fontId="9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2" xfId="0" applyFont="1" applyBorder="1" applyAlignment="1"/>
    <xf numFmtId="0" fontId="0" fillId="3" borderId="3" xfId="0" applyFill="1" applyBorder="1" applyAlignment="1">
      <alignment horizontal="left"/>
    </xf>
    <xf numFmtId="0" fontId="0" fillId="0" borderId="0" xfId="0"/>
    <xf numFmtId="0" fontId="9" fillId="7" borderId="0" xfId="0" applyFont="1" applyFill="1" applyBorder="1" applyAlignment="1">
      <alignment horizontal="left"/>
    </xf>
    <xf numFmtId="165" fontId="9" fillId="0" borderId="13" xfId="3" applyNumberFormat="1" applyFont="1" applyBorder="1"/>
    <xf numFmtId="0" fontId="9" fillId="0" borderId="0" xfId="0" applyFont="1"/>
    <xf numFmtId="0" fontId="9" fillId="0" borderId="11" xfId="0" applyFont="1" applyBorder="1" applyAlignment="1">
      <alignment horizontal="left"/>
    </xf>
    <xf numFmtId="0" fontId="9" fillId="0" borderId="0" xfId="0" applyFont="1" applyFill="1" applyBorder="1"/>
    <xf numFmtId="44" fontId="9" fillId="0" borderId="0" xfId="0" applyNumberFormat="1" applyFont="1"/>
    <xf numFmtId="0" fontId="0" fillId="3" borderId="5" xfId="0" applyFont="1" applyFill="1" applyBorder="1" applyAlignment="1">
      <alignment horizontal="center"/>
    </xf>
    <xf numFmtId="165" fontId="0" fillId="3" borderId="11" xfId="0" applyNumberFormat="1" applyFont="1" applyFill="1" applyBorder="1"/>
    <xf numFmtId="0" fontId="0" fillId="0" borderId="0" xfId="0" applyFont="1" applyFill="1" applyBorder="1"/>
    <xf numFmtId="0" fontId="11" fillId="0" borderId="0" xfId="0" applyFont="1"/>
    <xf numFmtId="165" fontId="1" fillId="7" borderId="2" xfId="0" applyNumberFormat="1" applyFont="1" applyFill="1" applyBorder="1"/>
    <xf numFmtId="0" fontId="12" fillId="0" borderId="0" xfId="0" applyFont="1"/>
    <xf numFmtId="167" fontId="6" fillId="0" borderId="2" xfId="2" applyNumberFormat="1" applyFont="1" applyBorder="1"/>
    <xf numFmtId="9" fontId="12" fillId="0" borderId="0" xfId="0" applyNumberFormat="1" applyFont="1"/>
    <xf numFmtId="0" fontId="5" fillId="0" borderId="5" xfId="0" applyFont="1" applyBorder="1" applyAlignment="1">
      <alignment horizontal="center"/>
    </xf>
    <xf numFmtId="0" fontId="2" fillId="0" borderId="7" xfId="0" applyFont="1" applyBorder="1"/>
    <xf numFmtId="0" fontId="3" fillId="0" borderId="5" xfId="0" applyFont="1" applyBorder="1" applyAlignment="1">
      <alignment horizontal="left" wrapText="1"/>
    </xf>
    <xf numFmtId="0" fontId="0" fillId="3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/>
    <xf numFmtId="0" fontId="1" fillId="2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3" fillId="5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14" xfId="0" applyFont="1" applyBorder="1"/>
    <xf numFmtId="0" fontId="2" fillId="0" borderId="21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22" xfId="0" applyFont="1" applyBorder="1" applyAlignment="1">
      <alignment horizontal="left" wrapText="1"/>
    </xf>
    <xf numFmtId="0" fontId="5" fillId="0" borderId="22" xfId="0" applyFont="1" applyBorder="1" applyAlignment="1">
      <alignment horizontal="center"/>
    </xf>
  </cellXfs>
  <cellStyles count="4">
    <cellStyle name="Millares" xfId="1" builtinId="3"/>
    <cellStyle name="Moneda" xfId="3" builtinId="4"/>
    <cellStyle name="Normal" xfId="0" builtinId="0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ES"/>
              <a:t>COSTOS DE PRODUCCION CULTIVO DE HORTALIZAS 
MES DE FEBRERO 2019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2041.56</c:v>
                </c:pt>
                <c:pt idx="1">
                  <c:v>318250</c:v>
                </c:pt>
                <c:pt idx="2">
                  <c:v>0</c:v>
                </c:pt>
                <c:pt idx="3">
                  <c:v>239718.32</c:v>
                </c:pt>
                <c:pt idx="4">
                  <c:v>42750</c:v>
                </c:pt>
                <c:pt idx="5">
                  <c:v>602759.88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B87-4D91-9DC9-AC46EA6CED8F}"/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dLbl>
              <c:idx val="0"/>
              <c:layout>
                <c:manualLayout>
                  <c:x val="1.7115960633290545E-2"/>
                  <c:y val="-3.5366931918656058E-2"/>
                </c:manualLayout>
              </c:layout>
              <c:showVal val="1"/>
            </c:dLbl>
            <c:dLbl>
              <c:idx val="1"/>
              <c:layout>
                <c:manualLayout>
                  <c:x val="2.2250748823277718E-2"/>
                  <c:y val="-3.1830238726790458E-2"/>
                </c:manualLayout>
              </c:layout>
              <c:showVal val="1"/>
            </c:dLbl>
            <c:dLbl>
              <c:idx val="3"/>
              <c:layout>
                <c:manualLayout>
                  <c:x val="1.5404364569961493E-2"/>
                  <c:y val="-2.4756852343059237E-2"/>
                </c:manualLayout>
              </c:layout>
              <c:showVal val="1"/>
            </c:dLbl>
            <c:dLbl>
              <c:idx val="4"/>
              <c:layout>
                <c:manualLayout>
                  <c:x val="2.5673940949935824E-2"/>
                  <c:y val="-2.1220159151193633E-2"/>
                </c:manualLayout>
              </c:layout>
              <c:showVal val="1"/>
            </c:dLbl>
            <c:dLbl>
              <c:idx val="5"/>
              <c:layout>
                <c:manualLayout>
                  <c:x val="2.0539152759948651E-2"/>
                  <c:y val="-2.1220159151193633E-2"/>
                </c:manualLayout>
              </c:layout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0%</c:formatCode>
                <c:ptCount val="6"/>
                <c:pt idx="0" formatCode="0.0%">
                  <c:v>3.3870203836393357E-3</c:v>
                </c:pt>
                <c:pt idx="1">
                  <c:v>0.52798802733851491</c:v>
                </c:pt>
                <c:pt idx="2">
                  <c:v>0</c:v>
                </c:pt>
                <c:pt idx="3">
                  <c:v>0.39770118741147803</c:v>
                </c:pt>
                <c:pt idx="4">
                  <c:v>7.0923764866367686E-2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B87-4D91-9DC9-AC46EA6CED8F}"/>
            </c:ext>
          </c:extLst>
        </c:ser>
        <c:shape val="box"/>
        <c:axId val="55175424"/>
        <c:axId val="55205888"/>
        <c:axId val="0"/>
      </c:bar3DChart>
      <c:catAx>
        <c:axId val="55175424"/>
        <c:scaling>
          <c:orientation val="minMax"/>
        </c:scaling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404040"/>
                </a:solidFill>
                <a:latin typeface="Calibri"/>
              </a:defRPr>
            </a:pPr>
            <a:endParaRPr lang="es-CO"/>
          </a:p>
        </c:txPr>
        <c:crossAx val="55205888"/>
        <c:crosses val="autoZero"/>
        <c:auto val="1"/>
        <c:lblAlgn val="ctr"/>
        <c:lblOffset val="100"/>
        <c:noMultiLvlLbl val="1"/>
      </c:catAx>
      <c:valAx>
        <c:axId val="55205888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_(&quot;$&quot;\ * #,##0_);_(&quot;$&quot;\ * \(#,##0\);_(&quot;$&quot;\ 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404040"/>
                </a:solidFill>
                <a:latin typeface="Calibri"/>
              </a:defRPr>
            </a:pPr>
            <a:endParaRPr lang="es-CO"/>
          </a:p>
        </c:txPr>
        <c:crossAx val="5517542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 lvl="0">
            <a:defRPr sz="900">
              <a:solidFill>
                <a:srgbClr val="404040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7</xdr:row>
      <xdr:rowOff>161925</xdr:rowOff>
    </xdr:from>
    <xdr:ext cx="7419975" cy="35909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abSelected="1" topLeftCell="A46" workbookViewId="0">
      <selection activeCell="A56" sqref="A56"/>
    </sheetView>
  </sheetViews>
  <sheetFormatPr baseColWidth="10" defaultColWidth="14.42578125" defaultRowHeight="15" customHeight="1"/>
  <cols>
    <col min="1" max="1" width="32.140625" customWidth="1"/>
    <col min="2" max="2" width="18.7109375" customWidth="1"/>
    <col min="3" max="3" width="13.7109375" customWidth="1"/>
    <col min="4" max="4" width="13.85546875" customWidth="1"/>
    <col min="5" max="5" width="14.7109375" customWidth="1"/>
    <col min="6" max="6" width="18" customWidth="1"/>
    <col min="7" max="7" width="18.28515625" customWidth="1"/>
    <col min="8" max="8" width="12.140625" customWidth="1"/>
    <col min="9" max="9" width="16.140625" customWidth="1"/>
    <col min="10" max="11" width="11.42578125" customWidth="1"/>
  </cols>
  <sheetData>
    <row r="1" spans="1:11" ht="34.5" customHeight="1">
      <c r="A1" s="1" t="s">
        <v>0</v>
      </c>
      <c r="B1" s="2"/>
      <c r="C1" s="3"/>
      <c r="D1" s="2"/>
      <c r="E1" s="2"/>
      <c r="F1" s="4"/>
      <c r="G1" s="4"/>
      <c r="H1" s="4"/>
      <c r="I1" s="4"/>
      <c r="J1" s="4"/>
      <c r="K1" s="4"/>
    </row>
    <row r="2" spans="1:11" ht="22.5" customHeight="1">
      <c r="A2" s="1" t="s">
        <v>1</v>
      </c>
      <c r="B2" s="2" t="s">
        <v>70</v>
      </c>
      <c r="C2" s="3"/>
      <c r="D2" s="2"/>
      <c r="E2" s="2"/>
      <c r="F2" s="4"/>
      <c r="G2" s="4"/>
      <c r="H2" s="4"/>
      <c r="I2" s="4"/>
      <c r="J2" s="4"/>
      <c r="K2" s="4"/>
    </row>
    <row r="3" spans="1:11" ht="22.5" customHeight="1">
      <c r="A3" s="1" t="s">
        <v>2</v>
      </c>
      <c r="B3" s="5">
        <v>2019</v>
      </c>
      <c r="C3" s="3"/>
      <c r="D3" s="2"/>
      <c r="E3" s="2"/>
      <c r="F3" s="3" t="s">
        <v>3</v>
      </c>
      <c r="G3" s="4"/>
      <c r="H3" s="4"/>
      <c r="I3" s="4"/>
      <c r="J3" s="4"/>
      <c r="K3" s="4"/>
    </row>
    <row r="4" spans="1:11" ht="15.75" customHeight="1">
      <c r="A4" s="2" t="s">
        <v>4</v>
      </c>
      <c r="B4" s="2" t="s">
        <v>5</v>
      </c>
      <c r="C4" s="2"/>
      <c r="D4" s="2"/>
      <c r="E4" s="2"/>
      <c r="F4" s="66" t="s">
        <v>66</v>
      </c>
      <c r="G4" s="2"/>
      <c r="H4" s="4"/>
      <c r="I4" s="4"/>
      <c r="J4" s="4"/>
      <c r="K4" s="4"/>
    </row>
    <row r="5" spans="1:11">
      <c r="A5" s="2" t="s">
        <v>6</v>
      </c>
      <c r="B5" s="2"/>
      <c r="C5" s="3"/>
      <c r="D5" s="2"/>
      <c r="E5" s="2"/>
      <c r="F5" s="7">
        <v>43297</v>
      </c>
      <c r="G5" s="79"/>
      <c r="H5" s="4"/>
      <c r="I5" s="4"/>
      <c r="J5" s="4"/>
      <c r="K5" s="4"/>
    </row>
    <row r="6" spans="1:11" ht="18" customHeight="1">
      <c r="A6" s="2" t="s">
        <v>7</v>
      </c>
      <c r="B6" s="5"/>
      <c r="C6" s="2"/>
      <c r="D6" s="2"/>
      <c r="E6" s="2"/>
      <c r="F6" s="6">
        <v>113</v>
      </c>
      <c r="G6" s="79"/>
      <c r="H6" s="4"/>
      <c r="I6" s="4"/>
      <c r="J6" s="4"/>
      <c r="K6" s="4"/>
    </row>
    <row r="7" spans="1:11" ht="18" customHeight="1">
      <c r="A7" s="2" t="s">
        <v>8</v>
      </c>
      <c r="B7" s="2" t="s">
        <v>9</v>
      </c>
      <c r="C7" s="4"/>
      <c r="D7" s="4"/>
      <c r="E7" s="2"/>
      <c r="F7" s="6"/>
      <c r="G7" s="4"/>
      <c r="H7" s="4"/>
      <c r="I7" s="4"/>
      <c r="J7" s="4"/>
      <c r="K7" s="4"/>
    </row>
    <row r="8" spans="1:11" ht="18" customHeight="1">
      <c r="A8" s="2" t="s">
        <v>10</v>
      </c>
      <c r="B8" s="2" t="s">
        <v>11</v>
      </c>
      <c r="C8" s="79"/>
      <c r="D8" s="4"/>
      <c r="E8" s="2"/>
      <c r="F8" s="6"/>
      <c r="G8" s="4"/>
      <c r="H8" s="4"/>
      <c r="I8" s="4"/>
      <c r="J8" s="4"/>
      <c r="K8" s="4"/>
    </row>
    <row r="9" spans="1:11" ht="18" customHeight="1">
      <c r="A9" s="2" t="s">
        <v>12</v>
      </c>
      <c r="B9" s="2" t="s">
        <v>13</v>
      </c>
      <c r="C9" s="2"/>
      <c r="D9" s="4"/>
      <c r="E9" s="2"/>
      <c r="F9" s="6"/>
      <c r="G9" s="4"/>
      <c r="H9" s="4"/>
      <c r="I9" s="4"/>
      <c r="J9" s="4"/>
      <c r="K9" s="4"/>
    </row>
    <row r="10" spans="1:11" ht="18" customHeight="1">
      <c r="A10" s="2"/>
      <c r="B10" s="2"/>
      <c r="C10" s="2"/>
      <c r="D10" s="4"/>
      <c r="E10" s="2"/>
      <c r="F10" s="4"/>
      <c r="G10" s="4"/>
      <c r="H10" s="4"/>
      <c r="I10" s="4"/>
      <c r="J10" s="4"/>
      <c r="K10" s="4"/>
    </row>
    <row r="11" spans="1:11" ht="18" customHeight="1">
      <c r="A11" s="2"/>
      <c r="B11" s="2"/>
      <c r="C11" s="3"/>
      <c r="D11" s="2"/>
      <c r="E11" s="2"/>
      <c r="F11" s="4"/>
      <c r="G11" s="4"/>
      <c r="H11" s="4"/>
      <c r="I11" s="4"/>
      <c r="J11" s="4"/>
      <c r="K11" s="4"/>
    </row>
    <row r="12" spans="1:11" ht="42" customHeight="1">
      <c r="A12" s="8" t="s">
        <v>14</v>
      </c>
      <c r="B12" s="9" t="s">
        <v>15</v>
      </c>
      <c r="C12" s="9" t="s">
        <v>16</v>
      </c>
      <c r="D12" s="9" t="s">
        <v>17</v>
      </c>
      <c r="E12" s="9" t="s">
        <v>18</v>
      </c>
      <c r="F12" s="9" t="s">
        <v>19</v>
      </c>
      <c r="G12" s="4"/>
      <c r="H12" s="4"/>
      <c r="I12" s="4"/>
      <c r="J12" s="4"/>
      <c r="K12" s="4"/>
    </row>
    <row r="13" spans="1:11" ht="39" customHeight="1">
      <c r="A13" s="67" t="s">
        <v>67</v>
      </c>
      <c r="B13" s="68"/>
      <c r="C13" s="68"/>
      <c r="D13" s="68"/>
      <c r="E13" s="68"/>
      <c r="F13" s="68"/>
      <c r="G13" s="4"/>
      <c r="H13" s="4"/>
      <c r="I13" s="4"/>
      <c r="J13" s="4"/>
      <c r="K13" s="4"/>
    </row>
    <row r="14" spans="1:11" ht="36.75" customHeight="1">
      <c r="A14" s="78" t="s">
        <v>69</v>
      </c>
      <c r="B14" s="71" t="s">
        <v>21</v>
      </c>
      <c r="C14" s="72" t="s">
        <v>71</v>
      </c>
      <c r="D14" s="71">
        <v>1.08</v>
      </c>
      <c r="E14" s="73">
        <v>32</v>
      </c>
      <c r="F14" s="74">
        <f>D14*E14</f>
        <v>34.56</v>
      </c>
      <c r="G14" s="79"/>
      <c r="H14" s="4"/>
      <c r="K14" s="4"/>
    </row>
    <row r="15" spans="1:11" ht="27.75" customHeight="1">
      <c r="A15" s="70" t="s">
        <v>20</v>
      </c>
      <c r="B15" s="77"/>
      <c r="C15" s="77"/>
      <c r="D15" s="77"/>
      <c r="E15" s="77"/>
      <c r="F15" s="77"/>
      <c r="G15" s="4"/>
      <c r="H15" s="4"/>
      <c r="I15" s="79"/>
      <c r="J15" s="79"/>
      <c r="K15" s="4"/>
    </row>
    <row r="16" spans="1:11" ht="28.5" customHeight="1">
      <c r="A16" s="80" t="s">
        <v>68</v>
      </c>
      <c r="B16" s="75" t="s">
        <v>64</v>
      </c>
      <c r="C16" s="75" t="s">
        <v>65</v>
      </c>
      <c r="D16" s="76">
        <v>1</v>
      </c>
      <c r="E16" s="81">
        <v>2007</v>
      </c>
      <c r="F16" s="74">
        <f>D16*E16</f>
        <v>2007</v>
      </c>
      <c r="G16" s="82"/>
      <c r="H16" s="4"/>
      <c r="I16" s="69"/>
      <c r="J16" s="4"/>
      <c r="K16" s="4"/>
    </row>
    <row r="17" spans="1:11" ht="28.5" customHeight="1">
      <c r="A17" s="105" t="s">
        <v>22</v>
      </c>
      <c r="B17" s="117"/>
      <c r="C17" s="117"/>
      <c r="D17" s="117"/>
      <c r="E17" s="95"/>
      <c r="F17" s="14">
        <f>SUM(F14:F16)</f>
        <v>2041.56</v>
      </c>
      <c r="G17" s="82"/>
      <c r="H17" s="4"/>
      <c r="I17" s="4"/>
      <c r="J17" s="4"/>
      <c r="K17" s="4"/>
    </row>
    <row r="18" spans="1:11" ht="28.5" customHeight="1">
      <c r="A18" s="103"/>
      <c r="B18" s="117"/>
      <c r="C18" s="117"/>
      <c r="D18" s="117"/>
      <c r="E18" s="117"/>
      <c r="F18" s="118"/>
      <c r="G18" s="4"/>
      <c r="H18" s="4"/>
      <c r="I18" s="4"/>
      <c r="J18" s="4"/>
      <c r="K18" s="4"/>
    </row>
    <row r="19" spans="1:11" ht="36.75" customHeight="1">
      <c r="A19" s="105" t="s">
        <v>23</v>
      </c>
      <c r="B19" s="95"/>
      <c r="C19" s="15" t="s">
        <v>16</v>
      </c>
      <c r="D19" s="16" t="s">
        <v>17</v>
      </c>
      <c r="E19" s="17" t="s">
        <v>18</v>
      </c>
      <c r="F19" s="9" t="s">
        <v>19</v>
      </c>
      <c r="G19" s="4"/>
      <c r="H19" s="4"/>
      <c r="I19" s="4"/>
      <c r="J19" s="4"/>
      <c r="K19" s="4"/>
    </row>
    <row r="20" spans="1:11" s="62" customFormat="1" ht="15.75" customHeight="1">
      <c r="A20" s="83" t="s">
        <v>62</v>
      </c>
      <c r="B20" s="61"/>
      <c r="C20" s="63" t="s">
        <v>24</v>
      </c>
      <c r="D20" s="11">
        <v>14</v>
      </c>
      <c r="E20" s="12">
        <f t="shared" ref="E20:E21" si="0">38000/8</f>
        <v>4750</v>
      </c>
      <c r="F20" s="13">
        <f>E20*D20</f>
        <v>66500</v>
      </c>
      <c r="G20" s="82"/>
      <c r="H20" s="4"/>
      <c r="I20" s="4"/>
      <c r="J20" s="4"/>
      <c r="K20" s="4"/>
    </row>
    <row r="21" spans="1:11" ht="15.75" customHeight="1">
      <c r="A21" s="121" t="s">
        <v>61</v>
      </c>
      <c r="B21" s="95"/>
      <c r="C21" s="63" t="s">
        <v>24</v>
      </c>
      <c r="D21" s="11">
        <v>30</v>
      </c>
      <c r="E21" s="12">
        <f t="shared" si="0"/>
        <v>4750</v>
      </c>
      <c r="F21" s="13">
        <f t="shared" ref="F21:F22" si="1">E21*D21</f>
        <v>142500</v>
      </c>
      <c r="G21" s="84"/>
      <c r="H21" s="18"/>
      <c r="I21" s="18"/>
      <c r="J21" s="4"/>
      <c r="K21" s="4"/>
    </row>
    <row r="22" spans="1:11" s="52" customFormat="1" ht="15.75" customHeight="1">
      <c r="A22" s="56" t="s">
        <v>59</v>
      </c>
      <c r="B22" s="51"/>
      <c r="C22" s="57" t="s">
        <v>24</v>
      </c>
      <c r="D22" s="11">
        <v>9</v>
      </c>
      <c r="E22" s="55">
        <f>38000/8</f>
        <v>4750</v>
      </c>
      <c r="F22" s="13">
        <f t="shared" si="1"/>
        <v>42750</v>
      </c>
      <c r="G22" s="82"/>
      <c r="H22" s="18"/>
      <c r="I22" s="18"/>
      <c r="J22" s="4"/>
      <c r="K22" s="4"/>
    </row>
    <row r="23" spans="1:11" s="54" customFormat="1" ht="15.75" customHeight="1">
      <c r="A23" s="56" t="s">
        <v>60</v>
      </c>
      <c r="B23" s="53"/>
      <c r="C23" s="63" t="s">
        <v>24</v>
      </c>
      <c r="D23" s="11">
        <v>2</v>
      </c>
      <c r="E23" s="55">
        <f>38000/8</f>
        <v>4750</v>
      </c>
      <c r="F23" s="13">
        <f>E23*D23</f>
        <v>9500</v>
      </c>
      <c r="G23" s="4"/>
      <c r="H23" s="18"/>
      <c r="I23" s="18"/>
      <c r="J23" s="4"/>
      <c r="K23" s="4"/>
    </row>
    <row r="24" spans="1:11" s="62" customFormat="1" ht="15.75" customHeight="1">
      <c r="A24" s="64" t="s">
        <v>63</v>
      </c>
      <c r="B24" s="61"/>
      <c r="C24" s="63" t="s">
        <v>24</v>
      </c>
      <c r="D24" s="11">
        <v>4</v>
      </c>
      <c r="E24" s="55">
        <f>38000/8</f>
        <v>4750</v>
      </c>
      <c r="F24" s="13">
        <f>E24*D24</f>
        <v>19000</v>
      </c>
      <c r="G24" s="4"/>
      <c r="H24" s="18"/>
      <c r="I24" s="18"/>
      <c r="J24" s="4"/>
      <c r="K24" s="4"/>
    </row>
    <row r="25" spans="1:11" ht="15.75" customHeight="1">
      <c r="A25" s="122" t="s">
        <v>58</v>
      </c>
      <c r="B25" s="95"/>
      <c r="C25" s="11" t="s">
        <v>24</v>
      </c>
      <c r="D25" s="11">
        <v>8</v>
      </c>
      <c r="E25" s="55">
        <f>38000/8</f>
        <v>4750</v>
      </c>
      <c r="F25" s="13">
        <f>E25*D25</f>
        <v>38000</v>
      </c>
      <c r="G25" s="4"/>
      <c r="H25" s="18"/>
      <c r="I25" s="18"/>
      <c r="J25" s="4"/>
      <c r="K25" s="4"/>
    </row>
    <row r="26" spans="1:11" ht="30" customHeight="1">
      <c r="A26" s="105" t="s">
        <v>25</v>
      </c>
      <c r="B26" s="106"/>
      <c r="C26" s="106"/>
      <c r="D26" s="106"/>
      <c r="E26" s="107"/>
      <c r="F26" s="14">
        <f>SUM(F20:F25)</f>
        <v>318250</v>
      </c>
      <c r="G26" s="82"/>
      <c r="H26" s="18"/>
      <c r="I26" s="18"/>
      <c r="J26" s="4"/>
      <c r="K26" s="4"/>
    </row>
    <row r="27" spans="1:11" ht="15.75" customHeight="1">
      <c r="A27" s="104"/>
      <c r="B27" s="104"/>
      <c r="C27" s="104"/>
      <c r="D27" s="104"/>
      <c r="E27" s="104"/>
      <c r="F27" s="104"/>
      <c r="G27" s="4"/>
      <c r="H27" s="4"/>
      <c r="I27" s="4"/>
      <c r="J27" s="4"/>
      <c r="K27" s="4"/>
    </row>
    <row r="28" spans="1:11" ht="38.25" customHeight="1">
      <c r="A28" s="98" t="s">
        <v>26</v>
      </c>
      <c r="B28" s="99"/>
      <c r="C28" s="99"/>
      <c r="D28" s="99"/>
      <c r="E28" s="100"/>
      <c r="F28" s="19">
        <f>F17+F26</f>
        <v>320291.56</v>
      </c>
      <c r="G28" s="82"/>
      <c r="H28" s="4"/>
      <c r="I28" s="4"/>
      <c r="J28" s="4"/>
      <c r="K28" s="4"/>
    </row>
    <row r="29" spans="1:11" ht="15.75" customHeight="1">
      <c r="A29" s="103"/>
      <c r="B29" s="104"/>
      <c r="C29" s="104"/>
      <c r="D29" s="104"/>
      <c r="E29" s="104"/>
      <c r="F29" s="104"/>
      <c r="G29" s="4"/>
      <c r="H29" s="4"/>
      <c r="I29" s="4"/>
      <c r="J29" s="4"/>
      <c r="K29" s="4"/>
    </row>
    <row r="30" spans="1:11" ht="31.5" customHeight="1">
      <c r="A30" s="20" t="s">
        <v>27</v>
      </c>
      <c r="B30" s="9" t="s">
        <v>15</v>
      </c>
      <c r="C30" s="9" t="s">
        <v>16</v>
      </c>
      <c r="D30" s="9" t="s">
        <v>17</v>
      </c>
      <c r="E30" s="9" t="s">
        <v>18</v>
      </c>
      <c r="F30" s="9" t="s">
        <v>19</v>
      </c>
      <c r="G30" s="4"/>
      <c r="H30" s="4"/>
      <c r="I30" s="21"/>
      <c r="J30" s="4"/>
      <c r="K30" s="18"/>
    </row>
    <row r="31" spans="1:11" ht="15.75" customHeight="1">
      <c r="A31" s="20" t="s">
        <v>28</v>
      </c>
      <c r="B31" s="22"/>
      <c r="C31" s="23"/>
      <c r="D31" s="24"/>
      <c r="E31" s="22"/>
      <c r="F31" s="10"/>
      <c r="G31" s="4"/>
      <c r="H31" s="4"/>
      <c r="I31" s="4"/>
      <c r="J31" s="4"/>
      <c r="K31" s="21"/>
    </row>
    <row r="32" spans="1:11" ht="15.75" customHeight="1">
      <c r="A32" s="65"/>
      <c r="B32" s="22"/>
      <c r="C32" s="23"/>
      <c r="D32" s="24"/>
      <c r="E32" s="22"/>
      <c r="F32" s="10"/>
      <c r="G32" s="4"/>
      <c r="H32" s="4"/>
      <c r="I32" s="4"/>
      <c r="J32" s="4"/>
      <c r="K32" s="4"/>
    </row>
    <row r="33" spans="1:11" ht="24.75" customHeight="1">
      <c r="A33" s="106" t="s">
        <v>29</v>
      </c>
      <c r="B33" s="106"/>
      <c r="C33" s="106"/>
      <c r="D33" s="106"/>
      <c r="E33" s="107"/>
      <c r="F33" s="58">
        <f>SUM(F31:F32)</f>
        <v>0</v>
      </c>
      <c r="G33" s="82"/>
      <c r="H33" s="4"/>
      <c r="I33" s="4"/>
      <c r="J33" s="4"/>
      <c r="K33" s="4"/>
    </row>
    <row r="34" spans="1:11" ht="28.5" customHeight="1">
      <c r="A34" s="119" t="s">
        <v>30</v>
      </c>
      <c r="B34" s="95"/>
      <c r="C34" s="9" t="s">
        <v>16</v>
      </c>
      <c r="D34" s="9" t="s">
        <v>17</v>
      </c>
      <c r="E34" s="9" t="s">
        <v>18</v>
      </c>
      <c r="F34" s="9" t="s">
        <v>19</v>
      </c>
      <c r="G34" s="4"/>
      <c r="H34" s="4"/>
      <c r="I34" s="4"/>
      <c r="J34" s="4"/>
      <c r="K34" s="4"/>
    </row>
    <row r="35" spans="1:11" ht="16.5" customHeight="1">
      <c r="A35" s="120" t="s">
        <v>31</v>
      </c>
      <c r="B35" s="95"/>
      <c r="C35" s="25" t="s">
        <v>32</v>
      </c>
      <c r="D35" s="11">
        <v>1</v>
      </c>
      <c r="E35" s="26">
        <v>200000</v>
      </c>
      <c r="F35" s="27">
        <f>($D$35*$E$35)</f>
        <v>200000</v>
      </c>
      <c r="G35" s="82"/>
      <c r="H35" s="4"/>
      <c r="I35" s="4"/>
      <c r="J35" s="4"/>
      <c r="K35" s="4"/>
    </row>
    <row r="36" spans="1:11" ht="15.75" customHeight="1">
      <c r="A36" s="97" t="s">
        <v>33</v>
      </c>
      <c r="B36" s="95"/>
      <c r="C36" s="86" t="s">
        <v>32</v>
      </c>
      <c r="D36" s="11">
        <v>1</v>
      </c>
      <c r="E36" s="87">
        <f>1985916*10000/500000</f>
        <v>39718.32</v>
      </c>
      <c r="F36" s="13">
        <f>D36*E36</f>
        <v>39718.32</v>
      </c>
      <c r="G36" s="82"/>
      <c r="H36" s="4"/>
      <c r="I36" s="4"/>
      <c r="J36" s="4"/>
      <c r="K36" s="4"/>
    </row>
    <row r="37" spans="1:11" ht="30" customHeight="1">
      <c r="A37" s="105" t="s">
        <v>34</v>
      </c>
      <c r="B37" s="106"/>
      <c r="C37" s="106"/>
      <c r="D37" s="106"/>
      <c r="E37" s="107"/>
      <c r="F37" s="28">
        <f>SUM(F35:F36)</f>
        <v>239718.32</v>
      </c>
      <c r="G37" s="82"/>
      <c r="H37" s="4"/>
      <c r="I37" s="4"/>
      <c r="J37" s="4"/>
      <c r="K37" s="4"/>
    </row>
    <row r="38" spans="1:11" ht="15.75" customHeight="1">
      <c r="A38" s="29"/>
      <c r="B38" s="30"/>
      <c r="C38" s="31"/>
      <c r="D38" s="32"/>
      <c r="E38" s="30"/>
      <c r="F38" s="10"/>
      <c r="G38" s="4"/>
      <c r="H38" s="4"/>
      <c r="I38" s="4"/>
      <c r="J38" s="4"/>
      <c r="K38" s="4"/>
    </row>
    <row r="39" spans="1:11" ht="28.5" customHeight="1">
      <c r="A39" s="119" t="s">
        <v>35</v>
      </c>
      <c r="B39" s="95"/>
      <c r="C39" s="9" t="s">
        <v>16</v>
      </c>
      <c r="D39" s="9" t="s">
        <v>17</v>
      </c>
      <c r="E39" s="9" t="s">
        <v>18</v>
      </c>
      <c r="F39" s="9" t="s">
        <v>19</v>
      </c>
      <c r="G39" s="21"/>
      <c r="H39" s="21"/>
      <c r="I39" s="21"/>
      <c r="J39" s="4"/>
      <c r="K39" s="4"/>
    </row>
    <row r="40" spans="1:11" ht="15.75" customHeight="1">
      <c r="A40" s="97" t="s">
        <v>36</v>
      </c>
      <c r="B40" s="95"/>
      <c r="C40" s="11" t="s">
        <v>24</v>
      </c>
      <c r="D40" s="33">
        <v>9</v>
      </c>
      <c r="E40" s="55">
        <f>38000/8</f>
        <v>4750</v>
      </c>
      <c r="F40" s="34">
        <f>(D40*E40)</f>
        <v>42750</v>
      </c>
      <c r="G40" s="85"/>
      <c r="H40" s="21"/>
      <c r="I40" s="21"/>
      <c r="J40" s="4"/>
      <c r="K40" s="4"/>
    </row>
    <row r="41" spans="1:11" ht="24" customHeight="1">
      <c r="A41" s="105" t="s">
        <v>37</v>
      </c>
      <c r="B41" s="106"/>
      <c r="C41" s="106"/>
      <c r="D41" s="106"/>
      <c r="E41" s="107"/>
      <c r="F41" s="35">
        <f>SUM(F40)</f>
        <v>42750</v>
      </c>
      <c r="G41" s="82"/>
      <c r="H41" s="4"/>
      <c r="I41" s="4"/>
      <c r="J41" s="4"/>
      <c r="K41" s="4"/>
    </row>
    <row r="42" spans="1:11" ht="15.75" customHeight="1">
      <c r="A42" s="103"/>
      <c r="B42" s="104"/>
      <c r="C42" s="104"/>
      <c r="D42" s="104"/>
      <c r="E42" s="104"/>
      <c r="F42" s="104"/>
      <c r="G42" s="4"/>
      <c r="H42" s="4"/>
      <c r="I42" s="4"/>
      <c r="J42" s="4"/>
      <c r="K42" s="4"/>
    </row>
    <row r="43" spans="1:11" ht="30.75" customHeight="1">
      <c r="A43" s="98" t="s">
        <v>38</v>
      </c>
      <c r="B43" s="99"/>
      <c r="C43" s="99"/>
      <c r="D43" s="99"/>
      <c r="E43" s="100"/>
      <c r="F43" s="19">
        <f>F33+F37+F41</f>
        <v>282468.32</v>
      </c>
      <c r="G43" s="82"/>
      <c r="H43" s="4"/>
      <c r="I43" s="4"/>
      <c r="J43" s="4"/>
      <c r="K43" s="4"/>
    </row>
    <row r="44" spans="1:11" ht="15.75" customHeight="1">
      <c r="A44" s="101"/>
      <c r="B44" s="102"/>
      <c r="C44" s="102"/>
      <c r="D44" s="102"/>
      <c r="E44" s="102"/>
      <c r="F44" s="102"/>
      <c r="G44" s="4"/>
      <c r="H44" s="4"/>
      <c r="I44" s="4"/>
      <c r="J44" s="4"/>
      <c r="K44" s="4"/>
    </row>
    <row r="45" spans="1:11" ht="36.75" customHeight="1">
      <c r="A45" s="98" t="s">
        <v>39</v>
      </c>
      <c r="B45" s="99"/>
      <c r="C45" s="99"/>
      <c r="D45" s="99"/>
      <c r="E45" s="100"/>
      <c r="F45" s="19">
        <f>F43+F28</f>
        <v>602759.88</v>
      </c>
      <c r="G45" s="88"/>
      <c r="H45" s="4"/>
      <c r="I45" s="4"/>
      <c r="J45" s="4"/>
      <c r="K45" s="4"/>
    </row>
    <row r="46" spans="1:11" ht="15.75" customHeight="1">
      <c r="A46" s="4"/>
      <c r="B46" s="4"/>
      <c r="C46" s="6"/>
      <c r="D46" s="6"/>
      <c r="E46" s="18"/>
      <c r="F46" s="4"/>
      <c r="G46" s="4"/>
      <c r="H46" s="4"/>
      <c r="I46" s="4"/>
      <c r="J46" s="4"/>
      <c r="K46" s="4"/>
    </row>
    <row r="47" spans="1:11" ht="15.75" customHeight="1">
      <c r="A47" s="114" t="s">
        <v>40</v>
      </c>
      <c r="B47" s="115"/>
      <c r="C47" s="115"/>
      <c r="D47" s="115"/>
      <c r="E47" s="116"/>
      <c r="F47" s="36">
        <v>0</v>
      </c>
      <c r="G47" s="82"/>
      <c r="H47" s="4"/>
      <c r="I47" s="4"/>
      <c r="J47" s="4"/>
      <c r="K47" s="4"/>
    </row>
    <row r="48" spans="1:11" ht="15.75">
      <c r="A48" s="114" t="s">
        <v>41</v>
      </c>
      <c r="B48" s="115"/>
      <c r="C48" s="115"/>
      <c r="D48" s="115"/>
      <c r="E48" s="116"/>
      <c r="F48" s="37" t="str">
        <f>IF(F47=0,"--",F45/F47)</f>
        <v>--</v>
      </c>
      <c r="G48" s="84"/>
      <c r="H48" s="4"/>
      <c r="I48" s="4"/>
      <c r="J48" s="4"/>
      <c r="K48" s="4"/>
    </row>
    <row r="49" spans="1:11">
      <c r="A49" s="4"/>
      <c r="B49" s="4"/>
      <c r="C49" s="6"/>
      <c r="D49" s="4"/>
      <c r="E49" s="2"/>
      <c r="F49" s="4"/>
      <c r="G49" s="4"/>
      <c r="H49" s="4"/>
      <c r="I49" s="4"/>
      <c r="J49" s="4"/>
      <c r="K49" s="4"/>
    </row>
    <row r="50" spans="1:11" ht="15.75" customHeight="1">
      <c r="A50" s="38"/>
      <c r="B50" s="39"/>
      <c r="C50" s="3"/>
      <c r="D50" s="40"/>
      <c r="E50" s="40"/>
      <c r="F50" s="4"/>
      <c r="G50" s="4"/>
      <c r="H50" s="4"/>
      <c r="I50" s="4"/>
      <c r="J50" s="4"/>
      <c r="K50" s="4"/>
    </row>
    <row r="51" spans="1:11" ht="15.75" customHeight="1">
      <c r="A51" s="38"/>
      <c r="B51" s="39"/>
      <c r="C51" s="3"/>
      <c r="D51" s="40"/>
      <c r="E51" s="40"/>
      <c r="F51" s="4"/>
      <c r="G51" s="4"/>
      <c r="H51" s="4"/>
      <c r="I51" s="4"/>
      <c r="J51" s="4"/>
      <c r="K51" s="4"/>
    </row>
    <row r="52" spans="1:11" ht="15.75" customHeight="1">
      <c r="A52" s="36" t="s">
        <v>42</v>
      </c>
      <c r="B52" s="94" t="s">
        <v>43</v>
      </c>
      <c r="C52" s="112"/>
      <c r="D52" s="113"/>
      <c r="E52" s="41"/>
      <c r="F52" s="89" t="s">
        <v>73</v>
      </c>
      <c r="G52" s="4"/>
      <c r="H52" s="4"/>
      <c r="I52" s="4"/>
      <c r="J52" s="4"/>
      <c r="K52" s="4"/>
    </row>
    <row r="53" spans="1:11" ht="15.75" customHeight="1">
      <c r="A53" s="36" t="s">
        <v>44</v>
      </c>
      <c r="B53" s="109">
        <v>43567</v>
      </c>
      <c r="C53" s="110"/>
      <c r="D53" s="111"/>
      <c r="E53" s="41"/>
      <c r="F53" s="41"/>
      <c r="G53" s="4"/>
      <c r="H53" s="4"/>
      <c r="I53" s="4"/>
      <c r="J53" s="4"/>
      <c r="K53" s="4"/>
    </row>
    <row r="54" spans="1:11" ht="15.75" customHeight="1">
      <c r="A54" s="41"/>
      <c r="B54" s="42"/>
      <c r="C54" s="42"/>
      <c r="D54" s="42"/>
      <c r="E54" s="41"/>
      <c r="F54" s="41"/>
      <c r="G54" s="4"/>
      <c r="H54" s="4"/>
      <c r="I54" s="4"/>
      <c r="J54" s="4"/>
      <c r="K54" s="4"/>
    </row>
    <row r="55" spans="1:11" ht="15.75" customHeight="1">
      <c r="A55" s="108" t="s">
        <v>45</v>
      </c>
      <c r="B55" s="108"/>
      <c r="C55" s="108"/>
      <c r="D55" s="108"/>
      <c r="E55" s="108"/>
      <c r="F55" s="133"/>
      <c r="G55" s="4"/>
      <c r="H55" s="4"/>
      <c r="I55" s="4"/>
      <c r="J55" s="4"/>
      <c r="K55" s="4"/>
    </row>
    <row r="56" spans="1:11" ht="33.75" customHeight="1">
      <c r="A56" s="43" t="s">
        <v>46</v>
      </c>
      <c r="B56" s="44" t="s">
        <v>47</v>
      </c>
      <c r="C56" s="96"/>
      <c r="D56" s="95"/>
      <c r="E56" s="132" t="s">
        <v>48</v>
      </c>
      <c r="F56" s="134"/>
      <c r="G56" s="4"/>
      <c r="H56" s="4"/>
      <c r="I56" s="4"/>
      <c r="J56" s="4"/>
      <c r="K56" s="4"/>
    </row>
    <row r="57" spans="1:11" ht="15.75" customHeight="1">
      <c r="A57" s="36" t="s">
        <v>49</v>
      </c>
      <c r="B57" s="44" t="s">
        <v>44</v>
      </c>
      <c r="C57" s="94"/>
      <c r="D57" s="95"/>
      <c r="E57" s="132" t="s">
        <v>44</v>
      </c>
      <c r="F57" s="135"/>
      <c r="G57" s="4"/>
      <c r="H57" s="4"/>
      <c r="I57" s="4"/>
      <c r="J57" s="4"/>
      <c r="K57" s="4"/>
    </row>
    <row r="58" spans="1:11" ht="15.75" customHeight="1">
      <c r="A58" s="4"/>
      <c r="B58" s="4"/>
      <c r="C58" s="6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6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6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6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6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6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6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6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6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6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6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6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6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6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6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6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6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6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6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6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6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6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6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6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6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6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6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6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6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6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6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6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6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6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6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6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6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6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6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6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6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6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6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6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6"/>
      <c r="D102" s="4"/>
      <c r="E102" s="4"/>
      <c r="F102" s="4"/>
      <c r="G102" s="4"/>
      <c r="H102" s="4"/>
      <c r="I102" s="4"/>
      <c r="J102" s="4"/>
      <c r="K102" s="4"/>
    </row>
  </sheetData>
  <mergeCells count="28">
    <mergeCell ref="A17:E17"/>
    <mergeCell ref="A18:F18"/>
    <mergeCell ref="A39:B39"/>
    <mergeCell ref="A37:E37"/>
    <mergeCell ref="A35:B35"/>
    <mergeCell ref="A36:B36"/>
    <mergeCell ref="A26:E26"/>
    <mergeCell ref="A28:E28"/>
    <mergeCell ref="A29:F29"/>
    <mergeCell ref="A27:F27"/>
    <mergeCell ref="A21:B21"/>
    <mergeCell ref="A25:B25"/>
    <mergeCell ref="A19:B19"/>
    <mergeCell ref="A34:B34"/>
    <mergeCell ref="A33:E33"/>
    <mergeCell ref="C57:D57"/>
    <mergeCell ref="C56:D56"/>
    <mergeCell ref="A40:B40"/>
    <mergeCell ref="A45:E45"/>
    <mergeCell ref="A44:F44"/>
    <mergeCell ref="A42:F42"/>
    <mergeCell ref="A41:E41"/>
    <mergeCell ref="A43:E43"/>
    <mergeCell ref="A55:F55"/>
    <mergeCell ref="B53:D53"/>
    <mergeCell ref="B52:D52"/>
    <mergeCell ref="A48:E48"/>
    <mergeCell ref="A47:E47"/>
  </mergeCells>
  <pageMargins left="0.7" right="0.7" top="0.75" bottom="0.75" header="0" footer="0"/>
  <pageSetup paperSize="5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topLeftCell="C1" workbookViewId="0">
      <selection activeCell="I12" sqref="I12"/>
    </sheetView>
  </sheetViews>
  <sheetFormatPr baseColWidth="10" defaultColWidth="14.42578125" defaultRowHeight="15" customHeight="1"/>
  <cols>
    <col min="1" max="1" width="10.7109375" customWidth="1"/>
    <col min="2" max="2" width="25.5703125" customWidth="1"/>
    <col min="3" max="3" width="15.7109375" customWidth="1"/>
    <col min="4" max="4" width="14.7109375" customWidth="1"/>
    <col min="5" max="5" width="13" customWidth="1"/>
    <col min="6" max="6" width="14.42578125" customWidth="1"/>
    <col min="7" max="7" width="13.7109375" customWidth="1"/>
    <col min="8" max="8" width="16.85546875" customWidth="1"/>
    <col min="9" max="9" width="10.7109375" customWidth="1"/>
    <col min="10" max="10" width="13" customWidth="1"/>
    <col min="11" max="11" width="10.7109375" customWidth="1"/>
  </cols>
  <sheetData>
    <row r="1" spans="1:10">
      <c r="A1" s="45"/>
      <c r="B1" s="123" t="s">
        <v>72</v>
      </c>
      <c r="C1" s="124"/>
      <c r="D1" s="124"/>
      <c r="E1" s="124"/>
      <c r="F1" s="124"/>
      <c r="G1" s="124"/>
      <c r="H1" s="125"/>
      <c r="I1" s="45"/>
    </row>
    <row r="2" spans="1:10">
      <c r="A2" s="45"/>
      <c r="B2" s="126"/>
      <c r="C2" s="127"/>
      <c r="D2" s="127"/>
      <c r="E2" s="127"/>
      <c r="F2" s="127"/>
      <c r="G2" s="127"/>
      <c r="H2" s="128"/>
      <c r="I2" s="45"/>
    </row>
    <row r="3" spans="1:10">
      <c r="A3" s="45"/>
      <c r="B3" s="129"/>
      <c r="C3" s="130"/>
      <c r="D3" s="130"/>
      <c r="E3" s="130"/>
      <c r="F3" s="130"/>
      <c r="G3" s="130"/>
      <c r="H3" s="131"/>
      <c r="I3" s="45"/>
    </row>
    <row r="4" spans="1:10" ht="38.25">
      <c r="A4" s="45"/>
      <c r="B4" s="46" t="s">
        <v>50</v>
      </c>
      <c r="C4" s="47" t="s">
        <v>51</v>
      </c>
      <c r="D4" s="47" t="s">
        <v>52</v>
      </c>
      <c r="E4" s="47" t="s">
        <v>53</v>
      </c>
      <c r="F4" s="47" t="s">
        <v>54</v>
      </c>
      <c r="G4" s="47" t="s">
        <v>35</v>
      </c>
      <c r="H4" s="47" t="s">
        <v>55</v>
      </c>
      <c r="I4" s="45"/>
    </row>
    <row r="5" spans="1:10">
      <c r="A5" s="45"/>
      <c r="B5" s="48" t="s">
        <v>56</v>
      </c>
      <c r="C5" s="49">
        <f>'COSTOS HORTALIZAS'!F17</f>
        <v>2041.56</v>
      </c>
      <c r="D5" s="49">
        <f>'COSTOS HORTALIZAS'!F26</f>
        <v>318250</v>
      </c>
      <c r="E5" s="90">
        <f>'COSTOS HORTALIZAS'!F33</f>
        <v>0</v>
      </c>
      <c r="F5" s="49">
        <f>'COSTOS HORTALIZAS'!F37</f>
        <v>239718.32</v>
      </c>
      <c r="G5" s="49">
        <f>'COSTOS HORTALIZAS'!F41</f>
        <v>42750</v>
      </c>
      <c r="H5" s="49">
        <f>SUM(C5:G5)</f>
        <v>602759.88</v>
      </c>
      <c r="I5" s="91"/>
      <c r="J5" s="18"/>
    </row>
    <row r="6" spans="1:10">
      <c r="A6" s="45"/>
      <c r="B6" s="48" t="s">
        <v>57</v>
      </c>
      <c r="C6" s="92">
        <f>C5/H5</f>
        <v>3.3870203836393357E-3</v>
      </c>
      <c r="D6" s="59">
        <f>D5/H5</f>
        <v>0.52798802733851491</v>
      </c>
      <c r="E6" s="59">
        <f>E5/H5</f>
        <v>0</v>
      </c>
      <c r="F6" s="59">
        <f>F5/H5</f>
        <v>0.39770118741147803</v>
      </c>
      <c r="G6" s="59">
        <f>G5/H5</f>
        <v>7.0923764866367686E-2</v>
      </c>
      <c r="H6" s="60">
        <f>SUM(C6:G6)</f>
        <v>1</v>
      </c>
      <c r="I6" s="93"/>
    </row>
    <row r="7" spans="1:10">
      <c r="A7" s="45"/>
      <c r="B7" s="45"/>
      <c r="C7" s="45"/>
      <c r="D7" s="45"/>
      <c r="E7" s="45"/>
      <c r="F7" s="45"/>
      <c r="G7" s="45"/>
      <c r="H7" s="45"/>
      <c r="I7" s="45"/>
    </row>
    <row r="8" spans="1:10">
      <c r="A8" s="45"/>
      <c r="B8" s="45"/>
      <c r="C8" s="50"/>
      <c r="D8" s="45"/>
      <c r="E8" s="45"/>
      <c r="F8" s="45"/>
      <c r="G8" s="45"/>
      <c r="H8" s="45"/>
      <c r="I8" s="45"/>
    </row>
    <row r="9" spans="1:10">
      <c r="A9" s="45"/>
      <c r="B9" s="45"/>
      <c r="C9" s="45"/>
      <c r="D9" s="45"/>
      <c r="E9" s="45"/>
      <c r="F9" s="45"/>
      <c r="G9" s="45"/>
      <c r="H9" s="45"/>
      <c r="I9" s="45"/>
    </row>
    <row r="10" spans="1:10">
      <c r="A10" s="45"/>
      <c r="B10" s="45"/>
      <c r="C10" s="45"/>
      <c r="D10" s="45"/>
      <c r="E10" s="45"/>
      <c r="F10" s="45"/>
      <c r="G10" s="45"/>
      <c r="H10" s="45"/>
      <c r="I10" s="45"/>
    </row>
    <row r="11" spans="1:10">
      <c r="A11" s="45"/>
      <c r="B11" s="45"/>
      <c r="C11" s="45"/>
      <c r="D11" s="45"/>
      <c r="E11" s="45"/>
      <c r="F11" s="45"/>
      <c r="G11" s="45"/>
      <c r="H11" s="45"/>
      <c r="I11" s="45"/>
    </row>
    <row r="12" spans="1:10">
      <c r="A12" s="45"/>
      <c r="B12" s="45"/>
      <c r="C12" s="45"/>
      <c r="D12" s="45"/>
      <c r="E12" s="45"/>
      <c r="F12" s="45"/>
      <c r="G12" s="45"/>
      <c r="H12" s="45"/>
      <c r="I12" s="45"/>
    </row>
    <row r="13" spans="1:10">
      <c r="A13" s="45"/>
      <c r="B13" s="45"/>
      <c r="C13" s="45"/>
      <c r="D13" s="45"/>
      <c r="E13" s="45"/>
      <c r="F13" s="45"/>
      <c r="G13" s="45"/>
      <c r="H13" s="45"/>
      <c r="I13" s="45"/>
    </row>
    <row r="14" spans="1:10">
      <c r="A14" s="45"/>
      <c r="B14" s="45"/>
      <c r="C14" s="45"/>
      <c r="D14" s="45"/>
      <c r="E14" s="45"/>
      <c r="F14" s="45"/>
      <c r="G14" s="45"/>
      <c r="H14" s="45"/>
      <c r="I14" s="45"/>
    </row>
    <row r="15" spans="1:10">
      <c r="A15" s="45"/>
      <c r="B15" s="45"/>
      <c r="C15" s="45"/>
      <c r="D15" s="45"/>
      <c r="E15" s="45"/>
      <c r="F15" s="45"/>
      <c r="G15" s="45"/>
      <c r="H15" s="45"/>
      <c r="I15" s="45"/>
    </row>
    <row r="16" spans="1:10">
      <c r="A16" s="45"/>
      <c r="B16" s="45"/>
      <c r="C16" s="45"/>
      <c r="D16" s="45"/>
      <c r="E16" s="45"/>
      <c r="F16" s="45"/>
      <c r="G16" s="45"/>
      <c r="H16" s="45"/>
      <c r="I16" s="45"/>
    </row>
    <row r="17" spans="1:9">
      <c r="A17" s="45"/>
      <c r="B17" s="45"/>
      <c r="C17" s="45"/>
      <c r="D17" s="45"/>
      <c r="E17" s="45"/>
      <c r="F17" s="45"/>
      <c r="G17" s="45"/>
      <c r="H17" s="45"/>
      <c r="I17" s="45"/>
    </row>
    <row r="18" spans="1:9">
      <c r="A18" s="45"/>
      <c r="B18" s="45"/>
      <c r="C18" s="45"/>
      <c r="D18" s="45"/>
      <c r="E18" s="45"/>
      <c r="F18" s="45"/>
      <c r="G18" s="45"/>
      <c r="H18" s="45"/>
      <c r="I18" s="45"/>
    </row>
    <row r="19" spans="1:9">
      <c r="A19" s="45"/>
      <c r="B19" s="45"/>
      <c r="C19" s="45"/>
      <c r="D19" s="45"/>
      <c r="E19" s="45"/>
      <c r="F19" s="45"/>
      <c r="G19" s="45"/>
      <c r="H19" s="45"/>
      <c r="I19" s="45"/>
    </row>
    <row r="20" spans="1:9">
      <c r="A20" s="45"/>
      <c r="B20" s="45"/>
      <c r="C20" s="45"/>
      <c r="D20" s="45"/>
      <c r="E20" s="45"/>
      <c r="F20" s="45"/>
      <c r="G20" s="45"/>
      <c r="H20" s="45"/>
      <c r="I20" s="45"/>
    </row>
    <row r="21" spans="1:9" ht="15.75" customHeight="1">
      <c r="A21" s="45"/>
      <c r="B21" s="45"/>
      <c r="C21" s="45"/>
      <c r="D21" s="45"/>
      <c r="E21" s="45"/>
      <c r="F21" s="45"/>
      <c r="G21" s="45"/>
      <c r="H21" s="45"/>
      <c r="I21" s="45"/>
    </row>
    <row r="22" spans="1:9" ht="15.75" customHeight="1">
      <c r="A22" s="45"/>
      <c r="B22" s="45"/>
      <c r="C22" s="45"/>
      <c r="D22" s="45"/>
      <c r="E22" s="45"/>
      <c r="F22" s="45"/>
      <c r="G22" s="45"/>
      <c r="H22" s="45"/>
      <c r="I22" s="45"/>
    </row>
    <row r="23" spans="1:9" ht="15.75" customHeight="1">
      <c r="A23" s="45"/>
      <c r="B23" s="45"/>
      <c r="C23" s="45"/>
      <c r="D23" s="45"/>
      <c r="E23" s="45"/>
      <c r="F23" s="45"/>
      <c r="G23" s="45"/>
      <c r="H23" s="45"/>
      <c r="I23" s="45"/>
    </row>
    <row r="24" spans="1:9" ht="15.75" customHeight="1">
      <c r="A24" s="45"/>
      <c r="B24" s="45"/>
      <c r="C24" s="45"/>
      <c r="D24" s="45"/>
      <c r="E24" s="45"/>
      <c r="F24" s="45"/>
      <c r="G24" s="45"/>
      <c r="H24" s="45"/>
      <c r="I24" s="45"/>
    </row>
    <row r="25" spans="1:9" ht="15.75" customHeight="1">
      <c r="A25" s="45"/>
      <c r="B25" s="45"/>
      <c r="C25" s="45"/>
      <c r="D25" s="45"/>
      <c r="E25" s="45"/>
      <c r="F25" s="45"/>
      <c r="G25" s="45"/>
      <c r="H25" s="45"/>
      <c r="I25" s="45"/>
    </row>
    <row r="26" spans="1:9" ht="15.75" customHeight="1">
      <c r="A26" s="45"/>
      <c r="B26" s="45"/>
      <c r="C26" s="45"/>
      <c r="D26" s="45"/>
      <c r="E26" s="45"/>
      <c r="F26" s="45"/>
      <c r="G26" s="45"/>
      <c r="H26" s="45"/>
      <c r="I26" s="45"/>
    </row>
    <row r="27" spans="1:9" ht="15.75" customHeight="1">
      <c r="A27" s="45"/>
      <c r="B27" s="45"/>
      <c r="C27" s="45"/>
      <c r="D27" s="45"/>
      <c r="E27" s="45"/>
      <c r="F27" s="45"/>
      <c r="G27" s="45"/>
      <c r="H27" s="45"/>
      <c r="I27" s="45"/>
    </row>
    <row r="28" spans="1:9" ht="15.75" customHeight="1">
      <c r="A28" s="45"/>
      <c r="B28" s="45"/>
      <c r="C28" s="45"/>
      <c r="D28" s="45"/>
      <c r="E28" s="45"/>
      <c r="F28" s="45"/>
      <c r="G28" s="45"/>
      <c r="H28" s="45"/>
      <c r="I28" s="45"/>
    </row>
    <row r="29" spans="1:9" ht="15.75" customHeight="1">
      <c r="A29" s="45"/>
      <c r="B29" s="45"/>
      <c r="C29" s="45"/>
      <c r="D29" s="45"/>
      <c r="E29" s="45"/>
      <c r="F29" s="45"/>
      <c r="G29" s="45"/>
      <c r="H29" s="45"/>
      <c r="I29" s="45"/>
    </row>
    <row r="30" spans="1:9" ht="15.75" customHeight="1">
      <c r="A30" s="45"/>
      <c r="B30" s="45"/>
      <c r="C30" s="45"/>
      <c r="D30" s="45"/>
      <c r="E30" s="45"/>
      <c r="F30" s="45"/>
      <c r="G30" s="45"/>
      <c r="H30" s="45"/>
      <c r="I30" s="45"/>
    </row>
    <row r="31" spans="1:9" ht="15.75" customHeight="1">
      <c r="A31" s="45"/>
      <c r="B31" s="45"/>
      <c r="C31" s="45"/>
      <c r="D31" s="45"/>
      <c r="E31" s="45"/>
      <c r="F31" s="45"/>
      <c r="G31" s="45"/>
      <c r="H31" s="45"/>
      <c r="I31" s="45"/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B1:H3"/>
  </mergeCells>
  <pageMargins left="0.7" right="0.7" top="0.75" bottom="0.75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HORTALIZAS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2019-04-25T16:27:51Z</cp:lastPrinted>
  <dcterms:created xsi:type="dcterms:W3CDTF">2014-09-10T02:29:02Z</dcterms:created>
  <dcterms:modified xsi:type="dcterms:W3CDTF">2019-04-25T16:28:01Z</dcterms:modified>
</cp:coreProperties>
</file>