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5445"/>
  </bookViews>
  <sheets>
    <sheet name="COSTOS PLATANO" sheetId="1" r:id="rId1"/>
    <sheet name="GRAFICA" sheetId="6" r:id="rId2"/>
  </sheets>
  <externalReferences>
    <externalReference r:id="rId3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6"/>
  <c r="F4"/>
  <c r="E4"/>
  <c r="D4"/>
  <c r="C4"/>
  <c r="F51" i="1"/>
  <c r="C5" i="6" l="1"/>
  <c r="G5"/>
  <c r="F5"/>
  <c r="H4"/>
  <c r="E5" s="1"/>
  <c r="F48" i="1"/>
  <c r="F46"/>
  <c r="F44"/>
  <c r="F43"/>
  <c r="E39"/>
  <c r="F39" s="1"/>
  <c r="F38"/>
  <c r="F36"/>
  <c r="F35"/>
  <c r="F22"/>
  <c r="F15"/>
  <c r="F14"/>
  <c r="F18" s="1"/>
  <c r="F24"/>
  <c r="E22"/>
  <c r="E23"/>
  <c r="F23" s="1"/>
  <c r="E24"/>
  <c r="E25"/>
  <c r="E26"/>
  <c r="E27"/>
  <c r="F27" s="1"/>
  <c r="E28"/>
  <c r="E21"/>
  <c r="F21" s="1"/>
  <c r="H5" i="6" l="1"/>
  <c r="D5"/>
  <c r="F40" i="1"/>
  <c r="C21"/>
  <c r="C22"/>
  <c r="C23"/>
  <c r="C24"/>
  <c r="C25"/>
  <c r="D25"/>
  <c r="F25" s="1"/>
  <c r="F29" s="1"/>
  <c r="F31" s="1"/>
  <c r="C26"/>
  <c r="D26"/>
  <c r="F26" s="1"/>
  <c r="C28"/>
  <c r="D28"/>
  <c r="F28" s="1"/>
</calcChain>
</file>

<file path=xl/sharedStrings.xml><?xml version="1.0" encoding="utf-8"?>
<sst xmlns="http://schemas.openxmlformats.org/spreadsheetml/2006/main" count="94" uniqueCount="70">
  <si>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</si>
  <si>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</si>
  <si>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</si>
  <si>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</si>
  <si>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</si>
  <si>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</si>
  <si>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</si>
  <si>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</si>
  <si>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</si>
  <si>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</si>
  <si>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</si>
  <si>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</si>
  <si>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</si>
  <si>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</si>
  <si>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</si>
  <si>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</si>
  <si>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</si>
  <si>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</si>
  <si>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</si>
  <si>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</si>
  <si>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</si>
  <si>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</si>
  <si>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</si>
  <si>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</si>
  <si>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</si>
  <si>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</si>
  <si>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</si>
  <si>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</si>
  <si>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</si>
  <si>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</si>
  <si>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</si>
  <si>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</si>
  <si>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</si>
  <si>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</si>
  <si>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</si>
  <si>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</si>
  <si>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</si>
  <si>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</si>
  <si>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</si>
  <si>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</si>
  <si>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</si>
  <si>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</si>
  <si>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</si>
  <si>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</si>
  <si>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</si>
  <si>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</si>
  <si>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LOTE 2</t>
  </si>
  <si>
    <t xml:space="preserve">MATERIA PRIMA </t>
  </si>
  <si>
    <t>MATERIA PRIMA E INSUMOS  DIRECTOS</t>
  </si>
  <si>
    <t>MATERIA PRIMA E INSUMOS  DIRECTOS:</t>
  </si>
  <si>
    <t>FEBRERO</t>
  </si>
  <si>
    <t>AGRIMINS</t>
  </si>
  <si>
    <t>TRIPLE 18</t>
  </si>
  <si>
    <t>1982 m2</t>
  </si>
  <si>
    <t>PLATANO</t>
  </si>
  <si>
    <t>deshije</t>
  </si>
  <si>
    <t>ahoyar</t>
  </si>
  <si>
    <t xml:space="preserve">COSTO TOTAL </t>
  </si>
  <si>
    <t>COSTOS DE PRODUCCIÓN CULTIVO DE PLATANO MES DE FEBRERO 2019</t>
  </si>
  <si>
    <t>BTO</t>
  </si>
  <si>
    <t>FERTILIZANTE</t>
  </si>
  <si>
    <t>plateo</t>
  </si>
  <si>
    <t>manejo de plagas</t>
  </si>
  <si>
    <t>eliminacion de pseudotallo</t>
  </si>
  <si>
    <t>mantenimiento del pediluvio</t>
  </si>
  <si>
    <t>fertilizacion</t>
  </si>
  <si>
    <t>manejo de arvenses</t>
  </si>
  <si>
    <t>OK REVISADO</t>
  </si>
  <si>
    <t>PRODUCCION EN KG DE PLATANO EN PROCESO</t>
  </si>
  <si>
    <t>MIGUEL ANGEL VILLALBA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</si>
</sst>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-&quot;$&quot;\ * #,##0.00_-;\-&quot;$&quot;\ * #,##0.00_-;_-&quot;$&quot;\ * &quot;-&quot;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9" fontId="4" fillId="0" borderId="0" xfId="2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8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0" fontId="8" fillId="0" borderId="1" xfId="0" applyFont="1" applyFill="1" applyBorder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6" fillId="3" borderId="4" xfId="0" applyFont="1" applyFill="1" applyBorder="1" applyAlignment="1">
      <alignment horizontal="center"/>
    </xf>
    <xf numFmtId="15" fontId="6" fillId="0" borderId="0" xfId="0" applyNumberFormat="1" applyFont="1" applyFill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6" fillId="3" borderId="3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6" fillId="0" borderId="0" xfId="12" applyFont="1" applyFill="1"/>
    <xf numFmtId="164" fontId="6" fillId="4" borderId="1" xfId="12" applyFont="1" applyFill="1" applyBorder="1" applyAlignment="1">
      <alignment horizontal="center" vertical="center" wrapText="1"/>
    </xf>
    <xf numFmtId="164" fontId="0" fillId="0" borderId="1" xfId="12" applyFont="1" applyBorder="1"/>
    <xf numFmtId="164" fontId="1" fillId="3" borderId="3" xfId="12" applyFont="1" applyFill="1" applyBorder="1"/>
    <xf numFmtId="164" fontId="0" fillId="3" borderId="3" xfId="12" applyFont="1" applyFill="1" applyBorder="1"/>
    <xf numFmtId="164" fontId="6" fillId="4" borderId="3" xfId="12" applyFont="1" applyFill="1" applyBorder="1" applyAlignment="1">
      <alignment horizontal="center" vertical="center" wrapText="1"/>
    </xf>
    <xf numFmtId="164" fontId="6" fillId="3" borderId="4" xfId="12" applyFont="1" applyFill="1" applyBorder="1"/>
    <xf numFmtId="164" fontId="0" fillId="0" borderId="4" xfId="12" applyFont="1" applyFill="1" applyBorder="1"/>
    <xf numFmtId="164" fontId="0" fillId="3" borderId="4" xfId="12" applyFont="1" applyFill="1" applyBorder="1"/>
    <xf numFmtId="164" fontId="6" fillId="4" borderId="6" xfId="12" applyFont="1" applyFill="1" applyBorder="1" applyAlignment="1">
      <alignment horizontal="center" vertical="center" wrapText="1"/>
    </xf>
    <xf numFmtId="164" fontId="0" fillId="0" borderId="0" xfId="12" applyFont="1" applyFill="1" applyBorder="1"/>
    <xf numFmtId="164" fontId="6" fillId="0" borderId="0" xfId="12" applyFont="1" applyFill="1" applyBorder="1"/>
    <xf numFmtId="164" fontId="0" fillId="0" borderId="0" xfId="12" applyFont="1"/>
    <xf numFmtId="164" fontId="9" fillId="0" borderId="0" xfId="12" applyFont="1" applyFill="1"/>
    <xf numFmtId="164" fontId="9" fillId="0" borderId="0" xfId="12" applyFont="1"/>
    <xf numFmtId="164" fontId="8" fillId="0" borderId="1" xfId="12" applyFont="1" applyFill="1" applyBorder="1"/>
    <xf numFmtId="164" fontId="8" fillId="0" borderId="1" xfId="12" applyFont="1" applyBorder="1"/>
    <xf numFmtId="164" fontId="0" fillId="0" borderId="0" xfId="12" applyFont="1" applyFill="1"/>
    <xf numFmtId="164" fontId="6" fillId="4" borderId="1" xfId="12" applyFont="1" applyFill="1" applyBorder="1" applyAlignment="1">
      <alignment vertical="center"/>
    </xf>
    <xf numFmtId="164" fontId="8" fillId="5" borderId="1" xfId="12" applyFont="1" applyFill="1" applyBorder="1" applyAlignment="1">
      <alignment vertical="center"/>
    </xf>
    <xf numFmtId="164" fontId="6" fillId="4" borderId="2" xfId="12" applyFont="1" applyFill="1" applyBorder="1" applyAlignment="1">
      <alignment vertical="center"/>
    </xf>
    <xf numFmtId="164" fontId="0" fillId="0" borderId="5" xfId="12" applyFont="1" applyBorder="1"/>
    <xf numFmtId="164" fontId="9" fillId="0" borderId="1" xfId="12" applyFont="1" applyBorder="1"/>
    <xf numFmtId="164" fontId="8" fillId="0" borderId="1" xfId="12" applyFont="1" applyBorder="1" applyAlignment="1">
      <alignment horizontal="left" wrapText="1"/>
    </xf>
    <xf numFmtId="164" fontId="9" fillId="0" borderId="1" xfId="12" applyFont="1" applyBorder="1" applyAlignment="1">
      <alignment horizontal="center"/>
    </xf>
    <xf numFmtId="167" fontId="0" fillId="0" borderId="1" xfId="12" applyNumberFormat="1" applyFont="1" applyBorder="1"/>
    <xf numFmtId="0" fontId="0" fillId="3" borderId="4" xfId="0" applyFont="1" applyFill="1" applyBorder="1"/>
    <xf numFmtId="164" fontId="0" fillId="3" borderId="10" xfId="12" applyFont="1" applyFill="1" applyBorder="1" applyAlignment="1">
      <alignment horizontal="right" vertical="center" wrapText="1"/>
    </xf>
    <xf numFmtId="164" fontId="1" fillId="3" borderId="1" xfId="12" applyFont="1" applyFill="1" applyBorder="1" applyAlignment="1">
      <alignment vertical="center"/>
    </xf>
    <xf numFmtId="164" fontId="1" fillId="3" borderId="2" xfId="12" applyFont="1" applyFill="1" applyBorder="1" applyAlignment="1">
      <alignment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166" fontId="1" fillId="0" borderId="6" xfId="2" applyNumberFormat="1" applyBorder="1" applyAlignment="1" applyProtection="1">
      <alignment horizontal="center" vertical="center"/>
      <protection hidden="1"/>
    </xf>
    <xf numFmtId="164" fontId="1" fillId="3" borderId="1" xfId="12" applyFont="1" applyFill="1" applyBorder="1"/>
    <xf numFmtId="165" fontId="1" fillId="0" borderId="1" xfId="1" applyNumberFormat="1" applyFont="1" applyBorder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4" xfId="0" applyBorder="1" applyAlignment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PLATANO MES DE FEBRERO 2019</a:t>
            </a:r>
          </a:p>
        </c:rich>
      </c:tx>
      <c:layout>
        <c:manualLayout>
          <c:xMode val="edge"/>
          <c:yMode val="edge"/>
          <c:x val="0.14376624608670927"/>
          <c:y val="4.1666666666666664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GRAFICA!$B$4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GRAFICA!$C$3:$H$3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GRAFICA!$C$4:$H$4</c:f>
              <c:numCache>
                <c:formatCode>_-"$"\ * #,##0_-;\-"$"\ * #,##0_-;_-"$"\ * "-"_-;_-@_-</c:formatCode>
                <c:ptCount val="6"/>
                <c:pt idx="0">
                  <c:v>198810</c:v>
                </c:pt>
                <c:pt idx="1">
                  <c:v>285000</c:v>
                </c:pt>
                <c:pt idx="2">
                  <c:v>0</c:v>
                </c:pt>
                <c:pt idx="3">
                  <c:v>207872.17102400001</c:v>
                </c:pt>
                <c:pt idx="4" formatCode="_(&quot;$&quot;\ * #,##0_);_(&quot;$&quot;\ * \(#,##0\);_(&quot;$&quot;\ * &quot;-&quot;??_);_(@_)">
                  <c:v>0</c:v>
                </c:pt>
                <c:pt idx="5" formatCode="_(&quot;$&quot;\ * #,##0_);_(&quot;$&quot;\ * \(#,##0\);_(&quot;$&quot;\ * &quot;-&quot;??_);_(@_)">
                  <c:v>691682.17102400004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AC-4C93-B5FB-C84ECD9D50E0}"/>
            </c:ext>
          </c:extLst>
        </c:ser>
        <c:dLbls>
          <c:showVal val="1"/>
        </c:dLbls>
        <c:shape val="box"/>
        <c:axId val="61092224"/>
        <c:axId val="61093760"/>
        <c:axId val="54161408"/>
      </c:bar3DChart>
      <c:catAx>
        <c:axId val="61092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93760"/>
        <c:crosses val="autoZero"/>
        <c:auto val="1"/>
        <c:lblAlgn val="ctr"/>
        <c:lblOffset val="100"/>
      </c:catAx>
      <c:valAx>
        <c:axId val="61093760"/>
        <c:scaling>
          <c:orientation val="minMax"/>
        </c:scaling>
        <c:delete val="1"/>
        <c:axPos val="l"/>
        <c:numFmt formatCode="_-&quot;$&quot;\ * #,##0_-;\-&quot;$&quot;\ * #,##0_-;_-&quot;$&quot;\ * &quot;-&quot;_-;_-@_-" sourceLinked="1"/>
        <c:majorTickMark val="none"/>
        <c:tickLblPos val="none"/>
        <c:crossAx val="61092224"/>
        <c:crosses val="autoZero"/>
        <c:crossBetween val="between"/>
      </c:valAx>
      <c:serAx>
        <c:axId val="54161408"/>
        <c:scaling>
          <c:orientation val="minMax"/>
        </c:scaling>
        <c:delete val="1"/>
        <c:axPos val="b"/>
        <c:majorTickMark val="none"/>
        <c:tickLblPos val="none"/>
        <c:crossAx val="6109376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14287</xdr:rowOff>
    </xdr:from>
    <xdr:to>
      <xdr:col>8</xdr:col>
      <xdr:colOff>0</xdr:colOff>
      <xdr:row>23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BC9EE3C-C7B2-4937-8434-06401110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rco/Desktop/IT1010319AG.COSTOSPLATANO-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OS PLATANO"/>
      <sheetName val="GRAFICA"/>
    </sheetNames>
    <sheetDataSet>
      <sheetData sheetId="0" refreshError="1">
        <row r="23">
          <cell r="A23" t="str">
            <v>manejo de arvences</v>
          </cell>
          <cell r="C23" t="str">
            <v>hora</v>
          </cell>
        </row>
        <row r="24">
          <cell r="C24" t="str">
            <v>hora</v>
          </cell>
        </row>
        <row r="25">
          <cell r="C25" t="str">
            <v>hora</v>
          </cell>
        </row>
        <row r="26">
          <cell r="C26" t="str">
            <v>hora</v>
          </cell>
        </row>
        <row r="27">
          <cell r="C27" t="str">
            <v>hora</v>
          </cell>
          <cell r="D27">
            <v>4</v>
          </cell>
        </row>
        <row r="28">
          <cell r="C28" t="str">
            <v>hora</v>
          </cell>
          <cell r="D28">
            <v>4</v>
          </cell>
        </row>
        <row r="29">
          <cell r="C29" t="str">
            <v>hora</v>
          </cell>
          <cell r="D29">
            <v>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abSelected="1" topLeftCell="B45" zoomScale="80" zoomScaleNormal="80" workbookViewId="0">
      <selection activeCell="F55" sqref="F55"/>
    </sheetView>
  </sheetViews>
  <sheetFormatPr baseColWidth="10" defaultColWidth="11.42578125" defaultRowHeight="15"/>
  <cols>
    <col min="1" max="1" width="31.42578125" style="10" customWidth="1"/>
    <col min="2" max="2" width="20.7109375" style="10" customWidth="1"/>
    <col min="3" max="3" width="15.42578125" style="23" customWidth="1"/>
    <col min="4" max="4" width="16" style="10" customWidth="1"/>
    <col min="5" max="5" width="17.5703125" style="67" customWidth="1"/>
    <col min="6" max="6" width="18.85546875" style="67" customWidth="1"/>
    <col min="7" max="7" width="18.28515625" style="10" customWidth="1"/>
    <col min="8" max="8" width="12.140625" style="10" bestFit="1" customWidth="1"/>
    <col min="9" max="9" width="13.28515625" style="10" bestFit="1" customWidth="1"/>
    <col min="10" max="16384" width="11.42578125" style="10"/>
  </cols>
  <sheetData>
    <row r="1" spans="1:7" ht="34.5" customHeight="1">
      <c r="A1" s="32" t="s">
        <v>28</v>
      </c>
      <c r="B1" s="33"/>
      <c r="C1" s="34"/>
      <c r="D1" s="33"/>
      <c r="E1" s="55"/>
      <c r="F1" s="72"/>
    </row>
    <row r="2" spans="1:7" ht="22.5" customHeight="1">
      <c r="A2" s="32" t="s">
        <v>39</v>
      </c>
      <c r="B2" s="33" t="s">
        <v>50</v>
      </c>
      <c r="C2" s="34"/>
      <c r="D2" s="33"/>
      <c r="E2" s="55"/>
      <c r="F2" s="72"/>
    </row>
    <row r="3" spans="1:7" ht="22.5" customHeight="1">
      <c r="A3" s="32" t="s">
        <v>40</v>
      </c>
      <c r="B3" s="36">
        <v>2019</v>
      </c>
      <c r="C3" s="34"/>
      <c r="D3" s="33"/>
      <c r="E3" s="55"/>
      <c r="F3" s="72"/>
    </row>
    <row r="4" spans="1:7" ht="15.75" customHeight="1">
      <c r="A4" s="33" t="s">
        <v>41</v>
      </c>
      <c r="B4" s="33" t="s">
        <v>53</v>
      </c>
      <c r="C4" s="33"/>
      <c r="D4" s="33"/>
      <c r="E4" s="55"/>
      <c r="F4" s="72"/>
    </row>
    <row r="5" spans="1:7">
      <c r="A5" s="33" t="s">
        <v>42</v>
      </c>
      <c r="B5" s="50">
        <v>42327</v>
      </c>
      <c r="C5" s="34"/>
      <c r="D5" s="33"/>
      <c r="E5" s="55"/>
      <c r="F5" s="72"/>
    </row>
    <row r="6" spans="1:7" ht="18" customHeight="1">
      <c r="A6" s="33" t="s">
        <v>27</v>
      </c>
      <c r="B6" s="36">
        <v>350</v>
      </c>
      <c r="C6" s="33"/>
      <c r="D6" s="33"/>
      <c r="E6" s="55"/>
      <c r="F6" s="72"/>
    </row>
    <row r="7" spans="1:7" ht="18" customHeight="1">
      <c r="A7" s="33" t="s">
        <v>21</v>
      </c>
      <c r="B7" s="33" t="s">
        <v>22</v>
      </c>
      <c r="C7" s="35"/>
      <c r="D7" s="35"/>
      <c r="E7" s="55"/>
      <c r="F7" s="72"/>
    </row>
    <row r="8" spans="1:7" ht="18" customHeight="1">
      <c r="A8" s="33" t="s">
        <v>20</v>
      </c>
      <c r="B8" s="33" t="s">
        <v>46</v>
      </c>
      <c r="C8" s="85"/>
      <c r="D8" s="35"/>
      <c r="E8" s="55"/>
      <c r="F8" s="72"/>
    </row>
    <row r="9" spans="1:7" ht="18" customHeight="1">
      <c r="A9" s="33" t="s">
        <v>23</v>
      </c>
      <c r="B9" s="33" t="s">
        <v>54</v>
      </c>
      <c r="C9" s="33"/>
      <c r="D9" s="35"/>
      <c r="E9" s="55"/>
      <c r="F9" s="72"/>
    </row>
    <row r="10" spans="1:7" ht="18" customHeight="1">
      <c r="A10" s="33"/>
      <c r="B10" s="33"/>
      <c r="C10" s="33"/>
      <c r="D10" s="35"/>
      <c r="E10" s="55"/>
      <c r="F10" s="72"/>
    </row>
    <row r="11" spans="1:7" ht="18" customHeight="1">
      <c r="A11" s="33"/>
      <c r="B11" s="33"/>
      <c r="C11" s="34"/>
      <c r="D11" s="33"/>
      <c r="E11" s="55"/>
      <c r="F11" s="72"/>
    </row>
    <row r="12" spans="1:7" ht="44.25" customHeight="1">
      <c r="A12" s="27" t="s">
        <v>32</v>
      </c>
      <c r="B12" s="26" t="s">
        <v>5</v>
      </c>
      <c r="C12" s="26" t="s">
        <v>13</v>
      </c>
      <c r="D12" s="26" t="s">
        <v>6</v>
      </c>
      <c r="E12" s="56" t="s">
        <v>24</v>
      </c>
      <c r="F12" s="56" t="s">
        <v>57</v>
      </c>
    </row>
    <row r="13" spans="1:7" ht="27.75" customHeight="1">
      <c r="A13" s="28" t="s">
        <v>33</v>
      </c>
      <c r="B13" s="25"/>
      <c r="C13" s="25"/>
      <c r="D13" s="25"/>
      <c r="E13" s="25"/>
      <c r="F13" s="25"/>
    </row>
    <row r="14" spans="1:7" ht="27.75" customHeight="1">
      <c r="A14" s="88" t="s">
        <v>60</v>
      </c>
      <c r="B14" s="25" t="s">
        <v>51</v>
      </c>
      <c r="C14" s="86" t="s">
        <v>59</v>
      </c>
      <c r="D14" s="54">
        <v>1</v>
      </c>
      <c r="E14" s="57">
        <v>98465</v>
      </c>
      <c r="F14" s="57">
        <f>E14*D14</f>
        <v>98465</v>
      </c>
      <c r="G14"/>
    </row>
    <row r="15" spans="1:7" ht="28.5" customHeight="1">
      <c r="A15" s="88" t="s">
        <v>60</v>
      </c>
      <c r="B15" s="18" t="s">
        <v>52</v>
      </c>
      <c r="C15" s="86" t="s">
        <v>59</v>
      </c>
      <c r="D15" s="87">
        <v>1</v>
      </c>
      <c r="E15" s="58">
        <v>100345</v>
      </c>
      <c r="F15" s="57">
        <f>E15*D15</f>
        <v>100345</v>
      </c>
      <c r="G15"/>
    </row>
    <row r="16" spans="1:7" ht="28.5" customHeight="1">
      <c r="A16" s="28" t="s">
        <v>47</v>
      </c>
      <c r="B16" s="12"/>
      <c r="C16" s="24"/>
      <c r="D16" s="13"/>
      <c r="E16" s="59"/>
      <c r="F16" s="57"/>
    </row>
    <row r="17" spans="1:8" ht="28.5" customHeight="1">
      <c r="A17" s="14"/>
      <c r="B17" s="12"/>
      <c r="C17" s="13"/>
      <c r="D17" s="13"/>
      <c r="E17" s="59"/>
      <c r="F17" s="57"/>
    </row>
    <row r="18" spans="1:8" ht="28.5" customHeight="1">
      <c r="A18" s="106" t="s">
        <v>49</v>
      </c>
      <c r="B18" s="96"/>
      <c r="C18" s="96"/>
      <c r="D18" s="96"/>
      <c r="E18" s="97"/>
      <c r="F18" s="73">
        <f>SUM(F14:F17)</f>
        <v>198810</v>
      </c>
      <c r="G18"/>
    </row>
    <row r="19" spans="1:8" ht="28.5" customHeight="1">
      <c r="A19" s="101"/>
      <c r="B19" s="102"/>
      <c r="C19" s="102"/>
      <c r="D19" s="102"/>
      <c r="E19" s="102"/>
      <c r="F19" s="103"/>
    </row>
    <row r="20" spans="1:8" ht="36.75" customHeight="1">
      <c r="A20" s="106" t="s">
        <v>25</v>
      </c>
      <c r="B20" s="97"/>
      <c r="C20" s="30" t="s">
        <v>13</v>
      </c>
      <c r="D20" s="31" t="s">
        <v>6</v>
      </c>
      <c r="E20" s="60" t="s">
        <v>24</v>
      </c>
      <c r="F20" s="56" t="s">
        <v>57</v>
      </c>
    </row>
    <row r="21" spans="1:8">
      <c r="A21" s="100" t="s">
        <v>66</v>
      </c>
      <c r="B21" s="99"/>
      <c r="C21" s="13" t="str">
        <f>'[1]COSTOS PLATANO'!C23</f>
        <v>hora</v>
      </c>
      <c r="D21" s="13">
        <v>20</v>
      </c>
      <c r="E21" s="59">
        <f>38000/8</f>
        <v>4750</v>
      </c>
      <c r="F21" s="57">
        <f>D21*E21</f>
        <v>95000</v>
      </c>
    </row>
    <row r="22" spans="1:8">
      <c r="A22" s="98" t="s">
        <v>61</v>
      </c>
      <c r="B22" s="99"/>
      <c r="C22" s="13" t="str">
        <f>'[1]COSTOS PLATANO'!C24</f>
        <v>hora</v>
      </c>
      <c r="D22" s="13">
        <v>12</v>
      </c>
      <c r="E22" s="59">
        <f t="shared" ref="E22:E28" si="0">38000/8</f>
        <v>4750</v>
      </c>
      <c r="F22" s="57">
        <f>D22*E22</f>
        <v>57000</v>
      </c>
    </row>
    <row r="23" spans="1:8">
      <c r="A23" s="98" t="s">
        <v>62</v>
      </c>
      <c r="B23" s="99"/>
      <c r="C23" s="13" t="str">
        <f>'[1]COSTOS PLATANO'!C25</f>
        <v>hora</v>
      </c>
      <c r="D23" s="13">
        <v>8</v>
      </c>
      <c r="E23" s="59">
        <f t="shared" si="0"/>
        <v>4750</v>
      </c>
      <c r="F23" s="57">
        <f t="shared" ref="F23:F28" si="1">D23*E23</f>
        <v>38000</v>
      </c>
    </row>
    <row r="24" spans="1:8">
      <c r="A24" s="98" t="s">
        <v>63</v>
      </c>
      <c r="B24" s="99"/>
      <c r="C24" s="13" t="str">
        <f>'[1]COSTOS PLATANO'!C26</f>
        <v>hora</v>
      </c>
      <c r="D24" s="13">
        <v>4</v>
      </c>
      <c r="E24" s="59">
        <f t="shared" si="0"/>
        <v>4750</v>
      </c>
      <c r="F24" s="57">
        <f t="shared" si="1"/>
        <v>19000</v>
      </c>
    </row>
    <row r="25" spans="1:8">
      <c r="A25" s="98" t="s">
        <v>64</v>
      </c>
      <c r="B25" s="99"/>
      <c r="C25" s="13" t="str">
        <f>'[1]COSTOS PLATANO'!C27</f>
        <v>hora</v>
      </c>
      <c r="D25" s="13">
        <f>'[1]COSTOS PLATANO'!D27</f>
        <v>4</v>
      </c>
      <c r="E25" s="59">
        <f t="shared" si="0"/>
        <v>4750</v>
      </c>
      <c r="F25" s="57">
        <f t="shared" si="1"/>
        <v>19000</v>
      </c>
    </row>
    <row r="26" spans="1:8">
      <c r="A26" s="98" t="s">
        <v>65</v>
      </c>
      <c r="B26" s="99"/>
      <c r="C26" s="13" t="str">
        <f>'[1]COSTOS PLATANO'!C28</f>
        <v>hora</v>
      </c>
      <c r="D26" s="13">
        <f>'[1]COSTOS PLATANO'!D28</f>
        <v>4</v>
      </c>
      <c r="E26" s="59">
        <f t="shared" si="0"/>
        <v>4750</v>
      </c>
      <c r="F26" s="57">
        <f t="shared" si="1"/>
        <v>19000</v>
      </c>
    </row>
    <row r="27" spans="1:8">
      <c r="A27" s="104" t="s">
        <v>55</v>
      </c>
      <c r="B27" s="105"/>
      <c r="C27" s="13" t="s">
        <v>26</v>
      </c>
      <c r="D27" s="13">
        <v>4</v>
      </c>
      <c r="E27" s="59">
        <f t="shared" si="0"/>
        <v>4750</v>
      </c>
      <c r="F27" s="57">
        <f t="shared" si="1"/>
        <v>19000</v>
      </c>
    </row>
    <row r="28" spans="1:8" ht="15.6" customHeight="1">
      <c r="A28" s="98" t="s">
        <v>56</v>
      </c>
      <c r="B28" s="99"/>
      <c r="C28" s="13" t="str">
        <f>'[1]COSTOS PLATANO'!C29</f>
        <v>hora</v>
      </c>
      <c r="D28" s="13">
        <f>'[1]COSTOS PLATANO'!D29</f>
        <v>4</v>
      </c>
      <c r="E28" s="59">
        <f t="shared" si="0"/>
        <v>4750</v>
      </c>
      <c r="F28" s="57">
        <f t="shared" si="1"/>
        <v>19000</v>
      </c>
    </row>
    <row r="29" spans="1:8">
      <c r="A29" s="106" t="s">
        <v>7</v>
      </c>
      <c r="B29" s="96"/>
      <c r="C29" s="96"/>
      <c r="D29" s="96"/>
      <c r="E29" s="97"/>
      <c r="F29" s="73">
        <f>SUM(F21:F28)</f>
        <v>285000</v>
      </c>
      <c r="G29"/>
      <c r="H29"/>
    </row>
    <row r="30" spans="1:8" ht="23.25" customHeight="1">
      <c r="A30" s="101"/>
      <c r="B30" s="102"/>
      <c r="C30" s="102"/>
      <c r="D30" s="102"/>
      <c r="E30" s="102"/>
      <c r="F30" s="103"/>
      <c r="G30" s="19"/>
    </row>
    <row r="31" spans="1:8" ht="15.75">
      <c r="A31" s="107" t="s">
        <v>8</v>
      </c>
      <c r="B31" s="108"/>
      <c r="C31" s="108"/>
      <c r="D31" s="108"/>
      <c r="E31" s="109"/>
      <c r="F31" s="74">
        <f>F18+F29</f>
        <v>483810</v>
      </c>
      <c r="G31"/>
    </row>
    <row r="32" spans="1:8">
      <c r="A32" s="101"/>
      <c r="B32" s="102"/>
      <c r="C32" s="102"/>
      <c r="D32" s="102"/>
      <c r="E32" s="102"/>
      <c r="F32" s="103"/>
    </row>
    <row r="33" spans="1:9" ht="30">
      <c r="A33" s="29" t="s">
        <v>29</v>
      </c>
      <c r="B33" s="26" t="s">
        <v>5</v>
      </c>
      <c r="C33" s="26" t="s">
        <v>13</v>
      </c>
      <c r="D33" s="26" t="s">
        <v>6</v>
      </c>
      <c r="E33" s="56" t="s">
        <v>24</v>
      </c>
      <c r="F33" s="56" t="s">
        <v>57</v>
      </c>
    </row>
    <row r="34" spans="1:9">
      <c r="A34" s="29" t="s">
        <v>9</v>
      </c>
      <c r="B34" s="81"/>
      <c r="C34" s="16"/>
      <c r="D34" s="15"/>
      <c r="E34" s="61"/>
      <c r="F34" s="80"/>
    </row>
    <row r="35" spans="1:9" ht="24.75" customHeight="1">
      <c r="A35" s="14"/>
      <c r="B35" s="81"/>
      <c r="C35" s="16"/>
      <c r="D35" s="15"/>
      <c r="E35" s="61"/>
      <c r="F35" s="57">
        <f>D35*E35</f>
        <v>0</v>
      </c>
      <c r="G35"/>
    </row>
    <row r="36" spans="1:9">
      <c r="A36" s="96" t="s">
        <v>18</v>
      </c>
      <c r="B36" s="96"/>
      <c r="C36" s="96"/>
      <c r="D36" s="96"/>
      <c r="E36" s="97"/>
      <c r="F36" s="73">
        <f>SUM(F34:F35)</f>
        <v>0</v>
      </c>
      <c r="G36"/>
    </row>
    <row r="37" spans="1:9" ht="28.15" customHeight="1">
      <c r="A37" s="110" t="s">
        <v>1</v>
      </c>
      <c r="B37" s="111"/>
      <c r="C37" s="26" t="s">
        <v>13</v>
      </c>
      <c r="D37" s="26" t="s">
        <v>6</v>
      </c>
      <c r="E37" s="56" t="s">
        <v>24</v>
      </c>
      <c r="F37" s="56" t="s">
        <v>57</v>
      </c>
    </row>
    <row r="38" spans="1:9">
      <c r="A38" s="114" t="s">
        <v>15</v>
      </c>
      <c r="B38" s="115"/>
      <c r="C38" s="16" t="s">
        <v>16</v>
      </c>
      <c r="D38" s="13">
        <v>1</v>
      </c>
      <c r="E38" s="62">
        <v>200000</v>
      </c>
      <c r="F38" s="57">
        <f>(D38*E38)</f>
        <v>200000</v>
      </c>
      <c r="G38" s="89"/>
      <c r="H38" s="40"/>
    </row>
    <row r="39" spans="1:9" ht="20.25" customHeight="1">
      <c r="A39" s="122" t="s">
        <v>17</v>
      </c>
      <c r="B39" s="123"/>
      <c r="C39" s="16" t="s">
        <v>16</v>
      </c>
      <c r="D39" s="13">
        <v>1</v>
      </c>
      <c r="E39" s="63">
        <f>(1985916*1982)/500000</f>
        <v>7872.1710240000002</v>
      </c>
      <c r="F39" s="57">
        <f>E39*D39</f>
        <v>7872.1710240000002</v>
      </c>
      <c r="G39" s="89"/>
    </row>
    <row r="40" spans="1:9" s="52" customFormat="1">
      <c r="A40" s="119" t="s">
        <v>30</v>
      </c>
      <c r="B40" s="120"/>
      <c r="C40" s="120"/>
      <c r="D40" s="120"/>
      <c r="E40" s="121"/>
      <c r="F40" s="75">
        <f>SUM(F38:F39)</f>
        <v>207872.17102400001</v>
      </c>
      <c r="G40" s="90"/>
    </row>
    <row r="41" spans="1:9">
      <c r="A41" s="53"/>
      <c r="B41" s="11"/>
      <c r="C41" s="49"/>
      <c r="D41" s="11"/>
      <c r="E41" s="61"/>
      <c r="F41" s="76"/>
      <c r="G41" s="48"/>
      <c r="H41" s="48"/>
      <c r="I41" s="48"/>
    </row>
    <row r="42" spans="1:9" ht="30">
      <c r="A42" s="112" t="s">
        <v>10</v>
      </c>
      <c r="B42" s="113"/>
      <c r="C42" s="51" t="s">
        <v>13</v>
      </c>
      <c r="D42" s="51" t="s">
        <v>6</v>
      </c>
      <c r="E42" s="64" t="s">
        <v>24</v>
      </c>
      <c r="F42" s="64" t="s">
        <v>57</v>
      </c>
      <c r="G42" s="48"/>
      <c r="H42" s="48"/>
      <c r="I42" s="48"/>
    </row>
    <row r="43" spans="1:9" ht="24" customHeight="1">
      <c r="A43" s="114"/>
      <c r="B43" s="115"/>
      <c r="C43" s="13"/>
      <c r="D43" s="17"/>
      <c r="E43" s="82"/>
      <c r="F43" s="57">
        <f>D43*E43</f>
        <v>0</v>
      </c>
      <c r="G43" s="92"/>
    </row>
    <row r="44" spans="1:9">
      <c r="A44" s="106" t="s">
        <v>11</v>
      </c>
      <c r="B44" s="96"/>
      <c r="C44" s="96"/>
      <c r="D44" s="96"/>
      <c r="E44" s="97"/>
      <c r="F44" s="73">
        <f>SUM(F43:F43)</f>
        <v>0</v>
      </c>
      <c r="G44" s="92"/>
    </row>
    <row r="45" spans="1:9" ht="15.75" customHeight="1">
      <c r="A45" s="101"/>
      <c r="B45" s="102"/>
      <c r="C45" s="102"/>
      <c r="D45" s="102"/>
      <c r="E45" s="102"/>
      <c r="F45" s="103"/>
    </row>
    <row r="46" spans="1:9" ht="15.75">
      <c r="A46" s="107" t="s">
        <v>31</v>
      </c>
      <c r="B46" s="108"/>
      <c r="C46" s="108"/>
      <c r="D46" s="108"/>
      <c r="E46" s="109"/>
      <c r="F46" s="74">
        <f>F36+F40+F44</f>
        <v>207872.17102400001</v>
      </c>
      <c r="G46"/>
    </row>
    <row r="47" spans="1:9" ht="16.5" customHeight="1">
      <c r="A47" s="116"/>
      <c r="B47" s="117"/>
      <c r="C47" s="117"/>
      <c r="D47" s="117"/>
      <c r="E47" s="117"/>
      <c r="F47" s="118"/>
    </row>
    <row r="48" spans="1:9" ht="15.75">
      <c r="A48" s="107" t="s">
        <v>12</v>
      </c>
      <c r="B48" s="108"/>
      <c r="C48" s="108"/>
      <c r="D48" s="108"/>
      <c r="E48" s="109"/>
      <c r="F48" s="74">
        <f>F31+F46</f>
        <v>691682.17102400004</v>
      </c>
      <c r="G48"/>
    </row>
    <row r="49" spans="1:14">
      <c r="B49" s="19"/>
      <c r="C49" s="20"/>
      <c r="D49" s="20"/>
      <c r="E49" s="65"/>
    </row>
    <row r="50" spans="1:14" ht="15" customHeight="1">
      <c r="A50" s="127" t="s">
        <v>68</v>
      </c>
      <c r="B50" s="127"/>
      <c r="C50" s="127"/>
      <c r="D50" s="127"/>
      <c r="E50" s="127"/>
      <c r="F50" s="77">
        <v>0</v>
      </c>
      <c r="G50" s="91"/>
    </row>
    <row r="51" spans="1:14" ht="15" customHeight="1">
      <c r="A51" s="128" t="s">
        <v>34</v>
      </c>
      <c r="B51" s="129"/>
      <c r="C51" s="129"/>
      <c r="D51" s="129"/>
      <c r="E51" s="130"/>
      <c r="F51" s="93" t="str">
        <f>IF(F50=0,"--",F48/F50)</f>
        <v>--</v>
      </c>
      <c r="G51" s="91"/>
    </row>
    <row r="52" spans="1:14">
      <c r="A52" s="35"/>
      <c r="B52" s="35"/>
      <c r="C52" s="39"/>
      <c r="E52" s="66"/>
    </row>
    <row r="53" spans="1:14">
      <c r="A53" s="37"/>
      <c r="C53" s="10"/>
    </row>
    <row r="54" spans="1:14">
      <c r="A54" s="37"/>
      <c r="B54" s="38"/>
      <c r="C54" s="21"/>
      <c r="D54" s="22"/>
    </row>
    <row r="55" spans="1:14" ht="15.75">
      <c r="A55" s="41" t="s">
        <v>38</v>
      </c>
      <c r="B55" s="131" t="s">
        <v>69</v>
      </c>
      <c r="C55" s="131"/>
      <c r="D55" s="131"/>
      <c r="E55" s="68"/>
      <c r="F55" s="68" t="s">
        <v>67</v>
      </c>
    </row>
    <row r="56" spans="1:14" ht="15.75">
      <c r="A56" s="42" t="s">
        <v>35</v>
      </c>
      <c r="B56" s="132">
        <v>43579</v>
      </c>
      <c r="C56" s="133"/>
      <c r="D56" s="133"/>
      <c r="E56" s="69"/>
      <c r="F56" s="69"/>
      <c r="M56" s="22"/>
      <c r="N56" s="35"/>
    </row>
    <row r="57" spans="1:14" ht="15.75">
      <c r="A57" s="43"/>
      <c r="B57" s="44"/>
      <c r="C57" s="44"/>
      <c r="D57" s="44"/>
      <c r="E57" s="69"/>
      <c r="F57" s="69"/>
    </row>
    <row r="58" spans="1:14" ht="15.75">
      <c r="A58" s="126" t="s">
        <v>43</v>
      </c>
      <c r="B58" s="126"/>
      <c r="C58" s="126"/>
      <c r="D58" s="126"/>
      <c r="E58" s="126"/>
      <c r="F58" s="126"/>
    </row>
    <row r="59" spans="1:14" ht="47.25">
      <c r="A59" s="47" t="s">
        <v>44</v>
      </c>
      <c r="B59" s="45" t="s">
        <v>36</v>
      </c>
      <c r="C59" s="134"/>
      <c r="D59" s="135"/>
      <c r="E59" s="70" t="s">
        <v>37</v>
      </c>
      <c r="F59" s="78"/>
    </row>
    <row r="60" spans="1:14" ht="15.75">
      <c r="A60" s="42" t="s">
        <v>45</v>
      </c>
      <c r="B60" s="46" t="s">
        <v>35</v>
      </c>
      <c r="C60" s="124"/>
      <c r="D60" s="125"/>
      <c r="E60" s="71" t="s">
        <v>35</v>
      </c>
      <c r="F60" s="79"/>
    </row>
  </sheetData>
  <mergeCells count="34">
    <mergeCell ref="C60:D60"/>
    <mergeCell ref="A58:F58"/>
    <mergeCell ref="A50:E50"/>
    <mergeCell ref="A51:E51"/>
    <mergeCell ref="B55:D55"/>
    <mergeCell ref="B56:D56"/>
    <mergeCell ref="C59:D59"/>
    <mergeCell ref="A37:B37"/>
    <mergeCell ref="A42:B42"/>
    <mergeCell ref="A43:B43"/>
    <mergeCell ref="A48:E48"/>
    <mergeCell ref="A47:F47"/>
    <mergeCell ref="A45:F45"/>
    <mergeCell ref="A40:E40"/>
    <mergeCell ref="A44:E44"/>
    <mergeCell ref="A46:E46"/>
    <mergeCell ref="A38:B38"/>
    <mergeCell ref="A39:B39"/>
    <mergeCell ref="A19:F19"/>
    <mergeCell ref="A30:F30"/>
    <mergeCell ref="A18:E18"/>
    <mergeCell ref="A29:E29"/>
    <mergeCell ref="A31:E31"/>
    <mergeCell ref="A26:B26"/>
    <mergeCell ref="A28:B28"/>
    <mergeCell ref="A20:B20"/>
    <mergeCell ref="A23:B23"/>
    <mergeCell ref="A36:E36"/>
    <mergeCell ref="A24:B24"/>
    <mergeCell ref="A21:B21"/>
    <mergeCell ref="A22:B22"/>
    <mergeCell ref="A32:F32"/>
    <mergeCell ref="A25:B25"/>
    <mergeCell ref="A27:B27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9"/>
  <sheetViews>
    <sheetView zoomScale="90" zoomScaleNormal="90" workbookViewId="0">
      <selection activeCell="I3" sqref="I3"/>
    </sheetView>
  </sheetViews>
  <sheetFormatPr baseColWidth="10" defaultColWidth="11.42578125" defaultRowHeight="12.75"/>
  <cols>
    <col min="1" max="1" width="8.710937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36" t="s">
        <v>58</v>
      </c>
      <c r="C1" s="136"/>
      <c r="D1" s="136"/>
      <c r="E1" s="136"/>
      <c r="F1" s="136"/>
      <c r="G1" s="136"/>
      <c r="H1" s="136"/>
    </row>
    <row r="2" spans="2:12">
      <c r="B2" s="136"/>
      <c r="C2" s="136"/>
      <c r="D2" s="136"/>
      <c r="E2" s="136"/>
      <c r="F2" s="136"/>
      <c r="G2" s="136"/>
      <c r="H2" s="136"/>
    </row>
    <row r="3" spans="2:12" ht="51">
      <c r="B3" s="7" t="s">
        <v>19</v>
      </c>
      <c r="C3" s="8" t="s">
        <v>48</v>
      </c>
      <c r="D3" s="8" t="s">
        <v>0</v>
      </c>
      <c r="E3" s="8" t="s">
        <v>2</v>
      </c>
      <c r="F3" s="8" t="s">
        <v>1</v>
      </c>
      <c r="G3" s="8" t="s">
        <v>10</v>
      </c>
      <c r="H3" s="8" t="s">
        <v>3</v>
      </c>
    </row>
    <row r="4" spans="2:12" ht="15">
      <c r="B4" s="2" t="s">
        <v>4</v>
      </c>
      <c r="C4" s="94">
        <f>'COSTOS PLATANO'!F18</f>
        <v>198810</v>
      </c>
      <c r="D4" s="83">
        <f>'COSTOS PLATANO'!F29</f>
        <v>285000</v>
      </c>
      <c r="E4" s="84">
        <f>'COSTOS PLATANO'!F36</f>
        <v>0</v>
      </c>
      <c r="F4" s="83">
        <f>'COSTOS PLATANO'!F40</f>
        <v>207872.17102400001</v>
      </c>
      <c r="G4" s="95">
        <f>'COSTOS PLATANO'!F44</f>
        <v>0</v>
      </c>
      <c r="H4" s="95">
        <f>SUM(C4:G4)</f>
        <v>691682.17102400004</v>
      </c>
    </row>
    <row r="5" spans="2:12">
      <c r="B5" s="2" t="s">
        <v>14</v>
      </c>
      <c r="C5" s="3">
        <f>C4/H4</f>
        <v>0.28742970157185338</v>
      </c>
      <c r="D5" s="3">
        <f>D4/H4</f>
        <v>0.41203895653125205</v>
      </c>
      <c r="E5" s="3">
        <f>E4/H4</f>
        <v>0</v>
      </c>
      <c r="F5" s="3">
        <f>F4/H4</f>
        <v>0.30053134189689451</v>
      </c>
      <c r="G5" s="3">
        <f>G4/H4</f>
        <v>0</v>
      </c>
      <c r="H5" s="4">
        <f>SUM(C5:G5)</f>
        <v>1</v>
      </c>
      <c r="I5" s="5"/>
    </row>
    <row r="8" spans="2:12">
      <c r="L8" s="9"/>
    </row>
    <row r="11" spans="2:12">
      <c r="L11" s="9"/>
    </row>
    <row r="12" spans="2:12">
      <c r="K12" s="6"/>
    </row>
    <row r="19" spans="12:12">
      <c r="L19" s="9"/>
    </row>
  </sheetData>
  <mergeCells count="1">
    <mergeCell ref="B1:H2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PLATANO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2019-04-25T16:33:07Z</cp:lastPrinted>
  <dcterms:created xsi:type="dcterms:W3CDTF">2014-09-10T02:29:02Z</dcterms:created>
  <dcterms:modified xsi:type="dcterms:W3CDTF">2019-04-25T16:33:32Z</dcterms:modified>
</cp:coreProperties>
</file>