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ranja.SENA\Desktop\"/>
    </mc:Choice>
  </mc:AlternateContent>
  <bookViews>
    <workbookView xWindow="0" yWindow="0" windowWidth="20490" windowHeight="7620"/>
  </bookViews>
  <sheets>
    <sheet name="INFORME" sheetId="1" r:id="rId1"/>
    <sheet name="GUANABANA" sheetId="23" r:id="rId2"/>
    <sheet name="LIMON TAHITI" sheetId="25" r:id="rId3"/>
    <sheet name="NARANJA VALENCIA " sheetId="27" r:id="rId4"/>
    <sheet name="GUAYABA" sheetId="2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M16" i="23" l="1"/>
  <c r="L16" i="23"/>
  <c r="K16" i="23"/>
  <c r="J16" i="23"/>
  <c r="I16" i="23"/>
  <c r="H16" i="23"/>
  <c r="G41" i="23"/>
  <c r="G23" i="23"/>
  <c r="G22" i="23"/>
  <c r="G21" i="23"/>
  <c r="L16" i="25"/>
  <c r="J16" i="25"/>
  <c r="I16" i="25"/>
  <c r="M12" i="25"/>
  <c r="M11" i="25"/>
  <c r="J12" i="25"/>
  <c r="J11" i="25"/>
  <c r="G41" i="25"/>
  <c r="G24" i="25"/>
  <c r="G23" i="25"/>
  <c r="G22" i="25"/>
  <c r="G21" i="25"/>
  <c r="M12" i="27"/>
  <c r="M11" i="27"/>
  <c r="J12" i="27"/>
  <c r="J11" i="27"/>
  <c r="G21" i="27"/>
  <c r="M12" i="24"/>
  <c r="M11" i="24"/>
  <c r="G41" i="24"/>
  <c r="G24" i="24"/>
  <c r="G23" i="24"/>
  <c r="G22" i="24"/>
  <c r="G21" i="24"/>
  <c r="L7" i="1" l="1"/>
  <c r="K7" i="1"/>
  <c r="M16" i="27" l="1"/>
  <c r="L16" i="27"/>
  <c r="K16" i="27"/>
  <c r="J16" i="27"/>
  <c r="I16" i="27"/>
  <c r="H16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F11" i="27"/>
  <c r="M16" i="25"/>
  <c r="K16" i="25"/>
  <c r="H16" i="25"/>
  <c r="G35" i="25"/>
  <c r="G34" i="25"/>
  <c r="G33" i="25"/>
  <c r="L23" i="25"/>
  <c r="L22" i="25"/>
  <c r="F11" i="25"/>
  <c r="J17" i="24"/>
  <c r="M16" i="24"/>
  <c r="L16" i="24"/>
  <c r="K16" i="24"/>
  <c r="J16" i="24"/>
  <c r="I16" i="24"/>
  <c r="H16" i="24"/>
  <c r="L22" i="24"/>
  <c r="F11" i="24"/>
  <c r="J11" i="23"/>
  <c r="L21" i="23"/>
  <c r="F11" i="23"/>
  <c r="K17" i="23" l="1"/>
  <c r="I17" i="23"/>
  <c r="J17" i="23"/>
  <c r="L17" i="23"/>
  <c r="H17" i="23"/>
  <c r="J12" i="23"/>
  <c r="M12" i="23" s="1"/>
  <c r="M11" i="23"/>
  <c r="M17" i="23"/>
  <c r="G8" i="1"/>
  <c r="K17" i="24"/>
  <c r="J11" i="24"/>
  <c r="L17" i="24"/>
  <c r="M17" i="24"/>
  <c r="H17" i="24"/>
  <c r="I17" i="24"/>
  <c r="J12" i="24" l="1"/>
  <c r="K17" i="25"/>
  <c r="J17" i="25"/>
  <c r="M17" i="25"/>
  <c r="L17" i="25"/>
  <c r="H17" i="25"/>
  <c r="I17" i="25"/>
  <c r="M8" i="1"/>
  <c r="F8" i="1"/>
  <c r="L8" i="1"/>
  <c r="K8" i="1"/>
  <c r="J8" i="1"/>
  <c r="M17" i="27" l="1"/>
  <c r="N8" i="1"/>
  <c r="I8" i="1"/>
  <c r="G25" i="25"/>
  <c r="G40" i="25"/>
  <c r="G39" i="25"/>
  <c r="G38" i="25"/>
  <c r="G37" i="25"/>
  <c r="G36" i="25"/>
  <c r="G32" i="25"/>
  <c r="G31" i="25"/>
  <c r="G30" i="25"/>
  <c r="G29" i="25"/>
  <c r="G28" i="25"/>
  <c r="G27" i="25"/>
  <c r="G26" i="25"/>
  <c r="N7" i="1"/>
  <c r="M7" i="1"/>
  <c r="J7" i="1"/>
  <c r="I7" i="1"/>
  <c r="F7" i="1"/>
  <c r="K17" i="27" l="1"/>
  <c r="L17" i="27"/>
  <c r="I17" i="27"/>
  <c r="H17" i="27"/>
  <c r="J17" i="27"/>
  <c r="G7" i="1" l="1"/>
  <c r="J6" i="1"/>
  <c r="N9" i="1"/>
  <c r="I6" i="1"/>
  <c r="M9" i="1"/>
  <c r="L9" i="1"/>
  <c r="K9" i="1"/>
  <c r="J9" i="1"/>
  <c r="I9" i="1"/>
  <c r="F9" i="1" l="1"/>
  <c r="N6" i="1" l="1"/>
  <c r="M6" i="1"/>
  <c r="G9" i="1" l="1"/>
  <c r="F6" i="1"/>
  <c r="G6" i="1"/>
  <c r="K6" i="1"/>
  <c r="L6" i="1"/>
</calcChain>
</file>

<file path=xl/comments1.xml><?xml version="1.0" encoding="utf-8"?>
<comments xmlns="http://schemas.openxmlformats.org/spreadsheetml/2006/main">
  <authors>
    <author>Aprendiz Centro Agropecuario LaGranja</author>
  </authors>
  <commentList>
    <comment ref="I22" authorId="0" shapeId="0">
      <text>
        <r>
          <rPr>
            <b/>
            <sz val="9"/>
            <color indexed="81"/>
            <rFont val="Tahoma"/>
            <charset val="1"/>
          </rPr>
          <t>ENVIADO A PABLO HOYOS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ENVIADO A OSCAR CASTRO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ENVIADO A JORGE ZARATE</t>
        </r>
      </text>
    </comment>
  </commentList>
</comments>
</file>

<file path=xl/comments2.xml><?xml version="1.0" encoding="utf-8"?>
<comments xmlns="http://schemas.openxmlformats.org/spreadsheetml/2006/main">
  <authors>
    <author>Aprendiz Centro Agropecuario LaGranja</author>
  </authors>
  <commentList>
    <comment ref="I21" authorId="0" shapeId="0">
      <text>
        <r>
          <rPr>
            <b/>
            <sz val="9"/>
            <color indexed="81"/>
            <rFont val="Tahoma"/>
            <charset val="1"/>
          </rPr>
          <t xml:space="preserve">DESTINO A INSTRUCTOR PABLO HOYOS
</t>
        </r>
      </text>
    </comment>
  </commentList>
</comments>
</file>

<file path=xl/sharedStrings.xml><?xml version="1.0" encoding="utf-8"?>
<sst xmlns="http://schemas.openxmlformats.org/spreadsheetml/2006/main" count="283" uniqueCount="84">
  <si>
    <t xml:space="preserve">FORMATO INFORME DE PRODUCCION DE BIENES AGRICOLAS DE SENA EMPRESA
</t>
  </si>
  <si>
    <t>FOr-IPBASE-04-01/05-17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</si>
  <si>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</si>
  <si>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</si>
  <si>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</si>
  <si>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</si>
  <si>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</si>
  <si>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</si>
  <si>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</si>
  <si>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</si>
  <si>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</si>
  <si>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</si>
  <si>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AGRICOLA</t>
  </si>
  <si>
    <t>CODIGO :</t>
  </si>
  <si>
    <t>SUBCENTRO DE COSTO:</t>
  </si>
  <si>
    <t>RESPONSABLE:</t>
  </si>
  <si>
    <t>MENSUAL</t>
  </si>
  <si>
    <t>META DE PRODUCCION EJECUTADA:</t>
  </si>
  <si>
    <t>PORCENTAJE CUMPLIMIENTO:</t>
  </si>
  <si>
    <t>TRIMESTRAL</t>
  </si>
  <si>
    <t>RESUMEN DEL INFORME</t>
  </si>
  <si>
    <t>DESTINOS</t>
  </si>
  <si>
    <t>TOTAL</t>
  </si>
  <si>
    <t>% DESTINO</t>
  </si>
  <si>
    <t>ITEM</t>
  </si>
  <si>
    <t>MES</t>
  </si>
  <si>
    <t>FECHA PRODUCCION POR SEMANA</t>
  </si>
  <si>
    <t>NOMBRE DEL PRODUCTO TERMINADO</t>
  </si>
  <si>
    <t>PRODUCTO TERMINADO</t>
  </si>
  <si>
    <t>MERCASENA</t>
  </si>
  <si>
    <t>ACTIVIDADES DE FORMACION</t>
  </si>
  <si>
    <t>PRESENTACION</t>
  </si>
  <si>
    <t>UNIDAD DE MEDIDA</t>
  </si>
  <si>
    <t>CANTIDAD TOTAL PRODUCCION</t>
  </si>
  <si>
    <t>CANASTILLA</t>
  </si>
  <si>
    <t>TOTAL PRODUCTOS</t>
  </si>
  <si>
    <t>GUAYABA</t>
  </si>
  <si>
    <t>META DE PRODUCCION PLANEADA GUAYABA kg</t>
  </si>
  <si>
    <t>kg</t>
  </si>
  <si>
    <t>SUBCENTRO DE COSTO</t>
  </si>
  <si>
    <t>PRODUCTO</t>
  </si>
  <si>
    <t>META DE PRODUCCION</t>
  </si>
  <si>
    <t>PRODUCCION OBTENIDA</t>
  </si>
  <si>
    <t>PORCENTAJE DE CUMPLIMIENTO</t>
  </si>
  <si>
    <t xml:space="preserve">DESTINOS </t>
  </si>
  <si>
    <t xml:space="preserve">GUAYABA </t>
  </si>
  <si>
    <t>LOTE 1</t>
  </si>
  <si>
    <t>CULTIVO</t>
  </si>
  <si>
    <t>LOTE 2</t>
  </si>
  <si>
    <t>TRASLADO ENTRE UNIDADES</t>
  </si>
  <si>
    <t xml:space="preserve"> LOTE 5</t>
  </si>
  <si>
    <t>BIOINSUMOS</t>
  </si>
  <si>
    <t>OVINOS</t>
  </si>
  <si>
    <t xml:space="preserve"> POSTCOSECHA</t>
  </si>
  <si>
    <t>Kg</t>
  </si>
  <si>
    <t xml:space="preserve">LOTE 1 </t>
  </si>
  <si>
    <t>META DE PRODUCCION PLANEADA GUANABANA  kg</t>
  </si>
  <si>
    <t>META DE PRODUCCION PLANEADA GUANABANA kg</t>
  </si>
  <si>
    <t>GUANABANA</t>
  </si>
  <si>
    <t>I</t>
  </si>
  <si>
    <t>KEVIN QUIROGA MAHECHA</t>
  </si>
  <si>
    <t>FEBRERO</t>
  </si>
  <si>
    <t>11 AL 15</t>
  </si>
  <si>
    <t>NATALIA RAMOS LUCAS, MIGUEL ANGEL DUCUARA</t>
  </si>
  <si>
    <t>META DE PRODUCCION PLANEADA GUAYABA  kg</t>
  </si>
  <si>
    <t>04 AL 08</t>
  </si>
  <si>
    <t>18 AL 22</t>
  </si>
  <si>
    <t>LIMON TAHITI</t>
  </si>
  <si>
    <t>25 AL 28</t>
  </si>
  <si>
    <t>LAURA ALEJANDRA TRIVIÑO VARGAS</t>
  </si>
  <si>
    <t>Febrero</t>
  </si>
  <si>
    <t>4 AL 8</t>
  </si>
  <si>
    <t xml:space="preserve">canastilla </t>
  </si>
  <si>
    <t>25 AL 01</t>
  </si>
  <si>
    <t xml:space="preserve"> </t>
  </si>
  <si>
    <t xml:space="preserve">NARANJA VALENCIA </t>
  </si>
  <si>
    <t>Limón Tahiti</t>
  </si>
  <si>
    <t>META DE PRODUCCION PLANEADA (LIMÓN TAHITI) kg</t>
  </si>
  <si>
    <t>META DE PRODUCCION PLANEADA (NARANJA VALENCIA) kg</t>
  </si>
  <si>
    <t>Naranja valencia</t>
  </si>
  <si>
    <t>INFORME PRODUCCION AREA AGRICOLA MES DE FEBRERO DE 2019</t>
  </si>
  <si>
    <t>CONCLUSION: EL CULTIVO QUE TUVO EL MAYOR PORCENTAJE DE CUMPLIMIENTO FRENTE A LA META DE PRODUCCION FUE EL CULTIVO DE GUAYABA REGISTRANDO UN 405,9% DE CUMPLIMIENTO EN LA PRODUCCION DE GUAYABA.</t>
  </si>
  <si>
    <t>LIMA DULCE VALENCIA                               (NARANJA VALENCIA)</t>
  </si>
  <si>
    <t xml:space="preserve"> LIMA ACIDA TAHITI  (LIMON TAHITI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</si>
</sst>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\ * #,##0.00_);_(&quot;$&quot;\ * \(#,##0.00\);_(&quot;$&quot;\ * &quot;-&quot;??_);_(@_)"/>
    <numFmt numFmtId="164" formatCode="_-* #,##0_-;\-* #,##0_-;_-* &quot;-&quot;_-;_-@_-"/>
    <numFmt numFmtId="165" formatCode="#,##0.0"/>
    <numFmt numFmtId="166" formatCode="0.0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7" fillId="0" borderId="0" xfId="0" applyFont="1"/>
    <xf numFmtId="165" fontId="2" fillId="4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ont="1" applyBorder="1" applyAlignment="1" applyProtection="1">
      <alignment horizontal="center" vertical="center"/>
      <protection locked="0"/>
    </xf>
    <xf numFmtId="9" fontId="0" fillId="0" borderId="0" xfId="1" applyFont="1"/>
    <xf numFmtId="165" fontId="0" fillId="4" borderId="4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2" fillId="2" borderId="5" xfId="2" applyFont="1" applyFill="1" applyBorder="1" applyAlignment="1" applyProtection="1">
      <alignment horizontal="left" vertical="center"/>
      <protection locked="0"/>
    </xf>
    <xf numFmtId="0" fontId="2" fillId="2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 applyProtection="1">
      <alignment vertical="center"/>
      <protection locked="0"/>
    </xf>
    <xf numFmtId="0" fontId="1" fillId="0" borderId="5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8" xfId="2" applyFont="1" applyBorder="1" applyAlignment="1" applyProtection="1">
      <alignment vertical="center"/>
      <protection locked="0"/>
    </xf>
    <xf numFmtId="0" fontId="1" fillId="0" borderId="9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16" fontId="2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3" fontId="0" fillId="3" borderId="4" xfId="0" applyNumberFormat="1" applyFont="1" applyFill="1" applyBorder="1" applyAlignment="1" applyProtection="1">
      <alignment horizontal="center" vertical="center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9" fontId="1" fillId="3" borderId="4" xfId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14" fontId="0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3" fontId="0" fillId="0" borderId="4" xfId="0" applyNumberFormat="1" applyFont="1" applyFill="1" applyBorder="1" applyAlignment="1" applyProtection="1">
      <alignment horizontal="center" vertical="center"/>
      <protection locked="0"/>
    </xf>
    <xf numFmtId="3" fontId="0" fillId="5" borderId="14" xfId="0" applyNumberFormat="1" applyFont="1" applyFill="1" applyBorder="1" applyAlignment="1" applyProtection="1">
      <alignment horizontal="center" vertical="center"/>
      <protection locked="0"/>
    </xf>
    <xf numFmtId="0" fontId="0" fillId="5" borderId="14" xfId="0" applyFont="1" applyFill="1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3" fontId="0" fillId="4" borderId="4" xfId="0" applyNumberFormat="1" applyFont="1" applyFill="1" applyBorder="1" applyAlignment="1" applyProtection="1">
      <alignment horizontal="center" vertical="center"/>
    </xf>
    <xf numFmtId="3" fontId="0" fillId="5" borderId="4" xfId="0" applyNumberFormat="1" applyFont="1" applyFill="1" applyBorder="1" applyAlignment="1" applyProtection="1">
      <alignment horizontal="center" vertical="center"/>
      <protection locked="0"/>
    </xf>
    <xf numFmtId="165" fontId="0" fillId="0" borderId="4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protection locked="0"/>
    </xf>
    <xf numFmtId="1" fontId="0" fillId="0" borderId="8" xfId="0" applyNumberFormat="1" applyFont="1" applyBorder="1" applyAlignment="1" applyProtection="1">
      <alignment horizontal="center" vertical="center"/>
      <protection locked="0"/>
    </xf>
    <xf numFmtId="167" fontId="1" fillId="0" borderId="14" xfId="1" applyNumberFormat="1" applyFont="1" applyBorder="1" applyAlignment="1" applyProtection="1">
      <alignment horizontal="center" vertical="center"/>
      <protection hidden="1"/>
    </xf>
    <xf numFmtId="165" fontId="0" fillId="3" borderId="4" xfId="0" applyNumberFormat="1" applyFont="1" applyFill="1" applyBorder="1" applyAlignment="1" applyProtection="1">
      <alignment horizontal="center" vertical="center"/>
    </xf>
    <xf numFmtId="167" fontId="1" fillId="3" borderId="4" xfId="1" applyNumberFormat="1" applyFont="1" applyFill="1" applyBorder="1" applyAlignment="1" applyProtection="1">
      <alignment horizontal="center" vertical="center"/>
    </xf>
    <xf numFmtId="9" fontId="1" fillId="3" borderId="4" xfId="1" applyNumberFormat="1" applyFont="1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3" fontId="0" fillId="0" borderId="4" xfId="0" applyNumberFormat="1" applyFill="1" applyBorder="1" applyAlignment="1" applyProtection="1">
      <alignment horizontal="center" vertical="center"/>
      <protection locked="0"/>
    </xf>
    <xf numFmtId="14" fontId="0" fillId="0" borderId="4" xfId="0" applyNumberFormat="1" applyFill="1" applyBorder="1" applyAlignment="1" applyProtection="1">
      <alignment horizontal="center" vertical="center"/>
      <protection locked="0"/>
    </xf>
    <xf numFmtId="166" fontId="7" fillId="0" borderId="4" xfId="0" applyNumberFormat="1" applyFont="1" applyFill="1" applyBorder="1" applyAlignment="1">
      <alignment horizontal="center" vertical="center"/>
    </xf>
    <xf numFmtId="167" fontId="1" fillId="0" borderId="14" xfId="1" applyNumberFormat="1" applyFont="1" applyFill="1" applyBorder="1" applyAlignment="1" applyProtection="1">
      <alignment horizontal="center" vertical="center"/>
      <protection hidden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166" fontId="7" fillId="0" borderId="4" xfId="7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165" fontId="0" fillId="4" borderId="4" xfId="0" applyNumberFormat="1" applyFill="1" applyBorder="1" applyAlignment="1" applyProtection="1">
      <alignment horizontal="center" vertical="center"/>
    </xf>
    <xf numFmtId="3" fontId="0" fillId="0" borderId="0" xfId="0" applyNumberFormat="1"/>
    <xf numFmtId="1" fontId="0" fillId="0" borderId="11" xfId="0" applyNumberFormat="1" applyFont="1" applyBorder="1" applyAlignment="1" applyProtection="1">
      <alignment horizontal="center" vertical="center"/>
      <protection locked="0"/>
    </xf>
    <xf numFmtId="166" fontId="7" fillId="2" borderId="4" xfId="0" applyNumberFormat="1" applyFont="1" applyFill="1" applyBorder="1" applyAlignment="1">
      <alignment horizontal="center" vertical="center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65" fontId="0" fillId="0" borderId="0" xfId="0" applyNumberFormat="1"/>
    <xf numFmtId="166" fontId="0" fillId="5" borderId="4" xfId="0" applyNumberFormat="1" applyFont="1" applyFill="1" applyBorder="1" applyAlignment="1" applyProtection="1">
      <alignment horizontal="center" vertical="center"/>
      <protection locked="0"/>
    </xf>
    <xf numFmtId="14" fontId="7" fillId="0" borderId="6" xfId="0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/>
    </xf>
    <xf numFmtId="0" fontId="2" fillId="5" borderId="4" xfId="0" applyFont="1" applyFill="1" applyBorder="1" applyAlignment="1" applyProtection="1">
      <alignment horizontal="center" vertical="center"/>
      <protection locked="0"/>
    </xf>
    <xf numFmtId="166" fontId="0" fillId="8" borderId="14" xfId="0" applyNumberFormat="1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 applyProtection="1">
      <alignment horizontal="center" vertical="center"/>
      <protection locked="0"/>
    </xf>
    <xf numFmtId="166" fontId="0" fillId="8" borderId="4" xfId="0" applyNumberFormat="1" applyFont="1" applyFill="1" applyBorder="1" applyAlignment="1" applyProtection="1">
      <alignment horizontal="center" vertical="center"/>
      <protection locked="0"/>
    </xf>
    <xf numFmtId="0" fontId="0" fillId="8" borderId="4" xfId="0" applyFont="1" applyFill="1" applyBorder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 vertical="center"/>
      <protection locked="0"/>
    </xf>
    <xf numFmtId="166" fontId="0" fillId="0" borderId="8" xfId="0" applyNumberFormat="1" applyFont="1" applyBorder="1" applyAlignment="1" applyProtection="1">
      <alignment horizontal="center" vertical="center"/>
      <protection locked="0"/>
    </xf>
    <xf numFmtId="14" fontId="7" fillId="0" borderId="15" xfId="0" applyNumberFormat="1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6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/>
    </xf>
    <xf numFmtId="14" fontId="7" fillId="0" borderId="14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center" vertical="center" textRotation="90" wrapText="1"/>
      <protection locked="0"/>
    </xf>
    <xf numFmtId="0" fontId="2" fillId="3" borderId="14" xfId="0" applyFont="1" applyFill="1" applyBorder="1" applyAlignment="1" applyProtection="1">
      <alignment horizontal="center" vertical="center" textRotation="90" wrapText="1"/>
      <protection locked="0"/>
    </xf>
    <xf numFmtId="0" fontId="2" fillId="2" borderId="11" xfId="0" applyFont="1" applyFill="1" applyBorder="1" applyAlignment="1" applyProtection="1">
      <alignment horizontal="left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2" fillId="2" borderId="13" xfId="0" applyFont="1" applyFill="1" applyBorder="1" applyAlignment="1" applyProtection="1">
      <alignment horizontal="left" vertical="top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 textRotation="90"/>
      <protection locked="0"/>
    </xf>
    <xf numFmtId="0" fontId="2" fillId="3" borderId="15" xfId="0" applyFont="1" applyFill="1" applyBorder="1" applyAlignment="1" applyProtection="1">
      <alignment horizontal="center" vertical="center" textRotation="90"/>
      <protection locked="0"/>
    </xf>
    <xf numFmtId="0" fontId="2" fillId="3" borderId="14" xfId="0" applyFont="1" applyFill="1" applyBorder="1" applyAlignment="1" applyProtection="1">
      <alignment horizontal="center" vertical="center" textRotation="90"/>
      <protection locked="0"/>
    </xf>
    <xf numFmtId="0" fontId="2" fillId="3" borderId="15" xfId="0" applyFont="1" applyFill="1" applyBorder="1" applyAlignment="1" applyProtection="1">
      <alignment horizontal="center" vertical="center" textRotation="90" wrapText="1"/>
      <protection locked="0"/>
    </xf>
    <xf numFmtId="9" fontId="2" fillId="3" borderId="11" xfId="1" applyFont="1" applyFill="1" applyBorder="1" applyAlignment="1" applyProtection="1">
      <alignment horizontal="center" vertical="center"/>
    </xf>
    <xf numFmtId="9" fontId="2" fillId="3" borderId="12" xfId="1" applyFont="1" applyFill="1" applyBorder="1" applyAlignment="1" applyProtection="1">
      <alignment horizontal="center" vertical="center"/>
    </xf>
    <xf numFmtId="9" fontId="2" fillId="3" borderId="13" xfId="1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65" fontId="0" fillId="0" borderId="11" xfId="0" applyNumberFormat="1" applyFont="1" applyBorder="1" applyAlignment="1" applyProtection="1">
      <alignment horizontal="center" vertical="center"/>
      <protection hidden="1"/>
    </xf>
    <xf numFmtId="165" fontId="0" fillId="0" borderId="13" xfId="0" applyNumberFormat="1" applyFont="1" applyBorder="1" applyAlignment="1" applyProtection="1">
      <alignment horizontal="center" vertical="center"/>
      <protection hidden="1"/>
    </xf>
    <xf numFmtId="165" fontId="0" fillId="0" borderId="11" xfId="0" applyNumberFormat="1" applyFont="1" applyBorder="1" applyAlignment="1" applyProtection="1">
      <alignment horizontal="center" vertical="center"/>
      <protection locked="0"/>
    </xf>
    <xf numFmtId="165" fontId="0" fillId="0" borderId="13" xfId="0" applyNumberFormat="1" applyFont="1" applyBorder="1" applyAlignment="1" applyProtection="1">
      <alignment horizontal="center" vertical="center"/>
      <protection locked="0"/>
    </xf>
    <xf numFmtId="16" fontId="2" fillId="0" borderId="11" xfId="0" applyNumberFormat="1" applyFont="1" applyBorder="1" applyAlignment="1" applyProtection="1">
      <alignment horizontal="center" vertical="center" wrapText="1"/>
      <protection locked="0"/>
    </xf>
    <xf numFmtId="16" fontId="2" fillId="0" borderId="13" xfId="0" applyNumberFormat="1" applyFont="1" applyBorder="1" applyAlignment="1" applyProtection="1">
      <alignment horizontal="center" vertical="center" wrapText="1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0" fillId="3" borderId="1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4" xfId="0" applyFont="1" applyBorder="1" applyAlignment="1" applyProtection="1">
      <alignment horizontal="left" vertical="center"/>
      <protection locked="0"/>
    </xf>
    <xf numFmtId="0" fontId="4" fillId="0" borderId="4" xfId="2" applyFont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left" vertical="top" wrapText="1"/>
      <protection locked="0"/>
    </xf>
    <xf numFmtId="0" fontId="3" fillId="0" borderId="2" xfId="2" applyFont="1" applyBorder="1" applyAlignment="1" applyProtection="1">
      <alignment horizontal="left" vertical="top" wrapText="1"/>
      <protection locked="0"/>
    </xf>
    <xf numFmtId="0" fontId="3" fillId="0" borderId="3" xfId="2" applyFont="1" applyBorder="1" applyAlignment="1" applyProtection="1">
      <alignment horizontal="left" vertical="top" wrapText="1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1" fillId="0" borderId="5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</cellXfs>
  <cellStyles count="8">
    <cellStyle name="Millares [0] 2" xfId="3"/>
    <cellStyle name="Millares [0] 2 2" xfId="5"/>
    <cellStyle name="Millares [0] 3" xfId="4"/>
    <cellStyle name="Millares [0] 3 2" xfId="6"/>
    <cellStyle name="Moneda" xfId="7" builtin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INFORME PRODUCCION AREA AGRICOLA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 MES DE FEBRERO DE 2019</a:t>
            </a:r>
            <a:endParaRPr lang="es-CO">
              <a:effectLst/>
            </a:endParaRP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INFORME!$F$3</c:f>
              <c:strCache>
                <c:ptCount val="1"/>
                <c:pt idx="0">
                  <c:v>META DE PRODUCCION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2.7842228395499003E-3"/>
                  <c:y val="-2.184087363494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45-4202-9E38-3D13EFBFD1D3}"/>
                </c:ext>
              </c:extLst>
            </c:dLbl>
            <c:dLbl>
              <c:idx val="3"/>
              <c:layout>
                <c:manualLayout>
                  <c:x val="-6.9605570988749803E-3"/>
                  <c:y val="-2.184087363494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45-4202-9E38-3D13EFBFD1D3}"/>
                </c:ext>
              </c:extLst>
            </c:dLbl>
            <c:dLbl>
              <c:idx val="4"/>
              <c:layout>
                <c:manualLayout>
                  <c:x val="-4.1763342593250288E-3"/>
                  <c:y val="-4.056162246489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45-4202-9E38-3D13EFBFD1D3}"/>
                </c:ext>
              </c:extLst>
            </c:dLbl>
            <c:dLbl>
              <c:idx val="5"/>
              <c:layout>
                <c:manualLayout>
                  <c:x val="-2.6450116975724535E-2"/>
                  <c:y val="-4.6801872074882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45-4202-9E38-3D13EFBFD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INFORME!$D$4:$E$9</c:f>
              <c:multiLvlStrCache>
                <c:ptCount val="6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  <c:pt idx="5">
                    <c:v>kg</c:v>
                  </c:pt>
                </c:lvl>
                <c:lvl>
                  <c:pt idx="2">
                    <c:v>GUANABANA</c:v>
                  </c:pt>
                  <c:pt idx="3">
                    <c:v>LIMON TAHITI</c:v>
                  </c:pt>
                  <c:pt idx="4">
                    <c:v>NARANJA VALENCIA </c:v>
                  </c:pt>
                  <c:pt idx="5">
                    <c:v>GUAYABA </c:v>
                  </c:pt>
                </c:lvl>
              </c:multiLvlStrCache>
            </c:multiLvlStrRef>
          </c:cat>
          <c:val>
            <c:numRef>
              <c:f>INFORME!$F$4:$F$9</c:f>
              <c:numCache>
                <c:formatCode>General</c:formatCode>
                <c:ptCount val="6"/>
                <c:pt idx="2" formatCode="0.0">
                  <c:v>110</c:v>
                </c:pt>
                <c:pt idx="3" formatCode="0.0">
                  <c:v>250</c:v>
                </c:pt>
                <c:pt idx="4" formatCode="0.0">
                  <c:v>26.666666666666668</c:v>
                </c:pt>
                <c:pt idx="5" formatCode="0.0">
                  <c:v>40.333333333333336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5-4202-9E38-3D13EFBFD1D3}"/>
            </c:ext>
          </c:extLst>
        </c:ser>
        <c:ser>
          <c:idx val="1"/>
          <c:order val="1"/>
          <c:tx>
            <c:strRef>
              <c:f>INFORME!$G$3</c:f>
              <c:strCache>
                <c:ptCount val="1"/>
                <c:pt idx="0">
                  <c:v>PRODUCCION OBTENIDA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3526685186498025E-3"/>
                  <c:y val="-3.1201248049921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45-4202-9E38-3D13EFBFD1D3}"/>
                </c:ext>
              </c:extLst>
            </c:dLbl>
            <c:dLbl>
              <c:idx val="4"/>
              <c:layout>
                <c:manualLayout>
                  <c:x val="-1.0208699146586137E-16"/>
                  <c:y val="-4.368174726989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5-4202-9E38-3D13EFBFD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INFORME!$D$4:$E$9</c:f>
              <c:multiLvlStrCache>
                <c:ptCount val="6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  <c:pt idx="5">
                    <c:v>kg</c:v>
                  </c:pt>
                </c:lvl>
                <c:lvl>
                  <c:pt idx="2">
                    <c:v>GUANABANA</c:v>
                  </c:pt>
                  <c:pt idx="3">
                    <c:v>LIMON TAHITI</c:v>
                  </c:pt>
                  <c:pt idx="4">
                    <c:v>NARANJA VALENCIA </c:v>
                  </c:pt>
                  <c:pt idx="5">
                    <c:v>GUAYABA </c:v>
                  </c:pt>
                </c:lvl>
              </c:multiLvlStrCache>
            </c:multiLvlStrRef>
          </c:cat>
          <c:val>
            <c:numRef>
              <c:f>INFORME!$G$4:$G$9</c:f>
              <c:numCache>
                <c:formatCode>General</c:formatCode>
                <c:ptCount val="6"/>
                <c:pt idx="2" formatCode="0.0">
                  <c:v>57.2</c:v>
                </c:pt>
                <c:pt idx="3" formatCode="0.0">
                  <c:v>900</c:v>
                </c:pt>
                <c:pt idx="4" formatCode="0.0">
                  <c:v>12</c:v>
                </c:pt>
                <c:pt idx="5" formatCode="0.0">
                  <c:v>163.69999999999999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5-4202-9E38-3D13EFBF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82232608"/>
        <c:axId val="282233024"/>
        <c:axId val="0"/>
      </c:bar3DChart>
      <c:catAx>
        <c:axId val="2822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2233024"/>
        <c:crosses val="autoZero"/>
        <c:auto val="1"/>
        <c:lblAlgn val="ctr"/>
        <c:lblOffset val="100"/>
        <c:noMultiLvlLbl val="0"/>
      </c:catAx>
      <c:valAx>
        <c:axId val="282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22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10583</xdr:colOff>
      <xdr:row>1</xdr:row>
      <xdr:rowOff>4233</xdr:rowOff>
    </xdr:from>
    <xdr:to>
      <xdr:col>31</xdr:col>
      <xdr:colOff>751416</xdr:colOff>
      <xdr:row>11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62050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23950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039475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topLeftCell="D1" zoomScale="90" zoomScaleNormal="90" workbookViewId="0">
      <selection activeCell="M1" sqref="M1"/>
    </sheetView>
  </sheetViews>
  <sheetFormatPr baseColWidth="10" defaultRowHeight="15" x14ac:dyDescent="0.25"/>
  <cols>
    <col min="2" max="2" width="10.5703125" customWidth="1"/>
    <col min="3" max="3" width="19.42578125" customWidth="1"/>
    <col min="4" max="4" width="17.85546875" customWidth="1"/>
    <col min="5" max="5" width="10.28515625" customWidth="1"/>
    <col min="6" max="6" width="12.5703125" customWidth="1"/>
    <col min="7" max="7" width="12.28515625" customWidth="1"/>
    <col min="8" max="8" width="13.85546875" customWidth="1"/>
    <col min="9" max="9" width="15.85546875" customWidth="1"/>
    <col min="10" max="10" width="15.7109375" customWidth="1"/>
    <col min="11" max="12" width="16.85546875" customWidth="1"/>
    <col min="13" max="13" width="16.42578125" customWidth="1"/>
    <col min="14" max="14" width="17.28515625" customWidth="1"/>
    <col min="15" max="15" width="9.140625" customWidth="1"/>
  </cols>
  <sheetData>
    <row r="2" spans="1:17" x14ac:dyDescent="0.25">
      <c r="A2" s="1"/>
      <c r="B2" s="106" t="s">
        <v>80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</row>
    <row r="3" spans="1:17" x14ac:dyDescent="0.25">
      <c r="A3" s="1"/>
      <c r="B3" s="109" t="s">
        <v>39</v>
      </c>
      <c r="C3" s="109" t="s">
        <v>47</v>
      </c>
      <c r="D3" s="109" t="s">
        <v>40</v>
      </c>
      <c r="E3" s="109" t="s">
        <v>32</v>
      </c>
      <c r="F3" s="109" t="s">
        <v>41</v>
      </c>
      <c r="G3" s="109" t="s">
        <v>42</v>
      </c>
      <c r="H3" s="109" t="s">
        <v>43</v>
      </c>
      <c r="I3" s="112" t="s">
        <v>44</v>
      </c>
      <c r="J3" s="113"/>
      <c r="K3" s="113"/>
      <c r="L3" s="113"/>
      <c r="M3" s="113"/>
      <c r="N3" s="114"/>
    </row>
    <row r="4" spans="1:17" x14ac:dyDescent="0.25">
      <c r="A4" s="1"/>
      <c r="B4" s="110"/>
      <c r="C4" s="110"/>
      <c r="D4" s="110"/>
      <c r="E4" s="110"/>
      <c r="F4" s="110"/>
      <c r="G4" s="110"/>
      <c r="H4" s="110"/>
      <c r="I4" s="109" t="s">
        <v>29</v>
      </c>
      <c r="J4" s="109" t="s">
        <v>30</v>
      </c>
      <c r="K4" s="115" t="s">
        <v>51</v>
      </c>
      <c r="L4" s="115" t="s">
        <v>50</v>
      </c>
      <c r="M4" s="115" t="s">
        <v>53</v>
      </c>
      <c r="N4" s="115" t="s">
        <v>52</v>
      </c>
    </row>
    <row r="5" spans="1:17" s="4" customFormat="1" ht="57.75" customHeight="1" x14ac:dyDescent="0.25">
      <c r="A5" s="3"/>
      <c r="B5" s="111"/>
      <c r="C5" s="111"/>
      <c r="D5" s="111"/>
      <c r="E5" s="111"/>
      <c r="F5" s="111"/>
      <c r="G5" s="111"/>
      <c r="H5" s="111"/>
      <c r="I5" s="111"/>
      <c r="J5" s="111"/>
      <c r="K5" s="116"/>
      <c r="L5" s="116"/>
      <c r="M5" s="116"/>
      <c r="N5" s="116"/>
      <c r="O5" s="5"/>
      <c r="P5" s="6"/>
      <c r="Q5" s="6"/>
    </row>
    <row r="6" spans="1:17" ht="36" customHeight="1" x14ac:dyDescent="0.25">
      <c r="A6" s="1"/>
      <c r="B6" s="117" t="s">
        <v>55</v>
      </c>
      <c r="C6" s="95" t="s">
        <v>58</v>
      </c>
      <c r="D6" s="95" t="s">
        <v>58</v>
      </c>
      <c r="E6" s="68" t="s">
        <v>38</v>
      </c>
      <c r="F6" s="65">
        <f>GUANABANA!F11</f>
        <v>110</v>
      </c>
      <c r="G6" s="65">
        <f>GUANABANA!J11</f>
        <v>57.2</v>
      </c>
      <c r="H6" s="66">
        <f>IF(F6=0,"--",G6/F6)</f>
        <v>0.52</v>
      </c>
      <c r="I6" s="65">
        <f>GUANABANA!H16</f>
        <v>0</v>
      </c>
      <c r="J6" s="65">
        <f>GUANABANA!I16</f>
        <v>0</v>
      </c>
      <c r="K6" s="65">
        <f>GUANABANA!J16</f>
        <v>0</v>
      </c>
      <c r="L6" s="65">
        <f>GUANABANA!K16</f>
        <v>0</v>
      </c>
      <c r="M6" s="65">
        <f>GUANABANA!L16</f>
        <v>57.2</v>
      </c>
      <c r="N6" s="65">
        <f>GUANABANA!M16</f>
        <v>0</v>
      </c>
      <c r="O6" s="5"/>
      <c r="P6" s="6"/>
      <c r="Q6" s="6"/>
    </row>
    <row r="7" spans="1:17" ht="47.25" customHeight="1" x14ac:dyDescent="0.25">
      <c r="A7" s="1"/>
      <c r="B7" s="118"/>
      <c r="C7" s="67" t="s">
        <v>83</v>
      </c>
      <c r="D7" s="68" t="s">
        <v>67</v>
      </c>
      <c r="E7" s="68" t="s">
        <v>38</v>
      </c>
      <c r="F7" s="70">
        <f>'LIMON TAHITI'!F11</f>
        <v>250</v>
      </c>
      <c r="G7" s="65">
        <f>'LIMON TAHITI'!J11</f>
        <v>900</v>
      </c>
      <c r="H7" s="66">
        <f>IF(F7=0,"--",G7/F7)</f>
        <v>3.6</v>
      </c>
      <c r="I7" s="65">
        <f>'LIMON TAHITI'!H16</f>
        <v>0</v>
      </c>
      <c r="J7" s="65">
        <f>'LIMON TAHITI'!I16</f>
        <v>94</v>
      </c>
      <c r="K7" s="65">
        <f>'LIMON TAHITI'!J16</f>
        <v>110</v>
      </c>
      <c r="L7" s="80">
        <f>'LIMON TAHITI'!K16</f>
        <v>0</v>
      </c>
      <c r="M7" s="65">
        <f>'LIMON TAHITI'!L16</f>
        <v>696</v>
      </c>
      <c r="N7" s="65">
        <f>'LIMON TAHITI'!M16</f>
        <v>0</v>
      </c>
      <c r="O7" s="5"/>
      <c r="P7" s="6"/>
      <c r="Q7" s="6"/>
    </row>
    <row r="8" spans="1:17" s="11" customFormat="1" ht="47.25" customHeight="1" x14ac:dyDescent="0.25">
      <c r="A8" s="1"/>
      <c r="B8" s="119"/>
      <c r="C8" s="105" t="s">
        <v>82</v>
      </c>
      <c r="D8" s="68" t="s">
        <v>75</v>
      </c>
      <c r="E8" s="68" t="s">
        <v>38</v>
      </c>
      <c r="F8" s="70">
        <f>'NARANJA VALENCIA '!F11</f>
        <v>26.666666666666668</v>
      </c>
      <c r="G8" s="65">
        <f>'NARANJA VALENCIA '!J11</f>
        <v>12</v>
      </c>
      <c r="H8" s="66">
        <f>IF(F8=0,"--",G8/F8)</f>
        <v>0.44999999999999996</v>
      </c>
      <c r="I8" s="65">
        <f>'NARANJA VALENCIA '!H16</f>
        <v>0</v>
      </c>
      <c r="J8" s="65">
        <f>'NARANJA VALENCIA '!I16</f>
        <v>12</v>
      </c>
      <c r="K8" s="65">
        <f>'NARANJA VALENCIA '!J16</f>
        <v>0</v>
      </c>
      <c r="L8" s="80">
        <f>'NARANJA VALENCIA '!K16</f>
        <v>0</v>
      </c>
      <c r="M8" s="65">
        <f>'NARANJA VALENCIA '!L16</f>
        <v>0</v>
      </c>
      <c r="N8" s="65">
        <f>'NARANJA VALENCIA '!M16</f>
        <v>0</v>
      </c>
      <c r="O8" s="5"/>
      <c r="P8" s="6"/>
      <c r="Q8" s="6"/>
    </row>
    <row r="9" spans="1:17" ht="32.25" customHeight="1" x14ac:dyDescent="0.25">
      <c r="A9" s="1"/>
      <c r="B9" s="71" t="s">
        <v>48</v>
      </c>
      <c r="C9" s="69" t="s">
        <v>36</v>
      </c>
      <c r="D9" s="68" t="s">
        <v>45</v>
      </c>
      <c r="E9" s="68" t="s">
        <v>38</v>
      </c>
      <c r="F9" s="65">
        <f>GUAYABA!F11</f>
        <v>40.333333333333336</v>
      </c>
      <c r="G9" s="65">
        <f>GUAYABA!J11</f>
        <v>163.69999999999999</v>
      </c>
      <c r="H9" s="66">
        <f>IF(F9=0,"--",G9/F9)</f>
        <v>4.0586776859504123</v>
      </c>
      <c r="I9" s="65">
        <f>GUAYABA!H16</f>
        <v>0</v>
      </c>
      <c r="J9" s="65">
        <f>GUAYABA!I16</f>
        <v>0</v>
      </c>
      <c r="K9" s="65">
        <f>GUAYABA!J16</f>
        <v>0</v>
      </c>
      <c r="L9" s="65">
        <f>GUAYABA!K16</f>
        <v>0</v>
      </c>
      <c r="M9" s="65">
        <f>GUAYABA!L16</f>
        <v>70.7</v>
      </c>
      <c r="N9" s="80">
        <f>GUAYABA!M16</f>
        <v>93</v>
      </c>
      <c r="O9" s="5"/>
      <c r="P9" s="6"/>
      <c r="Q9" s="6"/>
    </row>
    <row r="10" spans="1:17" ht="24.75" customHeight="1" x14ac:dyDescent="0.25">
      <c r="B10" s="120" t="s">
        <v>81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</row>
    <row r="11" spans="1:17" ht="30" customHeight="1" x14ac:dyDescent="0.25"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  <c r="O11" s="7"/>
    </row>
  </sheetData>
  <mergeCells count="17">
    <mergeCell ref="B6:B8"/>
    <mergeCell ref="L4:L5"/>
    <mergeCell ref="M4:M5"/>
    <mergeCell ref="B10:N11"/>
    <mergeCell ref="B2:N2"/>
    <mergeCell ref="B3:B5"/>
    <mergeCell ref="D3:D5"/>
    <mergeCell ref="E3:E5"/>
    <mergeCell ref="F3:F5"/>
    <mergeCell ref="G3:G5"/>
    <mergeCell ref="H3:H5"/>
    <mergeCell ref="I3:N3"/>
    <mergeCell ref="C3:C5"/>
    <mergeCell ref="I4:I5"/>
    <mergeCell ref="J4:J5"/>
    <mergeCell ref="N4:N5"/>
    <mergeCell ref="K4:K5"/>
  </mergeCells>
  <pageMargins left="0.7" right="0.7" top="0.75" bottom="0.75" header="0.3" footer="0.3"/>
  <pageSetup paperSize="5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E25" workbookViewId="0">
      <selection activeCell="N43" sqref="N43"/>
    </sheetView>
  </sheetViews>
  <sheetFormatPr baseColWidth="10" defaultRowHeight="15" x14ac:dyDescent="0.25"/>
  <cols>
    <col min="1" max="1" width="11.42578125" style="11"/>
    <col min="2" max="2" width="12" style="11" customWidth="1"/>
    <col min="3" max="3" width="13.85546875" style="11" customWidth="1"/>
    <col min="4" max="4" width="21.85546875" style="11" customWidth="1"/>
    <col min="5" max="5" width="15.42578125" style="11" customWidth="1"/>
    <col min="6" max="6" width="25.28515625" style="11" bestFit="1" customWidth="1"/>
    <col min="7" max="7" width="14.5703125" style="11" customWidth="1"/>
    <col min="8" max="8" width="13.7109375" style="11" customWidth="1"/>
    <col min="9" max="9" width="13.28515625" style="11" customWidth="1"/>
    <col min="10" max="10" width="14.140625" style="11" customWidth="1"/>
    <col min="11" max="11" width="13.7109375" style="11" customWidth="1"/>
    <col min="12" max="12" width="15.7109375" style="11" customWidth="1"/>
    <col min="13" max="13" width="14.5703125" style="11" customWidth="1"/>
    <col min="14" max="17" width="11.42578125" style="11"/>
    <col min="18" max="18" width="12" style="11" bestFit="1" customWidth="1"/>
    <col min="19" max="19" width="24.140625" style="11" customWidth="1"/>
    <col min="20" max="16384" width="11.42578125" style="11"/>
  </cols>
  <sheetData>
    <row r="1" spans="1:19" ht="15" customHeight="1" x14ac:dyDescent="0.2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4"/>
      <c r="L1" s="175"/>
      <c r="M1" s="175"/>
    </row>
    <row r="2" spans="1:19" x14ac:dyDescent="0.25">
      <c r="A2" s="12" t="s">
        <v>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75"/>
      <c r="M2" s="175"/>
    </row>
    <row r="3" spans="1:19" x14ac:dyDescent="0.25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6"/>
      <c r="M3" s="176"/>
    </row>
    <row r="4" spans="1:19" x14ac:dyDescent="0.2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8"/>
      <c r="K4" s="72"/>
      <c r="L4" s="179" t="s">
        <v>4</v>
      </c>
      <c r="M4" s="180"/>
    </row>
    <row r="5" spans="1:19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1" t="s">
        <v>5</v>
      </c>
      <c r="M5" s="182"/>
    </row>
    <row r="6" spans="1:19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1"/>
    </row>
    <row r="7" spans="1:19" x14ac:dyDescent="0.25">
      <c r="A7" s="131" t="s">
        <v>6</v>
      </c>
      <c r="B7" s="131"/>
      <c r="C7" s="131"/>
      <c r="D7" s="168" t="s">
        <v>59</v>
      </c>
      <c r="E7" s="132" t="s">
        <v>7</v>
      </c>
      <c r="F7" s="133"/>
      <c r="G7" s="133"/>
      <c r="H7" s="133"/>
      <c r="I7" s="133"/>
      <c r="J7" s="133"/>
      <c r="K7" s="133"/>
      <c r="L7" s="133"/>
      <c r="M7" s="134"/>
    </row>
    <row r="8" spans="1:19" x14ac:dyDescent="0.25">
      <c r="A8" s="131"/>
      <c r="B8" s="131"/>
      <c r="C8" s="131"/>
      <c r="D8" s="168"/>
      <c r="E8" s="169" t="s">
        <v>8</v>
      </c>
      <c r="F8" s="170"/>
      <c r="G8" s="22">
        <v>43497</v>
      </c>
      <c r="H8" s="171" t="s">
        <v>9</v>
      </c>
      <c r="I8" s="171"/>
      <c r="J8" s="153">
        <v>43524</v>
      </c>
      <c r="K8" s="154"/>
      <c r="L8" s="74" t="s">
        <v>10</v>
      </c>
      <c r="M8" s="23">
        <v>2019</v>
      </c>
    </row>
    <row r="9" spans="1:19" x14ac:dyDescent="0.25">
      <c r="A9" s="155" t="s">
        <v>11</v>
      </c>
      <c r="B9" s="156"/>
      <c r="C9" s="157"/>
      <c r="D9" s="24" t="s">
        <v>12</v>
      </c>
      <c r="E9" s="25" t="s">
        <v>13</v>
      </c>
      <c r="F9" s="26"/>
      <c r="G9" s="158" t="s">
        <v>14</v>
      </c>
      <c r="H9" s="159"/>
      <c r="I9" s="160" t="s">
        <v>46</v>
      </c>
      <c r="J9" s="161"/>
      <c r="K9" s="162"/>
      <c r="L9" s="25" t="s">
        <v>13</v>
      </c>
      <c r="M9" s="23"/>
    </row>
    <row r="10" spans="1:19" x14ac:dyDescent="0.25">
      <c r="A10" s="163" t="s">
        <v>15</v>
      </c>
      <c r="B10" s="164"/>
      <c r="C10" s="165"/>
      <c r="D10" s="166" t="s">
        <v>60</v>
      </c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9" ht="45" customHeight="1" x14ac:dyDescent="0.25">
      <c r="A11" s="131" t="s">
        <v>16</v>
      </c>
      <c r="B11" s="131"/>
      <c r="C11" s="132" t="s">
        <v>56</v>
      </c>
      <c r="D11" s="147"/>
      <c r="E11" s="148"/>
      <c r="F11" s="57">
        <f>F12/3</f>
        <v>110</v>
      </c>
      <c r="G11" s="145" t="s">
        <v>17</v>
      </c>
      <c r="H11" s="145"/>
      <c r="I11" s="145"/>
      <c r="J11" s="149">
        <f>G41</f>
        <v>57.2</v>
      </c>
      <c r="K11" s="150"/>
      <c r="L11" s="27" t="s">
        <v>18</v>
      </c>
      <c r="M11" s="58">
        <f>IF(F11=0,"--",J11/F11)</f>
        <v>0.52</v>
      </c>
    </row>
    <row r="12" spans="1:19" ht="50.25" customHeight="1" x14ac:dyDescent="0.25">
      <c r="A12" s="131" t="s">
        <v>19</v>
      </c>
      <c r="B12" s="131"/>
      <c r="C12" s="132" t="s">
        <v>57</v>
      </c>
      <c r="D12" s="147"/>
      <c r="E12" s="148"/>
      <c r="F12" s="8">
        <v>330</v>
      </c>
      <c r="G12" s="146" t="s">
        <v>17</v>
      </c>
      <c r="H12" s="146"/>
      <c r="I12" s="146"/>
      <c r="J12" s="151">
        <f>J11</f>
        <v>57.2</v>
      </c>
      <c r="K12" s="152"/>
      <c r="L12" s="27" t="s">
        <v>18</v>
      </c>
      <c r="M12" s="58">
        <f>IF(F12=0,"--",J12/F12)</f>
        <v>0.17333333333333334</v>
      </c>
      <c r="N12" s="9"/>
    </row>
    <row r="13" spans="1:19" x14ac:dyDescent="0.25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30"/>
    </row>
    <row r="14" spans="1:19" x14ac:dyDescent="0.25">
      <c r="A14" s="131" t="s">
        <v>20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S14" s="9"/>
    </row>
    <row r="15" spans="1:19" x14ac:dyDescent="0.25">
      <c r="A15" s="28"/>
      <c r="B15" s="29"/>
      <c r="C15" s="29"/>
      <c r="D15" s="29"/>
      <c r="E15" s="29"/>
      <c r="F15" s="30"/>
      <c r="G15" s="132" t="s">
        <v>21</v>
      </c>
      <c r="H15" s="133"/>
      <c r="I15" s="133"/>
      <c r="J15" s="133"/>
      <c r="K15" s="133"/>
      <c r="L15" s="133"/>
      <c r="M15" s="134"/>
    </row>
    <row r="16" spans="1:19" x14ac:dyDescent="0.25">
      <c r="A16" s="31"/>
      <c r="B16" s="32"/>
      <c r="C16" s="32"/>
      <c r="D16" s="32"/>
      <c r="E16" s="32"/>
      <c r="F16" s="33"/>
      <c r="G16" s="34" t="s">
        <v>22</v>
      </c>
      <c r="H16" s="35">
        <f t="shared" ref="H16:M16" si="0">SUM(H21:H40)</f>
        <v>0</v>
      </c>
      <c r="I16" s="35">
        <f t="shared" si="0"/>
        <v>0</v>
      </c>
      <c r="J16" s="35">
        <f t="shared" si="0"/>
        <v>0</v>
      </c>
      <c r="K16" s="35">
        <f t="shared" si="0"/>
        <v>0</v>
      </c>
      <c r="L16" s="59">
        <f t="shared" si="0"/>
        <v>57.2</v>
      </c>
      <c r="M16" s="35">
        <f t="shared" si="0"/>
        <v>0</v>
      </c>
    </row>
    <row r="17" spans="1:13" x14ac:dyDescent="0.25">
      <c r="A17" s="31"/>
      <c r="B17" s="32"/>
      <c r="C17" s="32"/>
      <c r="D17" s="32"/>
      <c r="E17" s="32"/>
      <c r="F17" s="33"/>
      <c r="G17" s="135" t="s">
        <v>23</v>
      </c>
      <c r="H17" s="40">
        <f>H16/G41</f>
        <v>0</v>
      </c>
      <c r="I17" s="40">
        <f>I16/G41</f>
        <v>0</v>
      </c>
      <c r="J17" s="61">
        <f>J16/G41</f>
        <v>0</v>
      </c>
      <c r="K17" s="61">
        <f>K16/G41</f>
        <v>0</v>
      </c>
      <c r="L17" s="60">
        <f>L16/G41</f>
        <v>1</v>
      </c>
      <c r="M17" s="40">
        <f>M16/G41</f>
        <v>0</v>
      </c>
    </row>
    <row r="18" spans="1:13" x14ac:dyDescent="0.25">
      <c r="A18" s="36"/>
      <c r="B18" s="37"/>
      <c r="C18" s="38"/>
      <c r="D18" s="37"/>
      <c r="E18" s="37"/>
      <c r="F18" s="39"/>
      <c r="G18" s="136"/>
      <c r="H18" s="137" t="s">
        <v>29</v>
      </c>
      <c r="I18" s="126" t="s">
        <v>30</v>
      </c>
      <c r="J18" s="141" t="s">
        <v>49</v>
      </c>
      <c r="K18" s="142"/>
      <c r="L18" s="142"/>
      <c r="M18" s="143"/>
    </row>
    <row r="19" spans="1:13" ht="15" customHeight="1" x14ac:dyDescent="0.25">
      <c r="A19" s="131" t="s">
        <v>24</v>
      </c>
      <c r="B19" s="144" t="s">
        <v>25</v>
      </c>
      <c r="C19" s="146" t="s">
        <v>26</v>
      </c>
      <c r="D19" s="146" t="s">
        <v>27</v>
      </c>
      <c r="E19" s="132" t="s">
        <v>28</v>
      </c>
      <c r="F19" s="133"/>
      <c r="G19" s="134"/>
      <c r="H19" s="138"/>
      <c r="I19" s="140"/>
      <c r="J19" s="126" t="s">
        <v>51</v>
      </c>
      <c r="K19" s="126" t="s">
        <v>50</v>
      </c>
      <c r="L19" s="126" t="s">
        <v>53</v>
      </c>
      <c r="M19" s="126" t="s">
        <v>52</v>
      </c>
    </row>
    <row r="20" spans="1:13" ht="84" customHeight="1" x14ac:dyDescent="0.25">
      <c r="A20" s="131"/>
      <c r="B20" s="145"/>
      <c r="C20" s="146"/>
      <c r="D20" s="146"/>
      <c r="E20" s="75" t="s">
        <v>31</v>
      </c>
      <c r="F20" s="75" t="s">
        <v>32</v>
      </c>
      <c r="G20" s="76" t="s">
        <v>33</v>
      </c>
      <c r="H20" s="139"/>
      <c r="I20" s="127"/>
      <c r="J20" s="127"/>
      <c r="K20" s="127"/>
      <c r="L20" s="127"/>
      <c r="M20" s="127"/>
    </row>
    <row r="21" spans="1:13" x14ac:dyDescent="0.25">
      <c r="A21" s="41">
        <v>1</v>
      </c>
      <c r="B21" s="41" t="s">
        <v>61</v>
      </c>
      <c r="C21" s="64" t="s">
        <v>62</v>
      </c>
      <c r="D21" s="62" t="s">
        <v>58</v>
      </c>
      <c r="E21" s="63" t="s">
        <v>34</v>
      </c>
      <c r="F21" s="62" t="s">
        <v>54</v>
      </c>
      <c r="G21" s="10">
        <f>SUM(H21:M21)</f>
        <v>37</v>
      </c>
      <c r="H21" s="45">
        <v>0</v>
      </c>
      <c r="I21" s="46">
        <v>0</v>
      </c>
      <c r="J21" s="47">
        <v>0</v>
      </c>
      <c r="K21" s="48">
        <v>0</v>
      </c>
      <c r="L21" s="94">
        <f>28+9</f>
        <v>37</v>
      </c>
      <c r="M21" s="48">
        <v>0</v>
      </c>
    </row>
    <row r="22" spans="1:13" x14ac:dyDescent="0.25">
      <c r="A22" s="41">
        <v>2</v>
      </c>
      <c r="B22" s="41" t="s">
        <v>61</v>
      </c>
      <c r="C22" s="42" t="s">
        <v>66</v>
      </c>
      <c r="D22" s="43" t="s">
        <v>58</v>
      </c>
      <c r="E22" s="44" t="s">
        <v>34</v>
      </c>
      <c r="F22" s="43" t="s">
        <v>54</v>
      </c>
      <c r="G22" s="10">
        <f>SUM(H22:M22)</f>
        <v>7.2</v>
      </c>
      <c r="H22" s="45">
        <v>0</v>
      </c>
      <c r="I22" s="46">
        <v>0</v>
      </c>
      <c r="J22" s="47">
        <v>0</v>
      </c>
      <c r="K22" s="47">
        <v>0</v>
      </c>
      <c r="L22" s="94">
        <v>7.2</v>
      </c>
      <c r="M22" s="48">
        <v>0</v>
      </c>
    </row>
    <row r="23" spans="1:13" x14ac:dyDescent="0.25">
      <c r="A23" s="41">
        <v>3</v>
      </c>
      <c r="B23" s="41" t="s">
        <v>61</v>
      </c>
      <c r="C23" s="64" t="s">
        <v>68</v>
      </c>
      <c r="D23" s="62" t="s">
        <v>58</v>
      </c>
      <c r="E23" s="63" t="s">
        <v>34</v>
      </c>
      <c r="F23" s="62" t="s">
        <v>54</v>
      </c>
      <c r="G23" s="77">
        <f>SUM(H23:M23)</f>
        <v>13</v>
      </c>
      <c r="H23" s="45">
        <v>0</v>
      </c>
      <c r="I23" s="46">
        <v>0</v>
      </c>
      <c r="J23" s="47">
        <v>0</v>
      </c>
      <c r="K23" s="47">
        <v>0</v>
      </c>
      <c r="L23" s="96">
        <v>13</v>
      </c>
      <c r="M23" s="48">
        <v>0</v>
      </c>
    </row>
    <row r="24" spans="1:13" x14ac:dyDescent="0.25">
      <c r="A24" s="41">
        <v>4</v>
      </c>
      <c r="B24" s="41"/>
      <c r="C24" s="42"/>
      <c r="D24" s="43"/>
      <c r="E24" s="44"/>
      <c r="F24" s="43"/>
      <c r="G24" s="49"/>
      <c r="H24" s="45"/>
      <c r="I24" s="46"/>
      <c r="J24" s="47"/>
      <c r="K24" s="47"/>
      <c r="L24" s="47"/>
      <c r="M24" s="48"/>
    </row>
    <row r="25" spans="1:13" x14ac:dyDescent="0.25">
      <c r="A25" s="41">
        <v>5</v>
      </c>
      <c r="B25" s="41"/>
      <c r="C25" s="42"/>
      <c r="D25" s="43"/>
      <c r="E25" s="44"/>
      <c r="F25" s="43"/>
      <c r="G25" s="49"/>
      <c r="H25" s="45"/>
      <c r="I25" s="46"/>
      <c r="J25" s="47"/>
      <c r="K25" s="47"/>
      <c r="L25" s="47"/>
      <c r="M25" s="48"/>
    </row>
    <row r="26" spans="1:13" x14ac:dyDescent="0.25">
      <c r="A26" s="41">
        <v>6</v>
      </c>
      <c r="B26" s="41"/>
      <c r="C26" s="42"/>
      <c r="D26" s="43"/>
      <c r="E26" s="44"/>
      <c r="F26" s="43"/>
      <c r="G26" s="49"/>
      <c r="H26" s="45"/>
      <c r="I26" s="46"/>
      <c r="J26" s="47"/>
      <c r="K26" s="47"/>
      <c r="L26" s="47"/>
      <c r="M26" s="48"/>
    </row>
    <row r="27" spans="1:13" x14ac:dyDescent="0.25">
      <c r="A27" s="41">
        <v>7</v>
      </c>
      <c r="B27" s="41"/>
      <c r="C27" s="42"/>
      <c r="D27" s="43"/>
      <c r="E27" s="44"/>
      <c r="F27" s="43"/>
      <c r="G27" s="49"/>
      <c r="H27" s="45"/>
      <c r="I27" s="46"/>
      <c r="J27" s="47"/>
      <c r="K27" s="47"/>
      <c r="L27" s="47"/>
      <c r="M27" s="48"/>
    </row>
    <row r="28" spans="1:13" x14ac:dyDescent="0.25">
      <c r="A28" s="41">
        <v>8</v>
      </c>
      <c r="B28" s="41"/>
      <c r="C28" s="42"/>
      <c r="D28" s="43"/>
      <c r="E28" s="44"/>
      <c r="F28" s="43"/>
      <c r="G28" s="49"/>
      <c r="H28" s="50"/>
      <c r="I28" s="47"/>
      <c r="J28" s="47"/>
      <c r="K28" s="47"/>
      <c r="L28" s="47"/>
      <c r="M28" s="48"/>
    </row>
    <row r="29" spans="1:13" x14ac:dyDescent="0.25">
      <c r="A29" s="41">
        <v>9</v>
      </c>
      <c r="B29" s="41"/>
      <c r="C29" s="42"/>
      <c r="D29" s="43"/>
      <c r="E29" s="44"/>
      <c r="F29" s="43"/>
      <c r="G29" s="49"/>
      <c r="H29" s="50"/>
      <c r="I29" s="47"/>
      <c r="J29" s="47"/>
      <c r="K29" s="47"/>
      <c r="L29" s="47"/>
      <c r="M29" s="48"/>
    </row>
    <row r="30" spans="1:13" x14ac:dyDescent="0.25">
      <c r="A30" s="41">
        <v>10</v>
      </c>
      <c r="B30" s="41"/>
      <c r="C30" s="42"/>
      <c r="D30" s="43"/>
      <c r="E30" s="44"/>
      <c r="F30" s="43"/>
      <c r="G30" s="49"/>
      <c r="H30" s="50"/>
      <c r="I30" s="47"/>
      <c r="J30" s="47"/>
      <c r="K30" s="47"/>
      <c r="L30" s="47"/>
      <c r="M30" s="48"/>
    </row>
    <row r="31" spans="1:13" x14ac:dyDescent="0.25">
      <c r="A31" s="41">
        <v>11</v>
      </c>
      <c r="B31" s="41"/>
      <c r="C31" s="42"/>
      <c r="D31" s="43"/>
      <c r="E31" s="44"/>
      <c r="F31" s="43"/>
      <c r="G31" s="49"/>
      <c r="H31" s="50"/>
      <c r="I31" s="47"/>
      <c r="J31" s="47"/>
      <c r="K31" s="47"/>
      <c r="L31" s="47"/>
      <c r="M31" s="48"/>
    </row>
    <row r="32" spans="1:13" x14ac:dyDescent="0.25">
      <c r="A32" s="41">
        <v>12</v>
      </c>
      <c r="B32" s="41"/>
      <c r="C32" s="42"/>
      <c r="D32" s="43"/>
      <c r="E32" s="44"/>
      <c r="F32" s="43"/>
      <c r="G32" s="49"/>
      <c r="H32" s="50"/>
      <c r="I32" s="47"/>
      <c r="J32" s="47"/>
      <c r="K32" s="47"/>
      <c r="L32" s="47"/>
      <c r="M32" s="48"/>
    </row>
    <row r="33" spans="1:13" x14ac:dyDescent="0.25">
      <c r="A33" s="41">
        <v>13</v>
      </c>
      <c r="B33" s="41"/>
      <c r="C33" s="42"/>
      <c r="D33" s="43"/>
      <c r="E33" s="44"/>
      <c r="F33" s="43"/>
      <c r="G33" s="49"/>
      <c r="H33" s="50"/>
      <c r="I33" s="47"/>
      <c r="J33" s="47"/>
      <c r="K33" s="47"/>
      <c r="L33" s="47"/>
      <c r="M33" s="48"/>
    </row>
    <row r="34" spans="1:13" x14ac:dyDescent="0.25">
      <c r="A34" s="41">
        <v>14</v>
      </c>
      <c r="B34" s="41"/>
      <c r="C34" s="42"/>
      <c r="D34" s="43"/>
      <c r="E34" s="51"/>
      <c r="F34" s="43"/>
      <c r="G34" s="49"/>
      <c r="H34" s="50"/>
      <c r="I34" s="47"/>
      <c r="J34" s="47"/>
      <c r="K34" s="47"/>
      <c r="L34" s="47"/>
      <c r="M34" s="48"/>
    </row>
    <row r="35" spans="1:13" x14ac:dyDescent="0.25">
      <c r="A35" s="41">
        <v>15</v>
      </c>
      <c r="B35" s="41"/>
      <c r="C35" s="42"/>
      <c r="D35" s="43"/>
      <c r="E35" s="44"/>
      <c r="F35" s="43"/>
      <c r="G35" s="49"/>
      <c r="H35" s="50"/>
      <c r="I35" s="47"/>
      <c r="J35" s="47"/>
      <c r="K35" s="47"/>
      <c r="L35" s="47"/>
      <c r="M35" s="48"/>
    </row>
    <row r="36" spans="1:13" x14ac:dyDescent="0.25">
      <c r="A36" s="41">
        <v>16</v>
      </c>
      <c r="B36" s="41"/>
      <c r="C36" s="42"/>
      <c r="D36" s="43"/>
      <c r="E36" s="44"/>
      <c r="F36" s="43"/>
      <c r="G36" s="49"/>
      <c r="H36" s="50"/>
      <c r="I36" s="47"/>
      <c r="J36" s="47"/>
      <c r="K36" s="47"/>
      <c r="L36" s="47"/>
      <c r="M36" s="48"/>
    </row>
    <row r="37" spans="1:13" x14ac:dyDescent="0.25">
      <c r="A37" s="41">
        <v>17</v>
      </c>
      <c r="B37" s="41"/>
      <c r="C37" s="42"/>
      <c r="D37" s="43"/>
      <c r="E37" s="44"/>
      <c r="F37" s="43"/>
      <c r="G37" s="49"/>
      <c r="H37" s="50"/>
      <c r="I37" s="47"/>
      <c r="J37" s="47"/>
      <c r="K37" s="47"/>
      <c r="L37" s="47"/>
      <c r="M37" s="48"/>
    </row>
    <row r="38" spans="1:13" x14ac:dyDescent="0.25">
      <c r="A38" s="41">
        <v>18</v>
      </c>
      <c r="B38" s="41"/>
      <c r="C38" s="42"/>
      <c r="D38" s="43"/>
      <c r="E38" s="44"/>
      <c r="F38" s="43"/>
      <c r="G38" s="49"/>
      <c r="H38" s="50"/>
      <c r="I38" s="47"/>
      <c r="J38" s="47"/>
      <c r="K38" s="47"/>
      <c r="L38" s="47"/>
      <c r="M38" s="48"/>
    </row>
    <row r="39" spans="1:13" x14ac:dyDescent="0.25">
      <c r="A39" s="41">
        <v>19</v>
      </c>
      <c r="B39" s="41"/>
      <c r="C39" s="42"/>
      <c r="D39" s="43"/>
      <c r="E39" s="44"/>
      <c r="F39" s="43"/>
      <c r="G39" s="49"/>
      <c r="H39" s="50"/>
      <c r="I39" s="47"/>
      <c r="J39" s="47"/>
      <c r="K39" s="47"/>
      <c r="L39" s="47"/>
      <c r="M39" s="48"/>
    </row>
    <row r="40" spans="1:13" x14ac:dyDescent="0.25">
      <c r="A40" s="41">
        <v>20</v>
      </c>
      <c r="B40" s="41"/>
      <c r="C40" s="42"/>
      <c r="D40" s="43"/>
      <c r="E40" s="44"/>
      <c r="F40" s="43"/>
      <c r="G40" s="49"/>
      <c r="H40" s="50"/>
      <c r="I40" s="47"/>
      <c r="J40" s="47"/>
      <c r="K40" s="47"/>
      <c r="L40" s="47"/>
      <c r="M40" s="48"/>
    </row>
    <row r="41" spans="1:13" x14ac:dyDescent="0.25">
      <c r="A41" s="52"/>
      <c r="B41" s="52"/>
      <c r="C41" s="52"/>
      <c r="D41" s="53"/>
      <c r="E41" s="53"/>
      <c r="F41" s="73" t="s">
        <v>35</v>
      </c>
      <c r="G41" s="2">
        <f>SUM(G21:G40)</f>
        <v>57.2</v>
      </c>
      <c r="H41" s="54"/>
      <c r="I41" s="55"/>
      <c r="J41" s="55"/>
      <c r="K41" s="55"/>
      <c r="L41" s="56"/>
      <c r="M41" s="56"/>
    </row>
    <row r="42" spans="1:13" x14ac:dyDescent="0.25">
      <c r="G42" s="78"/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E22" workbookViewId="0">
      <selection activeCell="L40" sqref="L40"/>
    </sheetView>
  </sheetViews>
  <sheetFormatPr baseColWidth="10" defaultRowHeight="15" x14ac:dyDescent="0.25"/>
  <cols>
    <col min="1" max="2" width="11.42578125" style="11"/>
    <col min="3" max="3" width="13.85546875" style="11" customWidth="1"/>
    <col min="4" max="4" width="21.85546875" style="11" customWidth="1"/>
    <col min="5" max="5" width="15.42578125" style="11" customWidth="1"/>
    <col min="6" max="6" width="18.5703125" style="11" customWidth="1"/>
    <col min="7" max="7" width="16.140625" style="11" customWidth="1"/>
    <col min="8" max="8" width="13.7109375" style="11" customWidth="1"/>
    <col min="9" max="9" width="13.28515625" style="11" customWidth="1"/>
    <col min="10" max="10" width="14.140625" style="11" customWidth="1"/>
    <col min="11" max="11" width="13.7109375" style="11" customWidth="1"/>
    <col min="12" max="12" width="15.7109375" style="11" customWidth="1"/>
    <col min="13" max="13" width="14.5703125" style="11" customWidth="1"/>
    <col min="14" max="16384" width="11.42578125" style="11"/>
  </cols>
  <sheetData>
    <row r="1" spans="1:13" ht="15" customHeight="1" x14ac:dyDescent="0.2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4"/>
      <c r="L1" s="175"/>
      <c r="M1" s="175"/>
    </row>
    <row r="2" spans="1:13" x14ac:dyDescent="0.25">
      <c r="A2" s="12" t="s">
        <v>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75"/>
      <c r="M2" s="175"/>
    </row>
    <row r="3" spans="1:13" x14ac:dyDescent="0.25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6"/>
      <c r="M3" s="176"/>
    </row>
    <row r="4" spans="1:13" x14ac:dyDescent="0.2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8"/>
      <c r="K4" s="81"/>
      <c r="L4" s="179" t="s">
        <v>4</v>
      </c>
      <c r="M4" s="180"/>
    </row>
    <row r="5" spans="1:13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1" t="s">
        <v>5</v>
      </c>
      <c r="M5" s="182"/>
    </row>
    <row r="6" spans="1:13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1"/>
    </row>
    <row r="7" spans="1:13" x14ac:dyDescent="0.25">
      <c r="A7" s="131" t="s">
        <v>6</v>
      </c>
      <c r="B7" s="131"/>
      <c r="C7" s="131"/>
      <c r="D7" s="168" t="s">
        <v>59</v>
      </c>
      <c r="E7" s="132" t="s">
        <v>7</v>
      </c>
      <c r="F7" s="133"/>
      <c r="G7" s="133"/>
      <c r="H7" s="133"/>
      <c r="I7" s="133"/>
      <c r="J7" s="133"/>
      <c r="K7" s="133"/>
      <c r="L7" s="133"/>
      <c r="M7" s="134"/>
    </row>
    <row r="8" spans="1:13" x14ac:dyDescent="0.25">
      <c r="A8" s="131"/>
      <c r="B8" s="131"/>
      <c r="C8" s="131"/>
      <c r="D8" s="168"/>
      <c r="E8" s="169" t="s">
        <v>8</v>
      </c>
      <c r="F8" s="170"/>
      <c r="G8" s="22">
        <v>43497</v>
      </c>
      <c r="H8" s="171" t="s">
        <v>9</v>
      </c>
      <c r="I8" s="171"/>
      <c r="J8" s="153">
        <v>43524</v>
      </c>
      <c r="K8" s="154"/>
      <c r="L8" s="83" t="s">
        <v>10</v>
      </c>
      <c r="M8" s="23">
        <v>2019</v>
      </c>
    </row>
    <row r="9" spans="1:13" x14ac:dyDescent="0.25">
      <c r="A9" s="155" t="s">
        <v>11</v>
      </c>
      <c r="B9" s="156"/>
      <c r="C9" s="157"/>
      <c r="D9" s="24" t="s">
        <v>12</v>
      </c>
      <c r="E9" s="25" t="s">
        <v>13</v>
      </c>
      <c r="F9" s="26"/>
      <c r="G9" s="158" t="s">
        <v>14</v>
      </c>
      <c r="H9" s="159"/>
      <c r="I9" s="160" t="s">
        <v>46</v>
      </c>
      <c r="J9" s="161"/>
      <c r="K9" s="162"/>
      <c r="L9" s="25" t="s">
        <v>13</v>
      </c>
      <c r="M9" s="23"/>
    </row>
    <row r="10" spans="1:13" x14ac:dyDescent="0.25">
      <c r="A10" s="163" t="s">
        <v>15</v>
      </c>
      <c r="B10" s="164"/>
      <c r="C10" s="165"/>
      <c r="D10" s="167" t="s">
        <v>69</v>
      </c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ht="45" customHeight="1" x14ac:dyDescent="0.25">
      <c r="A11" s="131" t="s">
        <v>16</v>
      </c>
      <c r="B11" s="131"/>
      <c r="C11" s="132" t="s">
        <v>77</v>
      </c>
      <c r="D11" s="147"/>
      <c r="E11" s="148"/>
      <c r="F11" s="91">
        <f>F12/3</f>
        <v>250</v>
      </c>
      <c r="G11" s="145" t="s">
        <v>17</v>
      </c>
      <c r="H11" s="145"/>
      <c r="I11" s="145"/>
      <c r="J11" s="149">
        <f>G41</f>
        <v>900</v>
      </c>
      <c r="K11" s="150"/>
      <c r="L11" s="27" t="s">
        <v>18</v>
      </c>
      <c r="M11" s="58">
        <f>IF(F11=0,"--",J11/F11)</f>
        <v>3.6</v>
      </c>
    </row>
    <row r="12" spans="1:13" ht="50.25" customHeight="1" x14ac:dyDescent="0.25">
      <c r="A12" s="131" t="s">
        <v>19</v>
      </c>
      <c r="B12" s="131"/>
      <c r="C12" s="132" t="s">
        <v>77</v>
      </c>
      <c r="D12" s="147"/>
      <c r="E12" s="148"/>
      <c r="F12" s="92">
        <v>750</v>
      </c>
      <c r="G12" s="146" t="s">
        <v>17</v>
      </c>
      <c r="H12" s="146"/>
      <c r="I12" s="146"/>
      <c r="J12" s="151">
        <f>J11</f>
        <v>900</v>
      </c>
      <c r="K12" s="152"/>
      <c r="L12" s="27" t="s">
        <v>18</v>
      </c>
      <c r="M12" s="58">
        <f>IF(F12=0,"--",J12/F12)</f>
        <v>1.2</v>
      </c>
    </row>
    <row r="13" spans="1:13" x14ac:dyDescent="0.25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30"/>
    </row>
    <row r="14" spans="1:13" x14ac:dyDescent="0.25">
      <c r="A14" s="131" t="s">
        <v>20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x14ac:dyDescent="0.25">
      <c r="A15" s="28"/>
      <c r="B15" s="29"/>
      <c r="C15" s="29"/>
      <c r="D15" s="29"/>
      <c r="E15" s="29"/>
      <c r="F15" s="30"/>
      <c r="G15" s="132" t="s">
        <v>21</v>
      </c>
      <c r="H15" s="133"/>
      <c r="I15" s="133"/>
      <c r="J15" s="133"/>
      <c r="K15" s="133"/>
      <c r="L15" s="133"/>
      <c r="M15" s="134"/>
    </row>
    <row r="16" spans="1:13" x14ac:dyDescent="0.25">
      <c r="A16" s="31"/>
      <c r="B16" s="32"/>
      <c r="C16" s="32"/>
      <c r="D16" s="32"/>
      <c r="E16" s="32"/>
      <c r="F16" s="33"/>
      <c r="G16" s="34" t="s">
        <v>22</v>
      </c>
      <c r="H16" s="35">
        <f t="shared" ref="H16:M16" si="0">SUM(H21:H40)</f>
        <v>0</v>
      </c>
      <c r="I16" s="59">
        <f>SUM(I21:I40)</f>
        <v>94</v>
      </c>
      <c r="J16" s="59">
        <f>SUM(J21:J40)</f>
        <v>110</v>
      </c>
      <c r="K16" s="35">
        <f t="shared" si="0"/>
        <v>0</v>
      </c>
      <c r="L16" s="59">
        <f>SUM(L21:L40)</f>
        <v>696</v>
      </c>
      <c r="M16" s="35">
        <f t="shared" si="0"/>
        <v>0</v>
      </c>
    </row>
    <row r="17" spans="1:13" x14ac:dyDescent="0.25">
      <c r="A17" s="31"/>
      <c r="B17" s="32"/>
      <c r="C17" s="32"/>
      <c r="D17" s="32"/>
      <c r="E17" s="32"/>
      <c r="F17" s="33"/>
      <c r="G17" s="135" t="s">
        <v>23</v>
      </c>
      <c r="H17" s="40">
        <f>H16/G41</f>
        <v>0</v>
      </c>
      <c r="I17" s="40">
        <f>I16/G41</f>
        <v>0.10444444444444445</v>
      </c>
      <c r="J17" s="60">
        <f>J16/G41</f>
        <v>0.12222222222222222</v>
      </c>
      <c r="K17" s="61">
        <f>K16/G41</f>
        <v>0</v>
      </c>
      <c r="L17" s="60">
        <f>L16/G41</f>
        <v>0.77333333333333332</v>
      </c>
      <c r="M17" s="40">
        <f>M16/G41</f>
        <v>0</v>
      </c>
    </row>
    <row r="18" spans="1:13" x14ac:dyDescent="0.25">
      <c r="A18" s="36"/>
      <c r="B18" s="37"/>
      <c r="C18" s="38"/>
      <c r="D18" s="37"/>
      <c r="E18" s="37"/>
      <c r="F18" s="39"/>
      <c r="G18" s="136"/>
      <c r="H18" s="137" t="s">
        <v>29</v>
      </c>
      <c r="I18" s="126" t="s">
        <v>30</v>
      </c>
      <c r="J18" s="141" t="s">
        <v>49</v>
      </c>
      <c r="K18" s="142"/>
      <c r="L18" s="142"/>
      <c r="M18" s="143"/>
    </row>
    <row r="19" spans="1:13" ht="15" customHeight="1" x14ac:dyDescent="0.25">
      <c r="A19" s="131" t="s">
        <v>24</v>
      </c>
      <c r="B19" s="144" t="s">
        <v>25</v>
      </c>
      <c r="C19" s="146" t="s">
        <v>26</v>
      </c>
      <c r="D19" s="146" t="s">
        <v>27</v>
      </c>
      <c r="E19" s="132" t="s">
        <v>28</v>
      </c>
      <c r="F19" s="133"/>
      <c r="G19" s="134"/>
      <c r="H19" s="138"/>
      <c r="I19" s="140"/>
      <c r="J19" s="126" t="s">
        <v>51</v>
      </c>
      <c r="K19" s="126" t="s">
        <v>50</v>
      </c>
      <c r="L19" s="126" t="s">
        <v>53</v>
      </c>
      <c r="M19" s="126" t="s">
        <v>52</v>
      </c>
    </row>
    <row r="20" spans="1:13" ht="84" customHeight="1" x14ac:dyDescent="0.25">
      <c r="A20" s="131"/>
      <c r="B20" s="145"/>
      <c r="C20" s="146"/>
      <c r="D20" s="146"/>
      <c r="E20" s="84" t="s">
        <v>31</v>
      </c>
      <c r="F20" s="84" t="s">
        <v>32</v>
      </c>
      <c r="G20" s="85" t="s">
        <v>33</v>
      </c>
      <c r="H20" s="139"/>
      <c r="I20" s="127"/>
      <c r="J20" s="127"/>
      <c r="K20" s="127"/>
      <c r="L20" s="127"/>
      <c r="M20" s="127"/>
    </row>
    <row r="21" spans="1:13" x14ac:dyDescent="0.25">
      <c r="A21" s="41">
        <v>1</v>
      </c>
      <c r="B21" s="43" t="s">
        <v>70</v>
      </c>
      <c r="C21" s="42" t="s">
        <v>71</v>
      </c>
      <c r="D21" s="43" t="s">
        <v>76</v>
      </c>
      <c r="E21" s="44" t="s">
        <v>72</v>
      </c>
      <c r="F21" s="43" t="s">
        <v>38</v>
      </c>
      <c r="G21" s="10">
        <f>SUM(H21:M21)</f>
        <v>92</v>
      </c>
      <c r="H21" s="45">
        <v>0</v>
      </c>
      <c r="I21" s="46">
        <v>0</v>
      </c>
      <c r="J21" s="47">
        <v>14</v>
      </c>
      <c r="K21" s="47">
        <v>0</v>
      </c>
      <c r="L21" s="48">
        <v>78</v>
      </c>
      <c r="M21" s="48">
        <v>0</v>
      </c>
    </row>
    <row r="22" spans="1:13" x14ac:dyDescent="0.25">
      <c r="A22" s="41">
        <v>2</v>
      </c>
      <c r="B22" s="43" t="s">
        <v>70</v>
      </c>
      <c r="C22" s="42" t="s">
        <v>62</v>
      </c>
      <c r="D22" s="43" t="s">
        <v>76</v>
      </c>
      <c r="E22" s="44" t="s">
        <v>72</v>
      </c>
      <c r="F22" s="43" t="s">
        <v>38</v>
      </c>
      <c r="G22" s="10">
        <f>SUM(H22:M22)</f>
        <v>511</v>
      </c>
      <c r="H22" s="45">
        <v>0</v>
      </c>
      <c r="I22" s="100">
        <v>54</v>
      </c>
      <c r="J22" s="47">
        <v>41</v>
      </c>
      <c r="K22" s="47">
        <v>0</v>
      </c>
      <c r="L22" s="97">
        <f>139+143+134</f>
        <v>416</v>
      </c>
      <c r="M22" s="48">
        <v>0</v>
      </c>
    </row>
    <row r="23" spans="1:13" x14ac:dyDescent="0.25">
      <c r="A23" s="41">
        <v>3</v>
      </c>
      <c r="B23" s="43" t="s">
        <v>70</v>
      </c>
      <c r="C23" s="42" t="s">
        <v>66</v>
      </c>
      <c r="D23" s="43" t="s">
        <v>76</v>
      </c>
      <c r="E23" s="44" t="s">
        <v>72</v>
      </c>
      <c r="F23" s="43" t="s">
        <v>38</v>
      </c>
      <c r="G23" s="10">
        <f>SUM(H23:M23)</f>
        <v>184</v>
      </c>
      <c r="H23" s="45">
        <v>0</v>
      </c>
      <c r="I23" s="100">
        <v>10</v>
      </c>
      <c r="J23" s="47">
        <v>55</v>
      </c>
      <c r="K23" s="47">
        <v>0</v>
      </c>
      <c r="L23" s="48">
        <f>39+80</f>
        <v>119</v>
      </c>
      <c r="M23" s="48">
        <v>0</v>
      </c>
    </row>
    <row r="24" spans="1:13" x14ac:dyDescent="0.25">
      <c r="A24" s="41">
        <v>4</v>
      </c>
      <c r="B24" s="43" t="s">
        <v>70</v>
      </c>
      <c r="C24" s="42" t="s">
        <v>73</v>
      </c>
      <c r="D24" s="43" t="s">
        <v>76</v>
      </c>
      <c r="E24" s="44" t="s">
        <v>72</v>
      </c>
      <c r="F24" s="43" t="s">
        <v>38</v>
      </c>
      <c r="G24" s="10">
        <f>SUM(H24:M24)</f>
        <v>113</v>
      </c>
      <c r="H24" s="45">
        <v>0</v>
      </c>
      <c r="I24" s="100">
        <v>30</v>
      </c>
      <c r="J24" s="47">
        <v>0</v>
      </c>
      <c r="K24" s="47">
        <v>0</v>
      </c>
      <c r="L24" s="48">
        <v>83</v>
      </c>
      <c r="M24" s="48">
        <v>0</v>
      </c>
    </row>
    <row r="25" spans="1:13" x14ac:dyDescent="0.25">
      <c r="A25" s="41">
        <v>5</v>
      </c>
      <c r="B25" s="41"/>
      <c r="C25" s="41"/>
      <c r="D25" s="41"/>
      <c r="E25" s="41"/>
      <c r="F25" s="41"/>
      <c r="G25" s="10">
        <f t="shared" ref="G25:G40" si="1">SUM(H25:M25)</f>
        <v>0</v>
      </c>
      <c r="H25" s="98"/>
      <c r="I25" s="98"/>
      <c r="J25" s="98"/>
      <c r="K25" s="98"/>
      <c r="L25" s="98"/>
      <c r="M25" s="98"/>
    </row>
    <row r="26" spans="1:13" x14ac:dyDescent="0.25">
      <c r="A26" s="41">
        <v>6</v>
      </c>
      <c r="B26" s="41"/>
      <c r="C26" s="42"/>
      <c r="D26" s="43"/>
      <c r="E26" s="44"/>
      <c r="F26" s="43"/>
      <c r="G26" s="10">
        <f t="shared" si="1"/>
        <v>0</v>
      </c>
      <c r="H26" s="45"/>
      <c r="I26" s="46"/>
      <c r="J26" s="47"/>
      <c r="K26" s="47"/>
      <c r="L26" s="47"/>
      <c r="M26" s="48"/>
    </row>
    <row r="27" spans="1:13" x14ac:dyDescent="0.25">
      <c r="A27" s="41">
        <v>7</v>
      </c>
      <c r="B27" s="41"/>
      <c r="C27" s="42"/>
      <c r="D27" s="43"/>
      <c r="E27" s="44"/>
      <c r="F27" s="43"/>
      <c r="G27" s="10">
        <f t="shared" si="1"/>
        <v>0</v>
      </c>
      <c r="H27" s="45"/>
      <c r="I27" s="46"/>
      <c r="J27" s="47"/>
      <c r="K27" s="47"/>
      <c r="L27" s="47"/>
      <c r="M27" s="48"/>
    </row>
    <row r="28" spans="1:13" x14ac:dyDescent="0.25">
      <c r="A28" s="41">
        <v>8</v>
      </c>
      <c r="B28" s="41"/>
      <c r="C28" s="42"/>
      <c r="D28" s="43"/>
      <c r="E28" s="44"/>
      <c r="F28" s="43"/>
      <c r="G28" s="10">
        <f t="shared" si="1"/>
        <v>0</v>
      </c>
      <c r="H28" s="45"/>
      <c r="I28" s="46"/>
      <c r="J28" s="47"/>
      <c r="K28" s="47"/>
      <c r="L28" s="47"/>
      <c r="M28" s="48"/>
    </row>
    <row r="29" spans="1:13" x14ac:dyDescent="0.25">
      <c r="A29" s="41">
        <v>9</v>
      </c>
      <c r="B29" s="41"/>
      <c r="C29" s="42"/>
      <c r="D29" s="43"/>
      <c r="E29" s="44"/>
      <c r="F29" s="43"/>
      <c r="G29" s="10">
        <f t="shared" si="1"/>
        <v>0</v>
      </c>
      <c r="H29" s="50"/>
      <c r="I29" s="47"/>
      <c r="J29" s="47"/>
      <c r="K29" s="47"/>
      <c r="L29" s="47"/>
      <c r="M29" s="48"/>
    </row>
    <row r="30" spans="1:13" x14ac:dyDescent="0.25">
      <c r="A30" s="41">
        <v>10</v>
      </c>
      <c r="B30" s="41"/>
      <c r="C30" s="42"/>
      <c r="D30" s="43"/>
      <c r="E30" s="44"/>
      <c r="F30" s="43"/>
      <c r="G30" s="10">
        <f t="shared" si="1"/>
        <v>0</v>
      </c>
      <c r="H30" s="50"/>
      <c r="I30" s="47"/>
      <c r="J30" s="47"/>
      <c r="K30" s="47"/>
      <c r="L30" s="47"/>
      <c r="M30" s="48"/>
    </row>
    <row r="31" spans="1:13" x14ac:dyDescent="0.25">
      <c r="A31" s="41">
        <v>11</v>
      </c>
      <c r="B31" s="41"/>
      <c r="C31" s="42"/>
      <c r="D31" s="43"/>
      <c r="E31" s="44"/>
      <c r="F31" s="43"/>
      <c r="G31" s="10">
        <f t="shared" si="1"/>
        <v>0</v>
      </c>
      <c r="H31" s="50"/>
      <c r="I31" s="47"/>
      <c r="J31" s="47"/>
      <c r="K31" s="47"/>
      <c r="L31" s="47"/>
      <c r="M31" s="48"/>
    </row>
    <row r="32" spans="1:13" x14ac:dyDescent="0.25">
      <c r="A32" s="41">
        <v>12</v>
      </c>
      <c r="B32" s="41"/>
      <c r="C32" s="42"/>
      <c r="D32" s="43"/>
      <c r="E32" s="51"/>
      <c r="F32" s="43"/>
      <c r="G32" s="10">
        <f t="shared" si="1"/>
        <v>0</v>
      </c>
      <c r="H32" s="50"/>
      <c r="I32" s="47"/>
      <c r="J32" s="47"/>
      <c r="K32" s="47"/>
      <c r="L32" s="47"/>
      <c r="M32" s="48"/>
    </row>
    <row r="33" spans="1:13" x14ac:dyDescent="0.25">
      <c r="A33" s="41">
        <v>13</v>
      </c>
      <c r="B33" s="41"/>
      <c r="C33" s="42"/>
      <c r="D33" s="43"/>
      <c r="E33" s="51"/>
      <c r="F33" s="43"/>
      <c r="G33" s="10">
        <f t="shared" si="1"/>
        <v>0</v>
      </c>
      <c r="H33" s="50"/>
      <c r="I33" s="47"/>
      <c r="J33" s="47"/>
      <c r="K33" s="47"/>
      <c r="L33" s="47"/>
      <c r="M33" s="48"/>
    </row>
    <row r="34" spans="1:13" x14ac:dyDescent="0.25">
      <c r="A34" s="41">
        <v>14</v>
      </c>
      <c r="B34" s="41"/>
      <c r="C34" s="42"/>
      <c r="D34" s="43"/>
      <c r="E34" s="51"/>
      <c r="F34" s="43"/>
      <c r="G34" s="10">
        <f t="shared" si="1"/>
        <v>0</v>
      </c>
      <c r="H34" s="50"/>
      <c r="I34" s="47"/>
      <c r="J34" s="47"/>
      <c r="K34" s="47"/>
      <c r="L34" s="47"/>
      <c r="M34" s="48"/>
    </row>
    <row r="35" spans="1:13" x14ac:dyDescent="0.25">
      <c r="A35" s="41">
        <v>15</v>
      </c>
      <c r="B35" s="41"/>
      <c r="C35" s="42"/>
      <c r="D35" s="43"/>
      <c r="E35" s="51"/>
      <c r="F35" s="43"/>
      <c r="G35" s="10">
        <f t="shared" si="1"/>
        <v>0</v>
      </c>
      <c r="H35" s="50"/>
      <c r="I35" s="47"/>
      <c r="J35" s="47"/>
      <c r="K35" s="47"/>
      <c r="L35" s="47"/>
      <c r="M35" s="48"/>
    </row>
    <row r="36" spans="1:13" x14ac:dyDescent="0.25">
      <c r="A36" s="41">
        <v>16</v>
      </c>
      <c r="B36" s="41"/>
      <c r="C36" s="42"/>
      <c r="D36" s="43"/>
      <c r="E36" s="44"/>
      <c r="F36" s="43"/>
      <c r="G36" s="10">
        <f t="shared" si="1"/>
        <v>0</v>
      </c>
      <c r="H36" s="50"/>
      <c r="I36" s="47"/>
      <c r="J36" s="47"/>
      <c r="K36" s="47"/>
      <c r="L36" s="47"/>
      <c r="M36" s="48"/>
    </row>
    <row r="37" spans="1:13" x14ac:dyDescent="0.25">
      <c r="A37" s="41">
        <v>17</v>
      </c>
      <c r="B37" s="41"/>
      <c r="C37" s="42"/>
      <c r="D37" s="43"/>
      <c r="E37" s="44"/>
      <c r="F37" s="43"/>
      <c r="G37" s="10">
        <f t="shared" si="1"/>
        <v>0</v>
      </c>
      <c r="H37" s="50"/>
      <c r="I37" s="47"/>
      <c r="J37" s="47"/>
      <c r="K37" s="47"/>
      <c r="L37" s="47"/>
      <c r="M37" s="48"/>
    </row>
    <row r="38" spans="1:13" x14ac:dyDescent="0.25">
      <c r="A38" s="41">
        <v>18</v>
      </c>
      <c r="B38" s="41"/>
      <c r="C38" s="42"/>
      <c r="D38" s="43"/>
      <c r="E38" s="44"/>
      <c r="F38" s="43"/>
      <c r="G38" s="10">
        <f t="shared" si="1"/>
        <v>0</v>
      </c>
      <c r="H38" s="50"/>
      <c r="I38" s="47"/>
      <c r="J38" s="47"/>
      <c r="K38" s="47"/>
      <c r="L38" s="47"/>
      <c r="M38" s="48"/>
    </row>
    <row r="39" spans="1:13" x14ac:dyDescent="0.25">
      <c r="A39" s="41">
        <v>19</v>
      </c>
      <c r="B39" s="41"/>
      <c r="C39" s="42"/>
      <c r="D39" s="43"/>
      <c r="E39" s="44"/>
      <c r="F39" s="43"/>
      <c r="G39" s="10">
        <f t="shared" si="1"/>
        <v>0</v>
      </c>
      <c r="H39" s="50"/>
      <c r="I39" s="47"/>
      <c r="J39" s="47"/>
      <c r="K39" s="47"/>
      <c r="L39" s="47"/>
      <c r="M39" s="48"/>
    </row>
    <row r="40" spans="1:13" x14ac:dyDescent="0.25">
      <c r="A40" s="41">
        <v>20</v>
      </c>
      <c r="B40" s="41"/>
      <c r="C40" s="42"/>
      <c r="D40" s="43"/>
      <c r="E40" s="44"/>
      <c r="F40" s="43"/>
      <c r="G40" s="10">
        <f t="shared" si="1"/>
        <v>0</v>
      </c>
      <c r="H40" s="50"/>
      <c r="I40" s="47"/>
      <c r="J40" s="47"/>
      <c r="K40" s="47"/>
      <c r="L40" s="47"/>
      <c r="M40" s="48"/>
    </row>
    <row r="41" spans="1:13" x14ac:dyDescent="0.25">
      <c r="A41" s="52"/>
      <c r="B41" s="52"/>
      <c r="C41" s="52"/>
      <c r="D41" s="53"/>
      <c r="E41" s="53"/>
      <c r="F41" s="82" t="s">
        <v>35</v>
      </c>
      <c r="G41" s="2">
        <f>SUM(G21:G40)</f>
        <v>900</v>
      </c>
      <c r="H41" s="54"/>
      <c r="I41" s="55"/>
      <c r="J41" s="55"/>
      <c r="K41" s="55"/>
      <c r="L41" s="56"/>
      <c r="M41" s="56"/>
    </row>
    <row r="42" spans="1:13" x14ac:dyDescent="0.25">
      <c r="G42" s="93"/>
    </row>
  </sheetData>
  <mergeCells count="40"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  <mergeCell ref="A11:B11"/>
    <mergeCell ref="C11:E11"/>
    <mergeCell ref="G11:I11"/>
    <mergeCell ref="J11:K11"/>
    <mergeCell ref="A12:B12"/>
    <mergeCell ref="C12:E12"/>
    <mergeCell ref="G12:I12"/>
    <mergeCell ref="J12:K12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:K1"/>
    <mergeCell ref="L1:M3"/>
    <mergeCell ref="A4:J4"/>
    <mergeCell ref="L4:M4"/>
    <mergeCell ref="L5:M5"/>
  </mergeCells>
  <pageMargins left="0.7" right="0.7" top="0.75" bottom="0.75" header="0.3" footer="0.3"/>
  <pageSetup scale="6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D21" workbookViewId="0">
      <selection sqref="A1:K1"/>
    </sheetView>
  </sheetViews>
  <sheetFormatPr baseColWidth="10" defaultColWidth="10.7109375" defaultRowHeight="15" x14ac:dyDescent="0.25"/>
  <cols>
    <col min="1" max="2" width="10.7109375" style="11"/>
    <col min="3" max="3" width="13.85546875" style="11" customWidth="1"/>
    <col min="4" max="4" width="21.85546875" style="11" customWidth="1"/>
    <col min="5" max="5" width="15.42578125" style="11" customWidth="1"/>
    <col min="6" max="6" width="18.5703125" style="11" customWidth="1"/>
    <col min="7" max="7" width="16.140625" style="11" customWidth="1"/>
    <col min="8" max="8" width="13.7109375" style="11" customWidth="1"/>
    <col min="9" max="9" width="13.28515625" style="11" customWidth="1"/>
    <col min="10" max="10" width="14.140625" style="11" customWidth="1"/>
    <col min="11" max="11" width="13.7109375" style="11" customWidth="1"/>
    <col min="12" max="12" width="15.7109375" style="11" customWidth="1"/>
    <col min="13" max="13" width="14.5703125" style="11" customWidth="1"/>
    <col min="14" max="16384" width="10.7109375" style="11"/>
  </cols>
  <sheetData>
    <row r="1" spans="1:13" ht="15" customHeight="1" x14ac:dyDescent="0.2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4"/>
      <c r="L1" s="175"/>
      <c r="M1" s="175"/>
    </row>
    <row r="2" spans="1:13" x14ac:dyDescent="0.25">
      <c r="A2" s="12" t="s">
        <v>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75"/>
      <c r="M2" s="175"/>
    </row>
    <row r="3" spans="1:13" x14ac:dyDescent="0.25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6"/>
      <c r="M3" s="176"/>
    </row>
    <row r="4" spans="1:13" x14ac:dyDescent="0.2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8"/>
      <c r="K4" s="90"/>
      <c r="L4" s="179" t="s">
        <v>4</v>
      </c>
      <c r="M4" s="180"/>
    </row>
    <row r="5" spans="1:13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1" t="s">
        <v>5</v>
      </c>
      <c r="M5" s="182"/>
    </row>
    <row r="6" spans="1:13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1"/>
    </row>
    <row r="7" spans="1:13" x14ac:dyDescent="0.25">
      <c r="A7" s="131" t="s">
        <v>6</v>
      </c>
      <c r="B7" s="131"/>
      <c r="C7" s="131"/>
      <c r="D7" s="168" t="s">
        <v>59</v>
      </c>
      <c r="E7" s="132" t="s">
        <v>7</v>
      </c>
      <c r="F7" s="133"/>
      <c r="G7" s="133"/>
      <c r="H7" s="133"/>
      <c r="I7" s="133"/>
      <c r="J7" s="133"/>
      <c r="K7" s="133"/>
      <c r="L7" s="133"/>
      <c r="M7" s="134"/>
    </row>
    <row r="8" spans="1:13" x14ac:dyDescent="0.25">
      <c r="A8" s="131"/>
      <c r="B8" s="131"/>
      <c r="C8" s="131"/>
      <c r="D8" s="168"/>
      <c r="E8" s="169" t="s">
        <v>8</v>
      </c>
      <c r="F8" s="170"/>
      <c r="G8" s="22">
        <v>43497</v>
      </c>
      <c r="H8" s="171" t="s">
        <v>9</v>
      </c>
      <c r="I8" s="171"/>
      <c r="J8" s="153">
        <v>43524</v>
      </c>
      <c r="K8" s="154"/>
      <c r="L8" s="89" t="s">
        <v>10</v>
      </c>
      <c r="M8" s="23">
        <v>2019</v>
      </c>
    </row>
    <row r="9" spans="1:13" x14ac:dyDescent="0.25">
      <c r="A9" s="155" t="s">
        <v>11</v>
      </c>
      <c r="B9" s="156"/>
      <c r="C9" s="157"/>
      <c r="D9" s="24" t="s">
        <v>12</v>
      </c>
      <c r="E9" s="25" t="s">
        <v>13</v>
      </c>
      <c r="F9" s="26"/>
      <c r="G9" s="158" t="s">
        <v>14</v>
      </c>
      <c r="H9" s="159"/>
      <c r="I9" s="160" t="s">
        <v>46</v>
      </c>
      <c r="J9" s="161"/>
      <c r="K9" s="162"/>
      <c r="L9" s="25" t="s">
        <v>13</v>
      </c>
      <c r="M9" s="23"/>
    </row>
    <row r="10" spans="1:13" x14ac:dyDescent="0.25">
      <c r="A10" s="163" t="s">
        <v>15</v>
      </c>
      <c r="B10" s="164"/>
      <c r="C10" s="165"/>
      <c r="D10" s="167" t="s">
        <v>69</v>
      </c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ht="45" customHeight="1" x14ac:dyDescent="0.25">
      <c r="A11" s="131" t="s">
        <v>16</v>
      </c>
      <c r="B11" s="131"/>
      <c r="C11" s="132" t="s">
        <v>78</v>
      </c>
      <c r="D11" s="147"/>
      <c r="E11" s="148"/>
      <c r="F11" s="103">
        <f>F12/3</f>
        <v>26.666666666666668</v>
      </c>
      <c r="G11" s="145" t="s">
        <v>17</v>
      </c>
      <c r="H11" s="145"/>
      <c r="I11" s="145"/>
      <c r="J11" s="149">
        <f>G41</f>
        <v>12</v>
      </c>
      <c r="K11" s="150"/>
      <c r="L11" s="27" t="s">
        <v>18</v>
      </c>
      <c r="M11" s="58">
        <f>IF(F11=0,"--",J11/F11)</f>
        <v>0.44999999999999996</v>
      </c>
    </row>
    <row r="12" spans="1:13" ht="50.25" customHeight="1" x14ac:dyDescent="0.25">
      <c r="A12" s="131" t="s">
        <v>19</v>
      </c>
      <c r="B12" s="131"/>
      <c r="C12" s="132" t="s">
        <v>78</v>
      </c>
      <c r="D12" s="147"/>
      <c r="E12" s="148"/>
      <c r="F12" s="92">
        <v>80</v>
      </c>
      <c r="G12" s="146" t="s">
        <v>17</v>
      </c>
      <c r="H12" s="146"/>
      <c r="I12" s="146"/>
      <c r="J12" s="151">
        <f>J11</f>
        <v>12</v>
      </c>
      <c r="K12" s="152"/>
      <c r="L12" s="27" t="s">
        <v>18</v>
      </c>
      <c r="M12" s="58">
        <f>IF(F12=0,"--",J12/F12)</f>
        <v>0.15</v>
      </c>
    </row>
    <row r="13" spans="1:13" x14ac:dyDescent="0.25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30"/>
    </row>
    <row r="14" spans="1:13" x14ac:dyDescent="0.25">
      <c r="A14" s="131" t="s">
        <v>20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x14ac:dyDescent="0.25">
      <c r="A15" s="28"/>
      <c r="B15" s="29"/>
      <c r="C15" s="29"/>
      <c r="D15" s="29"/>
      <c r="E15" s="29"/>
      <c r="F15" s="30"/>
      <c r="G15" s="132" t="s">
        <v>21</v>
      </c>
      <c r="H15" s="133"/>
      <c r="I15" s="133"/>
      <c r="J15" s="133"/>
      <c r="K15" s="133"/>
      <c r="L15" s="133"/>
      <c r="M15" s="134"/>
    </row>
    <row r="16" spans="1:13" x14ac:dyDescent="0.25">
      <c r="A16" s="31"/>
      <c r="B16" s="32"/>
      <c r="C16" s="32"/>
      <c r="D16" s="32"/>
      <c r="E16" s="32"/>
      <c r="F16" s="33"/>
      <c r="G16" s="34" t="s">
        <v>22</v>
      </c>
      <c r="H16" s="35">
        <f t="shared" ref="H16:M16" si="0">SUM(H21:H40)</f>
        <v>0</v>
      </c>
      <c r="I16" s="59">
        <f t="shared" si="0"/>
        <v>12</v>
      </c>
      <c r="J16" s="35">
        <f t="shared" si="0"/>
        <v>0</v>
      </c>
      <c r="K16" s="35">
        <f t="shared" si="0"/>
        <v>0</v>
      </c>
      <c r="L16" s="35">
        <f t="shared" si="0"/>
        <v>0</v>
      </c>
      <c r="M16" s="35">
        <f t="shared" si="0"/>
        <v>0</v>
      </c>
    </row>
    <row r="17" spans="1:13" x14ac:dyDescent="0.25">
      <c r="A17" s="31"/>
      <c r="B17" s="32"/>
      <c r="C17" s="32"/>
      <c r="D17" s="32"/>
      <c r="E17" s="32"/>
      <c r="F17" s="33"/>
      <c r="G17" s="135" t="s">
        <v>23</v>
      </c>
      <c r="H17" s="40">
        <f>H16/G41</f>
        <v>0</v>
      </c>
      <c r="I17" s="40">
        <f>I16/G41</f>
        <v>1</v>
      </c>
      <c r="J17" s="60">
        <f>J16/G41</f>
        <v>0</v>
      </c>
      <c r="K17" s="61">
        <f>K16/G41</f>
        <v>0</v>
      </c>
      <c r="L17" s="60">
        <f>L16/G41</f>
        <v>0</v>
      </c>
      <c r="M17" s="40">
        <f>M16/G41</f>
        <v>0</v>
      </c>
    </row>
    <row r="18" spans="1:13" x14ac:dyDescent="0.25">
      <c r="A18" s="36"/>
      <c r="B18" s="37"/>
      <c r="C18" s="38"/>
      <c r="D18" s="37"/>
      <c r="E18" s="37"/>
      <c r="F18" s="39"/>
      <c r="G18" s="136"/>
      <c r="H18" s="137" t="s">
        <v>29</v>
      </c>
      <c r="I18" s="126" t="s">
        <v>30</v>
      </c>
      <c r="J18" s="141" t="s">
        <v>49</v>
      </c>
      <c r="K18" s="142"/>
      <c r="L18" s="142"/>
      <c r="M18" s="143"/>
    </row>
    <row r="19" spans="1:13" ht="15" customHeight="1" x14ac:dyDescent="0.25">
      <c r="A19" s="131" t="s">
        <v>24</v>
      </c>
      <c r="B19" s="144" t="s">
        <v>25</v>
      </c>
      <c r="C19" s="146" t="s">
        <v>26</v>
      </c>
      <c r="D19" s="146" t="s">
        <v>27</v>
      </c>
      <c r="E19" s="132" t="s">
        <v>28</v>
      </c>
      <c r="F19" s="133"/>
      <c r="G19" s="134"/>
      <c r="H19" s="138"/>
      <c r="I19" s="140"/>
      <c r="J19" s="126" t="s">
        <v>51</v>
      </c>
      <c r="K19" s="126" t="s">
        <v>50</v>
      </c>
      <c r="L19" s="126" t="s">
        <v>53</v>
      </c>
      <c r="M19" s="126" t="s">
        <v>52</v>
      </c>
    </row>
    <row r="20" spans="1:13" ht="84" customHeight="1" x14ac:dyDescent="0.25">
      <c r="A20" s="131"/>
      <c r="B20" s="145"/>
      <c r="C20" s="146"/>
      <c r="D20" s="146"/>
      <c r="E20" s="87" t="s">
        <v>31</v>
      </c>
      <c r="F20" s="87" t="s">
        <v>32</v>
      </c>
      <c r="G20" s="86" t="s">
        <v>33</v>
      </c>
      <c r="H20" s="139"/>
      <c r="I20" s="127"/>
      <c r="J20" s="127"/>
      <c r="K20" s="127"/>
      <c r="L20" s="127"/>
      <c r="M20" s="127"/>
    </row>
    <row r="21" spans="1:13" x14ac:dyDescent="0.25">
      <c r="A21" s="41">
        <v>1</v>
      </c>
      <c r="B21" s="43" t="s">
        <v>70</v>
      </c>
      <c r="C21" s="42" t="s">
        <v>73</v>
      </c>
      <c r="D21" s="43" t="s">
        <v>79</v>
      </c>
      <c r="E21" s="44" t="s">
        <v>72</v>
      </c>
      <c r="F21" s="43" t="s">
        <v>38</v>
      </c>
      <c r="G21" s="10">
        <f>SUM(H21:M21)</f>
        <v>12</v>
      </c>
      <c r="H21" s="45">
        <v>0</v>
      </c>
      <c r="I21" s="99">
        <v>12</v>
      </c>
      <c r="J21" s="47">
        <v>0</v>
      </c>
      <c r="K21" s="47">
        <v>0</v>
      </c>
      <c r="L21" s="47">
        <v>0</v>
      </c>
      <c r="M21" s="48">
        <v>0</v>
      </c>
    </row>
    <row r="22" spans="1:13" x14ac:dyDescent="0.25">
      <c r="A22" s="41">
        <v>2</v>
      </c>
      <c r="B22" s="43"/>
      <c r="C22" s="42"/>
      <c r="D22" s="43"/>
      <c r="E22" s="44" t="s">
        <v>74</v>
      </c>
      <c r="F22" s="43"/>
      <c r="G22" s="10">
        <f t="shared" ref="G22:G40" si="1">SUM(H22:M22)</f>
        <v>0</v>
      </c>
      <c r="H22" s="45"/>
      <c r="I22" s="46"/>
      <c r="J22" s="47"/>
      <c r="K22" s="47"/>
      <c r="L22" s="47"/>
      <c r="M22" s="48"/>
    </row>
    <row r="23" spans="1:13" x14ac:dyDescent="0.25">
      <c r="A23" s="41">
        <v>3</v>
      </c>
      <c r="B23" s="43"/>
      <c r="C23" s="42"/>
      <c r="D23" s="43"/>
      <c r="E23" s="44"/>
      <c r="F23" s="43"/>
      <c r="G23" s="10">
        <f t="shared" si="1"/>
        <v>0</v>
      </c>
      <c r="H23" s="45"/>
      <c r="I23" s="46"/>
      <c r="J23" s="47"/>
      <c r="K23" s="47"/>
      <c r="L23" s="47"/>
      <c r="M23" s="48"/>
    </row>
    <row r="24" spans="1:13" x14ac:dyDescent="0.25">
      <c r="A24" s="41">
        <v>4</v>
      </c>
      <c r="B24" s="43"/>
      <c r="C24" s="42"/>
      <c r="D24" s="43"/>
      <c r="E24" s="44"/>
      <c r="F24" s="43"/>
      <c r="G24" s="10">
        <f t="shared" si="1"/>
        <v>0</v>
      </c>
      <c r="H24" s="45"/>
      <c r="I24" s="46"/>
      <c r="J24" s="47"/>
      <c r="K24" s="47"/>
      <c r="L24" s="47"/>
      <c r="M24" s="48"/>
    </row>
    <row r="25" spans="1:13" x14ac:dyDescent="0.25">
      <c r="A25" s="41">
        <v>5</v>
      </c>
      <c r="B25" s="43"/>
      <c r="C25" s="42"/>
      <c r="D25" s="43"/>
      <c r="E25" s="44"/>
      <c r="F25" s="43"/>
      <c r="G25" s="10">
        <f t="shared" si="1"/>
        <v>0</v>
      </c>
      <c r="H25" s="45"/>
      <c r="I25" s="46"/>
      <c r="J25" s="47"/>
      <c r="K25" s="47"/>
      <c r="L25" s="47"/>
      <c r="M25" s="48"/>
    </row>
    <row r="26" spans="1:13" x14ac:dyDescent="0.25">
      <c r="A26" s="41">
        <v>6</v>
      </c>
      <c r="B26" s="43"/>
      <c r="C26" s="42"/>
      <c r="D26" s="43"/>
      <c r="E26" s="44"/>
      <c r="F26" s="43"/>
      <c r="G26" s="10">
        <f t="shared" si="1"/>
        <v>0</v>
      </c>
      <c r="H26" s="45"/>
      <c r="I26" s="46"/>
      <c r="J26" s="47"/>
      <c r="K26" s="47"/>
      <c r="L26" s="47"/>
      <c r="M26" s="48"/>
    </row>
    <row r="27" spans="1:13" x14ac:dyDescent="0.25">
      <c r="A27" s="41">
        <v>7</v>
      </c>
      <c r="B27" s="43"/>
      <c r="C27" s="42"/>
      <c r="D27" s="43"/>
      <c r="E27" s="44"/>
      <c r="F27" s="43"/>
      <c r="G27" s="10">
        <f t="shared" si="1"/>
        <v>0</v>
      </c>
      <c r="H27" s="45"/>
      <c r="I27" s="46"/>
      <c r="J27" s="47"/>
      <c r="K27" s="47"/>
      <c r="L27" s="47"/>
      <c r="M27" s="48"/>
    </row>
    <row r="28" spans="1:13" x14ac:dyDescent="0.25">
      <c r="A28" s="41">
        <v>8</v>
      </c>
      <c r="B28" s="43"/>
      <c r="C28" s="42"/>
      <c r="D28" s="43"/>
      <c r="E28" s="44"/>
      <c r="F28" s="43"/>
      <c r="G28" s="10">
        <f t="shared" si="1"/>
        <v>0</v>
      </c>
      <c r="H28" s="45"/>
      <c r="I28" s="46"/>
      <c r="J28" s="47"/>
      <c r="K28" s="47"/>
      <c r="L28" s="47"/>
      <c r="M28" s="48"/>
    </row>
    <row r="29" spans="1:13" x14ac:dyDescent="0.25">
      <c r="A29" s="41">
        <v>9</v>
      </c>
      <c r="B29" s="43"/>
      <c r="C29" s="42"/>
      <c r="D29" s="43"/>
      <c r="E29" s="44"/>
      <c r="F29" s="43"/>
      <c r="G29" s="10">
        <f t="shared" si="1"/>
        <v>0</v>
      </c>
      <c r="H29" s="50"/>
      <c r="I29" s="47"/>
      <c r="J29" s="47"/>
      <c r="K29" s="47"/>
      <c r="L29" s="47"/>
      <c r="M29" s="48"/>
    </row>
    <row r="30" spans="1:13" x14ac:dyDescent="0.25">
      <c r="A30" s="41">
        <v>10</v>
      </c>
      <c r="B30" s="41"/>
      <c r="C30" s="42"/>
      <c r="D30" s="43"/>
      <c r="E30" s="44"/>
      <c r="F30" s="43"/>
      <c r="G30" s="10">
        <f t="shared" si="1"/>
        <v>0</v>
      </c>
      <c r="H30" s="50"/>
      <c r="I30" s="47"/>
      <c r="J30" s="47"/>
      <c r="K30" s="47"/>
      <c r="L30" s="47"/>
      <c r="M30" s="48"/>
    </row>
    <row r="31" spans="1:13" x14ac:dyDescent="0.25">
      <c r="A31" s="41">
        <v>11</v>
      </c>
      <c r="B31" s="41"/>
      <c r="C31" s="42"/>
      <c r="D31" s="43"/>
      <c r="E31" s="44"/>
      <c r="F31" s="43"/>
      <c r="G31" s="10">
        <f t="shared" si="1"/>
        <v>0</v>
      </c>
      <c r="H31" s="50"/>
      <c r="I31" s="47"/>
      <c r="J31" s="47"/>
      <c r="K31" s="47"/>
      <c r="L31" s="47"/>
      <c r="M31" s="48"/>
    </row>
    <row r="32" spans="1:13" x14ac:dyDescent="0.25">
      <c r="A32" s="41">
        <v>12</v>
      </c>
      <c r="B32" s="41"/>
      <c r="C32" s="42"/>
      <c r="D32" s="43"/>
      <c r="E32" s="51"/>
      <c r="F32" s="43"/>
      <c r="G32" s="10">
        <f t="shared" si="1"/>
        <v>0</v>
      </c>
      <c r="H32" s="50"/>
      <c r="I32" s="47"/>
      <c r="J32" s="47"/>
      <c r="K32" s="47"/>
      <c r="L32" s="47"/>
      <c r="M32" s="48"/>
    </row>
    <row r="33" spans="1:13" x14ac:dyDescent="0.25">
      <c r="A33" s="41">
        <v>13</v>
      </c>
      <c r="B33" s="41"/>
      <c r="C33" s="42"/>
      <c r="D33" s="43"/>
      <c r="E33" s="44"/>
      <c r="F33" s="43"/>
      <c r="G33" s="10">
        <f t="shared" si="1"/>
        <v>0</v>
      </c>
      <c r="H33" s="50"/>
      <c r="I33" s="47"/>
      <c r="J33" s="47"/>
      <c r="K33" s="47"/>
      <c r="L33" s="47"/>
      <c r="M33" s="48"/>
    </row>
    <row r="34" spans="1:13" x14ac:dyDescent="0.25">
      <c r="A34" s="41">
        <v>14</v>
      </c>
      <c r="B34" s="41"/>
      <c r="C34" s="42"/>
      <c r="D34" s="43"/>
      <c r="E34" s="44"/>
      <c r="F34" s="43"/>
      <c r="G34" s="10">
        <f t="shared" si="1"/>
        <v>0</v>
      </c>
      <c r="H34" s="50"/>
      <c r="I34" s="47"/>
      <c r="J34" s="47"/>
      <c r="K34" s="47"/>
      <c r="L34" s="47"/>
      <c r="M34" s="48"/>
    </row>
    <row r="35" spans="1:13" x14ac:dyDescent="0.25">
      <c r="A35" s="41">
        <v>15</v>
      </c>
      <c r="B35" s="41"/>
      <c r="C35" s="42"/>
      <c r="D35" s="43"/>
      <c r="E35" s="44"/>
      <c r="F35" s="43"/>
      <c r="G35" s="10">
        <f t="shared" si="1"/>
        <v>0</v>
      </c>
      <c r="H35" s="50"/>
      <c r="I35" s="47"/>
      <c r="J35" s="47"/>
      <c r="K35" s="47"/>
      <c r="L35" s="47"/>
      <c r="M35" s="48"/>
    </row>
    <row r="36" spans="1:13" x14ac:dyDescent="0.25">
      <c r="A36" s="41">
        <v>16</v>
      </c>
      <c r="B36" s="41"/>
      <c r="C36" s="42"/>
      <c r="D36" s="43"/>
      <c r="E36" s="44"/>
      <c r="F36" s="43"/>
      <c r="G36" s="10">
        <f t="shared" si="1"/>
        <v>0</v>
      </c>
      <c r="H36" s="50"/>
      <c r="I36" s="47"/>
      <c r="J36" s="47"/>
      <c r="K36" s="47"/>
      <c r="L36" s="47"/>
      <c r="M36" s="48"/>
    </row>
    <row r="37" spans="1:13" x14ac:dyDescent="0.25">
      <c r="A37" s="41">
        <v>17</v>
      </c>
      <c r="B37" s="41"/>
      <c r="C37" s="42"/>
      <c r="D37" s="43"/>
      <c r="E37" s="44"/>
      <c r="F37" s="43"/>
      <c r="G37" s="10">
        <f t="shared" si="1"/>
        <v>0</v>
      </c>
      <c r="H37" s="50"/>
      <c r="I37" s="47"/>
      <c r="J37" s="47"/>
      <c r="K37" s="47"/>
      <c r="L37" s="47"/>
      <c r="M37" s="48"/>
    </row>
    <row r="38" spans="1:13" x14ac:dyDescent="0.25">
      <c r="A38" s="41">
        <v>18</v>
      </c>
      <c r="B38" s="41"/>
      <c r="C38" s="42"/>
      <c r="D38" s="43"/>
      <c r="E38" s="44"/>
      <c r="F38" s="43"/>
      <c r="G38" s="10">
        <f t="shared" si="1"/>
        <v>0</v>
      </c>
      <c r="H38" s="50"/>
      <c r="I38" s="47"/>
      <c r="J38" s="47"/>
      <c r="K38" s="47"/>
      <c r="L38" s="47"/>
      <c r="M38" s="48"/>
    </row>
    <row r="39" spans="1:13" x14ac:dyDescent="0.25">
      <c r="A39" s="41">
        <v>19</v>
      </c>
      <c r="B39" s="41"/>
      <c r="C39" s="42"/>
      <c r="D39" s="43"/>
      <c r="E39" s="44"/>
      <c r="F39" s="43"/>
      <c r="G39" s="10">
        <f t="shared" si="1"/>
        <v>0</v>
      </c>
      <c r="H39" s="50"/>
      <c r="I39" s="47"/>
      <c r="J39" s="47"/>
      <c r="K39" s="47"/>
      <c r="L39" s="47"/>
      <c r="M39" s="48"/>
    </row>
    <row r="40" spans="1:13" x14ac:dyDescent="0.25">
      <c r="A40" s="41">
        <v>20</v>
      </c>
      <c r="B40" s="41"/>
      <c r="C40" s="42"/>
      <c r="D40" s="43"/>
      <c r="E40" s="44"/>
      <c r="F40" s="43"/>
      <c r="G40" s="10">
        <f t="shared" si="1"/>
        <v>0</v>
      </c>
      <c r="H40" s="50"/>
      <c r="I40" s="47"/>
      <c r="J40" s="47"/>
      <c r="K40" s="47"/>
      <c r="L40" s="47"/>
      <c r="M40" s="48"/>
    </row>
    <row r="41" spans="1:13" x14ac:dyDescent="0.25">
      <c r="A41" s="52"/>
      <c r="B41" s="52"/>
      <c r="C41" s="52"/>
      <c r="D41" s="53"/>
      <c r="E41" s="53"/>
      <c r="F41" s="88" t="s">
        <v>35</v>
      </c>
      <c r="G41" s="2">
        <f>SUM(G21:G40)</f>
        <v>12</v>
      </c>
      <c r="H41" s="54"/>
      <c r="I41" s="55"/>
      <c r="J41" s="55"/>
      <c r="K41" s="55"/>
      <c r="L41" s="56"/>
      <c r="M41" s="56"/>
    </row>
    <row r="42" spans="1:13" x14ac:dyDescent="0.25">
      <c r="G42" s="93"/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D21" workbookViewId="0">
      <selection activeCell="A4" sqref="A4:J4"/>
    </sheetView>
  </sheetViews>
  <sheetFormatPr baseColWidth="10" defaultColWidth="10.7109375" defaultRowHeight="15" x14ac:dyDescent="0.25"/>
  <cols>
    <col min="1" max="2" width="10.7109375" style="11"/>
    <col min="3" max="3" width="13.85546875" style="11" customWidth="1"/>
    <col min="4" max="4" width="21.85546875" style="11" customWidth="1"/>
    <col min="5" max="5" width="15.42578125" style="11" customWidth="1"/>
    <col min="6" max="6" width="18.5703125" style="11" customWidth="1"/>
    <col min="7" max="7" width="14.5703125" style="11" customWidth="1"/>
    <col min="8" max="8" width="13.7109375" style="11" customWidth="1"/>
    <col min="9" max="9" width="13.28515625" style="11" customWidth="1"/>
    <col min="10" max="10" width="14.140625" style="11" customWidth="1"/>
    <col min="11" max="11" width="13.7109375" style="11" customWidth="1"/>
    <col min="12" max="12" width="15.7109375" style="11" customWidth="1"/>
    <col min="13" max="13" width="14.5703125" style="11" customWidth="1"/>
    <col min="14" max="16384" width="10.7109375" style="11"/>
  </cols>
  <sheetData>
    <row r="1" spans="1:19" ht="15" customHeight="1" x14ac:dyDescent="0.2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4"/>
      <c r="L1" s="175"/>
      <c r="M1" s="175"/>
    </row>
    <row r="2" spans="1:19" x14ac:dyDescent="0.25">
      <c r="A2" s="12" t="s">
        <v>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75"/>
      <c r="M2" s="175"/>
    </row>
    <row r="3" spans="1:19" x14ac:dyDescent="0.25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6"/>
      <c r="M3" s="176"/>
    </row>
    <row r="4" spans="1:19" x14ac:dyDescent="0.2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8"/>
      <c r="K4" s="72"/>
      <c r="L4" s="179" t="s">
        <v>4</v>
      </c>
      <c r="M4" s="180"/>
    </row>
    <row r="5" spans="1:19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1" t="s">
        <v>5</v>
      </c>
      <c r="M5" s="182"/>
    </row>
    <row r="6" spans="1:19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1"/>
    </row>
    <row r="7" spans="1:19" x14ac:dyDescent="0.25">
      <c r="A7" s="131" t="s">
        <v>6</v>
      </c>
      <c r="B7" s="131"/>
      <c r="C7" s="131"/>
      <c r="D7" s="168" t="s">
        <v>59</v>
      </c>
      <c r="E7" s="132" t="s">
        <v>7</v>
      </c>
      <c r="F7" s="133"/>
      <c r="G7" s="133"/>
      <c r="H7" s="133"/>
      <c r="I7" s="133"/>
      <c r="J7" s="133"/>
      <c r="K7" s="133"/>
      <c r="L7" s="133"/>
      <c r="M7" s="134"/>
    </row>
    <row r="8" spans="1:19" x14ac:dyDescent="0.25">
      <c r="A8" s="131"/>
      <c r="B8" s="131"/>
      <c r="C8" s="131"/>
      <c r="D8" s="168"/>
      <c r="E8" s="169" t="s">
        <v>8</v>
      </c>
      <c r="F8" s="170"/>
      <c r="G8" s="22">
        <v>43497</v>
      </c>
      <c r="H8" s="171" t="s">
        <v>9</v>
      </c>
      <c r="I8" s="171"/>
      <c r="J8" s="153">
        <v>43524</v>
      </c>
      <c r="K8" s="154"/>
      <c r="L8" s="74" t="s">
        <v>10</v>
      </c>
      <c r="M8" s="23">
        <v>2019</v>
      </c>
    </row>
    <row r="9" spans="1:19" x14ac:dyDescent="0.25">
      <c r="A9" s="155" t="s">
        <v>11</v>
      </c>
      <c r="B9" s="156"/>
      <c r="C9" s="157"/>
      <c r="D9" s="24" t="s">
        <v>12</v>
      </c>
      <c r="E9" s="25" t="s">
        <v>13</v>
      </c>
      <c r="F9" s="26"/>
      <c r="G9" s="158" t="s">
        <v>14</v>
      </c>
      <c r="H9" s="159"/>
      <c r="I9" s="160" t="s">
        <v>48</v>
      </c>
      <c r="J9" s="161"/>
      <c r="K9" s="162"/>
      <c r="L9" s="25" t="s">
        <v>13</v>
      </c>
      <c r="M9" s="23"/>
    </row>
    <row r="10" spans="1:19" x14ac:dyDescent="0.25">
      <c r="A10" s="163" t="s">
        <v>15</v>
      </c>
      <c r="B10" s="164"/>
      <c r="C10" s="165"/>
      <c r="D10" s="166" t="s">
        <v>63</v>
      </c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9" ht="45" customHeight="1" x14ac:dyDescent="0.25">
      <c r="A11" s="131" t="s">
        <v>16</v>
      </c>
      <c r="B11" s="131"/>
      <c r="C11" s="132" t="s">
        <v>64</v>
      </c>
      <c r="D11" s="147"/>
      <c r="E11" s="148"/>
      <c r="F11" s="104">
        <f>F12/3</f>
        <v>40.333333333333336</v>
      </c>
      <c r="G11" s="145" t="s">
        <v>17</v>
      </c>
      <c r="H11" s="145"/>
      <c r="I11" s="145"/>
      <c r="J11" s="149">
        <f>G41</f>
        <v>163.69999999999999</v>
      </c>
      <c r="K11" s="150"/>
      <c r="L11" s="27" t="s">
        <v>18</v>
      </c>
      <c r="M11" s="58">
        <f>IF(F11=0,"--",J11/F11)</f>
        <v>4.0586776859504123</v>
      </c>
    </row>
    <row r="12" spans="1:19" ht="50.25" customHeight="1" x14ac:dyDescent="0.25">
      <c r="A12" s="131" t="s">
        <v>19</v>
      </c>
      <c r="B12" s="131"/>
      <c r="C12" s="132" t="s">
        <v>37</v>
      </c>
      <c r="D12" s="147"/>
      <c r="E12" s="148"/>
      <c r="F12" s="79">
        <v>121</v>
      </c>
      <c r="G12" s="146" t="s">
        <v>17</v>
      </c>
      <c r="H12" s="146"/>
      <c r="I12" s="146"/>
      <c r="J12" s="151">
        <f>J11</f>
        <v>163.69999999999999</v>
      </c>
      <c r="K12" s="152"/>
      <c r="L12" s="27" t="s">
        <v>18</v>
      </c>
      <c r="M12" s="58">
        <f>IF(F12=0,"--",J12/F12)</f>
        <v>1.3528925619834711</v>
      </c>
      <c r="O12" s="9"/>
    </row>
    <row r="13" spans="1:19" x14ac:dyDescent="0.25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30"/>
      <c r="S13" s="9"/>
    </row>
    <row r="14" spans="1:19" x14ac:dyDescent="0.25">
      <c r="A14" s="131" t="s">
        <v>20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9" x14ac:dyDescent="0.25">
      <c r="A15" s="28"/>
      <c r="B15" s="29"/>
      <c r="C15" s="29"/>
      <c r="D15" s="29"/>
      <c r="E15" s="29"/>
      <c r="F15" s="30"/>
      <c r="G15" s="132" t="s">
        <v>21</v>
      </c>
      <c r="H15" s="133"/>
      <c r="I15" s="133"/>
      <c r="J15" s="133"/>
      <c r="K15" s="133"/>
      <c r="L15" s="133"/>
      <c r="M15" s="134"/>
    </row>
    <row r="16" spans="1:19" x14ac:dyDescent="0.25">
      <c r="A16" s="31"/>
      <c r="B16" s="32"/>
      <c r="C16" s="32"/>
      <c r="D16" s="32"/>
      <c r="E16" s="32"/>
      <c r="F16" s="33"/>
      <c r="G16" s="34" t="s">
        <v>22</v>
      </c>
      <c r="H16" s="35">
        <f t="shared" ref="H16:M16" si="0">SUM(H21:H40)</f>
        <v>0</v>
      </c>
      <c r="I16" s="35">
        <f t="shared" si="0"/>
        <v>0</v>
      </c>
      <c r="J16" s="35">
        <f t="shared" si="0"/>
        <v>0</v>
      </c>
      <c r="K16" s="35">
        <f t="shared" si="0"/>
        <v>0</v>
      </c>
      <c r="L16" s="59">
        <f t="shared" si="0"/>
        <v>70.7</v>
      </c>
      <c r="M16" s="35">
        <f t="shared" si="0"/>
        <v>93</v>
      </c>
    </row>
    <row r="17" spans="1:13" x14ac:dyDescent="0.25">
      <c r="A17" s="31"/>
      <c r="B17" s="32"/>
      <c r="C17" s="32"/>
      <c r="D17" s="32"/>
      <c r="E17" s="32"/>
      <c r="F17" s="33"/>
      <c r="G17" s="135" t="s">
        <v>23</v>
      </c>
      <c r="H17" s="40">
        <f>H16/G41</f>
        <v>0</v>
      </c>
      <c r="I17" s="40">
        <f>I16/G41</f>
        <v>0</v>
      </c>
      <c r="J17" s="40">
        <f>J16/G41</f>
        <v>0</v>
      </c>
      <c r="K17" s="61">
        <f>K16/G41</f>
        <v>0</v>
      </c>
      <c r="L17" s="60">
        <f>L16/G41</f>
        <v>0.4318875992669518</v>
      </c>
      <c r="M17" s="60">
        <f>M16/G41</f>
        <v>0.56811240073304825</v>
      </c>
    </row>
    <row r="18" spans="1:13" x14ac:dyDescent="0.25">
      <c r="A18" s="36"/>
      <c r="B18" s="37"/>
      <c r="C18" s="38"/>
      <c r="D18" s="37"/>
      <c r="E18" s="37"/>
      <c r="F18" s="39"/>
      <c r="G18" s="136"/>
      <c r="H18" s="137" t="s">
        <v>29</v>
      </c>
      <c r="I18" s="126" t="s">
        <v>30</v>
      </c>
      <c r="J18" s="141" t="s">
        <v>49</v>
      </c>
      <c r="K18" s="142"/>
      <c r="L18" s="142"/>
      <c r="M18" s="143"/>
    </row>
    <row r="19" spans="1:13" ht="15" customHeight="1" x14ac:dyDescent="0.25">
      <c r="A19" s="131" t="s">
        <v>24</v>
      </c>
      <c r="B19" s="144" t="s">
        <v>25</v>
      </c>
      <c r="C19" s="146" t="s">
        <v>26</v>
      </c>
      <c r="D19" s="146" t="s">
        <v>27</v>
      </c>
      <c r="E19" s="132" t="s">
        <v>28</v>
      </c>
      <c r="F19" s="133"/>
      <c r="G19" s="134"/>
      <c r="H19" s="138"/>
      <c r="I19" s="140"/>
      <c r="J19" s="126" t="s">
        <v>51</v>
      </c>
      <c r="K19" s="126" t="s">
        <v>50</v>
      </c>
      <c r="L19" s="126" t="s">
        <v>53</v>
      </c>
      <c r="M19" s="126" t="s">
        <v>52</v>
      </c>
    </row>
    <row r="20" spans="1:13" ht="84" customHeight="1" x14ac:dyDescent="0.25">
      <c r="A20" s="131"/>
      <c r="B20" s="145"/>
      <c r="C20" s="146"/>
      <c r="D20" s="146"/>
      <c r="E20" s="75" t="s">
        <v>31</v>
      </c>
      <c r="F20" s="75" t="s">
        <v>32</v>
      </c>
      <c r="G20" s="76" t="s">
        <v>33</v>
      </c>
      <c r="H20" s="139"/>
      <c r="I20" s="127"/>
      <c r="J20" s="127"/>
      <c r="K20" s="127"/>
      <c r="L20" s="127"/>
      <c r="M20" s="127"/>
    </row>
    <row r="21" spans="1:13" x14ac:dyDescent="0.25">
      <c r="A21" s="41">
        <v>1</v>
      </c>
      <c r="B21" s="41" t="s">
        <v>61</v>
      </c>
      <c r="C21" s="64" t="s">
        <v>65</v>
      </c>
      <c r="D21" s="62" t="s">
        <v>36</v>
      </c>
      <c r="E21" s="63" t="s">
        <v>34</v>
      </c>
      <c r="F21" s="62" t="s">
        <v>54</v>
      </c>
      <c r="G21" s="10">
        <f>SUM(H21:M21)</f>
        <v>39.5</v>
      </c>
      <c r="H21" s="45">
        <v>0</v>
      </c>
      <c r="I21" s="46">
        <v>0</v>
      </c>
      <c r="J21" s="47">
        <v>0</v>
      </c>
      <c r="K21" s="48">
        <v>0</v>
      </c>
      <c r="L21" s="101">
        <v>9.5</v>
      </c>
      <c r="M21" s="48">
        <v>30</v>
      </c>
    </row>
    <row r="22" spans="1:13" x14ac:dyDescent="0.25">
      <c r="A22" s="41">
        <v>2</v>
      </c>
      <c r="B22" s="41" t="s">
        <v>61</v>
      </c>
      <c r="C22" s="64" t="s">
        <v>62</v>
      </c>
      <c r="D22" s="62" t="s">
        <v>36</v>
      </c>
      <c r="E22" s="63" t="s">
        <v>34</v>
      </c>
      <c r="F22" s="62" t="s">
        <v>54</v>
      </c>
      <c r="G22" s="10">
        <f>SUM(H22:M22)</f>
        <v>54.7</v>
      </c>
      <c r="H22" s="45">
        <v>0</v>
      </c>
      <c r="I22" s="46">
        <v>0</v>
      </c>
      <c r="J22" s="47">
        <v>0</v>
      </c>
      <c r="K22" s="47">
        <v>0</v>
      </c>
      <c r="L22" s="48">
        <f>12.7+12</f>
        <v>24.7</v>
      </c>
      <c r="M22" s="102">
        <v>30</v>
      </c>
    </row>
    <row r="23" spans="1:13" x14ac:dyDescent="0.25">
      <c r="A23" s="41">
        <v>3</v>
      </c>
      <c r="B23" s="41" t="s">
        <v>61</v>
      </c>
      <c r="C23" s="42" t="s">
        <v>66</v>
      </c>
      <c r="D23" s="62" t="s">
        <v>36</v>
      </c>
      <c r="E23" s="44" t="s">
        <v>34</v>
      </c>
      <c r="F23" s="43" t="s">
        <v>54</v>
      </c>
      <c r="G23" s="10">
        <f>SUM(H23:M23)</f>
        <v>45.5</v>
      </c>
      <c r="H23" s="45">
        <v>0</v>
      </c>
      <c r="I23" s="46">
        <v>0</v>
      </c>
      <c r="J23" s="47">
        <v>0</v>
      </c>
      <c r="K23" s="47">
        <v>0</v>
      </c>
      <c r="L23" s="102">
        <v>24.5</v>
      </c>
      <c r="M23" s="102">
        <v>21</v>
      </c>
    </row>
    <row r="24" spans="1:13" x14ac:dyDescent="0.25">
      <c r="A24" s="41">
        <v>4</v>
      </c>
      <c r="B24" s="41" t="s">
        <v>61</v>
      </c>
      <c r="C24" s="42" t="s">
        <v>68</v>
      </c>
      <c r="D24" s="62" t="s">
        <v>36</v>
      </c>
      <c r="E24" s="44" t="s">
        <v>34</v>
      </c>
      <c r="F24" s="43" t="s">
        <v>54</v>
      </c>
      <c r="G24" s="10">
        <f>SUM(H24:M24)</f>
        <v>24</v>
      </c>
      <c r="H24" s="45">
        <v>0</v>
      </c>
      <c r="I24" s="46">
        <v>0</v>
      </c>
      <c r="J24" s="47">
        <v>0</v>
      </c>
      <c r="K24" s="47">
        <v>0</v>
      </c>
      <c r="L24" s="48">
        <v>12</v>
      </c>
      <c r="M24" s="48">
        <v>12</v>
      </c>
    </row>
    <row r="25" spans="1:13" x14ac:dyDescent="0.25">
      <c r="A25" s="41">
        <v>5</v>
      </c>
      <c r="B25" s="41"/>
      <c r="C25" s="42"/>
      <c r="D25" s="43"/>
      <c r="E25" s="44"/>
      <c r="F25" s="43"/>
      <c r="G25" s="49"/>
      <c r="H25" s="45"/>
      <c r="I25" s="46"/>
      <c r="J25" s="47"/>
      <c r="K25" s="47"/>
      <c r="L25" s="47"/>
      <c r="M25" s="48"/>
    </row>
    <row r="26" spans="1:13" x14ac:dyDescent="0.25">
      <c r="A26" s="41">
        <v>6</v>
      </c>
      <c r="B26" s="41"/>
      <c r="C26" s="42"/>
      <c r="D26" s="43"/>
      <c r="E26" s="44"/>
      <c r="F26" s="43"/>
      <c r="G26" s="49"/>
      <c r="H26" s="45"/>
      <c r="I26" s="46"/>
      <c r="J26" s="47"/>
      <c r="K26" s="47"/>
      <c r="L26" s="47"/>
      <c r="M26" s="48"/>
    </row>
    <row r="27" spans="1:13" x14ac:dyDescent="0.25">
      <c r="A27" s="41">
        <v>7</v>
      </c>
      <c r="B27" s="41"/>
      <c r="C27" s="42"/>
      <c r="D27" s="43"/>
      <c r="E27" s="44"/>
      <c r="F27" s="43"/>
      <c r="G27" s="49"/>
      <c r="H27" s="45"/>
      <c r="I27" s="46"/>
      <c r="J27" s="47"/>
      <c r="K27" s="47"/>
      <c r="L27" s="47"/>
      <c r="M27" s="48"/>
    </row>
    <row r="28" spans="1:13" x14ac:dyDescent="0.25">
      <c r="A28" s="41">
        <v>8</v>
      </c>
      <c r="B28" s="41"/>
      <c r="C28" s="42"/>
      <c r="D28" s="43"/>
      <c r="E28" s="44"/>
      <c r="F28" s="43"/>
      <c r="G28" s="49"/>
      <c r="H28" s="45"/>
      <c r="I28" s="46"/>
      <c r="J28" s="47"/>
      <c r="K28" s="47"/>
      <c r="L28" s="47"/>
      <c r="M28" s="48"/>
    </row>
    <row r="29" spans="1:13" x14ac:dyDescent="0.25">
      <c r="A29" s="41">
        <v>9</v>
      </c>
      <c r="B29" s="41"/>
      <c r="C29" s="42"/>
      <c r="D29" s="43"/>
      <c r="E29" s="44"/>
      <c r="F29" s="43"/>
      <c r="G29" s="49"/>
      <c r="H29" s="45"/>
      <c r="I29" s="46"/>
      <c r="J29" s="47"/>
      <c r="K29" s="47"/>
      <c r="L29" s="47"/>
      <c r="M29" s="48"/>
    </row>
    <row r="30" spans="1:13" x14ac:dyDescent="0.25">
      <c r="A30" s="41">
        <v>10</v>
      </c>
      <c r="B30" s="41"/>
      <c r="C30" s="42"/>
      <c r="D30" s="43"/>
      <c r="E30" s="44"/>
      <c r="F30" s="43"/>
      <c r="G30" s="49"/>
      <c r="H30" s="45"/>
      <c r="I30" s="46"/>
      <c r="J30" s="47"/>
      <c r="K30" s="47"/>
      <c r="L30" s="47"/>
      <c r="M30" s="48"/>
    </row>
    <row r="31" spans="1:13" x14ac:dyDescent="0.25">
      <c r="A31" s="41">
        <v>11</v>
      </c>
      <c r="B31" s="41"/>
      <c r="C31" s="42"/>
      <c r="D31" s="43"/>
      <c r="E31" s="44"/>
      <c r="F31" s="43"/>
      <c r="G31" s="49"/>
      <c r="H31" s="45"/>
      <c r="I31" s="46"/>
      <c r="J31" s="47"/>
      <c r="K31" s="47"/>
      <c r="L31" s="47"/>
      <c r="M31" s="48"/>
    </row>
    <row r="32" spans="1:13" x14ac:dyDescent="0.25">
      <c r="A32" s="41">
        <v>12</v>
      </c>
      <c r="B32" s="41"/>
      <c r="C32" s="42"/>
      <c r="D32" s="43"/>
      <c r="E32" s="44"/>
      <c r="F32" s="43"/>
      <c r="G32" s="49"/>
      <c r="H32" s="50"/>
      <c r="I32" s="47"/>
      <c r="J32" s="47"/>
      <c r="K32" s="47"/>
      <c r="L32" s="47"/>
      <c r="M32" s="48"/>
    </row>
    <row r="33" spans="1:13" x14ac:dyDescent="0.25">
      <c r="A33" s="41">
        <v>13</v>
      </c>
      <c r="B33" s="41"/>
      <c r="C33" s="42"/>
      <c r="D33" s="43"/>
      <c r="E33" s="44"/>
      <c r="F33" s="43"/>
      <c r="G33" s="49"/>
      <c r="H33" s="50"/>
      <c r="I33" s="47"/>
      <c r="J33" s="47"/>
      <c r="K33" s="47"/>
      <c r="L33" s="47"/>
      <c r="M33" s="48"/>
    </row>
    <row r="34" spans="1:13" x14ac:dyDescent="0.25">
      <c r="A34" s="41">
        <v>14</v>
      </c>
      <c r="B34" s="41"/>
      <c r="C34" s="42"/>
      <c r="D34" s="43"/>
      <c r="E34" s="44"/>
      <c r="F34" s="43"/>
      <c r="G34" s="49"/>
      <c r="H34" s="50"/>
      <c r="I34" s="47"/>
      <c r="J34" s="47"/>
      <c r="K34" s="47"/>
      <c r="L34" s="47"/>
      <c r="M34" s="48"/>
    </row>
    <row r="35" spans="1:13" x14ac:dyDescent="0.25">
      <c r="A35" s="41">
        <v>15</v>
      </c>
      <c r="B35" s="41"/>
      <c r="C35" s="42"/>
      <c r="D35" s="43"/>
      <c r="E35" s="51"/>
      <c r="F35" s="43"/>
      <c r="G35" s="49"/>
      <c r="H35" s="50"/>
      <c r="I35" s="47"/>
      <c r="J35" s="47"/>
      <c r="K35" s="47"/>
      <c r="L35" s="47"/>
      <c r="M35" s="48"/>
    </row>
    <row r="36" spans="1:13" x14ac:dyDescent="0.25">
      <c r="A36" s="41">
        <v>16</v>
      </c>
      <c r="B36" s="41"/>
      <c r="C36" s="42"/>
      <c r="D36" s="43"/>
      <c r="E36" s="44"/>
      <c r="F36" s="43"/>
      <c r="G36" s="49"/>
      <c r="H36" s="50"/>
      <c r="I36" s="47"/>
      <c r="J36" s="47"/>
      <c r="K36" s="47"/>
      <c r="L36" s="47"/>
      <c r="M36" s="48"/>
    </row>
    <row r="37" spans="1:13" x14ac:dyDescent="0.25">
      <c r="A37" s="41">
        <v>17</v>
      </c>
      <c r="B37" s="41"/>
      <c r="C37" s="42"/>
      <c r="D37" s="43"/>
      <c r="E37" s="44"/>
      <c r="F37" s="43"/>
      <c r="G37" s="49"/>
      <c r="H37" s="50"/>
      <c r="I37" s="47"/>
      <c r="J37" s="47"/>
      <c r="K37" s="47"/>
      <c r="L37" s="47"/>
      <c r="M37" s="48"/>
    </row>
    <row r="38" spans="1:13" x14ac:dyDescent="0.25">
      <c r="A38" s="41">
        <v>18</v>
      </c>
      <c r="B38" s="41"/>
      <c r="C38" s="42"/>
      <c r="D38" s="43"/>
      <c r="E38" s="44"/>
      <c r="F38" s="43"/>
      <c r="G38" s="49"/>
      <c r="H38" s="50"/>
      <c r="I38" s="47"/>
      <c r="J38" s="47"/>
      <c r="K38" s="47"/>
      <c r="L38" s="47"/>
      <c r="M38" s="48"/>
    </row>
    <row r="39" spans="1:13" x14ac:dyDescent="0.25">
      <c r="A39" s="41">
        <v>19</v>
      </c>
      <c r="B39" s="41"/>
      <c r="C39" s="42"/>
      <c r="D39" s="43"/>
      <c r="E39" s="44"/>
      <c r="F39" s="43"/>
      <c r="G39" s="49"/>
      <c r="H39" s="50"/>
      <c r="I39" s="47"/>
      <c r="J39" s="47"/>
      <c r="K39" s="47"/>
      <c r="L39" s="47"/>
      <c r="M39" s="48"/>
    </row>
    <row r="40" spans="1:13" x14ac:dyDescent="0.25">
      <c r="A40" s="41">
        <v>20</v>
      </c>
      <c r="B40" s="41"/>
      <c r="C40" s="42"/>
      <c r="D40" s="43"/>
      <c r="E40" s="44"/>
      <c r="F40" s="43"/>
      <c r="G40" s="49"/>
      <c r="H40" s="50"/>
      <c r="I40" s="47"/>
      <c r="J40" s="47"/>
      <c r="K40" s="47"/>
      <c r="L40" s="47"/>
      <c r="M40" s="48"/>
    </row>
    <row r="41" spans="1:13" x14ac:dyDescent="0.25">
      <c r="A41" s="52"/>
      <c r="B41" s="52"/>
      <c r="C41" s="52"/>
      <c r="D41" s="53"/>
      <c r="E41" s="53"/>
      <c r="F41" s="73" t="s">
        <v>35</v>
      </c>
      <c r="G41" s="2">
        <f>SUM(G21:G40)</f>
        <v>163.69999999999999</v>
      </c>
      <c r="H41" s="54"/>
      <c r="I41" s="55"/>
      <c r="J41" s="55"/>
      <c r="K41" s="55"/>
      <c r="L41" s="56"/>
      <c r="M41" s="56"/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</vt:lpstr>
      <vt:lpstr>GUANABANA</vt:lpstr>
      <vt:lpstr>LIMON TAHITI</vt:lpstr>
      <vt:lpstr>NARANJA VALENCIA </vt:lpstr>
      <vt:lpstr>GUAYABA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Aprendiz Centro Agropecuario LaGranja</cp:lastModifiedBy>
  <cp:lastPrinted>2019-03-08T18:09:38Z</cp:lastPrinted>
  <dcterms:created xsi:type="dcterms:W3CDTF">2018-02-14T01:44:25Z</dcterms:created>
  <dcterms:modified xsi:type="dcterms:W3CDTF">2019-03-08T18:14:39Z</dcterms:modified>
</cp:coreProperties>
</file>