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600" windowHeight="8370"/>
  </bookViews>
  <sheets>
    <sheet name="COSTOS CACAO" sheetId="1" r:id="rId1"/>
    <sheet name="GRAFICA" sheetId="2" r:id="rId2"/>
  </sheets>
  <calcPr calcId="125725"/>
</workbook>
</file>

<file path=xl/calcChain.xml><?xml version="1.0" encoding="utf-8"?>
<calcChain xmlns="http://schemas.openxmlformats.org/spreadsheetml/2006/main">
  <c r="H7" i="2"/>
  <c r="G7"/>
  <c r="F7"/>
  <c r="E7"/>
  <c r="D7"/>
  <c r="C7"/>
  <c r="H6"/>
  <c r="F48" i="1"/>
  <c r="F45"/>
  <c r="F43"/>
  <c r="F41"/>
  <c r="F40"/>
  <c r="E40"/>
  <c r="F37"/>
  <c r="F36"/>
  <c r="E36"/>
  <c r="F35"/>
  <c r="F33"/>
  <c r="F28"/>
  <c r="F26"/>
  <c r="F25"/>
  <c r="F24"/>
  <c r="F23"/>
  <c r="F18"/>
  <c r="F14"/>
  <c r="D14"/>
  <c r="F17"/>
  <c r="G6" i="2" l="1"/>
  <c r="E6"/>
  <c r="E25" i="1"/>
  <c r="E24"/>
  <c r="E23"/>
  <c r="D6" i="2" l="1"/>
  <c r="F6"/>
  <c r="C6"/>
</calcChain>
</file>

<file path=xl/sharedStrings.xml><?xml version="1.0" encoding="utf-8"?>
<sst xmlns="http://schemas.openxmlformats.org/spreadsheetml/2006/main" count="95" uniqueCount="71">
  <si>
    <t>ESTRUCTURA DE COSTOS DE PRODUCCION</t>
  </si>
  <si>
    <t>PERIODO MES:</t>
  </si>
  <si>
    <t>AÑO:</t>
  </si>
  <si>
    <t xml:space="preserve">AREA: </t>
  </si>
  <si>
    <t>1 Ha =10000m2</t>
  </si>
  <si>
    <t xml:space="preserve">FECHA DE SIEMBRA: </t>
  </si>
  <si>
    <t>10 de noviembre del 2010</t>
  </si>
  <si>
    <t>DENSIDAD DE PLANTAS:</t>
  </si>
  <si>
    <t>CENTRO DE COSTOS</t>
  </si>
  <si>
    <t>AGRICOLA</t>
  </si>
  <si>
    <t>SUBCENTRO DE COSTO:</t>
  </si>
  <si>
    <t>LOTE 1</t>
  </si>
  <si>
    <t>NOMBRE DEL CULTIVO</t>
  </si>
  <si>
    <t>CACAO</t>
  </si>
  <si>
    <t>COSTOS  DIRECTOS</t>
  </si>
  <si>
    <t>PRODUCTO</t>
  </si>
  <si>
    <t>UNIDAD DE MEDIDA</t>
  </si>
  <si>
    <t>CANTIDAD</t>
  </si>
  <si>
    <t>COSTO UNITARIO</t>
  </si>
  <si>
    <t>COSTO TOTAL CACAO</t>
  </si>
  <si>
    <t xml:space="preserve"> INSUMOS  DIRECTOS</t>
  </si>
  <si>
    <t>oxicloruro de cobre</t>
  </si>
  <si>
    <t>kg</t>
  </si>
  <si>
    <t>SUBTOTAL  MATERIA PRIMA E INSUMOS   DIRECTOS:</t>
  </si>
  <si>
    <t>MANO DE OBRA DIRECTA:  ( LABORES Y/O JORNALES )</t>
  </si>
  <si>
    <t>MANTENIMIENTO</t>
  </si>
  <si>
    <t>MANEJO DE ARVENSES</t>
  </si>
  <si>
    <t>hora</t>
  </si>
  <si>
    <t>RIEGO</t>
  </si>
  <si>
    <t>SUBTOTAL MANO DE OBRA DIRECTA:</t>
  </si>
  <si>
    <t>SUBTOTAL   COSTOS   DIRECTOS:</t>
  </si>
  <si>
    <t>COSTOS INDIRECTOS</t>
  </si>
  <si>
    <t xml:space="preserve">INSUMOS   INDIRECTOS: </t>
  </si>
  <si>
    <t>SUBTOTAL INSUMOS INDIRECTOS:</t>
  </si>
  <si>
    <t>MANO DE OBRA INDIRECTA</t>
  </si>
  <si>
    <t>Asistencia tecnica</t>
  </si>
  <si>
    <t>Mes</t>
  </si>
  <si>
    <t>Vigilancia</t>
  </si>
  <si>
    <t>SUBTOTAL MANO DE OBRA INDIRECTA</t>
  </si>
  <si>
    <t>OTROS COSTOS INDIRECTOS</t>
  </si>
  <si>
    <t>MANTENIMIENTO CASETA BPA</t>
  </si>
  <si>
    <t>SUBTOTAL  OTROS  COSTOS  INDIRECTOS:</t>
  </si>
  <si>
    <t>SUBTOTAL COSTOS INDIRECTOS</t>
  </si>
  <si>
    <t>TOTAL  COSTOS  DE  PRODUCCION:</t>
  </si>
  <si>
    <t>PRODUCCION EN KG  ( PRODUCTO DE CACAO EN PROCESO )</t>
  </si>
  <si>
    <t>COSTO UNITARIO DE PRODUCCION</t>
  </si>
  <si>
    <t>REVISO Y APROBO:</t>
  </si>
  <si>
    <t xml:space="preserve">MIGUEL ANGEL VILLALBA </t>
  </si>
  <si>
    <t>FECHA:</t>
  </si>
  <si>
    <t>CONTROL DE DOCUMENTO</t>
  </si>
  <si>
    <t>ELABORO: MARIA INES MIÑOZ, LINA VARGAS, MIGUEL A. VILLALBA</t>
  </si>
  <si>
    <t>REVISO:</t>
  </si>
  <si>
    <t>APROBO:</t>
  </si>
  <si>
    <t>FECHA: 19-09-2018</t>
  </si>
  <si>
    <t>DESCRIPCIÓN</t>
  </si>
  <si>
    <t>MATERIA PRIMA E INSUMOS DIRECTOS</t>
  </si>
  <si>
    <t>MANO DE OBRA DIRECTA</t>
  </si>
  <si>
    <t xml:space="preserve">INSUMO INDIRECTO </t>
  </si>
  <si>
    <t xml:space="preserve">MANO DE OBRA INDIRECTA </t>
  </si>
  <si>
    <t>TOTAL DE COSTOS</t>
  </si>
  <si>
    <t>COSTOS</t>
  </si>
  <si>
    <t>PORCENTAJE DE PARTICIPACION</t>
  </si>
  <si>
    <t>COSTOS DE PRODUCCIÓN  CULTIVO DE CACAO MES DE MARZO 2019</t>
  </si>
  <si>
    <t>MARZO</t>
  </si>
  <si>
    <t>FUNGICIDA</t>
  </si>
  <si>
    <t>MATERIA PRIMA</t>
  </si>
  <si>
    <t>AGUA PARA RIEGO</t>
  </si>
  <si>
    <t>AGUA</t>
  </si>
  <si>
    <t>M3</t>
  </si>
  <si>
    <t>PODAS  ( APLICACIÓN DE PASTA CICATRIZANTE )</t>
  </si>
  <si>
    <t>OK REVISADO</t>
  </si>
</sst>
</file>

<file path=xl/styles.xml><?xml version="1.0" encoding="utf-8"?>
<styleSheet xmlns="http://schemas.openxmlformats.org/spreadsheetml/2006/main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0.0%"/>
    <numFmt numFmtId="165" formatCode="_(&quot;$&quot;\ * #,##0_);_(&quot;$&quot;\ * \(#,##0\);_(&quot;$&quot;\ * &quot;-&quot;??_);_(@_)"/>
    <numFmt numFmtId="166" formatCode="_(&quot;$&quot;* #,##0_);_(&quot;$&quot;* \(#,##0\);_(&quot;$&quot;* &quot;-&quot;??_);_(@_)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44" fontId="9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/>
    <xf numFmtId="9" fontId="11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0" fillId="0" borderId="0"/>
    <xf numFmtId="0" fontId="10" fillId="0" borderId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165" fontId="3" fillId="0" borderId="1" xfId="1" applyNumberFormat="1" applyFont="1" applyBorder="1"/>
    <xf numFmtId="164" fontId="3" fillId="0" borderId="1" xfId="3" applyNumberFormat="1" applyFont="1" applyBorder="1"/>
    <xf numFmtId="9" fontId="3" fillId="0" borderId="1" xfId="3" applyFont="1" applyBorder="1"/>
    <xf numFmtId="164" fontId="3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0" fontId="4" fillId="0" borderId="0" xfId="0" applyFont="1"/>
    <xf numFmtId="9" fontId="3" fillId="0" borderId="0" xfId="3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ont="1" applyFill="1"/>
    <xf numFmtId="0" fontId="5" fillId="0" borderId="0" xfId="0" applyFont="1" applyFill="1" applyAlignment="1">
      <alignment horizontal="left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4" xfId="0" applyFont="1" applyFill="1" applyBorder="1" applyAlignment="1">
      <alignment horizontal="left" vertical="center"/>
    </xf>
    <xf numFmtId="165" fontId="0" fillId="4" borderId="6" xfId="1" applyNumberFormat="1" applyFont="1" applyFill="1" applyBorder="1"/>
    <xf numFmtId="165" fontId="0" fillId="0" borderId="1" xfId="1" applyNumberFormat="1" applyFont="1" applyBorder="1"/>
    <xf numFmtId="165" fontId="0" fillId="0" borderId="0" xfId="0" applyNumberFormat="1" applyFont="1"/>
    <xf numFmtId="0" fontId="5" fillId="4" borderId="6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165" fontId="0" fillId="0" borderId="1" xfId="0" applyNumberFormat="1" applyFont="1" applyBorder="1"/>
    <xf numFmtId="165" fontId="6" fillId="5" borderId="1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5" fillId="3" borderId="1" xfId="0" applyFont="1" applyFill="1" applyBorder="1" applyAlignment="1">
      <alignment horizontal="left"/>
    </xf>
    <xf numFmtId="0" fontId="5" fillId="4" borderId="7" xfId="0" applyFont="1" applyFill="1" applyBorder="1"/>
    <xf numFmtId="0" fontId="5" fillId="4" borderId="1" xfId="0" applyFont="1" applyFill="1" applyBorder="1"/>
    <xf numFmtId="0" fontId="0" fillId="4" borderId="1" xfId="0" applyFont="1" applyFill="1" applyBorder="1" applyAlignment="1">
      <alignment horizontal="left"/>
    </xf>
    <xf numFmtId="44" fontId="5" fillId="3" borderId="1" xfId="1" applyFont="1" applyFill="1" applyBorder="1" applyAlignment="1">
      <alignment vertical="center"/>
    </xf>
    <xf numFmtId="0" fontId="0" fillId="4" borderId="6" xfId="0" applyFont="1" applyFill="1" applyBorder="1" applyAlignment="1">
      <alignment horizontal="center"/>
    </xf>
    <xf numFmtId="6" fontId="0" fillId="4" borderId="7" xfId="0" applyNumberFormat="1" applyFont="1" applyFill="1" applyBorder="1"/>
    <xf numFmtId="166" fontId="0" fillId="0" borderId="1" xfId="0" applyNumberFormat="1" applyFont="1" applyBorder="1"/>
    <xf numFmtId="165" fontId="0" fillId="4" borderId="7" xfId="1" applyNumberFormat="1" applyFont="1" applyFill="1" applyBorder="1"/>
    <xf numFmtId="0" fontId="0" fillId="0" borderId="0" xfId="0" applyFont="1" applyAlignment="1"/>
    <xf numFmtId="166" fontId="5" fillId="3" borderId="1" xfId="0" applyNumberFormat="1" applyFont="1" applyFill="1" applyBorder="1" applyAlignment="1">
      <alignment vertical="center"/>
    </xf>
    <xf numFmtId="0" fontId="5" fillId="4" borderId="4" xfId="0" applyFont="1" applyFill="1" applyBorder="1" applyAlignment="1">
      <alignment horizontal="left"/>
    </xf>
    <xf numFmtId="0" fontId="5" fillId="4" borderId="8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4" xfId="0" applyFont="1" applyFill="1" applyBorder="1"/>
    <xf numFmtId="44" fontId="0" fillId="0" borderId="0" xfId="0" applyNumberFormat="1" applyFont="1"/>
    <xf numFmtId="0" fontId="0" fillId="4" borderId="2" xfId="0" applyFont="1" applyFill="1" applyBorder="1" applyAlignment="1">
      <alignment horizontal="center"/>
    </xf>
    <xf numFmtId="165" fontId="0" fillId="4" borderId="8" xfId="1" applyNumberFormat="1" applyFont="1" applyFill="1" applyBorder="1"/>
    <xf numFmtId="165" fontId="5" fillId="3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6" fillId="0" borderId="1" xfId="0" applyFont="1" applyBorder="1"/>
    <xf numFmtId="164" fontId="0" fillId="0" borderId="3" xfId="3" applyNumberFormat="1" applyFont="1" applyBorder="1" applyAlignment="1" applyProtection="1">
      <alignment horizontal="center" vertical="center"/>
      <protection hidden="1"/>
    </xf>
    <xf numFmtId="0" fontId="0" fillId="0" borderId="0" xfId="0" applyFont="1" applyFill="1" applyAlignment="1">
      <alignment horizontal="center"/>
    </xf>
    <xf numFmtId="0" fontId="5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/>
    <xf numFmtId="0" fontId="6" fillId="0" borderId="1" xfId="0" applyFont="1" applyFill="1" applyBorder="1"/>
    <xf numFmtId="0" fontId="8" fillId="0" borderId="0" xfId="0" applyFont="1" applyFill="1"/>
    <xf numFmtId="0" fontId="8" fillId="0" borderId="1" xfId="0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165" fontId="0" fillId="4" borderId="6" xfId="1" applyNumberFormat="1" applyFont="1" applyFill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0" fontId="12" fillId="6" borderId="4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165" fontId="0" fillId="4" borderId="1" xfId="1" applyNumberFormat="1" applyFont="1" applyFill="1" applyBorder="1" applyAlignment="1">
      <alignment horizontal="center" wrapText="1"/>
    </xf>
    <xf numFmtId="0" fontId="12" fillId="4" borderId="1" xfId="0" applyFon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0" xfId="0" applyFont="1" applyAlignment="1"/>
    <xf numFmtId="44" fontId="0" fillId="0" borderId="0" xfId="0" applyNumberFormat="1" applyFont="1" applyFill="1"/>
    <xf numFmtId="0" fontId="2" fillId="0" borderId="0" xfId="0" applyFont="1" applyFill="1"/>
    <xf numFmtId="0" fontId="1" fillId="0" borderId="0" xfId="0" applyFont="1"/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6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9"/>
    <cellStyle name="Moneda 2 2" xfId="6"/>
    <cellStyle name="Moneda 2 2 2" xfId="10"/>
    <cellStyle name="Moneda 2 3" xfId="11"/>
    <cellStyle name="Moneda 3" xfId="5"/>
    <cellStyle name="Normal" xfId="0" builtinId="0"/>
    <cellStyle name="Normal 2" xfId="8"/>
    <cellStyle name="Normal 2 2" xfId="7"/>
    <cellStyle name="Normal 3" xfId="2"/>
    <cellStyle name="Porcentaje 2" xfId="4"/>
    <cellStyle name="Porcentual" xfId="3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MX"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u="none" strike="noStrike" cap="all" baseline="0">
                <a:effectLst/>
              </a:rPr>
              <a:t>COSTOS DE PRODUCCIÓN  CULTIVO DE CACAO</a:t>
            </a:r>
          </a:p>
          <a:p>
            <a:pPr>
              <a:defRPr lang="es-MX"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800" b="1" i="0" u="none" strike="noStrike" cap="all" baseline="0">
                <a:effectLst/>
              </a:rPr>
              <a:t> MES DE MARZO 2019</a:t>
            </a:r>
            <a:endParaRPr lang="es-CO"/>
          </a:p>
        </c:rich>
      </c:tx>
      <c:layout>
        <c:manualLayout>
          <c:xMode val="edge"/>
          <c:yMode val="edge"/>
          <c:x val="0.14531992668629312"/>
          <c:y val="2.1680222970566116E-2"/>
        </c:manualLayout>
      </c:layout>
      <c:spPr>
        <a:noFill/>
        <a:ln>
          <a:noFill/>
        </a:ln>
        <a:effectLst/>
      </c:spPr>
    </c:title>
    <c:view3D>
      <c:depthPercent val="100"/>
      <c:rAngAx val="1"/>
    </c:view3D>
    <c:floor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9268172808631499E-2"/>
          <c:y val="2.9814574344955587E-3"/>
          <c:w val="0.96073182719136929"/>
          <c:h val="0.52305870958857636"/>
        </c:manualLayout>
      </c:layout>
      <c:bar3DChart>
        <c:barDir val="col"/>
        <c:grouping val="clustere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15047.94</c:v>
                </c:pt>
                <c:pt idx="1">
                  <c:v>190000</c:v>
                </c:pt>
                <c:pt idx="2">
                  <c:v>0</c:v>
                </c:pt>
                <c:pt idx="3">
                  <c:v>239718.32</c:v>
                </c:pt>
                <c:pt idx="4">
                  <c:v>9500</c:v>
                </c:pt>
                <c:pt idx="5">
                  <c:v>454266.26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4DE-4467-8154-41058FCA4BFF}"/>
            </c:ext>
          </c:extLst>
        </c:ser>
        <c:ser>
          <c:idx val="1"/>
          <c:order val="1"/>
          <c:tx>
            <c:strRef>
              <c:f>GRAFICA!$B$7</c:f>
              <c:strCache>
                <c:ptCount val="1"/>
                <c:pt idx="0">
                  <c:v>PORCENTAJE DE PARTICIPACION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MX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DIRECTOS</c:v>
                </c:pt>
                <c:pt idx="1">
                  <c:v>MANO DE OBRA DIRECTA</c:v>
                </c:pt>
                <c:pt idx="2">
                  <c:v>INSUMO INDIRECTO </c:v>
                </c:pt>
                <c:pt idx="3">
                  <c:v>MANO DE OBRA INDIRECTA 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GRAFICA!$C$7:$H$7</c:f>
              <c:numCache>
                <c:formatCode>0.0%</c:formatCode>
                <c:ptCount val="6"/>
                <c:pt idx="0">
                  <c:v>3.3125814802974801E-2</c:v>
                </c:pt>
                <c:pt idx="1">
                  <c:v>0.41825690510230717</c:v>
                </c:pt>
                <c:pt idx="2">
                  <c:v>0</c:v>
                </c:pt>
                <c:pt idx="3">
                  <c:v>0.52770443483960261</c:v>
                </c:pt>
                <c:pt idx="4">
                  <c:v>2.0912845255115359E-2</c:v>
                </c:pt>
                <c:pt idx="5" formatCode="0%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4DE-4467-8154-41058FCA4BFF}"/>
            </c:ext>
          </c:extLst>
        </c:ser>
        <c:dLbls>
          <c:showVal val="1"/>
        </c:dLbls>
        <c:gapWidth val="84"/>
        <c:gapDepth val="53"/>
        <c:shape val="box"/>
        <c:axId val="39876096"/>
        <c:axId val="39877632"/>
        <c:axId val="0"/>
      </c:bar3DChart>
      <c:catAx>
        <c:axId val="398760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877632"/>
        <c:crosses val="autoZero"/>
        <c:auto val="1"/>
        <c:lblAlgn val="ctr"/>
        <c:lblOffset val="100"/>
      </c:catAx>
      <c:valAx>
        <c:axId val="39877632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tickLblPos val="none"/>
        <c:crossAx val="398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362893393345922"/>
          <c:y val="0.72491408934707902"/>
          <c:w val="0.35914984522517018"/>
          <c:h val="5.7990096598749909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prstDash val="solid"/>
      <a:round/>
    </a:ln>
    <a:effectLst/>
  </c:spPr>
  <c:txPr>
    <a:bodyPr/>
    <a:lstStyle/>
    <a:p>
      <a:pPr>
        <a:defRPr lang="es-MX"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8</xdr:row>
      <xdr:rowOff>47625</xdr:rowOff>
    </xdr:from>
    <xdr:to>
      <xdr:col>7</xdr:col>
      <xdr:colOff>942976</xdr:colOff>
      <xdr:row>29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topLeftCell="C44" zoomScale="86" zoomScaleNormal="86" workbookViewId="0">
      <selection activeCell="F52" sqref="F52"/>
    </sheetView>
  </sheetViews>
  <sheetFormatPr baseColWidth="10" defaultColWidth="11.42578125" defaultRowHeight="15"/>
  <cols>
    <col min="1" max="1" width="31.42578125" style="13" customWidth="1"/>
    <col min="2" max="2" width="25.5703125" style="13" customWidth="1"/>
    <col min="3" max="3" width="15.42578125" style="14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2.140625" style="13" customWidth="1"/>
    <col min="9" max="9" width="13.28515625" style="13" customWidth="1"/>
    <col min="10" max="16384" width="11.42578125" style="13"/>
  </cols>
  <sheetData>
    <row r="1" spans="1:7" ht="34.5" customHeight="1">
      <c r="A1" s="15" t="s">
        <v>0</v>
      </c>
      <c r="B1" s="16"/>
      <c r="C1" s="17"/>
      <c r="D1" s="16"/>
      <c r="E1" s="16"/>
      <c r="F1" s="18"/>
    </row>
    <row r="2" spans="1:7" ht="22.5" customHeight="1">
      <c r="A2" s="15" t="s">
        <v>1</v>
      </c>
      <c r="B2" s="16" t="s">
        <v>63</v>
      </c>
      <c r="C2" s="17"/>
      <c r="D2" s="16"/>
      <c r="E2" s="16"/>
      <c r="F2" s="18"/>
    </row>
    <row r="3" spans="1:7" ht="22.5" customHeight="1">
      <c r="A3" s="15" t="s">
        <v>2</v>
      </c>
      <c r="B3" s="19">
        <v>2019</v>
      </c>
      <c r="C3" s="17"/>
      <c r="D3" s="16"/>
      <c r="E3" s="16"/>
      <c r="F3" s="18"/>
    </row>
    <row r="4" spans="1:7" ht="15.75" customHeight="1">
      <c r="A4" s="16" t="s">
        <v>3</v>
      </c>
      <c r="B4" s="16" t="s">
        <v>4</v>
      </c>
      <c r="C4" s="16"/>
      <c r="D4" s="16"/>
      <c r="E4" s="16"/>
      <c r="F4" s="18"/>
    </row>
    <row r="5" spans="1:7">
      <c r="A5" s="16" t="s">
        <v>5</v>
      </c>
      <c r="B5" s="16" t="s">
        <v>6</v>
      </c>
      <c r="C5" s="17"/>
      <c r="D5" s="16"/>
      <c r="E5" s="16"/>
      <c r="F5" s="18"/>
    </row>
    <row r="6" spans="1:7" ht="18" customHeight="1">
      <c r="A6" s="16" t="s">
        <v>7</v>
      </c>
      <c r="B6" s="19">
        <v>328</v>
      </c>
      <c r="C6" s="16"/>
      <c r="D6" s="16"/>
      <c r="E6" s="16"/>
      <c r="F6" s="18"/>
    </row>
    <row r="7" spans="1:7" ht="18" customHeight="1">
      <c r="A7" s="16" t="s">
        <v>8</v>
      </c>
      <c r="B7" s="16" t="s">
        <v>9</v>
      </c>
      <c r="C7" s="18"/>
      <c r="D7" s="18"/>
      <c r="E7" s="16"/>
      <c r="F7" s="18"/>
    </row>
    <row r="8" spans="1:7" ht="18" customHeight="1">
      <c r="A8" s="16" t="s">
        <v>10</v>
      </c>
      <c r="B8" s="16" t="s">
        <v>11</v>
      </c>
      <c r="C8" s="18"/>
      <c r="D8" s="16"/>
      <c r="E8" s="16"/>
      <c r="F8" s="18"/>
    </row>
    <row r="9" spans="1:7" ht="18" customHeight="1">
      <c r="A9" s="16" t="s">
        <v>12</v>
      </c>
      <c r="B9" s="16" t="s">
        <v>13</v>
      </c>
      <c r="C9" s="16"/>
      <c r="D9" s="18"/>
      <c r="E9" s="16"/>
      <c r="F9" s="18"/>
    </row>
    <row r="10" spans="1:7" ht="18" customHeight="1">
      <c r="A10" s="16"/>
      <c r="B10" s="16"/>
      <c r="C10" s="16"/>
      <c r="D10" s="18"/>
      <c r="E10" s="16"/>
      <c r="F10" s="18"/>
    </row>
    <row r="11" spans="1:7" ht="18" customHeight="1">
      <c r="A11" s="16"/>
      <c r="B11" s="16"/>
      <c r="C11" s="17"/>
      <c r="D11" s="16"/>
      <c r="E11" s="16"/>
      <c r="F11" s="18"/>
    </row>
    <row r="12" spans="1:7" ht="42" customHeight="1">
      <c r="A12" s="20" t="s">
        <v>14</v>
      </c>
      <c r="B12" s="21" t="s">
        <v>15</v>
      </c>
      <c r="C12" s="21" t="s">
        <v>16</v>
      </c>
      <c r="D12" s="21" t="s">
        <v>17</v>
      </c>
      <c r="E12" s="21" t="s">
        <v>18</v>
      </c>
      <c r="F12" s="21" t="s">
        <v>19</v>
      </c>
    </row>
    <row r="13" spans="1:7" ht="21.75" customHeight="1">
      <c r="A13" s="82" t="s">
        <v>65</v>
      </c>
      <c r="B13" s="83"/>
      <c r="C13" s="83"/>
      <c r="D13" s="83"/>
      <c r="E13" s="83"/>
      <c r="F13" s="83"/>
    </row>
    <row r="14" spans="1:7" ht="27" customHeight="1">
      <c r="A14" s="84" t="s">
        <v>66</v>
      </c>
      <c r="B14" s="85" t="s">
        <v>67</v>
      </c>
      <c r="C14" s="86" t="s">
        <v>68</v>
      </c>
      <c r="D14" s="85">
        <f>3920/1000</f>
        <v>3.92</v>
      </c>
      <c r="E14" s="87">
        <v>32</v>
      </c>
      <c r="F14" s="87">
        <f>D14*E14</f>
        <v>125.44</v>
      </c>
      <c r="G14" s="89"/>
    </row>
    <row r="15" spans="1:7" ht="23.25" customHeight="1">
      <c r="A15" s="88"/>
      <c r="B15" s="83"/>
      <c r="C15" s="83"/>
      <c r="D15" s="83"/>
      <c r="E15" s="83"/>
      <c r="F15" s="83"/>
    </row>
    <row r="16" spans="1:7" ht="27.75" customHeight="1">
      <c r="A16" s="22" t="s">
        <v>20</v>
      </c>
      <c r="B16" s="23"/>
      <c r="C16" s="23"/>
      <c r="D16" s="23"/>
      <c r="E16" s="23"/>
      <c r="F16" s="23"/>
    </row>
    <row r="17" spans="1:8" ht="28.5" customHeight="1">
      <c r="A17" s="77" t="s">
        <v>64</v>
      </c>
      <c r="B17" s="24" t="s">
        <v>21</v>
      </c>
      <c r="C17" s="78" t="s">
        <v>22</v>
      </c>
      <c r="D17" s="79">
        <v>0.5</v>
      </c>
      <c r="E17" s="80">
        <v>29845</v>
      </c>
      <c r="F17" s="81">
        <f>D17*E17</f>
        <v>14922.5</v>
      </c>
      <c r="G17"/>
    </row>
    <row r="18" spans="1:8" ht="28.5" customHeight="1">
      <c r="A18" s="113" t="s">
        <v>23</v>
      </c>
      <c r="B18" s="114"/>
      <c r="C18" s="114"/>
      <c r="D18" s="114"/>
      <c r="E18" s="115"/>
      <c r="F18" s="56">
        <f>SUM(F14:F17)</f>
        <v>15047.94</v>
      </c>
      <c r="G18"/>
      <c r="H18" s="27"/>
    </row>
    <row r="19" spans="1:8" ht="28.5" customHeight="1">
      <c r="A19" s="120"/>
      <c r="B19" s="121"/>
      <c r="C19" s="121"/>
      <c r="D19" s="121"/>
      <c r="E19" s="121"/>
      <c r="F19" s="122"/>
    </row>
    <row r="20" spans="1:8" ht="36.75" customHeight="1">
      <c r="A20" s="113" t="s">
        <v>24</v>
      </c>
      <c r="B20" s="115"/>
      <c r="C20" s="29" t="s">
        <v>16</v>
      </c>
      <c r="D20" s="30" t="s">
        <v>17</v>
      </c>
      <c r="E20" s="31" t="s">
        <v>18</v>
      </c>
      <c r="F20" s="21" t="s">
        <v>19</v>
      </c>
    </row>
    <row r="21" spans="1:8">
      <c r="A21" s="32"/>
      <c r="B21" s="33"/>
      <c r="C21" s="34"/>
      <c r="D21" s="34"/>
      <c r="E21" s="25"/>
      <c r="F21" s="23"/>
    </row>
    <row r="22" spans="1:8">
      <c r="A22" s="130" t="s">
        <v>25</v>
      </c>
      <c r="B22" s="131"/>
      <c r="C22" s="34"/>
      <c r="D22" s="34"/>
      <c r="E22" s="25"/>
      <c r="F22" s="35"/>
    </row>
    <row r="23" spans="1:8">
      <c r="A23" s="132" t="s">
        <v>26</v>
      </c>
      <c r="B23" s="128"/>
      <c r="C23" s="34" t="s">
        <v>27</v>
      </c>
      <c r="D23" s="34">
        <v>14</v>
      </c>
      <c r="E23" s="25">
        <f>38000/8</f>
        <v>4750</v>
      </c>
      <c r="F23" s="35">
        <f>D23*E23</f>
        <v>66500</v>
      </c>
      <c r="G23" s="89"/>
    </row>
    <row r="24" spans="1:8">
      <c r="A24" s="127" t="s">
        <v>69</v>
      </c>
      <c r="B24" s="128"/>
      <c r="C24" s="34" t="s">
        <v>27</v>
      </c>
      <c r="D24" s="34">
        <v>12</v>
      </c>
      <c r="E24" s="25">
        <f>38000/8</f>
        <v>4750</v>
      </c>
      <c r="F24" s="35">
        <f>D24*E24</f>
        <v>57000</v>
      </c>
      <c r="G24" s="89"/>
    </row>
    <row r="25" spans="1:8">
      <c r="A25" s="129" t="s">
        <v>28</v>
      </c>
      <c r="B25" s="129"/>
      <c r="C25" s="34" t="s">
        <v>27</v>
      </c>
      <c r="D25" s="34">
        <v>14</v>
      </c>
      <c r="E25" s="25">
        <f t="shared" ref="E25" si="0">38000/8</f>
        <v>4750</v>
      </c>
      <c r="F25" s="35">
        <f>D25*E25</f>
        <v>66500</v>
      </c>
      <c r="G25" s="89"/>
    </row>
    <row r="26" spans="1:8" ht="30" customHeight="1">
      <c r="A26" s="113" t="s">
        <v>29</v>
      </c>
      <c r="B26" s="114"/>
      <c r="C26" s="114"/>
      <c r="D26" s="114"/>
      <c r="E26" s="115"/>
      <c r="F26" s="56">
        <f>SUM(F21:F25)</f>
        <v>190000</v>
      </c>
      <c r="G26" s="89"/>
    </row>
    <row r="27" spans="1:8">
      <c r="A27" s="120"/>
      <c r="B27" s="121"/>
      <c r="C27" s="121"/>
      <c r="D27" s="121"/>
      <c r="E27" s="121"/>
      <c r="F27" s="122"/>
    </row>
    <row r="28" spans="1:8" ht="38.25" customHeight="1">
      <c r="A28" s="95" t="s">
        <v>30</v>
      </c>
      <c r="B28" s="96"/>
      <c r="C28" s="96"/>
      <c r="D28" s="96"/>
      <c r="E28" s="97"/>
      <c r="F28" s="36">
        <f>SUM(F18+F26)</f>
        <v>205047.94</v>
      </c>
      <c r="G28" s="90"/>
    </row>
    <row r="29" spans="1:8">
      <c r="A29" s="120"/>
      <c r="B29" s="121"/>
      <c r="C29" s="121"/>
      <c r="D29" s="121"/>
      <c r="E29" s="121"/>
      <c r="F29" s="122"/>
    </row>
    <row r="30" spans="1:8" ht="30">
      <c r="A30" s="38" t="s">
        <v>31</v>
      </c>
      <c r="B30" s="21" t="s">
        <v>15</v>
      </c>
      <c r="C30" s="21" t="s">
        <v>16</v>
      </c>
      <c r="D30" s="21" t="s">
        <v>17</v>
      </c>
      <c r="E30" s="21" t="s">
        <v>18</v>
      </c>
      <c r="F30" s="21" t="s">
        <v>19</v>
      </c>
    </row>
    <row r="31" spans="1:8">
      <c r="A31" s="38" t="s">
        <v>32</v>
      </c>
      <c r="B31" s="39"/>
      <c r="C31" s="28"/>
      <c r="D31" s="40"/>
      <c r="E31" s="39"/>
      <c r="F31" s="23"/>
    </row>
    <row r="32" spans="1:8">
      <c r="A32" s="41"/>
      <c r="B32" s="39"/>
      <c r="C32" s="28"/>
      <c r="D32" s="40"/>
      <c r="E32" s="39"/>
      <c r="F32" s="23"/>
    </row>
    <row r="33" spans="1:9" ht="24.75" customHeight="1">
      <c r="A33" s="114" t="s">
        <v>33</v>
      </c>
      <c r="B33" s="114"/>
      <c r="C33" s="114"/>
      <c r="D33" s="114"/>
      <c r="E33" s="115"/>
      <c r="F33" s="42">
        <f>SUM(F31:F32)</f>
        <v>0</v>
      </c>
      <c r="G33" s="89"/>
    </row>
    <row r="34" spans="1:9" ht="30">
      <c r="A34" s="116" t="s">
        <v>34</v>
      </c>
      <c r="B34" s="117"/>
      <c r="C34" s="21" t="s">
        <v>16</v>
      </c>
      <c r="D34" s="21" t="s">
        <v>17</v>
      </c>
      <c r="E34" s="21" t="s">
        <v>18</v>
      </c>
      <c r="F34" s="21" t="s">
        <v>19</v>
      </c>
    </row>
    <row r="35" spans="1:9" ht="16.5" customHeight="1">
      <c r="A35" s="123" t="s">
        <v>35</v>
      </c>
      <c r="B35" s="124"/>
      <c r="C35" s="43" t="s">
        <v>36</v>
      </c>
      <c r="D35" s="34">
        <v>1</v>
      </c>
      <c r="E35" s="44">
        <v>200000</v>
      </c>
      <c r="F35" s="45">
        <f>(D35*E35)</f>
        <v>200000</v>
      </c>
      <c r="G35" s="89"/>
    </row>
    <row r="36" spans="1:9">
      <c r="A36" s="125" t="s">
        <v>37</v>
      </c>
      <c r="B36" s="126"/>
      <c r="C36" s="43" t="s">
        <v>36</v>
      </c>
      <c r="D36" s="34">
        <v>1</v>
      </c>
      <c r="E36" s="46">
        <f>1985916*10000/500000</f>
        <v>39718.32</v>
      </c>
      <c r="F36" s="26">
        <f>D36*E36</f>
        <v>39718.32</v>
      </c>
      <c r="G36" s="91"/>
      <c r="H36" s="47"/>
    </row>
    <row r="37" spans="1:9" ht="30" customHeight="1">
      <c r="A37" s="113" t="s">
        <v>38</v>
      </c>
      <c r="B37" s="114"/>
      <c r="C37" s="114"/>
      <c r="D37" s="114"/>
      <c r="E37" s="115"/>
      <c r="F37" s="48">
        <f>SUM(F35:F36)</f>
        <v>239718.32</v>
      </c>
      <c r="G37" s="91"/>
    </row>
    <row r="38" spans="1:9">
      <c r="A38" s="49"/>
      <c r="B38" s="50"/>
      <c r="C38" s="51"/>
      <c r="D38" s="52"/>
      <c r="E38" s="50"/>
      <c r="F38" s="23"/>
    </row>
    <row r="39" spans="1:9" ht="30">
      <c r="A39" s="116" t="s">
        <v>39</v>
      </c>
      <c r="B39" s="117"/>
      <c r="C39" s="21" t="s">
        <v>16</v>
      </c>
      <c r="D39" s="21" t="s">
        <v>17</v>
      </c>
      <c r="E39" s="21" t="s">
        <v>18</v>
      </c>
      <c r="F39" s="21" t="s">
        <v>19</v>
      </c>
      <c r="G39" s="92"/>
      <c r="H39" s="92"/>
      <c r="I39" s="53"/>
    </row>
    <row r="40" spans="1:9" ht="17.25" customHeight="1">
      <c r="A40" s="118" t="s">
        <v>40</v>
      </c>
      <c r="B40" s="119"/>
      <c r="C40" s="34" t="s">
        <v>27</v>
      </c>
      <c r="D40" s="54">
        <v>2</v>
      </c>
      <c r="E40" s="55">
        <f>38000/8</f>
        <v>4750</v>
      </c>
      <c r="F40" s="35">
        <f>D40*E40</f>
        <v>9500</v>
      </c>
      <c r="G40" s="93"/>
      <c r="H40" s="18"/>
    </row>
    <row r="41" spans="1:9" ht="24" customHeight="1">
      <c r="A41" s="113" t="s">
        <v>41</v>
      </c>
      <c r="B41" s="114"/>
      <c r="C41" s="114"/>
      <c r="D41" s="114"/>
      <c r="E41" s="115"/>
      <c r="F41" s="56">
        <f>SUM(F40:F40)</f>
        <v>9500</v>
      </c>
      <c r="G41" s="93"/>
      <c r="H41" s="18"/>
    </row>
    <row r="42" spans="1:9">
      <c r="A42" s="120"/>
      <c r="B42" s="121"/>
      <c r="C42" s="121"/>
      <c r="D42" s="121"/>
      <c r="E42" s="121"/>
      <c r="F42" s="122"/>
      <c r="G42" s="18"/>
      <c r="H42" s="18"/>
    </row>
    <row r="43" spans="1:9" ht="30.75" customHeight="1">
      <c r="A43" s="95" t="s">
        <v>42</v>
      </c>
      <c r="B43" s="96"/>
      <c r="C43" s="96"/>
      <c r="D43" s="96"/>
      <c r="E43" s="97"/>
      <c r="F43" s="36">
        <f>SUM(F33+F37+F41)</f>
        <v>249218.32</v>
      </c>
      <c r="G43" s="93"/>
      <c r="H43" s="18"/>
    </row>
    <row r="44" spans="1:9" ht="15.75">
      <c r="A44" s="98"/>
      <c r="B44" s="99"/>
      <c r="C44" s="99"/>
      <c r="D44" s="99"/>
      <c r="E44" s="99"/>
      <c r="F44" s="100"/>
    </row>
    <row r="45" spans="1:9" ht="36.75" customHeight="1">
      <c r="A45" s="95" t="s">
        <v>43</v>
      </c>
      <c r="B45" s="96"/>
      <c r="C45" s="96"/>
      <c r="D45" s="96"/>
      <c r="E45" s="97"/>
      <c r="F45" s="36">
        <f>SUM(F28+F43)</f>
        <v>454266.26</v>
      </c>
      <c r="G45" s="90"/>
      <c r="H45" s="89"/>
    </row>
    <row r="46" spans="1:9">
      <c r="B46" s="37"/>
      <c r="C46" s="57"/>
      <c r="D46" s="57"/>
      <c r="E46" s="58"/>
    </row>
    <row r="47" spans="1:9" ht="15.75">
      <c r="A47" s="101" t="s">
        <v>44</v>
      </c>
      <c r="B47" s="101"/>
      <c r="C47" s="101"/>
      <c r="D47" s="101"/>
      <c r="E47" s="101"/>
      <c r="F47" s="59">
        <v>0</v>
      </c>
      <c r="G47" s="89"/>
    </row>
    <row r="48" spans="1:9" ht="15" customHeight="1">
      <c r="A48" s="104" t="s">
        <v>45</v>
      </c>
      <c r="B48" s="105"/>
      <c r="C48" s="105"/>
      <c r="D48" s="105"/>
      <c r="E48" s="106"/>
      <c r="F48" s="60" t="str">
        <f>IF(F47=0,"--",F45/F47)</f>
        <v>--</v>
      </c>
      <c r="G48" s="89"/>
    </row>
    <row r="49" spans="1:6" ht="15" customHeight="1">
      <c r="A49" s="18"/>
      <c r="B49" s="18"/>
      <c r="C49" s="61"/>
      <c r="E49" s="62"/>
    </row>
    <row r="50" spans="1:6">
      <c r="A50" s="63"/>
      <c r="B50" s="64"/>
      <c r="C50" s="65"/>
      <c r="D50" s="66"/>
      <c r="E50" s="66"/>
    </row>
    <row r="51" spans="1:6">
      <c r="A51" s="63"/>
      <c r="B51" s="64"/>
      <c r="C51" s="65"/>
      <c r="D51" s="66"/>
      <c r="E51" s="66"/>
      <c r="F51" s="18"/>
    </row>
    <row r="52" spans="1:6" ht="15.75">
      <c r="A52" s="67" t="s">
        <v>46</v>
      </c>
      <c r="B52" s="107" t="s">
        <v>47</v>
      </c>
      <c r="C52" s="107"/>
      <c r="D52" s="107"/>
      <c r="E52" s="68"/>
      <c r="F52" s="94" t="s">
        <v>70</v>
      </c>
    </row>
    <row r="53" spans="1:6" ht="15.75">
      <c r="A53" s="59" t="s">
        <v>48</v>
      </c>
      <c r="B53" s="108">
        <v>43567</v>
      </c>
      <c r="C53" s="109"/>
      <c r="D53" s="109"/>
      <c r="E53" s="70"/>
      <c r="F53" s="70"/>
    </row>
    <row r="54" spans="1:6" ht="15.75">
      <c r="A54" s="71"/>
      <c r="B54" s="72"/>
      <c r="C54" s="72"/>
      <c r="D54" s="72"/>
      <c r="E54" s="70"/>
      <c r="F54" s="70"/>
    </row>
    <row r="55" spans="1:6" ht="15.75">
      <c r="A55" s="110" t="s">
        <v>49</v>
      </c>
      <c r="B55" s="110"/>
      <c r="C55" s="110"/>
      <c r="D55" s="110"/>
      <c r="E55" s="110"/>
      <c r="F55" s="110"/>
    </row>
    <row r="56" spans="1:6" ht="47.25">
      <c r="A56" s="73" t="s">
        <v>50</v>
      </c>
      <c r="B56" s="74" t="s">
        <v>51</v>
      </c>
      <c r="C56" s="111"/>
      <c r="D56" s="112"/>
      <c r="E56" s="67" t="s">
        <v>52</v>
      </c>
      <c r="F56" s="75"/>
    </row>
    <row r="57" spans="1:6" ht="15.75">
      <c r="A57" s="59" t="s">
        <v>53</v>
      </c>
      <c r="B57" s="76" t="s">
        <v>48</v>
      </c>
      <c r="C57" s="102"/>
      <c r="D57" s="103"/>
      <c r="E57" s="59" t="s">
        <v>48</v>
      </c>
      <c r="F57" s="69"/>
    </row>
  </sheetData>
  <mergeCells count="30">
    <mergeCell ref="A18:E18"/>
    <mergeCell ref="A19:F19"/>
    <mergeCell ref="A20:B20"/>
    <mergeCell ref="A22:B22"/>
    <mergeCell ref="A23:B23"/>
    <mergeCell ref="A24:B24"/>
    <mergeCell ref="A25:B25"/>
    <mergeCell ref="A26:E26"/>
    <mergeCell ref="A27:F27"/>
    <mergeCell ref="A28:E28"/>
    <mergeCell ref="A29:F29"/>
    <mergeCell ref="A33:E33"/>
    <mergeCell ref="A34:B34"/>
    <mergeCell ref="A35:B35"/>
    <mergeCell ref="A36:B36"/>
    <mergeCell ref="A37:E37"/>
    <mergeCell ref="A39:B39"/>
    <mergeCell ref="A40:B40"/>
    <mergeCell ref="A41:E41"/>
    <mergeCell ref="A42:F42"/>
    <mergeCell ref="A43:E43"/>
    <mergeCell ref="A44:F44"/>
    <mergeCell ref="A45:E45"/>
    <mergeCell ref="A47:E47"/>
    <mergeCell ref="C57:D57"/>
    <mergeCell ref="A48:E48"/>
    <mergeCell ref="B52:D52"/>
    <mergeCell ref="B53:D53"/>
    <mergeCell ref="A55:F55"/>
    <mergeCell ref="C56:D56"/>
  </mergeCells>
  <pageMargins left="0.69930555555555596" right="0.69930555555555596" top="0.75" bottom="0.75" header="0.3" footer="0.3"/>
  <pageSetup paperSize="5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C4" zoomScaleNormal="100" workbookViewId="0">
      <selection activeCell="I12" sqref="I12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customWidth="1"/>
    <col min="6" max="7" width="12" style="1" customWidth="1"/>
    <col min="8" max="8" width="14.5703125" style="1" customWidth="1"/>
    <col min="9" max="16384" width="11.42578125" style="1"/>
  </cols>
  <sheetData>
    <row r="2" spans="2:12">
      <c r="B2" s="133" t="s">
        <v>62</v>
      </c>
      <c r="C2" s="133"/>
      <c r="D2" s="133"/>
      <c r="E2" s="133"/>
      <c r="F2" s="133"/>
      <c r="G2" s="133"/>
      <c r="H2" s="133"/>
    </row>
    <row r="3" spans="2:12">
      <c r="B3" s="133"/>
      <c r="C3" s="133"/>
      <c r="D3" s="133"/>
      <c r="E3" s="133"/>
      <c r="F3" s="133"/>
      <c r="G3" s="133"/>
      <c r="H3" s="133"/>
    </row>
    <row r="4" spans="2:12">
      <c r="B4" s="133"/>
      <c r="C4" s="133"/>
      <c r="D4" s="133"/>
      <c r="E4" s="133"/>
      <c r="F4" s="133"/>
      <c r="G4" s="133"/>
      <c r="H4" s="133"/>
    </row>
    <row r="5" spans="2:12" ht="51">
      <c r="B5" s="2" t="s">
        <v>54</v>
      </c>
      <c r="C5" s="3" t="s">
        <v>55</v>
      </c>
      <c r="D5" s="3" t="s">
        <v>56</v>
      </c>
      <c r="E5" s="3" t="s">
        <v>57</v>
      </c>
      <c r="F5" s="3" t="s">
        <v>58</v>
      </c>
      <c r="G5" s="3" t="s">
        <v>39</v>
      </c>
      <c r="H5" s="3" t="s">
        <v>59</v>
      </c>
    </row>
    <row r="6" spans="2:12">
      <c r="B6" s="4" t="s">
        <v>60</v>
      </c>
      <c r="C6" s="5">
        <f>'COSTOS CACAO'!F18</f>
        <v>15047.94</v>
      </c>
      <c r="D6" s="5">
        <f>'COSTOS CACAO'!F26</f>
        <v>190000</v>
      </c>
      <c r="E6" s="5">
        <f>'COSTOS CACAO'!F33</f>
        <v>0</v>
      </c>
      <c r="F6" s="5">
        <f>'COSTOS CACAO'!F37</f>
        <v>239718.32</v>
      </c>
      <c r="G6" s="5">
        <f>'COSTOS CACAO'!F41</f>
        <v>9500</v>
      </c>
      <c r="H6" s="5">
        <f>SUM(C6:G6)</f>
        <v>454266.26</v>
      </c>
      <c r="J6" s="9"/>
    </row>
    <row r="7" spans="2:12">
      <c r="B7" s="4" t="s">
        <v>61</v>
      </c>
      <c r="C7" s="6">
        <f>C6/H6</f>
        <v>3.3125814802974801E-2</v>
      </c>
      <c r="D7" s="6">
        <f>D6/H6</f>
        <v>0.41825690510230717</v>
      </c>
      <c r="E7" s="6">
        <f>E6/H6</f>
        <v>0</v>
      </c>
      <c r="F7" s="6">
        <f>F6/H6</f>
        <v>0.52770443483960261</v>
      </c>
      <c r="G7" s="6">
        <f>G6/H6</f>
        <v>2.0912845255115359E-2</v>
      </c>
      <c r="H7" s="7">
        <f>SUM(C7:G7)</f>
        <v>1</v>
      </c>
      <c r="I7" s="10"/>
    </row>
    <row r="9" spans="2:12">
      <c r="C9" s="8"/>
      <c r="J9" s="11"/>
    </row>
    <row r="11" spans="2:12">
      <c r="L11" s="9"/>
    </row>
    <row r="14" spans="2:12">
      <c r="L14" s="9"/>
    </row>
    <row r="15" spans="2:12">
      <c r="K15" s="12"/>
    </row>
    <row r="22" spans="12:12">
      <c r="L22" s="9"/>
    </row>
  </sheetData>
  <mergeCells count="1">
    <mergeCell ref="B2:H4"/>
  </mergeCells>
  <pageMargins left="0.69930555555555596" right="0.69930555555555596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CACAO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2019-04-25T17:24:25Z</cp:lastPrinted>
  <dcterms:created xsi:type="dcterms:W3CDTF">2014-09-10T02:29:00Z</dcterms:created>
  <dcterms:modified xsi:type="dcterms:W3CDTF">2019-04-25T17:24:54Z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2058-10.2.0.5804</vt:lpwstr>
  </property>
</Properties>
</file>