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5600" windowHeight="7620"/>
  </bookViews>
  <sheets>
    <sheet name="INFORME" sheetId="1" r:id="rId1"/>
    <sheet name="GUANABANA" sheetId="4" r:id="rId2"/>
    <sheet name="LIMON TAHITI" sheetId="5" r:id="rId3"/>
    <sheet name="GUAYABA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/>
  <c r="H7"/>
  <c r="H6"/>
  <c r="M12" i="5"/>
  <c r="M11"/>
  <c r="M17"/>
  <c r="L17"/>
  <c r="K17"/>
  <c r="J17"/>
  <c r="I17"/>
  <c r="H17"/>
  <c r="M16"/>
  <c r="L16"/>
  <c r="K16"/>
  <c r="J16"/>
  <c r="I16"/>
  <c r="H16"/>
  <c r="G41"/>
  <c r="G24"/>
  <c r="G23"/>
  <c r="G22"/>
  <c r="G21"/>
  <c r="J24"/>
  <c r="M12" i="3" l="1"/>
  <c r="M11"/>
  <c r="J12"/>
  <c r="J11"/>
  <c r="M16"/>
  <c r="L16"/>
  <c r="K16"/>
  <c r="J16"/>
  <c r="I16"/>
  <c r="H16"/>
  <c r="G41"/>
  <c r="G25"/>
  <c r="G24"/>
  <c r="G23"/>
  <c r="G22"/>
  <c r="G21"/>
  <c r="I22" i="5"/>
  <c r="J11" l="1"/>
  <c r="F11"/>
  <c r="L17" i="3"/>
  <c r="F11"/>
  <c r="M12" i="4"/>
  <c r="M11"/>
  <c r="J12"/>
  <c r="J11"/>
  <c r="M17"/>
  <c r="L17"/>
  <c r="K17"/>
  <c r="J17"/>
  <c r="I17"/>
  <c r="H17"/>
  <c r="M16"/>
  <c r="L16"/>
  <c r="K16"/>
  <c r="J16"/>
  <c r="I16"/>
  <c r="H16"/>
  <c r="G41"/>
  <c r="G22"/>
  <c r="G21"/>
  <c r="J17" i="3" l="1"/>
  <c r="K17"/>
  <c r="M17"/>
  <c r="H17"/>
  <c r="I17"/>
  <c r="F11" i="4"/>
  <c r="F6" i="1" l="1"/>
  <c r="F7"/>
  <c r="N8"/>
  <c r="L8"/>
  <c r="K8"/>
  <c r="I8"/>
  <c r="F8"/>
  <c r="N7"/>
  <c r="M7"/>
  <c r="L7"/>
  <c r="I7"/>
  <c r="G40" i="5"/>
  <c r="G39"/>
  <c r="G38"/>
  <c r="G37"/>
  <c r="G36"/>
  <c r="G35"/>
  <c r="G34"/>
  <c r="G30"/>
  <c r="G29"/>
  <c r="G28"/>
  <c r="G27"/>
  <c r="G26"/>
  <c r="G25"/>
  <c r="K7" i="1"/>
  <c r="J7"/>
  <c r="J12" i="5" l="1"/>
  <c r="G7" i="1" l="1"/>
  <c r="G6"/>
  <c r="M6"/>
  <c r="K6"/>
  <c r="J6"/>
  <c r="I6"/>
  <c r="L6" l="1"/>
  <c r="N6"/>
  <c r="M8"/>
  <c r="J8"/>
  <c r="G8" l="1"/>
</calcChain>
</file>

<file path=xl/comments1.xml><?xml version="1.0" encoding="utf-8"?>
<comments xmlns="http://schemas.openxmlformats.org/spreadsheetml/2006/main">
  <authors>
    <author>Aprendiz Centro Agropecuario LaGranja</author>
  </authors>
  <commentList>
    <comment ref="I22" authorId="0">
      <text>
        <r>
          <rPr>
            <b/>
            <sz val="9"/>
            <color indexed="81"/>
            <rFont val="Tahoma"/>
            <charset val="1"/>
          </rPr>
          <t>ENVIADO A FRUHOR PARA UN PROCESO DE PRODUCCION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I23" authorId="0">
      <text>
        <r>
          <rPr>
            <b/>
            <sz val="9"/>
            <color indexed="81"/>
            <rFont val="Tahoma"/>
            <charset val="1"/>
          </rPr>
          <t>SE LLEVO A AGROINDUSTRIA PARA UN PROCESO</t>
        </r>
      </text>
    </comment>
  </commentList>
</comments>
</file>

<file path=xl/sharedStrings.xml><?xml version="1.0" encoding="utf-8"?>
<sst xmlns="http://schemas.openxmlformats.org/spreadsheetml/2006/main" count="225" uniqueCount="78">
  <si>
    <t>SUBCENTRO DE COSTO</t>
  </si>
  <si>
    <t>CULTIVO</t>
  </si>
  <si>
    <t>PRODUCTO</t>
  </si>
  <si>
    <t>UNIDAD DE MEDIDA</t>
  </si>
  <si>
    <t>META DE PRODUCCION</t>
  </si>
  <si>
    <t>PRODUCCION OBTENIDA</t>
  </si>
  <si>
    <t>PORCENTAJE DE CUMPLIMIENTO</t>
  </si>
  <si>
    <t xml:space="preserve">DESTINOS </t>
  </si>
  <si>
    <t>MERCASENA</t>
  </si>
  <si>
    <t>ACTIVIDADES DE FORMACION</t>
  </si>
  <si>
    <t>BIOINSUMOS</t>
  </si>
  <si>
    <t xml:space="preserve"> LOTE 5</t>
  </si>
  <si>
    <t xml:space="preserve"> POSTCOSECHA</t>
  </si>
  <si>
    <t>OVINOS</t>
  </si>
  <si>
    <t xml:space="preserve">LOTE 1 </t>
  </si>
  <si>
    <t>GUANABANA</t>
  </si>
  <si>
    <t>kg</t>
  </si>
  <si>
    <t>LOTE 2</t>
  </si>
  <si>
    <t>GUAYABA</t>
  </si>
  <si>
    <t xml:space="preserve">GUAYABA </t>
  </si>
  <si>
    <t xml:space="preserve">FORMATO INFORME DE PRODUCCION DE BIENES AGRICOLAS DE SENA EMPRESA
</t>
  </si>
  <si>
    <t>FOr-IPBASE-04-01/05-17</t>
  </si>
  <si>
    <t>Proceso: Producción de Bienes y Prestación de Servicios</t>
  </si>
  <si>
    <t>Procedimiento: Planeación y control de la Producción</t>
  </si>
  <si>
    <t>Modelo de Mejora</t>
  </si>
  <si>
    <t>Continua</t>
  </si>
  <si>
    <t>TRIMESTRE SENA EMPRESA:</t>
  </si>
  <si>
    <t>I</t>
  </si>
  <si>
    <t>FECHA DE INFORME</t>
  </si>
  <si>
    <t>DEL (DD/MM):</t>
  </si>
  <si>
    <t>HASTA  (DD/MM):</t>
  </si>
  <si>
    <t>AÑO:</t>
  </si>
  <si>
    <r>
      <rPr>
        <b/>
        <sz val="11"/>
        <color indexed="8"/>
        <rFont val="Calibri"/>
        <family val="2"/>
      </rPr>
      <t>CENTRO DE COSTO</t>
    </r>
    <r>
      <rPr>
        <sz val="11"/>
        <color indexed="8"/>
        <rFont val="Calibri"/>
        <family val="2"/>
      </rPr>
      <t xml:space="preserve">: </t>
    </r>
  </si>
  <si>
    <t>AGRICOLA</t>
  </si>
  <si>
    <t>CODIGO :</t>
  </si>
  <si>
    <t>SUBCENTRO DE COSTO:</t>
  </si>
  <si>
    <t>RESPONSABLE:</t>
  </si>
  <si>
    <t>NATALIA RAMOS LUCAS, MIGUEL ANGEL DUCUARA</t>
  </si>
  <si>
    <t>MENSUAL</t>
  </si>
  <si>
    <t>META DE PRODUCCION PLANEADA GUAYABA  kg</t>
  </si>
  <si>
    <t>META DE PRODUCCION EJECUTADA:</t>
  </si>
  <si>
    <t>PORCENTAJE CUMPLIMIENTO:</t>
  </si>
  <si>
    <t>TRIMESTRAL</t>
  </si>
  <si>
    <t>META DE PRODUCCION PLANEADA GUAYABA kg</t>
  </si>
  <si>
    <t>RESUMEN DEL INFORME</t>
  </si>
  <si>
    <t>DESTINOS</t>
  </si>
  <si>
    <t>TOTAL</t>
  </si>
  <si>
    <t>% DESTINO</t>
  </si>
  <si>
    <t>TRASLADO ENTRE UNIDADES</t>
  </si>
  <si>
    <t>ITEM</t>
  </si>
  <si>
    <t>MES</t>
  </si>
  <si>
    <t>FECHA PRODUCCION POR SEMANA</t>
  </si>
  <si>
    <t>NOMBRE DEL PRODUCTO TERMINADO</t>
  </si>
  <si>
    <t>PRODUCTO TERMINADO</t>
  </si>
  <si>
    <t>PRESENTACION</t>
  </si>
  <si>
    <t>CANTIDAD TOTAL PRODUCCION</t>
  </si>
  <si>
    <t>MARZO</t>
  </si>
  <si>
    <t>04 AL 08</t>
  </si>
  <si>
    <t>CANASTILLA</t>
  </si>
  <si>
    <t>11 AL 15</t>
  </si>
  <si>
    <t>KG</t>
  </si>
  <si>
    <t>18 AL 22</t>
  </si>
  <si>
    <t>25 AL 29</t>
  </si>
  <si>
    <t>TOTAL PRODUCTOS</t>
  </si>
  <si>
    <t>LOTE 1</t>
  </si>
  <si>
    <t>VANESSA YUREM PERALTA SANCHEZ</t>
  </si>
  <si>
    <t>META DE PRODUCCION PLANEADA GUANABANA  kg</t>
  </si>
  <si>
    <t>META DE PRODUCCION PLANEADA GUANABANA kg</t>
  </si>
  <si>
    <t>Kg</t>
  </si>
  <si>
    <t>LAURA ALEJANDRA TRIVIÑO VARGAS</t>
  </si>
  <si>
    <t>META DE PRODUCCION PLANEADA (LIMON TAHITI) kg</t>
  </si>
  <si>
    <t>Marzo</t>
  </si>
  <si>
    <t>Limon Tahiti</t>
  </si>
  <si>
    <t xml:space="preserve">canastilla </t>
  </si>
  <si>
    <t>LIMÓN TAHITI</t>
  </si>
  <si>
    <t xml:space="preserve"> LIMA ACIDA           (LIMÓN TAHITI )</t>
  </si>
  <si>
    <t>INFORME PRODUCCION AREA AGRICOLA MES DE MARZO DE 2019</t>
  </si>
  <si>
    <t>CONCLUSION: EL CULTIVO QUE TUVO EL MAYOR PORCENTAJE DE CUMPLIMIENTO FRENTE A LA META DE PRODUCCION FUE EL CULTIVO DE LIMÓN TAHITI REGISTRANDO UN 335,6% DE CUMPLIMIENTO EN LA PRODUCCION DE LIMÓN TAHITI.</t>
  </si>
</sst>
</file>

<file path=xl/styles.xml><?xml version="1.0" encoding="utf-8"?>
<styleSheet xmlns="http://schemas.openxmlformats.org/spreadsheetml/2006/main">
  <numFmts count="4">
    <numFmt numFmtId="44" formatCode="_(&quot;$&quot;\ * #,##0.00_);_(&quot;$&quot;\ * \(#,##0.00\);_(&quot;$&quot;\ * &quot;-&quot;??_);_(@_)"/>
    <numFmt numFmtId="164" formatCode="0.0"/>
    <numFmt numFmtId="165" formatCode="0.0%"/>
    <numFmt numFmtId="166" formatCode="#,##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6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5" fontId="1" fillId="0" borderId="6" xfId="2" applyNumberFormat="1" applyFont="1" applyFill="1" applyBorder="1" applyAlignment="1" applyProtection="1">
      <alignment horizontal="center" vertical="center"/>
      <protection hidden="1"/>
    </xf>
    <xf numFmtId="14" fontId="3" fillId="0" borderId="8" xfId="0" applyNumberFormat="1" applyFont="1" applyFill="1" applyBorder="1" applyAlignment="1">
      <alignment horizontal="center" vertical="center" wrapText="1"/>
    </xf>
    <xf numFmtId="164" fontId="3" fillId="0" borderId="8" xfId="1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" fillId="4" borderId="7" xfId="3" applyFont="1" applyFill="1" applyBorder="1" applyAlignment="1" applyProtection="1">
      <alignment horizontal="left" vertical="center"/>
      <protection locked="0"/>
    </xf>
    <xf numFmtId="0" fontId="2" fillId="4" borderId="0" xfId="3" applyFont="1" applyFill="1" applyBorder="1" applyAlignment="1" applyProtection="1">
      <alignment vertical="center"/>
      <protection locked="0"/>
    </xf>
    <xf numFmtId="0" fontId="6" fillId="0" borderId="0" xfId="3" applyFont="1" applyBorder="1" applyAlignment="1" applyProtection="1">
      <alignment vertical="center"/>
      <protection locked="0"/>
    </xf>
    <xf numFmtId="0" fontId="1" fillId="0" borderId="7" xfId="3" applyFont="1" applyBorder="1" applyAlignment="1" applyProtection="1">
      <alignment horizontal="left" vertical="center"/>
      <protection locked="0"/>
    </xf>
    <xf numFmtId="0" fontId="1" fillId="0" borderId="0" xfId="3" applyFont="1" applyBorder="1" applyAlignment="1" applyProtection="1">
      <alignment horizontal="left" vertical="center"/>
      <protection locked="0"/>
    </xf>
    <xf numFmtId="0" fontId="1" fillId="0" borderId="0" xfId="3" applyFont="1" applyBorder="1" applyAlignment="1" applyProtection="1">
      <alignment horizontal="left" vertical="center" wrapText="1"/>
      <protection locked="0"/>
    </xf>
    <xf numFmtId="0" fontId="1" fillId="0" borderId="12" xfId="3" applyFont="1" applyBorder="1" applyAlignment="1" applyProtection="1">
      <alignment vertical="center"/>
      <protection locked="0"/>
    </xf>
    <xf numFmtId="0" fontId="1" fillId="0" borderId="13" xfId="3" applyFont="1" applyBorder="1" applyAlignment="1" applyProtection="1">
      <alignment vertical="center"/>
      <protection locked="0"/>
    </xf>
    <xf numFmtId="0" fontId="7" fillId="0" borderId="0" xfId="3" applyFont="1" applyBorder="1" applyAlignment="1" applyProtection="1">
      <alignment horizontal="left" vertical="center" wrapText="1"/>
      <protection locked="0"/>
    </xf>
    <xf numFmtId="0" fontId="2" fillId="4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Protection="1">
      <protection locked="0"/>
    </xf>
    <xf numFmtId="16" fontId="2" fillId="0" borderId="6" xfId="0" applyNumberFormat="1" applyFont="1" applyBorder="1" applyAlignment="1" applyProtection="1">
      <alignment horizontal="center" vertical="center"/>
      <protection locked="0"/>
    </xf>
    <xf numFmtId="0" fontId="2" fillId="5" borderId="6" xfId="0" applyFont="1" applyFill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1" fontId="0" fillId="0" borderId="12" xfId="0" applyNumberFormat="1" applyFont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vertical="center" wrapText="1"/>
      <protection locked="0"/>
    </xf>
    <xf numFmtId="165" fontId="1" fillId="0" borderId="6" xfId="2" applyNumberFormat="1" applyFont="1" applyBorder="1" applyAlignment="1" applyProtection="1">
      <alignment horizontal="center" vertical="center"/>
      <protection hidden="1"/>
    </xf>
    <xf numFmtId="1" fontId="0" fillId="0" borderId="1" xfId="0" applyNumberFormat="1" applyFont="1" applyBorder="1" applyAlignment="1" applyProtection="1">
      <alignment horizontal="center" vertical="center"/>
      <protection locked="0"/>
    </xf>
    <xf numFmtId="9" fontId="0" fillId="0" borderId="0" xfId="2" applyFont="1"/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15" xfId="0" applyFont="1" applyFill="1" applyBorder="1" applyAlignment="1" applyProtection="1">
      <alignment horizontal="center" vertical="center"/>
      <protection locked="0"/>
    </xf>
    <xf numFmtId="0" fontId="2" fillId="5" borderId="8" xfId="0" applyFont="1" applyFill="1" applyBorder="1" applyAlignment="1" applyProtection="1">
      <alignment horizontal="center" vertical="center"/>
    </xf>
    <xf numFmtId="3" fontId="0" fillId="5" borderId="8" xfId="0" applyNumberFormat="1" applyFont="1" applyFill="1" applyBorder="1" applyAlignment="1" applyProtection="1">
      <alignment horizontal="center" vertical="center"/>
    </xf>
    <xf numFmtId="166" fontId="0" fillId="5" borderId="8" xfId="0" applyNumberFormat="1" applyFont="1" applyFill="1" applyBorder="1" applyAlignment="1" applyProtection="1">
      <alignment horizontal="center" vertical="center"/>
    </xf>
    <xf numFmtId="9" fontId="1" fillId="5" borderId="8" xfId="2" applyFont="1" applyFill="1" applyBorder="1" applyAlignment="1" applyProtection="1">
      <alignment horizontal="center" vertical="center"/>
    </xf>
    <xf numFmtId="165" fontId="1" fillId="5" borderId="8" xfId="2" applyNumberFormat="1" applyFont="1" applyFill="1" applyBorder="1" applyAlignment="1" applyProtection="1">
      <alignment horizontal="center" vertical="center"/>
    </xf>
    <xf numFmtId="9" fontId="1" fillId="5" borderId="8" xfId="2" applyNumberFormat="1" applyFont="1" applyFill="1" applyBorder="1" applyAlignment="1" applyProtection="1">
      <alignment horizontal="center" vertical="center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0" fillId="0" borderId="13" xfId="0" applyFont="1" applyFill="1" applyBorder="1" applyAlignment="1" applyProtection="1">
      <alignment horizontal="center" vertical="center"/>
      <protection locked="0"/>
    </xf>
    <xf numFmtId="0" fontId="2" fillId="0" borderId="13" xfId="0" applyFont="1" applyFill="1" applyBorder="1" applyAlignment="1" applyProtection="1">
      <alignment horizontal="center" vertical="center"/>
      <protection locked="0"/>
    </xf>
    <xf numFmtId="0" fontId="0" fillId="0" borderId="14" xfId="0" applyFont="1" applyFill="1" applyBorder="1" applyAlignment="1" applyProtection="1">
      <alignment horizontal="center" vertical="center"/>
      <protection locked="0"/>
    </xf>
    <xf numFmtId="0" fontId="2" fillId="5" borderId="8" xfId="0" applyFont="1" applyFill="1" applyBorder="1" applyAlignment="1" applyProtection="1">
      <alignment horizontal="center" vertical="center" wrapText="1"/>
      <protection locked="0"/>
    </xf>
    <xf numFmtId="0" fontId="2" fillId="5" borderId="4" xfId="0" applyFont="1" applyFill="1" applyBorder="1" applyAlignment="1" applyProtection="1">
      <alignment horizontal="center" vertical="center" wrapText="1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14" fontId="0" fillId="0" borderId="8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Font="1" applyFill="1" applyBorder="1" applyAlignment="1" applyProtection="1">
      <alignment horizontal="center" vertical="center"/>
      <protection locked="0"/>
    </xf>
    <xf numFmtId="3" fontId="0" fillId="0" borderId="8" xfId="0" applyNumberFormat="1" applyFont="1" applyFill="1" applyBorder="1" applyAlignment="1" applyProtection="1">
      <alignment horizontal="center" vertical="center"/>
      <protection locked="0"/>
    </xf>
    <xf numFmtId="3" fontId="0" fillId="6" borderId="8" xfId="0" applyNumberFormat="1" applyFont="1" applyFill="1" applyBorder="1" applyAlignment="1" applyProtection="1">
      <alignment horizontal="center" vertical="center"/>
    </xf>
    <xf numFmtId="3" fontId="0" fillId="7" borderId="6" xfId="0" applyNumberFormat="1" applyFont="1" applyFill="1" applyBorder="1" applyAlignment="1" applyProtection="1">
      <alignment horizontal="center" vertical="center"/>
      <protection locked="0"/>
    </xf>
    <xf numFmtId="0" fontId="0" fillId="7" borderId="8" xfId="0" applyFont="1" applyFill="1" applyBorder="1" applyAlignment="1" applyProtection="1">
      <alignment horizontal="center" vertical="center"/>
      <protection locked="0"/>
    </xf>
    <xf numFmtId="0" fontId="0" fillId="7" borderId="8" xfId="0" applyFont="1" applyFill="1" applyBorder="1" applyAlignment="1" applyProtection="1">
      <alignment horizontal="center"/>
      <protection locked="0"/>
    </xf>
    <xf numFmtId="0" fontId="0" fillId="7" borderId="6" xfId="0" applyFont="1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166" fontId="0" fillId="6" borderId="8" xfId="0" applyNumberFormat="1" applyFont="1" applyFill="1" applyBorder="1" applyAlignment="1" applyProtection="1">
      <alignment horizontal="center" vertical="center"/>
    </xf>
    <xf numFmtId="3" fontId="0" fillId="7" borderId="8" xfId="0" applyNumberFormat="1" applyFont="1" applyFill="1" applyBorder="1" applyAlignment="1" applyProtection="1">
      <alignment horizontal="center" vertical="center"/>
      <protection locked="0"/>
    </xf>
    <xf numFmtId="166" fontId="0" fillId="0" borderId="8" xfId="0" applyNumberFormat="1" applyFont="1" applyFill="1" applyBorder="1" applyAlignment="1" applyProtection="1">
      <alignment horizontal="center" vertical="center"/>
      <protection locked="0"/>
    </xf>
    <xf numFmtId="14" fontId="2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" fontId="2" fillId="6" borderId="8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Protection="1"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14" fontId="0" fillId="0" borderId="8" xfId="0" applyNumberFormat="1" applyFill="1" applyBorder="1" applyAlignment="1" applyProtection="1">
      <alignment horizontal="center" vertical="center"/>
      <protection locked="0"/>
    </xf>
    <xf numFmtId="3" fontId="0" fillId="0" borderId="8" xfId="0" applyNumberFormat="1" applyFill="1" applyBorder="1" applyAlignment="1" applyProtection="1">
      <alignment horizontal="center" vertical="center"/>
      <protection locked="0"/>
    </xf>
    <xf numFmtId="1" fontId="7" fillId="0" borderId="12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166" fontId="0" fillId="7" borderId="6" xfId="0" applyNumberFormat="1" applyFont="1" applyFill="1" applyBorder="1" applyAlignment="1" applyProtection="1">
      <alignment horizontal="center" vertical="center"/>
      <protection locked="0"/>
    </xf>
    <xf numFmtId="164" fontId="0" fillId="7" borderId="6" xfId="0" applyNumberFormat="1" applyFont="1" applyFill="1" applyBorder="1" applyAlignment="1" applyProtection="1">
      <alignment horizontal="center" vertical="center"/>
      <protection locked="0"/>
    </xf>
    <xf numFmtId="164" fontId="0" fillId="7" borderId="8" xfId="0" applyNumberFormat="1" applyFont="1" applyFill="1" applyBorder="1" applyAlignment="1" applyProtection="1">
      <alignment horizontal="center" vertical="center"/>
      <protection locked="0"/>
    </xf>
    <xf numFmtId="164" fontId="0" fillId="7" borderId="8" xfId="0" applyNumberFormat="1" applyFont="1" applyFill="1" applyBorder="1" applyAlignment="1" applyProtection="1">
      <alignment horizontal="center"/>
      <protection locked="0"/>
    </xf>
    <xf numFmtId="166" fontId="2" fillId="6" borderId="8" xfId="0" applyNumberFormat="1" applyFont="1" applyFill="1" applyBorder="1" applyAlignment="1" applyProtection="1">
      <alignment horizontal="center" vertical="center"/>
    </xf>
    <xf numFmtId="166" fontId="0" fillId="0" borderId="0" xfId="0" applyNumberFormat="1"/>
    <xf numFmtId="0" fontId="0" fillId="0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5" fillId="3" borderId="6" xfId="0" applyFont="1" applyFill="1" applyBorder="1" applyAlignment="1" applyProtection="1">
      <alignment horizontal="center" vertical="center" wrapText="1"/>
      <protection locked="0"/>
    </xf>
    <xf numFmtId="14" fontId="3" fillId="0" borderId="4" xfId="0" applyNumberFormat="1" applyFont="1" applyFill="1" applyBorder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/>
    </xf>
    <xf numFmtId="0" fontId="6" fillId="0" borderId="9" xfId="3" applyFont="1" applyBorder="1" applyAlignment="1" applyProtection="1">
      <alignment horizontal="left" vertical="top" wrapText="1"/>
      <protection locked="0"/>
    </xf>
    <xf numFmtId="0" fontId="6" fillId="0" borderId="10" xfId="3" applyFont="1" applyBorder="1" applyAlignment="1" applyProtection="1">
      <alignment horizontal="left" vertical="top" wrapText="1"/>
      <protection locked="0"/>
    </xf>
    <xf numFmtId="0" fontId="6" fillId="0" borderId="11" xfId="3" applyFont="1" applyBorder="1" applyAlignment="1" applyProtection="1">
      <alignment horizontal="left" vertical="top" wrapText="1"/>
      <protection locked="0"/>
    </xf>
    <xf numFmtId="0" fontId="6" fillId="4" borderId="8" xfId="3" applyFont="1" applyFill="1" applyBorder="1" applyAlignment="1" applyProtection="1">
      <alignment horizontal="center" vertical="center"/>
      <protection locked="0"/>
    </xf>
    <xf numFmtId="0" fontId="6" fillId="4" borderId="4" xfId="3" applyFont="1" applyFill="1" applyBorder="1" applyAlignment="1" applyProtection="1">
      <alignment horizontal="center" vertical="center"/>
      <protection locked="0"/>
    </xf>
    <xf numFmtId="0" fontId="1" fillId="0" borderId="7" xfId="3" applyFont="1" applyBorder="1" applyAlignment="1" applyProtection="1">
      <alignment horizontal="left" vertical="center" wrapText="1"/>
      <protection locked="0"/>
    </xf>
    <xf numFmtId="0" fontId="1" fillId="0" borderId="0" xfId="3" applyFont="1" applyBorder="1" applyAlignment="1" applyProtection="1">
      <alignment horizontal="left" vertical="center" wrapText="1"/>
      <protection locked="0"/>
    </xf>
    <xf numFmtId="0" fontId="2" fillId="4" borderId="7" xfId="0" applyFont="1" applyFill="1" applyBorder="1" applyAlignment="1" applyProtection="1">
      <alignment horizontal="center" vertical="center" wrapText="1"/>
      <protection locked="0"/>
    </xf>
    <xf numFmtId="0" fontId="2" fillId="4" borderId="15" xfId="0" applyFont="1" applyFill="1" applyBorder="1" applyAlignment="1" applyProtection="1">
      <alignment horizontal="center" vertical="center" wrapText="1"/>
      <protection locked="0"/>
    </xf>
    <xf numFmtId="0" fontId="2" fillId="4" borderId="12" xfId="0" applyFont="1" applyFill="1" applyBorder="1" applyAlignment="1" applyProtection="1">
      <alignment horizontal="center" vertical="center" wrapText="1"/>
      <protection locked="0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16" fontId="2" fillId="0" borderId="1" xfId="0" applyNumberFormat="1" applyFont="1" applyBorder="1" applyAlignment="1" applyProtection="1">
      <alignment horizontal="center" vertical="center" wrapText="1"/>
      <protection locked="0"/>
    </xf>
    <xf numFmtId="16" fontId="2" fillId="0" borderId="3" xfId="0" applyNumberFormat="1" applyFont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 applyAlignment="1" applyProtection="1">
      <alignment horizontal="center" vertical="center"/>
      <protection locked="0"/>
    </xf>
    <xf numFmtId="0" fontId="0" fillId="5" borderId="2" xfId="0" applyFont="1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 applyProtection="1">
      <alignment horizontal="center" vertical="center"/>
      <protection locked="0"/>
    </xf>
    <xf numFmtId="0" fontId="2" fillId="5" borderId="9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5" borderId="3" xfId="0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left" vertical="center"/>
      <protection locked="0"/>
    </xf>
    <xf numFmtId="0" fontId="0" fillId="0" borderId="8" xfId="0" applyFont="1" applyBorder="1" applyAlignment="1" applyProtection="1">
      <alignment horizontal="left" vertical="center"/>
      <protection locked="0"/>
    </xf>
    <xf numFmtId="0" fontId="2" fillId="5" borderId="8" xfId="0" applyFont="1" applyFill="1" applyBorder="1" applyAlignment="1" applyProtection="1">
      <alignment horizontal="center" vertical="center"/>
      <protection locked="0"/>
    </xf>
    <xf numFmtId="0" fontId="7" fillId="0" borderId="8" xfId="3" applyFont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5" borderId="2" xfId="0" applyFont="1" applyFill="1" applyBorder="1" applyAlignment="1" applyProtection="1">
      <alignment horizontal="center" vertical="center" wrapText="1"/>
      <protection locked="0"/>
    </xf>
    <xf numFmtId="0" fontId="2" fillId="5" borderId="3" xfId="0" applyFont="1" applyFill="1" applyBorder="1" applyAlignment="1" applyProtection="1">
      <alignment horizontal="center" vertical="center" wrapText="1"/>
      <protection locked="0"/>
    </xf>
    <xf numFmtId="0" fontId="2" fillId="5" borderId="12" xfId="0" applyFont="1" applyFill="1" applyBorder="1" applyAlignment="1" applyProtection="1">
      <alignment horizontal="center" vertical="center"/>
      <protection locked="0"/>
    </xf>
    <xf numFmtId="0" fontId="2" fillId="5" borderId="14" xfId="0" applyFont="1" applyFill="1" applyBorder="1" applyAlignment="1" applyProtection="1">
      <alignment horizontal="center" vertical="center"/>
      <protection locked="0"/>
    </xf>
    <xf numFmtId="0" fontId="2" fillId="5" borderId="6" xfId="0" applyFont="1" applyFill="1" applyBorder="1" applyAlignment="1" applyProtection="1">
      <alignment horizontal="center" vertical="center"/>
      <protection locked="0"/>
    </xf>
    <xf numFmtId="0" fontId="2" fillId="5" borderId="13" xfId="0" applyFont="1" applyFill="1" applyBorder="1" applyAlignment="1" applyProtection="1">
      <alignment horizontal="center" vertical="center" wrapText="1"/>
      <protection locked="0"/>
    </xf>
    <xf numFmtId="0" fontId="2" fillId="5" borderId="14" xfId="0" applyFont="1" applyFill="1" applyBorder="1" applyAlignment="1" applyProtection="1">
      <alignment horizontal="center" vertical="center" wrapText="1"/>
      <protection locked="0"/>
    </xf>
    <xf numFmtId="0" fontId="2" fillId="5" borderId="6" xfId="0" applyFont="1" applyFill="1" applyBorder="1" applyAlignment="1" applyProtection="1">
      <alignment horizontal="center" vertical="center" wrapText="1"/>
      <protection locked="0"/>
    </xf>
    <xf numFmtId="3" fontId="0" fillId="0" borderId="1" xfId="0" applyNumberFormat="1" applyFont="1" applyBorder="1" applyAlignment="1" applyProtection="1">
      <alignment horizontal="center" vertical="center"/>
      <protection hidden="1"/>
    </xf>
    <xf numFmtId="3" fontId="0" fillId="0" borderId="3" xfId="0" applyNumberFormat="1" applyFont="1" applyBorder="1" applyAlignment="1" applyProtection="1">
      <alignment horizontal="center" vertical="center"/>
      <protection hidden="1"/>
    </xf>
    <xf numFmtId="0" fontId="2" fillId="5" borderId="8" xfId="0" applyFont="1" applyFill="1" applyBorder="1" applyAlignment="1" applyProtection="1">
      <alignment horizontal="center" vertical="center" wrapText="1"/>
      <protection locked="0"/>
    </xf>
    <xf numFmtId="3" fontId="0" fillId="0" borderId="1" xfId="0" applyNumberFormat="1" applyFont="1" applyBorder="1" applyAlignment="1" applyProtection="1">
      <alignment horizontal="center" vertical="center"/>
      <protection locked="0"/>
    </xf>
    <xf numFmtId="3" fontId="0" fillId="0" borderId="3" xfId="0" applyNumberFormat="1" applyFont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 textRotation="90" wrapText="1"/>
      <protection locked="0"/>
    </xf>
    <xf numFmtId="0" fontId="2" fillId="5" borderId="6" xfId="0" applyFont="1" applyFill="1" applyBorder="1" applyAlignment="1" applyProtection="1">
      <alignment horizontal="center" vertical="center" textRotation="90" wrapText="1"/>
      <protection locked="0"/>
    </xf>
    <xf numFmtId="0" fontId="2" fillId="4" borderId="1" xfId="0" applyFont="1" applyFill="1" applyBorder="1" applyAlignment="1" applyProtection="1">
      <alignment horizontal="left" vertical="top"/>
      <protection locked="0"/>
    </xf>
    <xf numFmtId="0" fontId="2" fillId="4" borderId="2" xfId="0" applyFont="1" applyFill="1" applyBorder="1" applyAlignment="1" applyProtection="1">
      <alignment horizontal="left" vertical="top"/>
      <protection locked="0"/>
    </xf>
    <xf numFmtId="0" fontId="2" fillId="4" borderId="3" xfId="0" applyFont="1" applyFill="1" applyBorder="1" applyAlignment="1" applyProtection="1">
      <alignment horizontal="left" vertical="top"/>
      <protection locked="0"/>
    </xf>
    <xf numFmtId="0" fontId="2" fillId="5" borderId="4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 textRotation="90"/>
      <protection locked="0"/>
    </xf>
    <xf numFmtId="0" fontId="2" fillId="5" borderId="5" xfId="0" applyFont="1" applyFill="1" applyBorder="1" applyAlignment="1" applyProtection="1">
      <alignment horizontal="center" vertical="center" textRotation="90"/>
      <protection locked="0"/>
    </xf>
    <xf numFmtId="0" fontId="2" fillId="5" borderId="6" xfId="0" applyFont="1" applyFill="1" applyBorder="1" applyAlignment="1" applyProtection="1">
      <alignment horizontal="center" vertical="center" textRotation="90"/>
      <protection locked="0"/>
    </xf>
    <xf numFmtId="0" fontId="2" fillId="5" borderId="5" xfId="0" applyFont="1" applyFill="1" applyBorder="1" applyAlignment="1" applyProtection="1">
      <alignment horizontal="center" vertical="center" textRotation="90" wrapText="1"/>
      <protection locked="0"/>
    </xf>
    <xf numFmtId="9" fontId="2" fillId="5" borderId="1" xfId="2" applyFont="1" applyFill="1" applyBorder="1" applyAlignment="1" applyProtection="1">
      <alignment horizontal="center" vertical="center"/>
    </xf>
    <xf numFmtId="9" fontId="2" fillId="5" borderId="2" xfId="2" applyFont="1" applyFill="1" applyBorder="1" applyAlignment="1" applyProtection="1">
      <alignment horizontal="center" vertical="center"/>
    </xf>
    <xf numFmtId="9" fontId="2" fillId="5" borderId="3" xfId="2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 wrapText="1"/>
      <protection locked="0"/>
    </xf>
    <xf numFmtId="166" fontId="0" fillId="0" borderId="1" xfId="0" applyNumberFormat="1" applyFont="1" applyBorder="1" applyAlignment="1" applyProtection="1">
      <alignment horizontal="center" vertical="center"/>
      <protection hidden="1"/>
    </xf>
    <xf numFmtId="166" fontId="0" fillId="0" borderId="3" xfId="0" applyNumberFormat="1" applyFont="1" applyBorder="1" applyAlignment="1" applyProtection="1">
      <alignment horizontal="center" vertical="center"/>
      <protection hidden="1"/>
    </xf>
    <xf numFmtId="166" fontId="0" fillId="0" borderId="1" xfId="0" applyNumberFormat="1" applyFont="1" applyBorder="1" applyAlignment="1" applyProtection="1">
      <alignment horizontal="center" vertical="center"/>
      <protection locked="0"/>
    </xf>
    <xf numFmtId="166" fontId="0" fillId="0" borderId="3" xfId="0" applyNumberFormat="1" applyFont="1" applyBorder="1" applyAlignment="1" applyProtection="1">
      <alignment horizontal="center" vertical="center"/>
      <protection locked="0"/>
    </xf>
    <xf numFmtId="164" fontId="0" fillId="0" borderId="12" xfId="0" applyNumberFormat="1" applyFont="1" applyBorder="1" applyAlignment="1" applyProtection="1">
      <alignment horizontal="center" vertical="center"/>
      <protection locked="0"/>
    </xf>
  </cellXfs>
  <cellStyles count="4">
    <cellStyle name="Moneda" xfId="1" builtinId="4"/>
    <cellStyle name="Normal" xfId="0" builtinId="0"/>
    <cellStyle name="Normal 2" xfId="3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INFORME</a:t>
            </a:r>
            <a:r>
              <a:rPr lang="es-CO" baseline="0"/>
              <a:t> DE PRODUCCIÓN AREÁ AGRÍCOLA MES DE MARZO DE 2019 </a:t>
            </a:r>
            <a:endParaRPr lang="es-CO"/>
          </a:p>
        </c:rich>
      </c:tx>
      <c:layout/>
      <c:spPr>
        <a:noFill/>
        <a:ln>
          <a:noFill/>
        </a:ln>
        <a:effectLst/>
      </c:spPr>
    </c:title>
    <c:view3D>
      <c:rotX val="0"/>
      <c:rotY val="0"/>
      <c:depthPercent val="60"/>
      <c:perspective val="100"/>
    </c:view3D>
    <c:floor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247594050743692E-2"/>
          <c:y val="0.17171296296296301"/>
          <c:w val="0.89019685039370089"/>
          <c:h val="0.53767752989209672"/>
        </c:manualLayout>
      </c:layout>
      <c:bar3DChart>
        <c:barDir val="col"/>
        <c:grouping val="clustered"/>
        <c:ser>
          <c:idx val="0"/>
          <c:order val="0"/>
          <c:tx>
            <c:strRef>
              <c:f>INFORME!$F$3</c:f>
              <c:strCache>
                <c:ptCount val="1"/>
                <c:pt idx="0">
                  <c:v>META DE PRODUCCION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INFORME!$D$4:$E$8</c:f>
              <c:multiLvlStrCache>
                <c:ptCount val="5"/>
                <c:lvl>
                  <c:pt idx="2">
                    <c:v>kg</c:v>
                  </c:pt>
                  <c:pt idx="3">
                    <c:v>kg</c:v>
                  </c:pt>
                  <c:pt idx="4">
                    <c:v>kg</c:v>
                  </c:pt>
                </c:lvl>
                <c:lvl>
                  <c:pt idx="2">
                    <c:v>GUANABANA</c:v>
                  </c:pt>
                  <c:pt idx="3">
                    <c:v>LIMÓN TAHITI</c:v>
                  </c:pt>
                  <c:pt idx="4">
                    <c:v>GUAYABA </c:v>
                  </c:pt>
                </c:lvl>
              </c:multiLvlStrCache>
            </c:multiLvlStrRef>
          </c:cat>
          <c:val>
            <c:numRef>
              <c:f>INFORME!$F$4:$F$8</c:f>
              <c:numCache>
                <c:formatCode>General</c:formatCode>
                <c:ptCount val="5"/>
                <c:pt idx="2" formatCode="0.0">
                  <c:v>110</c:v>
                </c:pt>
                <c:pt idx="3" formatCode="0.0">
                  <c:v>250</c:v>
                </c:pt>
                <c:pt idx="4" formatCode="0.0">
                  <c:v>40.333333333333336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E4-495D-BE1C-26846795B8F8}"/>
            </c:ext>
          </c:extLst>
        </c:ser>
        <c:ser>
          <c:idx val="1"/>
          <c:order val="1"/>
          <c:tx>
            <c:strRef>
              <c:f>INFORME!$G$3</c:f>
              <c:strCache>
                <c:ptCount val="1"/>
                <c:pt idx="0">
                  <c:v>PRODUCCION OBTENIDA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INFORME!$D$4:$E$8</c:f>
              <c:multiLvlStrCache>
                <c:ptCount val="5"/>
                <c:lvl>
                  <c:pt idx="2">
                    <c:v>kg</c:v>
                  </c:pt>
                  <c:pt idx="3">
                    <c:v>kg</c:v>
                  </c:pt>
                  <c:pt idx="4">
                    <c:v>kg</c:v>
                  </c:pt>
                </c:lvl>
                <c:lvl>
                  <c:pt idx="2">
                    <c:v>GUANABANA</c:v>
                  </c:pt>
                  <c:pt idx="3">
                    <c:v>LIMÓN TAHITI</c:v>
                  </c:pt>
                  <c:pt idx="4">
                    <c:v>GUAYABA </c:v>
                  </c:pt>
                </c:lvl>
              </c:multiLvlStrCache>
            </c:multiLvlStrRef>
          </c:cat>
          <c:val>
            <c:numRef>
              <c:f>INFORME!$G$4:$G$8</c:f>
              <c:numCache>
                <c:formatCode>General</c:formatCode>
                <c:ptCount val="5"/>
                <c:pt idx="2" formatCode="0.0">
                  <c:v>15</c:v>
                </c:pt>
                <c:pt idx="3" formatCode="0.0">
                  <c:v>839</c:v>
                </c:pt>
                <c:pt idx="4" formatCode="0.0">
                  <c:v>43.2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E4-495D-BE1C-26846795B8F8}"/>
            </c:ext>
          </c:extLst>
        </c:ser>
        <c:dLbls/>
        <c:gapWidth val="65"/>
        <c:shape val="box"/>
        <c:axId val="64625280"/>
        <c:axId val="64647552"/>
        <c:axId val="0"/>
      </c:bar3DChart>
      <c:catAx>
        <c:axId val="646252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47552"/>
        <c:crosses val="autoZero"/>
        <c:auto val="1"/>
        <c:lblAlgn val="ctr"/>
        <c:lblOffset val="100"/>
      </c:catAx>
      <c:valAx>
        <c:axId val="646475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22224</xdr:colOff>
      <xdr:row>0</xdr:row>
      <xdr:rowOff>169333</xdr:rowOff>
    </xdr:from>
    <xdr:to>
      <xdr:col>30</xdr:col>
      <xdr:colOff>50799</xdr:colOff>
      <xdr:row>10</xdr:row>
      <xdr:rowOff>169332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333375</xdr:colOff>
      <xdr:row>0</xdr:row>
      <xdr:rowOff>19051</xdr:rowOff>
    </xdr:from>
    <xdr:to>
      <xdr:col>12</xdr:col>
      <xdr:colOff>695325</xdr:colOff>
      <xdr:row>3</xdr:row>
      <xdr:rowOff>47625</xdr:rowOff>
    </xdr:to>
    <xdr:pic>
      <xdr:nvPicPr>
        <xdr:cNvPr id="2" name="1 Imagen" descr="C:\Users\user\AppData\Local\Temp\Logo[1] sena empresa.jp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1134725" y="19051"/>
          <a:ext cx="1409700" cy="600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333375</xdr:colOff>
      <xdr:row>0</xdr:row>
      <xdr:rowOff>19051</xdr:rowOff>
    </xdr:from>
    <xdr:to>
      <xdr:col>12</xdr:col>
      <xdr:colOff>600075</xdr:colOff>
      <xdr:row>3</xdr:row>
      <xdr:rowOff>47625</xdr:rowOff>
    </xdr:to>
    <xdr:pic>
      <xdr:nvPicPr>
        <xdr:cNvPr id="2" name="1 Imagen" descr="C:\Users\user\AppData\Local\Temp\Logo[1] sena empresa.jp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1144250" y="19051"/>
          <a:ext cx="1409700" cy="600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333375</xdr:colOff>
      <xdr:row>0</xdr:row>
      <xdr:rowOff>19051</xdr:rowOff>
    </xdr:from>
    <xdr:to>
      <xdr:col>12</xdr:col>
      <xdr:colOff>504825</xdr:colOff>
      <xdr:row>3</xdr:row>
      <xdr:rowOff>47625</xdr:rowOff>
    </xdr:to>
    <xdr:pic>
      <xdr:nvPicPr>
        <xdr:cNvPr id="2" name="1 Imagen" descr="C:\Users\user\AppData\Local\Temp\Logo[1] sena empresa.jp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7143" t="3915" r="20000" b="9938"/>
        <a:stretch>
          <a:fillRect/>
        </a:stretch>
      </xdr:blipFill>
      <xdr:spPr bwMode="auto">
        <a:xfrm>
          <a:off x="11039475" y="19051"/>
          <a:ext cx="1314450" cy="600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10"/>
  <sheetViews>
    <sheetView tabSelected="1" topLeftCell="A5" zoomScale="90" zoomScaleNormal="90" workbookViewId="0">
      <selection activeCell="A15" sqref="A15"/>
    </sheetView>
  </sheetViews>
  <sheetFormatPr baseColWidth="10" defaultRowHeight="15"/>
  <cols>
    <col min="2" max="2" width="10.5703125" customWidth="1"/>
    <col min="3" max="3" width="19.42578125" customWidth="1"/>
    <col min="4" max="4" width="17.85546875" customWidth="1"/>
    <col min="5" max="5" width="10.28515625" customWidth="1"/>
    <col min="6" max="6" width="12.5703125" customWidth="1"/>
    <col min="7" max="7" width="12.28515625" customWidth="1"/>
    <col min="8" max="8" width="13.85546875" customWidth="1"/>
    <col min="9" max="9" width="15.85546875" customWidth="1"/>
    <col min="10" max="10" width="15.7109375" customWidth="1"/>
    <col min="11" max="12" width="16.85546875" customWidth="1"/>
    <col min="13" max="13" width="16.42578125" customWidth="1"/>
    <col min="14" max="14" width="17.28515625" customWidth="1"/>
    <col min="15" max="15" width="9.140625" customWidth="1"/>
  </cols>
  <sheetData>
    <row r="2" spans="1:17">
      <c r="A2" s="1"/>
      <c r="B2" s="88" t="s">
        <v>76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7">
      <c r="A3" s="1"/>
      <c r="B3" s="91" t="s">
        <v>0</v>
      </c>
      <c r="C3" s="91" t="s">
        <v>1</v>
      </c>
      <c r="D3" s="91" t="s">
        <v>2</v>
      </c>
      <c r="E3" s="91" t="s">
        <v>3</v>
      </c>
      <c r="F3" s="91" t="s">
        <v>4</v>
      </c>
      <c r="G3" s="91" t="s">
        <v>5</v>
      </c>
      <c r="H3" s="91" t="s">
        <v>6</v>
      </c>
      <c r="I3" s="94" t="s">
        <v>7</v>
      </c>
      <c r="J3" s="95"/>
      <c r="K3" s="95"/>
      <c r="L3" s="95"/>
      <c r="M3" s="95"/>
      <c r="N3" s="96"/>
    </row>
    <row r="4" spans="1:17">
      <c r="A4" s="1"/>
      <c r="B4" s="92"/>
      <c r="C4" s="92"/>
      <c r="D4" s="92"/>
      <c r="E4" s="92"/>
      <c r="F4" s="92"/>
      <c r="G4" s="92"/>
      <c r="H4" s="92"/>
      <c r="I4" s="91" t="s">
        <v>8</v>
      </c>
      <c r="J4" s="91" t="s">
        <v>9</v>
      </c>
      <c r="K4" s="103" t="s">
        <v>10</v>
      </c>
      <c r="L4" s="103" t="s">
        <v>11</v>
      </c>
      <c r="M4" s="103" t="s">
        <v>12</v>
      </c>
      <c r="N4" s="103" t="s">
        <v>13</v>
      </c>
    </row>
    <row r="5" spans="1:17" s="5" customFormat="1" ht="57.75" customHeight="1">
      <c r="A5" s="2"/>
      <c r="B5" s="93"/>
      <c r="C5" s="93"/>
      <c r="D5" s="93"/>
      <c r="E5" s="93"/>
      <c r="F5" s="93"/>
      <c r="G5" s="93"/>
      <c r="H5" s="93"/>
      <c r="I5" s="93"/>
      <c r="J5" s="93"/>
      <c r="K5" s="104"/>
      <c r="L5" s="104"/>
      <c r="M5" s="104"/>
      <c r="N5" s="104"/>
      <c r="O5" s="3"/>
      <c r="P5" s="4"/>
      <c r="Q5" s="4"/>
    </row>
    <row r="6" spans="1:17" ht="36" customHeight="1">
      <c r="A6" s="1"/>
      <c r="B6" s="105" t="s">
        <v>14</v>
      </c>
      <c r="C6" s="6" t="s">
        <v>15</v>
      </c>
      <c r="D6" s="6" t="s">
        <v>15</v>
      </c>
      <c r="E6" s="7" t="s">
        <v>16</v>
      </c>
      <c r="F6" s="8">
        <f>GUANABANA!F11</f>
        <v>110</v>
      </c>
      <c r="G6" s="8">
        <f>GUANABANA!J11</f>
        <v>15</v>
      </c>
      <c r="H6" s="9">
        <f>IF(F6=0,"--",G6/F6)</f>
        <v>0.13636363636363635</v>
      </c>
      <c r="I6" s="8">
        <f>GUANABANA!H16</f>
        <v>0</v>
      </c>
      <c r="J6" s="8">
        <f>GUANABANA!I16</f>
        <v>0</v>
      </c>
      <c r="K6" s="8">
        <f>GUANABANA!J16</f>
        <v>10</v>
      </c>
      <c r="L6" s="8">
        <f>GUANABANA!K16</f>
        <v>0</v>
      </c>
      <c r="M6" s="8">
        <f>GUANABANA!L16</f>
        <v>5</v>
      </c>
      <c r="N6" s="8">
        <f>GUANABANA!M16</f>
        <v>0</v>
      </c>
      <c r="O6" s="3"/>
      <c r="P6" s="4"/>
      <c r="Q6" s="4"/>
    </row>
    <row r="7" spans="1:17" ht="25.5">
      <c r="A7" s="1"/>
      <c r="B7" s="106"/>
      <c r="C7" s="10" t="s">
        <v>75</v>
      </c>
      <c r="D7" s="7" t="s">
        <v>74</v>
      </c>
      <c r="E7" s="7" t="s">
        <v>16</v>
      </c>
      <c r="F7" s="11">
        <f>'LIMON TAHITI'!F11</f>
        <v>250</v>
      </c>
      <c r="G7" s="8">
        <f>'LIMON TAHITI'!J12</f>
        <v>839</v>
      </c>
      <c r="H7" s="9">
        <f>IF(F7=0,"--",G7/F7)</f>
        <v>3.3559999999999999</v>
      </c>
      <c r="I7" s="8">
        <f>'LIMON TAHITI'!H16</f>
        <v>65</v>
      </c>
      <c r="J7" s="8">
        <f>'LIMON TAHITI'!I16</f>
        <v>476</v>
      </c>
      <c r="K7" s="8">
        <f>'LIMON TAHITI'!J16</f>
        <v>273</v>
      </c>
      <c r="L7" s="12">
        <f>'LIMON TAHITI'!K16</f>
        <v>0</v>
      </c>
      <c r="M7" s="8">
        <f>'LIMON TAHITI'!L16</f>
        <v>25</v>
      </c>
      <c r="N7" s="8">
        <f>'LIMON TAHITI'!M16</f>
        <v>0</v>
      </c>
      <c r="O7" s="3"/>
      <c r="P7" s="4"/>
      <c r="Q7" s="4"/>
    </row>
    <row r="8" spans="1:17" ht="32.25" customHeight="1">
      <c r="A8" s="1"/>
      <c r="B8" s="13" t="s">
        <v>17</v>
      </c>
      <c r="C8" s="14" t="s">
        <v>18</v>
      </c>
      <c r="D8" s="7" t="s">
        <v>19</v>
      </c>
      <c r="E8" s="7" t="s">
        <v>16</v>
      </c>
      <c r="F8" s="8">
        <f>GUAYABA!F11</f>
        <v>40.333333333333336</v>
      </c>
      <c r="G8" s="8">
        <f>GUAYABA!J11</f>
        <v>43.2</v>
      </c>
      <c r="H8" s="9">
        <f>IF(F8=0,"--",G8/F8)</f>
        <v>1.0710743801652893</v>
      </c>
      <c r="I8" s="8">
        <f>GUAYABA!H16</f>
        <v>0</v>
      </c>
      <c r="J8" s="8">
        <f>GUAYABA!I16</f>
        <v>4.0999999999999996</v>
      </c>
      <c r="K8" s="8">
        <f>GUAYABA!J16</f>
        <v>0</v>
      </c>
      <c r="L8" s="8">
        <f>GUAYABA!K16</f>
        <v>0</v>
      </c>
      <c r="M8" s="8">
        <f>GUAYABA!L16</f>
        <v>17.100000000000001</v>
      </c>
      <c r="N8" s="12">
        <f>GUAYABA!M16</f>
        <v>22</v>
      </c>
      <c r="O8" s="3"/>
      <c r="P8" s="4"/>
      <c r="Q8" s="4"/>
    </row>
    <row r="9" spans="1:17" ht="24.75" customHeight="1">
      <c r="B9" s="97" t="s">
        <v>77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9"/>
    </row>
    <row r="10" spans="1:17" ht="30" customHeight="1">
      <c r="B10" s="100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2"/>
      <c r="O10" s="15"/>
    </row>
  </sheetData>
  <mergeCells count="17">
    <mergeCell ref="B9:N10"/>
    <mergeCell ref="J4:J5"/>
    <mergeCell ref="K4:K5"/>
    <mergeCell ref="L4:L5"/>
    <mergeCell ref="M4:M5"/>
    <mergeCell ref="N4:N5"/>
    <mergeCell ref="B6:B7"/>
    <mergeCell ref="B2:N2"/>
    <mergeCell ref="B3:B5"/>
    <mergeCell ref="C3:C5"/>
    <mergeCell ref="D3:D5"/>
    <mergeCell ref="E3:E5"/>
    <mergeCell ref="F3:F5"/>
    <mergeCell ref="G3:G5"/>
    <mergeCell ref="H3:H5"/>
    <mergeCell ref="I3:N3"/>
    <mergeCell ref="I4:I5"/>
  </mergeCells>
  <pageMargins left="0.7" right="0.7" top="0.75" bottom="0.75" header="0.3" footer="0.3"/>
  <pageSetup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1"/>
  <sheetViews>
    <sheetView topLeftCell="E31" zoomScale="90" zoomScaleNormal="90" workbookViewId="0">
      <selection activeCell="M45" sqref="M45"/>
    </sheetView>
  </sheetViews>
  <sheetFormatPr baseColWidth="10" defaultRowHeight="15"/>
  <cols>
    <col min="3" max="3" width="13.85546875" customWidth="1"/>
    <col min="4" max="4" width="21.85546875" customWidth="1"/>
    <col min="5" max="5" width="15.42578125" customWidth="1"/>
    <col min="6" max="6" width="18.5703125" customWidth="1"/>
    <col min="7" max="7" width="14.5703125" customWidth="1"/>
    <col min="8" max="8" width="13.7109375" customWidth="1"/>
    <col min="9" max="9" width="13.28515625" customWidth="1"/>
    <col min="10" max="10" width="14.140625" customWidth="1"/>
    <col min="11" max="11" width="13.7109375" customWidth="1"/>
    <col min="12" max="12" width="15.7109375" customWidth="1"/>
    <col min="13" max="13" width="14.5703125" customWidth="1"/>
  </cols>
  <sheetData>
    <row r="1" spans="1:13" ht="15" customHeight="1">
      <c r="A1" s="107" t="s">
        <v>20</v>
      </c>
      <c r="B1" s="108"/>
      <c r="C1" s="108"/>
      <c r="D1" s="108"/>
      <c r="E1" s="108"/>
      <c r="F1" s="108"/>
      <c r="G1" s="108"/>
      <c r="H1" s="108"/>
      <c r="I1" s="108"/>
      <c r="J1" s="108"/>
      <c r="K1" s="109"/>
      <c r="L1" s="110"/>
      <c r="M1" s="110"/>
    </row>
    <row r="2" spans="1:13">
      <c r="A2" s="16" t="s">
        <v>21</v>
      </c>
      <c r="B2" s="17"/>
      <c r="C2" s="18"/>
      <c r="D2" s="18"/>
      <c r="E2" s="18"/>
      <c r="F2" s="18"/>
      <c r="G2" s="18"/>
      <c r="H2" s="18"/>
      <c r="I2" s="18"/>
      <c r="J2" s="18"/>
      <c r="K2" s="18"/>
      <c r="L2" s="110"/>
      <c r="M2" s="110"/>
    </row>
    <row r="3" spans="1:13">
      <c r="A3" s="19" t="s">
        <v>22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111"/>
      <c r="M3" s="111"/>
    </row>
    <row r="4" spans="1:13">
      <c r="A4" s="112" t="s">
        <v>23</v>
      </c>
      <c r="B4" s="113"/>
      <c r="C4" s="113"/>
      <c r="D4" s="113"/>
      <c r="E4" s="113"/>
      <c r="F4" s="113"/>
      <c r="G4" s="113"/>
      <c r="H4" s="113"/>
      <c r="I4" s="113"/>
      <c r="J4" s="113"/>
      <c r="K4" s="21"/>
      <c r="L4" s="114" t="s">
        <v>24</v>
      </c>
      <c r="M4" s="115"/>
    </row>
    <row r="5" spans="1:13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116" t="s">
        <v>25</v>
      </c>
      <c r="M5" s="117"/>
    </row>
    <row r="6" spans="1:13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5"/>
      <c r="M6" s="26"/>
    </row>
    <row r="7" spans="1:13">
      <c r="A7" s="133" t="s">
        <v>26</v>
      </c>
      <c r="B7" s="133"/>
      <c r="C7" s="133"/>
      <c r="D7" s="134" t="s">
        <v>27</v>
      </c>
      <c r="E7" s="135" t="s">
        <v>28</v>
      </c>
      <c r="F7" s="136"/>
      <c r="G7" s="136"/>
      <c r="H7" s="136"/>
      <c r="I7" s="136"/>
      <c r="J7" s="136"/>
      <c r="K7" s="136"/>
      <c r="L7" s="136"/>
      <c r="M7" s="137"/>
    </row>
    <row r="8" spans="1:13">
      <c r="A8" s="133"/>
      <c r="B8" s="133"/>
      <c r="C8" s="133"/>
      <c r="D8" s="134"/>
      <c r="E8" s="138" t="s">
        <v>29</v>
      </c>
      <c r="F8" s="139"/>
      <c r="G8" s="27">
        <v>43160</v>
      </c>
      <c r="H8" s="140" t="s">
        <v>30</v>
      </c>
      <c r="I8" s="140"/>
      <c r="J8" s="118">
        <v>43190</v>
      </c>
      <c r="K8" s="119"/>
      <c r="L8" s="28" t="s">
        <v>31</v>
      </c>
      <c r="M8" s="29">
        <v>2019</v>
      </c>
    </row>
    <row r="9" spans="1:13">
      <c r="A9" s="120" t="s">
        <v>32</v>
      </c>
      <c r="B9" s="121"/>
      <c r="C9" s="122"/>
      <c r="D9" s="30" t="s">
        <v>33</v>
      </c>
      <c r="E9" s="31" t="s">
        <v>34</v>
      </c>
      <c r="F9" s="32"/>
      <c r="G9" s="123" t="s">
        <v>35</v>
      </c>
      <c r="H9" s="124"/>
      <c r="I9" s="125" t="s">
        <v>64</v>
      </c>
      <c r="J9" s="126"/>
      <c r="K9" s="127"/>
      <c r="L9" s="31" t="s">
        <v>34</v>
      </c>
      <c r="M9" s="29"/>
    </row>
    <row r="10" spans="1:13">
      <c r="A10" s="128" t="s">
        <v>36</v>
      </c>
      <c r="B10" s="129"/>
      <c r="C10" s="130"/>
      <c r="D10" s="131" t="s">
        <v>65</v>
      </c>
      <c r="E10" s="132"/>
      <c r="F10" s="132"/>
      <c r="G10" s="132"/>
      <c r="H10" s="132"/>
      <c r="I10" s="132"/>
      <c r="J10" s="132"/>
      <c r="K10" s="132"/>
      <c r="L10" s="132"/>
      <c r="M10" s="132"/>
    </row>
    <row r="11" spans="1:13" ht="45" customHeight="1">
      <c r="A11" s="133" t="s">
        <v>38</v>
      </c>
      <c r="B11" s="133"/>
      <c r="C11" s="135" t="s">
        <v>66</v>
      </c>
      <c r="D11" s="141"/>
      <c r="E11" s="142"/>
      <c r="F11" s="33">
        <f>F12/3</f>
        <v>110</v>
      </c>
      <c r="G11" s="143" t="s">
        <v>40</v>
      </c>
      <c r="H11" s="143"/>
      <c r="I11" s="143"/>
      <c r="J11" s="144">
        <f>G41</f>
        <v>15</v>
      </c>
      <c r="K11" s="145"/>
      <c r="L11" s="34" t="s">
        <v>41</v>
      </c>
      <c r="M11" s="35">
        <f>IF(F11=0,"--",J11/F11)</f>
        <v>0.13636363636363635</v>
      </c>
    </row>
    <row r="12" spans="1:13" ht="50.25" customHeight="1">
      <c r="A12" s="133" t="s">
        <v>42</v>
      </c>
      <c r="B12" s="133"/>
      <c r="C12" s="135" t="s">
        <v>67</v>
      </c>
      <c r="D12" s="141"/>
      <c r="E12" s="142"/>
      <c r="F12" s="76">
        <v>330</v>
      </c>
      <c r="G12" s="146" t="s">
        <v>40</v>
      </c>
      <c r="H12" s="146"/>
      <c r="I12" s="146"/>
      <c r="J12" s="147">
        <f>J11</f>
        <v>15</v>
      </c>
      <c r="K12" s="148"/>
      <c r="L12" s="34" t="s">
        <v>41</v>
      </c>
      <c r="M12" s="35">
        <f>IF(F12=0,"--",J12/F12)</f>
        <v>4.5454545454545456E-2</v>
      </c>
    </row>
    <row r="13" spans="1:13">
      <c r="A13" s="151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3"/>
    </row>
    <row r="14" spans="1:13">
      <c r="A14" s="133" t="s">
        <v>44</v>
      </c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1:13">
      <c r="A15" s="38"/>
      <c r="B15" s="39"/>
      <c r="C15" s="39"/>
      <c r="D15" s="39"/>
      <c r="E15" s="39"/>
      <c r="F15" s="40"/>
      <c r="G15" s="135" t="s">
        <v>45</v>
      </c>
      <c r="H15" s="136"/>
      <c r="I15" s="136"/>
      <c r="J15" s="136"/>
      <c r="K15" s="136"/>
      <c r="L15" s="136"/>
      <c r="M15" s="137"/>
    </row>
    <row r="16" spans="1:13">
      <c r="A16" s="41"/>
      <c r="B16" s="42"/>
      <c r="C16" s="42"/>
      <c r="D16" s="42"/>
      <c r="E16" s="42"/>
      <c r="F16" s="43"/>
      <c r="G16" s="44" t="s">
        <v>46</v>
      </c>
      <c r="H16" s="45">
        <f t="shared" ref="H16:M16" si="0">SUM(H21:H40)</f>
        <v>0</v>
      </c>
      <c r="I16" s="45">
        <f t="shared" si="0"/>
        <v>0</v>
      </c>
      <c r="J16" s="46">
        <f t="shared" si="0"/>
        <v>10</v>
      </c>
      <c r="K16" s="45">
        <f t="shared" si="0"/>
        <v>0</v>
      </c>
      <c r="L16" s="46">
        <f t="shared" si="0"/>
        <v>5</v>
      </c>
      <c r="M16" s="45">
        <f t="shared" si="0"/>
        <v>0</v>
      </c>
    </row>
    <row r="17" spans="1:13">
      <c r="A17" s="41"/>
      <c r="B17" s="42"/>
      <c r="C17" s="42"/>
      <c r="D17" s="42"/>
      <c r="E17" s="42"/>
      <c r="F17" s="43"/>
      <c r="G17" s="154" t="s">
        <v>47</v>
      </c>
      <c r="H17" s="47">
        <f>H16/G41</f>
        <v>0</v>
      </c>
      <c r="I17" s="47">
        <f>I16/G41</f>
        <v>0</v>
      </c>
      <c r="J17" s="48">
        <f>J16/G41</f>
        <v>0.66666666666666663</v>
      </c>
      <c r="K17" s="49">
        <f>K16/G41</f>
        <v>0</v>
      </c>
      <c r="L17" s="48">
        <f>L16/G41</f>
        <v>0.33333333333333331</v>
      </c>
      <c r="M17" s="47">
        <f>M16/G41</f>
        <v>0</v>
      </c>
    </row>
    <row r="18" spans="1:13">
      <c r="A18" s="50"/>
      <c r="B18" s="51"/>
      <c r="C18" s="52"/>
      <c r="D18" s="51"/>
      <c r="E18" s="51"/>
      <c r="F18" s="53"/>
      <c r="G18" s="155"/>
      <c r="H18" s="156" t="s">
        <v>8</v>
      </c>
      <c r="I18" s="149" t="s">
        <v>9</v>
      </c>
      <c r="J18" s="160" t="s">
        <v>48</v>
      </c>
      <c r="K18" s="161"/>
      <c r="L18" s="161"/>
      <c r="M18" s="162"/>
    </row>
    <row r="19" spans="1:13" ht="15" customHeight="1">
      <c r="A19" s="133" t="s">
        <v>49</v>
      </c>
      <c r="B19" s="163" t="s">
        <v>50</v>
      </c>
      <c r="C19" s="146" t="s">
        <v>51</v>
      </c>
      <c r="D19" s="146" t="s">
        <v>52</v>
      </c>
      <c r="E19" s="135" t="s">
        <v>53</v>
      </c>
      <c r="F19" s="136"/>
      <c r="G19" s="137"/>
      <c r="H19" s="157"/>
      <c r="I19" s="159"/>
      <c r="J19" s="149" t="s">
        <v>10</v>
      </c>
      <c r="K19" s="149" t="s">
        <v>11</v>
      </c>
      <c r="L19" s="149" t="s">
        <v>12</v>
      </c>
      <c r="M19" s="149" t="s">
        <v>13</v>
      </c>
    </row>
    <row r="20" spans="1:13" ht="84" customHeight="1">
      <c r="A20" s="133"/>
      <c r="B20" s="143"/>
      <c r="C20" s="146"/>
      <c r="D20" s="146"/>
      <c r="E20" s="54" t="s">
        <v>54</v>
      </c>
      <c r="F20" s="54" t="s">
        <v>3</v>
      </c>
      <c r="G20" s="55" t="s">
        <v>55</v>
      </c>
      <c r="H20" s="158"/>
      <c r="I20" s="150"/>
      <c r="J20" s="150"/>
      <c r="K20" s="150"/>
      <c r="L20" s="150"/>
      <c r="M20" s="150"/>
    </row>
    <row r="21" spans="1:13">
      <c r="A21" s="56">
        <v>1</v>
      </c>
      <c r="B21" s="56" t="s">
        <v>56</v>
      </c>
      <c r="C21" s="77" t="s">
        <v>59</v>
      </c>
      <c r="D21" s="65" t="s">
        <v>15</v>
      </c>
      <c r="E21" s="78" t="s">
        <v>58</v>
      </c>
      <c r="F21" s="65" t="s">
        <v>68</v>
      </c>
      <c r="G21" s="60">
        <f>SUM(H21:M21)</f>
        <v>9</v>
      </c>
      <c r="H21" s="61">
        <v>0</v>
      </c>
      <c r="I21" s="64">
        <v>0</v>
      </c>
      <c r="J21" s="62">
        <v>4</v>
      </c>
      <c r="K21" s="62">
        <v>0</v>
      </c>
      <c r="L21" s="63">
        <v>5</v>
      </c>
      <c r="M21" s="63">
        <v>0</v>
      </c>
    </row>
    <row r="22" spans="1:13">
      <c r="A22" s="56">
        <v>2</v>
      </c>
      <c r="B22" s="56" t="s">
        <v>56</v>
      </c>
      <c r="C22" s="77" t="s">
        <v>62</v>
      </c>
      <c r="D22" s="65" t="s">
        <v>15</v>
      </c>
      <c r="E22" s="78" t="s">
        <v>58</v>
      </c>
      <c r="F22" s="65" t="s">
        <v>68</v>
      </c>
      <c r="G22" s="60">
        <f>SUM(H22:M22)</f>
        <v>6</v>
      </c>
      <c r="H22" s="61">
        <v>0</v>
      </c>
      <c r="I22" s="64">
        <v>0</v>
      </c>
      <c r="J22" s="62">
        <v>6</v>
      </c>
      <c r="K22" s="62">
        <v>0</v>
      </c>
      <c r="L22" s="63">
        <v>0</v>
      </c>
      <c r="M22" s="63">
        <v>0</v>
      </c>
    </row>
    <row r="23" spans="1:13">
      <c r="A23" s="56">
        <v>3</v>
      </c>
      <c r="B23" s="56"/>
      <c r="C23" s="77"/>
      <c r="D23" s="65"/>
      <c r="E23" s="78"/>
      <c r="F23" s="65"/>
      <c r="G23" s="60"/>
      <c r="H23" s="61"/>
      <c r="I23" s="64"/>
      <c r="J23" s="62"/>
      <c r="K23" s="62"/>
      <c r="L23" s="63"/>
      <c r="M23" s="63"/>
    </row>
    <row r="24" spans="1:13">
      <c r="A24" s="56">
        <v>4</v>
      </c>
      <c r="B24" s="56"/>
      <c r="C24" s="77"/>
      <c r="D24" s="65"/>
      <c r="E24" s="78"/>
      <c r="F24" s="65"/>
      <c r="G24" s="60"/>
      <c r="H24" s="61"/>
      <c r="I24" s="64"/>
      <c r="J24" s="62"/>
      <c r="K24" s="62"/>
      <c r="L24" s="63"/>
      <c r="M24" s="63"/>
    </row>
    <row r="25" spans="1:13">
      <c r="A25" s="56">
        <v>5</v>
      </c>
      <c r="B25" s="56"/>
      <c r="C25" s="77"/>
      <c r="D25" s="65"/>
      <c r="E25" s="78"/>
      <c r="F25" s="65"/>
      <c r="G25" s="60"/>
      <c r="H25" s="61"/>
      <c r="I25" s="64"/>
      <c r="J25" s="62"/>
      <c r="K25" s="62"/>
      <c r="L25" s="63"/>
      <c r="M25" s="63"/>
    </row>
    <row r="26" spans="1:13">
      <c r="A26" s="56">
        <v>6</v>
      </c>
      <c r="B26" s="56"/>
      <c r="C26" s="57"/>
      <c r="D26" s="58"/>
      <c r="E26" s="59"/>
      <c r="F26" s="58"/>
      <c r="G26" s="60"/>
      <c r="H26" s="61"/>
      <c r="I26" s="64"/>
      <c r="J26" s="62"/>
      <c r="K26" s="62"/>
      <c r="L26" s="62"/>
      <c r="M26" s="63"/>
    </row>
    <row r="27" spans="1:13">
      <c r="A27" s="56">
        <v>7</v>
      </c>
      <c r="B27" s="56"/>
      <c r="C27" s="57"/>
      <c r="D27" s="58"/>
      <c r="E27" s="59"/>
      <c r="F27" s="58"/>
      <c r="G27" s="60"/>
      <c r="H27" s="61"/>
      <c r="I27" s="64"/>
      <c r="J27" s="62"/>
      <c r="K27" s="62"/>
      <c r="L27" s="62"/>
      <c r="M27" s="63"/>
    </row>
    <row r="28" spans="1:13">
      <c r="A28" s="56">
        <v>8</v>
      </c>
      <c r="B28" s="56"/>
      <c r="C28" s="57"/>
      <c r="D28" s="58"/>
      <c r="E28" s="59"/>
      <c r="F28" s="58"/>
      <c r="G28" s="60"/>
      <c r="H28" s="61"/>
      <c r="I28" s="64"/>
      <c r="J28" s="62"/>
      <c r="K28" s="62"/>
      <c r="L28" s="62"/>
      <c r="M28" s="63"/>
    </row>
    <row r="29" spans="1:13">
      <c r="A29" s="56">
        <v>9</v>
      </c>
      <c r="B29" s="56"/>
      <c r="C29" s="57"/>
      <c r="D29" s="58"/>
      <c r="E29" s="59"/>
      <c r="F29" s="58"/>
      <c r="G29" s="60"/>
      <c r="H29" s="61"/>
      <c r="I29" s="64"/>
      <c r="J29" s="62"/>
      <c r="K29" s="62"/>
      <c r="L29" s="62"/>
      <c r="M29" s="63"/>
    </row>
    <row r="30" spans="1:13">
      <c r="A30" s="56">
        <v>10</v>
      </c>
      <c r="B30" s="56"/>
      <c r="C30" s="57"/>
      <c r="D30" s="58"/>
      <c r="E30" s="59"/>
      <c r="F30" s="58"/>
      <c r="G30" s="60"/>
      <c r="H30" s="61"/>
      <c r="I30" s="64"/>
      <c r="J30" s="62"/>
      <c r="K30" s="62"/>
      <c r="L30" s="62"/>
      <c r="M30" s="63"/>
    </row>
    <row r="31" spans="1:13">
      <c r="A31" s="56">
        <v>11</v>
      </c>
      <c r="B31" s="56"/>
      <c r="C31" s="57"/>
      <c r="D31" s="58"/>
      <c r="E31" s="59"/>
      <c r="F31" s="58"/>
      <c r="G31" s="60"/>
      <c r="H31" s="61"/>
      <c r="I31" s="64"/>
      <c r="J31" s="62"/>
      <c r="K31" s="62"/>
      <c r="L31" s="62"/>
      <c r="M31" s="63"/>
    </row>
    <row r="32" spans="1:13">
      <c r="A32" s="56">
        <v>12</v>
      </c>
      <c r="B32" s="56"/>
      <c r="C32" s="57"/>
      <c r="D32" s="58"/>
      <c r="E32" s="59"/>
      <c r="F32" s="58"/>
      <c r="G32" s="60"/>
      <c r="H32" s="61"/>
      <c r="I32" s="64"/>
      <c r="J32" s="62"/>
      <c r="K32" s="62"/>
      <c r="L32" s="62"/>
      <c r="M32" s="63"/>
    </row>
    <row r="33" spans="1:13">
      <c r="A33" s="56">
        <v>13</v>
      </c>
      <c r="B33" s="56"/>
      <c r="C33" s="57"/>
      <c r="D33" s="58"/>
      <c r="E33" s="59"/>
      <c r="F33" s="58"/>
      <c r="G33" s="60"/>
      <c r="H33" s="67"/>
      <c r="I33" s="62"/>
      <c r="J33" s="62"/>
      <c r="K33" s="62"/>
      <c r="L33" s="62"/>
      <c r="M33" s="63"/>
    </row>
    <row r="34" spans="1:13">
      <c r="A34" s="56">
        <v>14</v>
      </c>
      <c r="B34" s="56"/>
      <c r="C34" s="57"/>
      <c r="D34" s="58"/>
      <c r="E34" s="59"/>
      <c r="F34" s="58"/>
      <c r="G34" s="60"/>
      <c r="H34" s="67"/>
      <c r="I34" s="62"/>
      <c r="J34" s="62"/>
      <c r="K34" s="62"/>
      <c r="L34" s="62"/>
      <c r="M34" s="63"/>
    </row>
    <row r="35" spans="1:13">
      <c r="A35" s="56">
        <v>15</v>
      </c>
      <c r="B35" s="56"/>
      <c r="C35" s="57"/>
      <c r="D35" s="58"/>
      <c r="E35" s="59"/>
      <c r="F35" s="58"/>
      <c r="G35" s="60"/>
      <c r="H35" s="67"/>
      <c r="I35" s="62"/>
      <c r="J35" s="62"/>
      <c r="K35" s="62"/>
      <c r="L35" s="62"/>
      <c r="M35" s="63"/>
    </row>
    <row r="36" spans="1:13">
      <c r="A36" s="56">
        <v>16</v>
      </c>
      <c r="B36" s="56"/>
      <c r="C36" s="57"/>
      <c r="D36" s="58"/>
      <c r="E36" s="59"/>
      <c r="F36" s="58"/>
      <c r="G36" s="60"/>
      <c r="H36" s="67"/>
      <c r="I36" s="62"/>
      <c r="J36" s="62"/>
      <c r="K36" s="62"/>
      <c r="L36" s="62"/>
      <c r="M36" s="63"/>
    </row>
    <row r="37" spans="1:13">
      <c r="A37" s="56">
        <v>17</v>
      </c>
      <c r="B37" s="56"/>
      <c r="C37" s="57"/>
      <c r="D37" s="58"/>
      <c r="E37" s="59"/>
      <c r="F37" s="58"/>
      <c r="G37" s="60"/>
      <c r="H37" s="67"/>
      <c r="I37" s="62"/>
      <c r="J37" s="62"/>
      <c r="K37" s="62"/>
      <c r="L37" s="62"/>
      <c r="M37" s="63"/>
    </row>
    <row r="38" spans="1:13">
      <c r="A38" s="56">
        <v>18</v>
      </c>
      <c r="B38" s="56"/>
      <c r="C38" s="57"/>
      <c r="D38" s="58"/>
      <c r="E38" s="59"/>
      <c r="F38" s="58"/>
      <c r="G38" s="60"/>
      <c r="H38" s="67"/>
      <c r="I38" s="62"/>
      <c r="J38" s="62"/>
      <c r="K38" s="62"/>
      <c r="L38" s="62"/>
      <c r="M38" s="63"/>
    </row>
    <row r="39" spans="1:13">
      <c r="A39" s="56">
        <v>19</v>
      </c>
      <c r="B39" s="56"/>
      <c r="C39" s="57"/>
      <c r="D39" s="58"/>
      <c r="E39" s="68"/>
      <c r="F39" s="58"/>
      <c r="G39" s="60"/>
      <c r="H39" s="67"/>
      <c r="I39" s="62"/>
      <c r="J39" s="62"/>
      <c r="K39" s="62"/>
      <c r="L39" s="62"/>
      <c r="M39" s="63"/>
    </row>
    <row r="40" spans="1:13">
      <c r="A40" s="56">
        <v>20</v>
      </c>
      <c r="B40" s="56"/>
      <c r="C40" s="57"/>
      <c r="D40" s="58"/>
      <c r="E40" s="59"/>
      <c r="F40" s="58"/>
      <c r="G40" s="60"/>
      <c r="H40" s="67"/>
      <c r="I40" s="62"/>
      <c r="J40" s="62"/>
      <c r="K40" s="62"/>
      <c r="L40" s="62"/>
      <c r="M40" s="63"/>
    </row>
    <row r="41" spans="1:13">
      <c r="A41" s="69"/>
      <c r="B41" s="69"/>
      <c r="C41" s="69"/>
      <c r="D41" s="70"/>
      <c r="E41" s="70"/>
      <c r="F41" s="71" t="s">
        <v>63</v>
      </c>
      <c r="G41" s="72">
        <f>SUM(G21:G40)</f>
        <v>15</v>
      </c>
      <c r="H41" s="73"/>
      <c r="I41" s="74"/>
      <c r="J41" s="74"/>
      <c r="K41" s="74"/>
      <c r="L41" s="75"/>
      <c r="M41" s="75"/>
    </row>
  </sheetData>
  <mergeCells count="40">
    <mergeCell ref="M19:M20"/>
    <mergeCell ref="A13:M13"/>
    <mergeCell ref="A14:M14"/>
    <mergeCell ref="G15:M15"/>
    <mergeCell ref="G17:G18"/>
    <mergeCell ref="H18:H20"/>
    <mergeCell ref="I18:I20"/>
    <mergeCell ref="J18:M18"/>
    <mergeCell ref="A19:A20"/>
    <mergeCell ref="B19:B20"/>
    <mergeCell ref="C19:C20"/>
    <mergeCell ref="D19:D20"/>
    <mergeCell ref="E19:G19"/>
    <mergeCell ref="J19:J20"/>
    <mergeCell ref="K19:K20"/>
    <mergeCell ref="L19:L20"/>
    <mergeCell ref="A11:B11"/>
    <mergeCell ref="C11:E11"/>
    <mergeCell ref="G11:I11"/>
    <mergeCell ref="J11:K11"/>
    <mergeCell ref="A12:B12"/>
    <mergeCell ref="C12:E12"/>
    <mergeCell ref="G12:I12"/>
    <mergeCell ref="J12:K12"/>
    <mergeCell ref="J8:K8"/>
    <mergeCell ref="A9:C9"/>
    <mergeCell ref="G9:H9"/>
    <mergeCell ref="I9:K9"/>
    <mergeCell ref="A10:C10"/>
    <mergeCell ref="D10:M10"/>
    <mergeCell ref="A7:C8"/>
    <mergeCell ref="D7:D8"/>
    <mergeCell ref="E7:M7"/>
    <mergeCell ref="E8:F8"/>
    <mergeCell ref="H8:I8"/>
    <mergeCell ref="A1:K1"/>
    <mergeCell ref="L1:M3"/>
    <mergeCell ref="A4:J4"/>
    <mergeCell ref="L4:M4"/>
    <mergeCell ref="L5:M5"/>
  </mergeCells>
  <pageMargins left="0.7" right="0.7" top="0.75" bottom="0.75" header="0.3" footer="0.3"/>
  <pageSetup scale="60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U42"/>
  <sheetViews>
    <sheetView topLeftCell="F33" workbookViewId="0">
      <selection activeCell="N45" sqref="N45"/>
    </sheetView>
  </sheetViews>
  <sheetFormatPr baseColWidth="10" defaultColWidth="10.7109375" defaultRowHeight="15"/>
  <cols>
    <col min="3" max="3" width="13.85546875" customWidth="1"/>
    <col min="4" max="4" width="21.85546875" customWidth="1"/>
    <col min="5" max="5" width="15.42578125" customWidth="1"/>
    <col min="6" max="6" width="18.5703125" customWidth="1"/>
    <col min="7" max="7" width="16.140625" customWidth="1"/>
    <col min="8" max="8" width="13.7109375" customWidth="1"/>
    <col min="9" max="9" width="13.28515625" customWidth="1"/>
    <col min="10" max="10" width="14.140625" customWidth="1"/>
    <col min="11" max="11" width="13.7109375" customWidth="1"/>
    <col min="12" max="12" width="15.7109375" customWidth="1"/>
    <col min="13" max="13" width="14.5703125" customWidth="1"/>
  </cols>
  <sheetData>
    <row r="1" spans="1:13" ht="15" customHeight="1">
      <c r="A1" s="107"/>
      <c r="B1" s="108"/>
      <c r="C1" s="108"/>
      <c r="D1" s="108"/>
      <c r="E1" s="108"/>
      <c r="F1" s="108"/>
      <c r="G1" s="108"/>
      <c r="H1" s="108"/>
      <c r="I1" s="108"/>
      <c r="J1" s="108"/>
      <c r="K1" s="109"/>
      <c r="L1" s="110"/>
      <c r="M1" s="110"/>
    </row>
    <row r="2" spans="1:13">
      <c r="A2" s="16" t="s">
        <v>21</v>
      </c>
      <c r="B2" s="17"/>
      <c r="C2" s="18"/>
      <c r="D2" s="18"/>
      <c r="E2" s="18"/>
      <c r="F2" s="18"/>
      <c r="G2" s="18"/>
      <c r="H2" s="18"/>
      <c r="I2" s="18"/>
      <c r="J2" s="18"/>
      <c r="K2" s="18"/>
      <c r="L2" s="110"/>
      <c r="M2" s="110"/>
    </row>
    <row r="3" spans="1:13">
      <c r="A3" s="19" t="s">
        <v>22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111"/>
      <c r="M3" s="111"/>
    </row>
    <row r="4" spans="1:13">
      <c r="A4" s="112" t="s">
        <v>23</v>
      </c>
      <c r="B4" s="113"/>
      <c r="C4" s="113"/>
      <c r="D4" s="113"/>
      <c r="E4" s="113"/>
      <c r="F4" s="113"/>
      <c r="G4" s="113"/>
      <c r="H4" s="113"/>
      <c r="I4" s="113"/>
      <c r="J4" s="113"/>
      <c r="K4" s="21"/>
      <c r="L4" s="114" t="s">
        <v>24</v>
      </c>
      <c r="M4" s="115"/>
    </row>
    <row r="5" spans="1:13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116" t="s">
        <v>25</v>
      </c>
      <c r="M5" s="117"/>
    </row>
    <row r="6" spans="1:13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5"/>
      <c r="M6" s="26"/>
    </row>
    <row r="7" spans="1:13">
      <c r="A7" s="133" t="s">
        <v>26</v>
      </c>
      <c r="B7" s="133"/>
      <c r="C7" s="133"/>
      <c r="D7" s="134" t="s">
        <v>27</v>
      </c>
      <c r="E7" s="135" t="s">
        <v>28</v>
      </c>
      <c r="F7" s="136"/>
      <c r="G7" s="136"/>
      <c r="H7" s="136"/>
      <c r="I7" s="136"/>
      <c r="J7" s="136"/>
      <c r="K7" s="136"/>
      <c r="L7" s="136"/>
      <c r="M7" s="137"/>
    </row>
    <row r="8" spans="1:13">
      <c r="A8" s="133"/>
      <c r="B8" s="133"/>
      <c r="C8" s="133"/>
      <c r="D8" s="134"/>
      <c r="E8" s="138" t="s">
        <v>29</v>
      </c>
      <c r="F8" s="139"/>
      <c r="G8" s="27">
        <v>43525</v>
      </c>
      <c r="H8" s="140" t="s">
        <v>30</v>
      </c>
      <c r="I8" s="140"/>
      <c r="J8" s="118">
        <v>43555</v>
      </c>
      <c r="K8" s="119"/>
      <c r="L8" s="28" t="s">
        <v>31</v>
      </c>
      <c r="M8" s="29">
        <v>2019</v>
      </c>
    </row>
    <row r="9" spans="1:13">
      <c r="A9" s="120" t="s">
        <v>32</v>
      </c>
      <c r="B9" s="121"/>
      <c r="C9" s="122"/>
      <c r="D9" s="30" t="s">
        <v>33</v>
      </c>
      <c r="E9" s="31" t="s">
        <v>34</v>
      </c>
      <c r="F9" s="32"/>
      <c r="G9" s="123" t="s">
        <v>35</v>
      </c>
      <c r="H9" s="124"/>
      <c r="I9" s="125" t="s">
        <v>64</v>
      </c>
      <c r="J9" s="126"/>
      <c r="K9" s="127"/>
      <c r="L9" s="31" t="s">
        <v>34</v>
      </c>
      <c r="M9" s="29"/>
    </row>
    <row r="10" spans="1:13">
      <c r="A10" s="128" t="s">
        <v>36</v>
      </c>
      <c r="B10" s="129"/>
      <c r="C10" s="130"/>
      <c r="D10" s="132" t="s">
        <v>69</v>
      </c>
      <c r="E10" s="132"/>
      <c r="F10" s="132"/>
      <c r="G10" s="132"/>
      <c r="H10" s="132"/>
      <c r="I10" s="132"/>
      <c r="J10" s="132"/>
      <c r="K10" s="132"/>
      <c r="L10" s="132"/>
      <c r="M10" s="132"/>
    </row>
    <row r="11" spans="1:13" ht="45">
      <c r="A11" s="133" t="s">
        <v>38</v>
      </c>
      <c r="B11" s="133"/>
      <c r="C11" s="135" t="s">
        <v>70</v>
      </c>
      <c r="D11" s="141"/>
      <c r="E11" s="142"/>
      <c r="F11" s="79">
        <f>F12/3</f>
        <v>250</v>
      </c>
      <c r="G11" s="143" t="s">
        <v>40</v>
      </c>
      <c r="H11" s="143"/>
      <c r="I11" s="143"/>
      <c r="J11" s="164">
        <f>G41</f>
        <v>839</v>
      </c>
      <c r="K11" s="165"/>
      <c r="L11" s="34" t="s">
        <v>41</v>
      </c>
      <c r="M11" s="35">
        <f>IF(F11=0,"--",J11/F11)</f>
        <v>3.3559999999999999</v>
      </c>
    </row>
    <row r="12" spans="1:13" ht="50.25" customHeight="1">
      <c r="A12" s="133" t="s">
        <v>42</v>
      </c>
      <c r="B12" s="133"/>
      <c r="C12" s="135" t="s">
        <v>70</v>
      </c>
      <c r="D12" s="141"/>
      <c r="E12" s="142"/>
      <c r="F12" s="80">
        <v>750</v>
      </c>
      <c r="G12" s="146" t="s">
        <v>40</v>
      </c>
      <c r="H12" s="146"/>
      <c r="I12" s="146"/>
      <c r="J12" s="166">
        <f>J11</f>
        <v>839</v>
      </c>
      <c r="K12" s="167"/>
      <c r="L12" s="34" t="s">
        <v>41</v>
      </c>
      <c r="M12" s="35">
        <f>IF(F12=0,"--",J12/F12)</f>
        <v>1.1186666666666667</v>
      </c>
    </row>
    <row r="13" spans="1:13">
      <c r="A13" s="151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3"/>
    </row>
    <row r="14" spans="1:13">
      <c r="A14" s="133" t="s">
        <v>44</v>
      </c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1:13">
      <c r="A15" s="38"/>
      <c r="B15" s="39"/>
      <c r="C15" s="39"/>
      <c r="D15" s="39"/>
      <c r="E15" s="39"/>
      <c r="F15" s="40"/>
      <c r="G15" s="135" t="s">
        <v>45</v>
      </c>
      <c r="H15" s="136"/>
      <c r="I15" s="136"/>
      <c r="J15" s="136"/>
      <c r="K15" s="136"/>
      <c r="L15" s="136"/>
      <c r="M15" s="137"/>
    </row>
    <row r="16" spans="1:13">
      <c r="A16" s="41"/>
      <c r="B16" s="42"/>
      <c r="C16" s="42"/>
      <c r="D16" s="42"/>
      <c r="E16" s="42"/>
      <c r="F16" s="43"/>
      <c r="G16" s="44" t="s">
        <v>46</v>
      </c>
      <c r="H16" s="45">
        <f>SUM(H21:H40)</f>
        <v>65</v>
      </c>
      <c r="I16" s="45">
        <f>SUM(I21:I40)</f>
        <v>476</v>
      </c>
      <c r="J16" s="46">
        <f>SUM(J21:J40)</f>
        <v>273</v>
      </c>
      <c r="K16" s="45">
        <f>SUM(K21:K40)</f>
        <v>0</v>
      </c>
      <c r="L16" s="46">
        <f>SUM(L21:L40)</f>
        <v>25</v>
      </c>
      <c r="M16" s="45">
        <f>SUM(M21:M40)</f>
        <v>0</v>
      </c>
    </row>
    <row r="17" spans="1:21">
      <c r="A17" s="41"/>
      <c r="B17" s="42"/>
      <c r="C17" s="42"/>
      <c r="D17" s="42"/>
      <c r="E17" s="42"/>
      <c r="F17" s="43"/>
      <c r="G17" s="154" t="s">
        <v>47</v>
      </c>
      <c r="H17" s="47">
        <f>H16/G41</f>
        <v>7.7473182359952319E-2</v>
      </c>
      <c r="I17" s="47">
        <f>I16/G41</f>
        <v>0.56734207389749702</v>
      </c>
      <c r="J17" s="48">
        <f>J16/G41</f>
        <v>0.32538736591179979</v>
      </c>
      <c r="K17" s="49">
        <f>K16/G41</f>
        <v>0</v>
      </c>
      <c r="L17" s="48">
        <f>L16/G41</f>
        <v>2.9797377830750895E-2</v>
      </c>
      <c r="M17" s="47">
        <f>M16/G41</f>
        <v>0</v>
      </c>
    </row>
    <row r="18" spans="1:21">
      <c r="A18" s="50"/>
      <c r="B18" s="51"/>
      <c r="C18" s="52"/>
      <c r="D18" s="51"/>
      <c r="E18" s="51"/>
      <c r="F18" s="53"/>
      <c r="G18" s="155"/>
      <c r="H18" s="156" t="s">
        <v>8</v>
      </c>
      <c r="I18" s="149" t="s">
        <v>9</v>
      </c>
      <c r="J18" s="160" t="s">
        <v>48</v>
      </c>
      <c r="K18" s="161"/>
      <c r="L18" s="161"/>
      <c r="M18" s="162"/>
    </row>
    <row r="19" spans="1:21" ht="15" customHeight="1">
      <c r="A19" s="133" t="s">
        <v>49</v>
      </c>
      <c r="B19" s="163" t="s">
        <v>50</v>
      </c>
      <c r="C19" s="146" t="s">
        <v>51</v>
      </c>
      <c r="D19" s="146" t="s">
        <v>52</v>
      </c>
      <c r="E19" s="135" t="s">
        <v>53</v>
      </c>
      <c r="F19" s="136"/>
      <c r="G19" s="137"/>
      <c r="H19" s="157"/>
      <c r="I19" s="159"/>
      <c r="J19" s="149" t="s">
        <v>10</v>
      </c>
      <c r="K19" s="149" t="s">
        <v>11</v>
      </c>
      <c r="L19" s="149" t="s">
        <v>12</v>
      </c>
      <c r="M19" s="149" t="s">
        <v>13</v>
      </c>
    </row>
    <row r="20" spans="1:21" ht="84" customHeight="1">
      <c r="A20" s="133"/>
      <c r="B20" s="143"/>
      <c r="C20" s="146"/>
      <c r="D20" s="146"/>
      <c r="E20" s="54" t="s">
        <v>54</v>
      </c>
      <c r="F20" s="54" t="s">
        <v>3</v>
      </c>
      <c r="G20" s="55" t="s">
        <v>55</v>
      </c>
      <c r="H20" s="158"/>
      <c r="I20" s="150"/>
      <c r="J20" s="150"/>
      <c r="K20" s="150"/>
      <c r="L20" s="150"/>
      <c r="M20" s="150"/>
    </row>
    <row r="21" spans="1:21">
      <c r="A21" s="56">
        <v>1</v>
      </c>
      <c r="B21" s="58" t="s">
        <v>71</v>
      </c>
      <c r="C21" s="57" t="s">
        <v>57</v>
      </c>
      <c r="D21" s="58" t="s">
        <v>72</v>
      </c>
      <c r="E21" s="59" t="s">
        <v>73</v>
      </c>
      <c r="F21" s="58" t="s">
        <v>16</v>
      </c>
      <c r="G21" s="66">
        <f>SUM(H21:M21)</f>
        <v>29</v>
      </c>
      <c r="H21" s="81">
        <v>0</v>
      </c>
      <c r="I21" s="82">
        <v>0</v>
      </c>
      <c r="J21" s="83">
        <v>29</v>
      </c>
      <c r="K21" s="83">
        <v>0</v>
      </c>
      <c r="L21" s="84">
        <v>0</v>
      </c>
      <c r="M21" s="84">
        <v>0</v>
      </c>
      <c r="P21" s="87"/>
      <c r="Q21" s="87"/>
      <c r="R21" s="87"/>
      <c r="S21" s="87"/>
      <c r="T21" s="87"/>
      <c r="U21" s="87"/>
    </row>
    <row r="22" spans="1:21">
      <c r="A22" s="56">
        <v>2</v>
      </c>
      <c r="B22" s="58" t="s">
        <v>71</v>
      </c>
      <c r="C22" s="57" t="s">
        <v>59</v>
      </c>
      <c r="D22" s="58" t="s">
        <v>72</v>
      </c>
      <c r="E22" s="59" t="s">
        <v>73</v>
      </c>
      <c r="F22" s="58" t="s">
        <v>16</v>
      </c>
      <c r="G22" s="66">
        <f>SUM(H22:M22)</f>
        <v>501</v>
      </c>
      <c r="H22" s="61">
        <v>25</v>
      </c>
      <c r="I22" s="82">
        <f>394+82</f>
        <v>476</v>
      </c>
      <c r="J22" s="83">
        <v>0</v>
      </c>
      <c r="K22" s="83">
        <v>0</v>
      </c>
      <c r="L22" s="84">
        <v>0</v>
      </c>
      <c r="M22" s="84">
        <v>0</v>
      </c>
      <c r="P22" s="87"/>
      <c r="Q22" s="87"/>
      <c r="R22" s="87"/>
      <c r="S22" s="87"/>
      <c r="T22" s="87"/>
      <c r="U22" s="87"/>
    </row>
    <row r="23" spans="1:21">
      <c r="A23" s="56">
        <v>3</v>
      </c>
      <c r="B23" s="58" t="s">
        <v>71</v>
      </c>
      <c r="C23" s="57" t="s">
        <v>61</v>
      </c>
      <c r="D23" s="58" t="s">
        <v>72</v>
      </c>
      <c r="E23" s="59" t="s">
        <v>73</v>
      </c>
      <c r="F23" s="58" t="s">
        <v>16</v>
      </c>
      <c r="G23" s="66">
        <f>SUM(H23:M23)</f>
        <v>82</v>
      </c>
      <c r="H23" s="81">
        <v>20</v>
      </c>
      <c r="I23" s="82">
        <v>0</v>
      </c>
      <c r="J23" s="83">
        <v>62</v>
      </c>
      <c r="K23" s="83">
        <v>0</v>
      </c>
      <c r="L23" s="84">
        <v>0</v>
      </c>
      <c r="M23" s="84">
        <v>0</v>
      </c>
      <c r="P23" s="87"/>
      <c r="Q23" s="87"/>
      <c r="R23" s="87"/>
      <c r="S23" s="87"/>
      <c r="T23" s="87"/>
      <c r="U23" s="87"/>
    </row>
    <row r="24" spans="1:21">
      <c r="A24" s="56">
        <v>4</v>
      </c>
      <c r="B24" s="58" t="s">
        <v>71</v>
      </c>
      <c r="C24" s="57" t="s">
        <v>62</v>
      </c>
      <c r="D24" s="58" t="s">
        <v>72</v>
      </c>
      <c r="E24" s="59" t="s">
        <v>73</v>
      </c>
      <c r="F24" s="58" t="s">
        <v>16</v>
      </c>
      <c r="G24" s="66">
        <f>SUM(H24:M24)</f>
        <v>227</v>
      </c>
      <c r="H24" s="81">
        <v>20</v>
      </c>
      <c r="I24" s="82">
        <v>0</v>
      </c>
      <c r="J24" s="83">
        <f>162+20</f>
        <v>182</v>
      </c>
      <c r="K24" s="83">
        <v>0</v>
      </c>
      <c r="L24" s="84">
        <v>25</v>
      </c>
      <c r="M24" s="84">
        <v>0</v>
      </c>
      <c r="N24" s="87"/>
      <c r="O24" s="87"/>
      <c r="P24" s="87"/>
      <c r="Q24" s="87"/>
    </row>
    <row r="25" spans="1:21">
      <c r="A25" s="56">
        <v>5</v>
      </c>
      <c r="B25" s="58"/>
      <c r="C25" s="57"/>
      <c r="D25" s="58"/>
      <c r="E25" s="59"/>
      <c r="F25" s="58"/>
      <c r="G25" s="66">
        <f t="shared" ref="G25:G40" si="0">SUM(H25:M25)</f>
        <v>0</v>
      </c>
      <c r="H25" s="61"/>
      <c r="I25" s="64"/>
      <c r="J25" s="62"/>
      <c r="K25" s="62"/>
      <c r="L25" s="62"/>
      <c r="M25" s="63"/>
      <c r="N25" s="87"/>
      <c r="O25" s="87"/>
      <c r="P25" s="87"/>
      <c r="Q25" s="87"/>
    </row>
    <row r="26" spans="1:21">
      <c r="A26" s="56">
        <v>6</v>
      </c>
      <c r="B26" s="58"/>
      <c r="C26" s="57"/>
      <c r="D26" s="58"/>
      <c r="E26" s="59"/>
      <c r="F26" s="58"/>
      <c r="G26" s="66">
        <f t="shared" si="0"/>
        <v>0</v>
      </c>
      <c r="H26" s="61"/>
      <c r="I26" s="64"/>
      <c r="J26" s="62"/>
      <c r="K26" s="62"/>
      <c r="L26" s="62"/>
      <c r="M26" s="63"/>
      <c r="O26" s="87"/>
      <c r="P26" s="87"/>
      <c r="Q26" s="87"/>
    </row>
    <row r="27" spans="1:21">
      <c r="A27" s="56">
        <v>7</v>
      </c>
      <c r="B27" s="58"/>
      <c r="C27" s="57"/>
      <c r="D27" s="58"/>
      <c r="E27" s="59"/>
      <c r="F27" s="58"/>
      <c r="G27" s="66">
        <f t="shared" si="0"/>
        <v>0</v>
      </c>
      <c r="H27" s="61"/>
      <c r="I27" s="64"/>
      <c r="J27" s="62"/>
      <c r="K27" s="62"/>
      <c r="L27" s="62"/>
      <c r="M27" s="63"/>
    </row>
    <row r="28" spans="1:21">
      <c r="A28" s="56">
        <v>8</v>
      </c>
      <c r="B28" s="58"/>
      <c r="C28" s="57"/>
      <c r="D28" s="58"/>
      <c r="E28" s="59"/>
      <c r="F28" s="58"/>
      <c r="G28" s="66">
        <f>SUM(H28:M28)</f>
        <v>0</v>
      </c>
      <c r="H28" s="61"/>
      <c r="I28" s="64"/>
      <c r="J28" s="62"/>
      <c r="K28" s="62"/>
      <c r="L28" s="62"/>
      <c r="M28" s="63"/>
    </row>
    <row r="29" spans="1:21">
      <c r="A29" s="56">
        <v>9</v>
      </c>
      <c r="B29" s="58"/>
      <c r="C29" s="57"/>
      <c r="D29" s="58"/>
      <c r="E29" s="59"/>
      <c r="F29" s="58"/>
      <c r="G29" s="66">
        <f t="shared" si="0"/>
        <v>0</v>
      </c>
      <c r="H29" s="67"/>
      <c r="I29" s="62"/>
      <c r="J29" s="62"/>
      <c r="K29" s="62"/>
      <c r="L29" s="62"/>
      <c r="M29" s="63"/>
    </row>
    <row r="30" spans="1:21">
      <c r="A30" s="56">
        <v>10</v>
      </c>
      <c r="B30" s="56"/>
      <c r="C30" s="57"/>
      <c r="D30" s="58"/>
      <c r="E30" s="59"/>
      <c r="F30" s="58"/>
      <c r="G30" s="66">
        <f t="shared" si="0"/>
        <v>0</v>
      </c>
      <c r="H30" s="67"/>
      <c r="I30" s="62"/>
      <c r="J30" s="62"/>
      <c r="K30" s="62"/>
      <c r="L30" s="62"/>
      <c r="M30" s="63"/>
    </row>
    <row r="31" spans="1:21">
      <c r="A31" s="56">
        <v>11</v>
      </c>
      <c r="B31" s="56"/>
      <c r="C31" s="57"/>
      <c r="D31" s="58"/>
      <c r="E31" s="59"/>
      <c r="F31" s="58"/>
      <c r="G31" s="66">
        <v>0</v>
      </c>
      <c r="H31" s="67"/>
      <c r="I31" s="62"/>
      <c r="J31" s="62"/>
      <c r="K31" s="62"/>
      <c r="L31" s="62"/>
      <c r="M31" s="63"/>
    </row>
    <row r="32" spans="1:21">
      <c r="A32" s="56">
        <v>12</v>
      </c>
      <c r="B32" s="56"/>
      <c r="C32" s="57"/>
      <c r="D32" s="58"/>
      <c r="E32" s="59"/>
      <c r="F32" s="58"/>
      <c r="G32" s="66">
        <v>0</v>
      </c>
      <c r="H32" s="67"/>
      <c r="I32" s="62"/>
      <c r="J32" s="62"/>
      <c r="K32" s="62"/>
      <c r="L32" s="62"/>
      <c r="M32" s="63"/>
    </row>
    <row r="33" spans="1:13">
      <c r="A33" s="56">
        <v>13</v>
      </c>
      <c r="B33" s="56"/>
      <c r="C33" s="57"/>
      <c r="D33" s="58"/>
      <c r="E33" s="59"/>
      <c r="F33" s="58"/>
      <c r="G33" s="66">
        <v>0</v>
      </c>
      <c r="H33" s="67"/>
      <c r="I33" s="62"/>
      <c r="J33" s="62"/>
      <c r="K33" s="62"/>
      <c r="L33" s="62"/>
      <c r="M33" s="63"/>
    </row>
    <row r="34" spans="1:13">
      <c r="A34" s="56">
        <v>14</v>
      </c>
      <c r="B34" s="56"/>
      <c r="C34" s="57"/>
      <c r="D34" s="58"/>
      <c r="E34" s="59"/>
      <c r="F34" s="58"/>
      <c r="G34" s="66">
        <f t="shared" si="0"/>
        <v>0</v>
      </c>
      <c r="H34" s="67"/>
      <c r="I34" s="62"/>
      <c r="J34" s="62"/>
      <c r="K34" s="62"/>
      <c r="L34" s="62"/>
      <c r="M34" s="63"/>
    </row>
    <row r="35" spans="1:13">
      <c r="A35" s="56">
        <v>15</v>
      </c>
      <c r="B35" s="56"/>
      <c r="C35" s="57"/>
      <c r="D35" s="58"/>
      <c r="E35" s="68"/>
      <c r="F35" s="58"/>
      <c r="G35" s="66">
        <f t="shared" si="0"/>
        <v>0</v>
      </c>
      <c r="H35" s="67"/>
      <c r="I35" s="62"/>
      <c r="J35" s="62"/>
      <c r="K35" s="62"/>
      <c r="L35" s="62"/>
      <c r="M35" s="63"/>
    </row>
    <row r="36" spans="1:13">
      <c r="A36" s="56">
        <v>16</v>
      </c>
      <c r="B36" s="56"/>
      <c r="C36" s="57"/>
      <c r="D36" s="58"/>
      <c r="E36" s="59"/>
      <c r="F36" s="58"/>
      <c r="G36" s="66">
        <f t="shared" si="0"/>
        <v>0</v>
      </c>
      <c r="H36" s="67"/>
      <c r="I36" s="62"/>
      <c r="J36" s="62"/>
      <c r="K36" s="62"/>
      <c r="L36" s="62"/>
      <c r="M36" s="63"/>
    </row>
    <row r="37" spans="1:13">
      <c r="A37" s="56">
        <v>17</v>
      </c>
      <c r="B37" s="56"/>
      <c r="C37" s="57"/>
      <c r="D37" s="58"/>
      <c r="E37" s="59"/>
      <c r="F37" s="58"/>
      <c r="G37" s="66">
        <f t="shared" si="0"/>
        <v>0</v>
      </c>
      <c r="H37" s="67"/>
      <c r="I37" s="62"/>
      <c r="J37" s="62"/>
      <c r="K37" s="62"/>
      <c r="L37" s="62"/>
      <c r="M37" s="63"/>
    </row>
    <row r="38" spans="1:13">
      <c r="A38" s="56">
        <v>18</v>
      </c>
      <c r="B38" s="56"/>
      <c r="C38" s="57"/>
      <c r="D38" s="58"/>
      <c r="E38" s="59"/>
      <c r="F38" s="58"/>
      <c r="G38" s="66">
        <f t="shared" si="0"/>
        <v>0</v>
      </c>
      <c r="H38" s="67"/>
      <c r="I38" s="62"/>
      <c r="J38" s="62"/>
      <c r="K38" s="62"/>
      <c r="L38" s="62"/>
      <c r="M38" s="63"/>
    </row>
    <row r="39" spans="1:13">
      <c r="A39" s="56">
        <v>19</v>
      </c>
      <c r="B39" s="56"/>
      <c r="C39" s="57"/>
      <c r="D39" s="58"/>
      <c r="E39" s="59"/>
      <c r="F39" s="58"/>
      <c r="G39" s="66">
        <f t="shared" si="0"/>
        <v>0</v>
      </c>
      <c r="H39" s="67"/>
      <c r="I39" s="62"/>
      <c r="J39" s="62"/>
      <c r="K39" s="62"/>
      <c r="L39" s="62"/>
      <c r="M39" s="63"/>
    </row>
    <row r="40" spans="1:13">
      <c r="A40" s="56">
        <v>20</v>
      </c>
      <c r="B40" s="56"/>
      <c r="C40" s="57"/>
      <c r="D40" s="58"/>
      <c r="E40" s="59"/>
      <c r="F40" s="58"/>
      <c r="G40" s="66">
        <f t="shared" si="0"/>
        <v>0</v>
      </c>
      <c r="H40" s="67"/>
      <c r="I40" s="62"/>
      <c r="J40" s="62"/>
      <c r="K40" s="62"/>
      <c r="L40" s="62"/>
      <c r="M40" s="63"/>
    </row>
    <row r="41" spans="1:13">
      <c r="A41" s="69"/>
      <c r="B41" s="69"/>
      <c r="C41" s="69"/>
      <c r="D41" s="70"/>
      <c r="E41" s="70"/>
      <c r="F41" s="71" t="s">
        <v>63</v>
      </c>
      <c r="G41" s="85">
        <f>SUM(G21:G40)</f>
        <v>839</v>
      </c>
      <c r="H41" s="73"/>
      <c r="I41" s="74"/>
      <c r="J41" s="74"/>
      <c r="K41" s="74"/>
      <c r="L41" s="75"/>
      <c r="M41" s="75"/>
    </row>
    <row r="42" spans="1:13">
      <c r="G42" s="86"/>
    </row>
  </sheetData>
  <mergeCells count="40">
    <mergeCell ref="A1:K1"/>
    <mergeCell ref="L1:M3"/>
    <mergeCell ref="A4:J4"/>
    <mergeCell ref="L4:M4"/>
    <mergeCell ref="L5:M5"/>
    <mergeCell ref="J8:K8"/>
    <mergeCell ref="A9:C9"/>
    <mergeCell ref="G9:H9"/>
    <mergeCell ref="I9:K9"/>
    <mergeCell ref="A10:C10"/>
    <mergeCell ref="D10:M10"/>
    <mergeCell ref="A7:C8"/>
    <mergeCell ref="D7:D8"/>
    <mergeCell ref="E7:M7"/>
    <mergeCell ref="E8:F8"/>
    <mergeCell ref="H8:I8"/>
    <mergeCell ref="A11:B11"/>
    <mergeCell ref="C11:E11"/>
    <mergeCell ref="G11:I11"/>
    <mergeCell ref="J11:K11"/>
    <mergeCell ref="A12:B12"/>
    <mergeCell ref="C12:E12"/>
    <mergeCell ref="G12:I12"/>
    <mergeCell ref="J12:K12"/>
    <mergeCell ref="M19:M20"/>
    <mergeCell ref="A13:M13"/>
    <mergeCell ref="A14:M14"/>
    <mergeCell ref="G15:M15"/>
    <mergeCell ref="G17:G18"/>
    <mergeCell ref="H18:H20"/>
    <mergeCell ref="I18:I20"/>
    <mergeCell ref="J18:M18"/>
    <mergeCell ref="A19:A20"/>
    <mergeCell ref="B19:B20"/>
    <mergeCell ref="C19:C20"/>
    <mergeCell ref="D19:D20"/>
    <mergeCell ref="E19:G19"/>
    <mergeCell ref="J19:J20"/>
    <mergeCell ref="K19:K20"/>
    <mergeCell ref="L19:L20"/>
  </mergeCells>
  <pageMargins left="0.7" right="0.7" top="0.75" bottom="0.75" header="0.3" footer="0.3"/>
  <pageSetup scale="60" orientation="landscape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41"/>
  <sheetViews>
    <sheetView topLeftCell="G26" zoomScale="90" zoomScaleNormal="90" workbookViewId="0">
      <selection activeCell="O44" sqref="O44"/>
    </sheetView>
  </sheetViews>
  <sheetFormatPr baseColWidth="10" defaultColWidth="10.7109375" defaultRowHeight="15"/>
  <cols>
    <col min="3" max="3" width="13.85546875" customWidth="1"/>
    <col min="4" max="4" width="21.85546875" customWidth="1"/>
    <col min="5" max="5" width="15.42578125" customWidth="1"/>
    <col min="6" max="6" width="18.5703125" customWidth="1"/>
    <col min="7" max="7" width="14.5703125" customWidth="1"/>
    <col min="8" max="8" width="13.7109375" customWidth="1"/>
    <col min="9" max="9" width="13.28515625" customWidth="1"/>
    <col min="10" max="10" width="14.140625" customWidth="1"/>
    <col min="11" max="11" width="13.7109375" customWidth="1"/>
    <col min="12" max="12" width="15.7109375" customWidth="1"/>
    <col min="13" max="13" width="14.5703125" customWidth="1"/>
  </cols>
  <sheetData>
    <row r="1" spans="1:19" ht="15" customHeight="1">
      <c r="A1" s="107" t="s">
        <v>20</v>
      </c>
      <c r="B1" s="108"/>
      <c r="C1" s="108"/>
      <c r="D1" s="108"/>
      <c r="E1" s="108"/>
      <c r="F1" s="108"/>
      <c r="G1" s="108"/>
      <c r="H1" s="108"/>
      <c r="I1" s="108"/>
      <c r="J1" s="108"/>
      <c r="K1" s="109"/>
      <c r="L1" s="110"/>
      <c r="M1" s="110"/>
    </row>
    <row r="2" spans="1:19">
      <c r="A2" s="16" t="s">
        <v>21</v>
      </c>
      <c r="B2" s="17"/>
      <c r="C2" s="18"/>
      <c r="D2" s="18"/>
      <c r="E2" s="18"/>
      <c r="F2" s="18"/>
      <c r="G2" s="18"/>
      <c r="H2" s="18"/>
      <c r="I2" s="18"/>
      <c r="J2" s="18"/>
      <c r="K2" s="18"/>
      <c r="L2" s="110"/>
      <c r="M2" s="110"/>
    </row>
    <row r="3" spans="1:19">
      <c r="A3" s="19" t="s">
        <v>22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111"/>
      <c r="M3" s="111"/>
    </row>
    <row r="4" spans="1:19">
      <c r="A4" s="112" t="s">
        <v>23</v>
      </c>
      <c r="B4" s="113"/>
      <c r="C4" s="113"/>
      <c r="D4" s="113"/>
      <c r="E4" s="113"/>
      <c r="F4" s="113"/>
      <c r="G4" s="113"/>
      <c r="H4" s="113"/>
      <c r="I4" s="113"/>
      <c r="J4" s="113"/>
      <c r="K4" s="21"/>
      <c r="L4" s="114" t="s">
        <v>24</v>
      </c>
      <c r="M4" s="115"/>
    </row>
    <row r="5" spans="1:19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116" t="s">
        <v>25</v>
      </c>
      <c r="M5" s="117"/>
    </row>
    <row r="6" spans="1:19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5"/>
      <c r="M6" s="26"/>
    </row>
    <row r="7" spans="1:19">
      <c r="A7" s="133" t="s">
        <v>26</v>
      </c>
      <c r="B7" s="133"/>
      <c r="C7" s="133"/>
      <c r="D7" s="134" t="s">
        <v>27</v>
      </c>
      <c r="E7" s="135" t="s">
        <v>28</v>
      </c>
      <c r="F7" s="136"/>
      <c r="G7" s="136"/>
      <c r="H7" s="136"/>
      <c r="I7" s="136"/>
      <c r="J7" s="136"/>
      <c r="K7" s="136"/>
      <c r="L7" s="136"/>
      <c r="M7" s="137"/>
    </row>
    <row r="8" spans="1:19">
      <c r="A8" s="133"/>
      <c r="B8" s="133"/>
      <c r="C8" s="133"/>
      <c r="D8" s="134"/>
      <c r="E8" s="138" t="s">
        <v>29</v>
      </c>
      <c r="F8" s="139"/>
      <c r="G8" s="27">
        <v>43525</v>
      </c>
      <c r="H8" s="140" t="s">
        <v>30</v>
      </c>
      <c r="I8" s="140"/>
      <c r="J8" s="118">
        <v>43555</v>
      </c>
      <c r="K8" s="119"/>
      <c r="L8" s="28" t="s">
        <v>31</v>
      </c>
      <c r="M8" s="29">
        <v>2019</v>
      </c>
    </row>
    <row r="9" spans="1:19">
      <c r="A9" s="120" t="s">
        <v>32</v>
      </c>
      <c r="B9" s="121"/>
      <c r="C9" s="122"/>
      <c r="D9" s="30" t="s">
        <v>33</v>
      </c>
      <c r="E9" s="31" t="s">
        <v>34</v>
      </c>
      <c r="F9" s="32"/>
      <c r="G9" s="123" t="s">
        <v>35</v>
      </c>
      <c r="H9" s="124"/>
      <c r="I9" s="125" t="s">
        <v>17</v>
      </c>
      <c r="J9" s="126"/>
      <c r="K9" s="127"/>
      <c r="L9" s="31" t="s">
        <v>34</v>
      </c>
      <c r="M9" s="29"/>
    </row>
    <row r="10" spans="1:19">
      <c r="A10" s="128" t="s">
        <v>36</v>
      </c>
      <c r="B10" s="129"/>
      <c r="C10" s="130"/>
      <c r="D10" s="131" t="s">
        <v>37</v>
      </c>
      <c r="E10" s="132"/>
      <c r="F10" s="132"/>
      <c r="G10" s="132"/>
      <c r="H10" s="132"/>
      <c r="I10" s="132"/>
      <c r="J10" s="132"/>
      <c r="K10" s="132"/>
      <c r="L10" s="132"/>
      <c r="M10" s="132"/>
    </row>
    <row r="11" spans="1:19" ht="45" customHeight="1">
      <c r="A11" s="133" t="s">
        <v>38</v>
      </c>
      <c r="B11" s="133"/>
      <c r="C11" s="135" t="s">
        <v>39</v>
      </c>
      <c r="D11" s="141"/>
      <c r="E11" s="142"/>
      <c r="F11" s="168">
        <f>F12/3</f>
        <v>40.333333333333336</v>
      </c>
      <c r="G11" s="143" t="s">
        <v>40</v>
      </c>
      <c r="H11" s="143"/>
      <c r="I11" s="143"/>
      <c r="J11" s="164">
        <f>G41</f>
        <v>43.2</v>
      </c>
      <c r="K11" s="165"/>
      <c r="L11" s="34" t="s">
        <v>41</v>
      </c>
      <c r="M11" s="35">
        <f>IF(F11=0,"--",J11/F11)</f>
        <v>1.0710743801652893</v>
      </c>
    </row>
    <row r="12" spans="1:19" ht="50.25" customHeight="1">
      <c r="A12" s="133" t="s">
        <v>42</v>
      </c>
      <c r="B12" s="133"/>
      <c r="C12" s="135" t="s">
        <v>43</v>
      </c>
      <c r="D12" s="141"/>
      <c r="E12" s="142"/>
      <c r="F12" s="36">
        <v>121</v>
      </c>
      <c r="G12" s="146" t="s">
        <v>40</v>
      </c>
      <c r="H12" s="146"/>
      <c r="I12" s="146"/>
      <c r="J12" s="166">
        <f>J11</f>
        <v>43.2</v>
      </c>
      <c r="K12" s="167"/>
      <c r="L12" s="34" t="s">
        <v>41</v>
      </c>
      <c r="M12" s="35">
        <f>IF(F12=0,"--",J12/F12)</f>
        <v>0.3570247933884298</v>
      </c>
      <c r="O12" s="37"/>
    </row>
    <row r="13" spans="1:19">
      <c r="A13" s="151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3"/>
      <c r="S13" s="37"/>
    </row>
    <row r="14" spans="1:19">
      <c r="A14" s="133" t="s">
        <v>44</v>
      </c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</row>
    <row r="15" spans="1:19">
      <c r="A15" s="38"/>
      <c r="B15" s="39"/>
      <c r="C15" s="39"/>
      <c r="D15" s="39"/>
      <c r="E15" s="39"/>
      <c r="F15" s="40"/>
      <c r="G15" s="135" t="s">
        <v>45</v>
      </c>
      <c r="H15" s="136"/>
      <c r="I15" s="136"/>
      <c r="J15" s="136"/>
      <c r="K15" s="136"/>
      <c r="L15" s="136"/>
      <c r="M15" s="137"/>
    </row>
    <row r="16" spans="1:19">
      <c r="A16" s="41"/>
      <c r="B16" s="42"/>
      <c r="C16" s="42"/>
      <c r="D16" s="42"/>
      <c r="E16" s="42"/>
      <c r="F16" s="43"/>
      <c r="G16" s="44" t="s">
        <v>46</v>
      </c>
      <c r="H16" s="45">
        <f t="shared" ref="H16:M16" si="0">SUM(H21:H40)</f>
        <v>0</v>
      </c>
      <c r="I16" s="46">
        <f t="shared" si="0"/>
        <v>4.0999999999999996</v>
      </c>
      <c r="J16" s="45">
        <f t="shared" si="0"/>
        <v>0</v>
      </c>
      <c r="K16" s="45">
        <f t="shared" si="0"/>
        <v>0</v>
      </c>
      <c r="L16" s="46">
        <f t="shared" si="0"/>
        <v>17.100000000000001</v>
      </c>
      <c r="M16" s="46">
        <f t="shared" si="0"/>
        <v>22</v>
      </c>
    </row>
    <row r="17" spans="1:13">
      <c r="A17" s="41"/>
      <c r="B17" s="42"/>
      <c r="C17" s="42"/>
      <c r="D17" s="42"/>
      <c r="E17" s="42"/>
      <c r="F17" s="43"/>
      <c r="G17" s="154" t="s">
        <v>47</v>
      </c>
      <c r="H17" s="47">
        <f>H16/G41</f>
        <v>0</v>
      </c>
      <c r="I17" s="48">
        <f>I16/G41</f>
        <v>9.4907407407407399E-2</v>
      </c>
      <c r="J17" s="49">
        <f>J16/G41</f>
        <v>0</v>
      </c>
      <c r="K17" s="49">
        <f>K16/G41</f>
        <v>0</v>
      </c>
      <c r="L17" s="48">
        <f>L16/G41</f>
        <v>0.39583333333333331</v>
      </c>
      <c r="M17" s="48">
        <f>M16/G41</f>
        <v>0.50925925925925919</v>
      </c>
    </row>
    <row r="18" spans="1:13">
      <c r="A18" s="50"/>
      <c r="B18" s="51"/>
      <c r="C18" s="52"/>
      <c r="D18" s="51"/>
      <c r="E18" s="51"/>
      <c r="F18" s="53"/>
      <c r="G18" s="155"/>
      <c r="H18" s="156" t="s">
        <v>8</v>
      </c>
      <c r="I18" s="149" t="s">
        <v>9</v>
      </c>
      <c r="J18" s="160" t="s">
        <v>48</v>
      </c>
      <c r="K18" s="161"/>
      <c r="L18" s="161"/>
      <c r="M18" s="162"/>
    </row>
    <row r="19" spans="1:13" ht="15" customHeight="1">
      <c r="A19" s="133" t="s">
        <v>49</v>
      </c>
      <c r="B19" s="163" t="s">
        <v>50</v>
      </c>
      <c r="C19" s="146" t="s">
        <v>51</v>
      </c>
      <c r="D19" s="146" t="s">
        <v>52</v>
      </c>
      <c r="E19" s="135" t="s">
        <v>53</v>
      </c>
      <c r="F19" s="136"/>
      <c r="G19" s="137"/>
      <c r="H19" s="157"/>
      <c r="I19" s="159"/>
      <c r="J19" s="149" t="s">
        <v>10</v>
      </c>
      <c r="K19" s="149" t="s">
        <v>11</v>
      </c>
      <c r="L19" s="149" t="s">
        <v>12</v>
      </c>
      <c r="M19" s="149" t="s">
        <v>13</v>
      </c>
    </row>
    <row r="20" spans="1:13" ht="85.5" customHeight="1">
      <c r="A20" s="133"/>
      <c r="B20" s="143"/>
      <c r="C20" s="146"/>
      <c r="D20" s="146"/>
      <c r="E20" s="54" t="s">
        <v>54</v>
      </c>
      <c r="F20" s="54" t="s">
        <v>3</v>
      </c>
      <c r="G20" s="55" t="s">
        <v>55</v>
      </c>
      <c r="H20" s="158"/>
      <c r="I20" s="150"/>
      <c r="J20" s="150"/>
      <c r="K20" s="150"/>
      <c r="L20" s="150"/>
      <c r="M20" s="150"/>
    </row>
    <row r="21" spans="1:13">
      <c r="A21" s="56">
        <v>1</v>
      </c>
      <c r="B21" s="56" t="s">
        <v>56</v>
      </c>
      <c r="C21" s="57" t="s">
        <v>57</v>
      </c>
      <c r="D21" s="58" t="s">
        <v>18</v>
      </c>
      <c r="E21" s="59" t="s">
        <v>58</v>
      </c>
      <c r="F21" s="58" t="s">
        <v>16</v>
      </c>
      <c r="G21" s="66">
        <f>SUM(H21:M21)</f>
        <v>14.8</v>
      </c>
      <c r="H21" s="61">
        <v>0</v>
      </c>
      <c r="I21" s="61">
        <v>0</v>
      </c>
      <c r="J21" s="61">
        <v>0</v>
      </c>
      <c r="K21" s="61">
        <v>0</v>
      </c>
      <c r="L21" s="62">
        <v>2.8</v>
      </c>
      <c r="M21" s="63">
        <v>12</v>
      </c>
    </row>
    <row r="22" spans="1:13">
      <c r="A22" s="56">
        <v>2</v>
      </c>
      <c r="B22" s="56" t="s">
        <v>56</v>
      </c>
      <c r="C22" s="57" t="s">
        <v>59</v>
      </c>
      <c r="D22" s="58" t="s">
        <v>18</v>
      </c>
      <c r="E22" s="59" t="s">
        <v>58</v>
      </c>
      <c r="F22" s="58" t="s">
        <v>60</v>
      </c>
      <c r="G22" s="66">
        <f>SUM(H22:M22)</f>
        <v>11.5</v>
      </c>
      <c r="H22" s="61">
        <v>0</v>
      </c>
      <c r="I22" s="64">
        <v>0</v>
      </c>
      <c r="J22" s="62">
        <v>0</v>
      </c>
      <c r="K22" s="62">
        <v>0</v>
      </c>
      <c r="L22" s="62">
        <v>6.5</v>
      </c>
      <c r="M22" s="63">
        <v>5</v>
      </c>
    </row>
    <row r="23" spans="1:13">
      <c r="A23" s="56">
        <v>3</v>
      </c>
      <c r="B23" s="56" t="s">
        <v>56</v>
      </c>
      <c r="C23" s="57" t="s">
        <v>59</v>
      </c>
      <c r="D23" s="58" t="s">
        <v>18</v>
      </c>
      <c r="E23" s="59" t="s">
        <v>58</v>
      </c>
      <c r="F23" s="58" t="s">
        <v>60</v>
      </c>
      <c r="G23" s="66">
        <f>SUM(H23:M23)</f>
        <v>4.0999999999999996</v>
      </c>
      <c r="H23" s="61">
        <v>0</v>
      </c>
      <c r="I23" s="62">
        <v>4.0999999999999996</v>
      </c>
      <c r="J23" s="62">
        <v>0</v>
      </c>
      <c r="K23" s="62">
        <v>0</v>
      </c>
      <c r="L23" s="63">
        <v>0</v>
      </c>
      <c r="M23" s="63">
        <v>0</v>
      </c>
    </row>
    <row r="24" spans="1:13">
      <c r="A24" s="56">
        <v>4</v>
      </c>
      <c r="B24" s="56" t="s">
        <v>56</v>
      </c>
      <c r="C24" s="57" t="s">
        <v>61</v>
      </c>
      <c r="D24" s="65" t="s">
        <v>18</v>
      </c>
      <c r="E24" s="59" t="s">
        <v>58</v>
      </c>
      <c r="F24" s="58" t="s">
        <v>60</v>
      </c>
      <c r="G24" s="66">
        <f>SUM(H24:M24)</f>
        <v>4.5</v>
      </c>
      <c r="H24" s="61">
        <v>0</v>
      </c>
      <c r="I24" s="64">
        <v>0</v>
      </c>
      <c r="J24" s="62">
        <v>0</v>
      </c>
      <c r="K24" s="62">
        <v>0</v>
      </c>
      <c r="L24" s="63">
        <v>4.5</v>
      </c>
      <c r="M24" s="63">
        <v>0</v>
      </c>
    </row>
    <row r="25" spans="1:13">
      <c r="A25" s="56">
        <v>5</v>
      </c>
      <c r="B25" s="56" t="s">
        <v>56</v>
      </c>
      <c r="C25" s="57" t="s">
        <v>62</v>
      </c>
      <c r="D25" s="65" t="s">
        <v>18</v>
      </c>
      <c r="E25" s="59" t="s">
        <v>58</v>
      </c>
      <c r="F25" s="58" t="s">
        <v>60</v>
      </c>
      <c r="G25" s="66">
        <f>SUM(H25:M25)</f>
        <v>8.3000000000000007</v>
      </c>
      <c r="H25" s="61">
        <v>0</v>
      </c>
      <c r="I25" s="61">
        <v>0</v>
      </c>
      <c r="J25" s="61">
        <v>0</v>
      </c>
      <c r="K25" s="61">
        <v>0</v>
      </c>
      <c r="L25" s="62">
        <v>3.3</v>
      </c>
      <c r="M25" s="63">
        <v>5</v>
      </c>
    </row>
    <row r="26" spans="1:13">
      <c r="A26" s="56">
        <v>6</v>
      </c>
      <c r="B26" s="56"/>
      <c r="C26" s="57"/>
      <c r="D26" s="58"/>
      <c r="E26" s="59"/>
      <c r="F26" s="58"/>
      <c r="G26" s="60"/>
      <c r="H26" s="61"/>
      <c r="I26" s="64"/>
      <c r="J26" s="62"/>
      <c r="K26" s="62"/>
      <c r="L26" s="62"/>
      <c r="M26" s="63"/>
    </row>
    <row r="27" spans="1:13">
      <c r="A27" s="56">
        <v>7</v>
      </c>
      <c r="B27" s="56"/>
      <c r="C27" s="57"/>
      <c r="D27" s="58"/>
      <c r="E27" s="59"/>
      <c r="F27" s="58"/>
      <c r="G27" s="60"/>
      <c r="H27" s="61"/>
      <c r="I27" s="64"/>
      <c r="J27" s="62"/>
      <c r="K27" s="62"/>
      <c r="L27" s="62"/>
      <c r="M27" s="63"/>
    </row>
    <row r="28" spans="1:13">
      <c r="A28" s="56">
        <v>8</v>
      </c>
      <c r="B28" s="56"/>
      <c r="C28" s="57"/>
      <c r="D28" s="58"/>
      <c r="E28" s="59"/>
      <c r="F28" s="58"/>
      <c r="G28" s="60"/>
      <c r="H28" s="61"/>
      <c r="I28" s="64"/>
      <c r="J28" s="62"/>
      <c r="K28" s="62"/>
      <c r="L28" s="62"/>
      <c r="M28" s="63"/>
    </row>
    <row r="29" spans="1:13">
      <c r="A29" s="56">
        <v>9</v>
      </c>
      <c r="B29" s="56"/>
      <c r="C29" s="57"/>
      <c r="D29" s="58"/>
      <c r="E29" s="59"/>
      <c r="F29" s="58"/>
      <c r="G29" s="60"/>
      <c r="H29" s="61"/>
      <c r="I29" s="64"/>
      <c r="J29" s="62"/>
      <c r="K29" s="62"/>
      <c r="L29" s="62"/>
      <c r="M29" s="63"/>
    </row>
    <row r="30" spans="1:13">
      <c r="A30" s="56">
        <v>10</v>
      </c>
      <c r="B30" s="56"/>
      <c r="C30" s="57"/>
      <c r="D30" s="58"/>
      <c r="E30" s="59"/>
      <c r="F30" s="58"/>
      <c r="G30" s="60"/>
      <c r="H30" s="61"/>
      <c r="I30" s="64"/>
      <c r="J30" s="62"/>
      <c r="K30" s="62"/>
      <c r="L30" s="62"/>
      <c r="M30" s="63"/>
    </row>
    <row r="31" spans="1:13">
      <c r="A31" s="56">
        <v>11</v>
      </c>
      <c r="B31" s="56"/>
      <c r="C31" s="57"/>
      <c r="D31" s="58"/>
      <c r="E31" s="59"/>
      <c r="F31" s="58"/>
      <c r="G31" s="60"/>
      <c r="H31" s="61"/>
      <c r="I31" s="64"/>
      <c r="J31" s="62"/>
      <c r="K31" s="62"/>
      <c r="L31" s="62"/>
      <c r="M31" s="63"/>
    </row>
    <row r="32" spans="1:13">
      <c r="A32" s="56">
        <v>12</v>
      </c>
      <c r="B32" s="56"/>
      <c r="C32" s="57"/>
      <c r="D32" s="58"/>
      <c r="E32" s="59"/>
      <c r="F32" s="58"/>
      <c r="G32" s="60"/>
      <c r="H32" s="67"/>
      <c r="I32" s="62"/>
      <c r="J32" s="62"/>
      <c r="K32" s="62"/>
      <c r="L32" s="62"/>
      <c r="M32" s="63"/>
    </row>
    <row r="33" spans="1:13">
      <c r="A33" s="56">
        <v>13</v>
      </c>
      <c r="B33" s="56"/>
      <c r="C33" s="57"/>
      <c r="D33" s="58"/>
      <c r="E33" s="59"/>
      <c r="F33" s="58"/>
      <c r="G33" s="60"/>
      <c r="H33" s="67"/>
      <c r="I33" s="62"/>
      <c r="J33" s="62"/>
      <c r="K33" s="62"/>
      <c r="L33" s="62"/>
      <c r="M33" s="63"/>
    </row>
    <row r="34" spans="1:13">
      <c r="A34" s="56">
        <v>14</v>
      </c>
      <c r="B34" s="56"/>
      <c r="C34" s="57"/>
      <c r="D34" s="58"/>
      <c r="E34" s="59"/>
      <c r="F34" s="58"/>
      <c r="G34" s="60"/>
      <c r="H34" s="67"/>
      <c r="I34" s="62"/>
      <c r="J34" s="62"/>
      <c r="K34" s="62"/>
      <c r="L34" s="62"/>
      <c r="M34" s="63"/>
    </row>
    <row r="35" spans="1:13">
      <c r="A35" s="56">
        <v>15</v>
      </c>
      <c r="B35" s="56"/>
      <c r="C35" s="57"/>
      <c r="D35" s="58"/>
      <c r="E35" s="68"/>
      <c r="F35" s="58"/>
      <c r="G35" s="60"/>
      <c r="H35" s="67"/>
      <c r="I35" s="62"/>
      <c r="J35" s="62"/>
      <c r="K35" s="62"/>
      <c r="L35" s="62"/>
      <c r="M35" s="63"/>
    </row>
    <row r="36" spans="1:13">
      <c r="A36" s="56">
        <v>16</v>
      </c>
      <c r="B36" s="56"/>
      <c r="C36" s="57"/>
      <c r="D36" s="58"/>
      <c r="E36" s="59"/>
      <c r="F36" s="58"/>
      <c r="G36" s="60"/>
      <c r="H36" s="67"/>
      <c r="I36" s="62"/>
      <c r="J36" s="62"/>
      <c r="K36" s="62"/>
      <c r="L36" s="62"/>
      <c r="M36" s="63"/>
    </row>
    <row r="37" spans="1:13">
      <c r="A37" s="56">
        <v>17</v>
      </c>
      <c r="B37" s="56"/>
      <c r="C37" s="57"/>
      <c r="D37" s="58"/>
      <c r="E37" s="59"/>
      <c r="F37" s="58"/>
      <c r="G37" s="60"/>
      <c r="H37" s="67"/>
      <c r="I37" s="62"/>
      <c r="J37" s="62"/>
      <c r="K37" s="62"/>
      <c r="L37" s="62"/>
      <c r="M37" s="63"/>
    </row>
    <row r="38" spans="1:13">
      <c r="A38" s="56">
        <v>18</v>
      </c>
      <c r="B38" s="56"/>
      <c r="C38" s="57"/>
      <c r="D38" s="58"/>
      <c r="E38" s="59"/>
      <c r="F38" s="58"/>
      <c r="G38" s="60"/>
      <c r="H38" s="67"/>
      <c r="I38" s="62"/>
      <c r="J38" s="62"/>
      <c r="K38" s="62"/>
      <c r="L38" s="62"/>
      <c r="M38" s="63"/>
    </row>
    <row r="39" spans="1:13">
      <c r="A39" s="56">
        <v>19</v>
      </c>
      <c r="B39" s="56"/>
      <c r="C39" s="57"/>
      <c r="D39" s="58"/>
      <c r="E39" s="59"/>
      <c r="F39" s="58"/>
      <c r="G39" s="60"/>
      <c r="H39" s="67"/>
      <c r="I39" s="62"/>
      <c r="J39" s="62"/>
      <c r="K39" s="62"/>
      <c r="L39" s="62"/>
      <c r="M39" s="63"/>
    </row>
    <row r="40" spans="1:13">
      <c r="A40" s="56">
        <v>20</v>
      </c>
      <c r="B40" s="56"/>
      <c r="C40" s="57"/>
      <c r="D40" s="58"/>
      <c r="E40" s="59"/>
      <c r="F40" s="58"/>
      <c r="G40" s="60"/>
      <c r="H40" s="67"/>
      <c r="I40" s="62"/>
      <c r="J40" s="62"/>
      <c r="K40" s="62"/>
      <c r="L40" s="62"/>
      <c r="M40" s="63"/>
    </row>
    <row r="41" spans="1:13">
      <c r="A41" s="69"/>
      <c r="B41" s="69"/>
      <c r="C41" s="69"/>
      <c r="D41" s="70"/>
      <c r="E41" s="70"/>
      <c r="F41" s="71" t="s">
        <v>63</v>
      </c>
      <c r="G41" s="85">
        <f>SUM(G21:G40)</f>
        <v>43.2</v>
      </c>
      <c r="H41" s="73"/>
      <c r="I41" s="74"/>
      <c r="J41" s="74"/>
      <c r="K41" s="74"/>
      <c r="L41" s="75"/>
      <c r="M41" s="75"/>
    </row>
  </sheetData>
  <mergeCells count="40">
    <mergeCell ref="M19:M20"/>
    <mergeCell ref="A13:M13"/>
    <mergeCell ref="A14:M14"/>
    <mergeCell ref="G15:M15"/>
    <mergeCell ref="G17:G18"/>
    <mergeCell ref="H18:H20"/>
    <mergeCell ref="I18:I20"/>
    <mergeCell ref="J18:M18"/>
    <mergeCell ref="A19:A20"/>
    <mergeCell ref="B19:B20"/>
    <mergeCell ref="C19:C20"/>
    <mergeCell ref="D19:D20"/>
    <mergeCell ref="E19:G19"/>
    <mergeCell ref="J19:J20"/>
    <mergeCell ref="K19:K20"/>
    <mergeCell ref="L19:L20"/>
    <mergeCell ref="A11:B11"/>
    <mergeCell ref="C11:E11"/>
    <mergeCell ref="G11:I11"/>
    <mergeCell ref="J11:K11"/>
    <mergeCell ref="A12:B12"/>
    <mergeCell ref="C12:E12"/>
    <mergeCell ref="G12:I12"/>
    <mergeCell ref="J12:K12"/>
    <mergeCell ref="J8:K8"/>
    <mergeCell ref="A9:C9"/>
    <mergeCell ref="G9:H9"/>
    <mergeCell ref="I9:K9"/>
    <mergeCell ref="A10:C10"/>
    <mergeCell ref="D10:M10"/>
    <mergeCell ref="A7:C8"/>
    <mergeCell ref="D7:D8"/>
    <mergeCell ref="E7:M7"/>
    <mergeCell ref="E8:F8"/>
    <mergeCell ref="H8:I8"/>
    <mergeCell ref="A1:K1"/>
    <mergeCell ref="L1:M3"/>
    <mergeCell ref="A4:J4"/>
    <mergeCell ref="L4:M4"/>
    <mergeCell ref="L5:M5"/>
  </mergeCells>
  <pageMargins left="0.7" right="0.7" top="0.75" bottom="0.75" header="0.3" footer="0.3"/>
  <pageSetup scale="60" orientation="landscape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INFORME</vt:lpstr>
      <vt:lpstr>GUANABANA</vt:lpstr>
      <vt:lpstr>LIMON TAHITI</vt:lpstr>
      <vt:lpstr>GUAYABA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2019-05-14T13:51:33Z</cp:lastPrinted>
  <dcterms:created xsi:type="dcterms:W3CDTF">2019-04-05T15:49:59Z</dcterms:created>
  <dcterms:modified xsi:type="dcterms:W3CDTF">2019-05-14T13:52:09Z</dcterms:modified>
</cp:coreProperties>
</file>