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6" i="6"/>
  <c r="G7" s="1"/>
  <c r="F44" i="1"/>
  <c r="F47"/>
  <c r="F40"/>
  <c r="F36"/>
  <c r="F42" s="1"/>
  <c r="F34"/>
  <c r="E34"/>
  <c r="E35"/>
  <c r="F35" s="1"/>
  <c r="F25"/>
  <c r="F27" s="1"/>
  <c r="D24"/>
  <c r="F24" s="1"/>
  <c r="D23"/>
  <c r="F23" s="1"/>
  <c r="D22"/>
  <c r="F22" s="1"/>
  <c r="D21"/>
  <c r="F21" s="1"/>
  <c r="D20"/>
  <c r="F20" s="1"/>
  <c r="D7" i="6" l="1"/>
  <c r="F7"/>
  <c r="C7"/>
  <c r="E7"/>
  <c r="F14" i="1"/>
  <c r="F17" s="1"/>
  <c r="D14"/>
  <c r="B6"/>
  <c r="H7" i="6" l="1"/>
  <c r="F32" i="1"/>
  <c r="G6" i="6" l="1"/>
  <c r="F6"/>
  <c r="E6"/>
  <c r="C6"/>
  <c r="D6" l="1"/>
</calcChain>
</file>

<file path=xl/comments1.xml><?xml version="1.0" encoding="utf-8"?>
<comments xmlns="http://schemas.openxmlformats.org/spreadsheetml/2006/main">
  <authors>
    <author>FREDI</author>
    <author>Miguel Angel Villalba Rubiano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SE APLICO 140 KG X HA Y SE MULTIPLICA X 4 HECTAREAS ( AREA DEL LOTE )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2 PASES X HA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EL TECNICO COBRA $40.000 / HA / SEMESTRE PARA ARROZ. 
 COMO SE TIENE 4 HA SE MULTIPLICA $40.000 X 4  Y SE DIVIDE EN 6 PARA DETERMINAR EL VALOR MES</t>
        </r>
      </text>
    </comment>
  </commentList>
</comments>
</file>

<file path=xl/sharedStrings.xml><?xml version="1.0" encoding="utf-8"?>
<sst xmlns="http://schemas.openxmlformats.org/spreadsheetml/2006/main" count="94" uniqueCount="69">
  <si>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</si>
  <si>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</si>
  <si>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</si>
  <si>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</si>
  <si>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</si>
  <si>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</si>
  <si>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</si>
  <si>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</si>
  <si>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</si>
  <si>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</si>
  <si>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</si>
  <si>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</si>
  <si>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</si>
  <si>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</si>
  <si>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</si>
  <si>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</si>
  <si>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</si>
  <si>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</si>
  <si>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</si>
  <si>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</si>
  <si>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</si>
  <si>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</si>
  <si>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</si>
  <si>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</si>
  <si>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</si>
  <si>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</si>
  <si>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</si>
  <si>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</si>
  <si>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</si>
  <si>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</si>
  <si>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</si>
  <si>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</si>
  <si>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</si>
  <si>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</si>
  <si>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</si>
  <si>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</si>
  <si>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</si>
  <si>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</si>
  <si>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</si>
  <si>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</si>
  <si>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</si>
  <si>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</si>
  <si>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</si>
  <si>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 xml:space="preserve">CANTIDAD POR HECTAREAS </t>
  </si>
  <si>
    <t xml:space="preserve">MATERIA PRIMA </t>
  </si>
  <si>
    <t>SUBTOTAL MATERIA PRIMA E INSUMOS DIRECTOS:</t>
  </si>
  <si>
    <t>MATERIA PRIMA E INSUMOS  DIRECTOS</t>
  </si>
  <si>
    <t>ABRIL</t>
  </si>
  <si>
    <t>ARROZ  - VARIEDAD: F-67</t>
  </si>
  <si>
    <t>COSTO TOTAL ARROZ</t>
  </si>
  <si>
    <t>PRODUCCION EN KG ( PRODUCTO ARROZ EN PROCESO )</t>
  </si>
  <si>
    <t>4 ha = 40.000 m²</t>
  </si>
  <si>
    <t>PLANTAS / HA</t>
  </si>
  <si>
    <t>ARROZ</t>
  </si>
  <si>
    <t>SEMILLA DE ARROZ VARIEDAD F-67</t>
  </si>
  <si>
    <t>kg</t>
  </si>
  <si>
    <t>SIEMBRA</t>
  </si>
  <si>
    <t>ha</t>
  </si>
  <si>
    <t>SERVICIO PREPARACION DE TERRENO ( PASE X HA DE RASTRA )</t>
  </si>
  <si>
    <t>SERVICIO PREPARACION DE TERRENO ( PASE X HA DE RASTRILLO )</t>
  </si>
  <si>
    <t>SERVICIO PREPARACION DE TERRENO ( PASE X HA DE NIVELACION )</t>
  </si>
  <si>
    <t>SERVICIO PREPARACION DE TERRENO ( PASE X HA DE CABALLONEO A CURVA DE NIVEL CON TAIPA )</t>
  </si>
  <si>
    <t>MIGUEL A. VILLALBA</t>
  </si>
  <si>
    <t>LOTE 7</t>
  </si>
  <si>
    <t xml:space="preserve"> 27 de Abril de 2019</t>
  </si>
  <si>
    <t>COSTOS DE PRODUCCIÓN ARROZ ( LOTE 7 ) MES DE ABRIL DE  2019</t>
  </si>
  <si>
    <t>OK REVISADO</t>
  </si>
  <si>
    <t>FECHA: 19-09-2018</t>
  </si>
  <si>
    <t>ELABORO: MARIA INES MUÑOZ, LINA VARGAS, MIGUEL A. VILLALBA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</si>
</sst>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&quot;$&quot;\ * #,##0.0_);_(&quot;$&quot;\ * \(#,##0.0\);_(&quot;$&quot;\ 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7" xfId="0" applyFont="1" applyFill="1" applyBorder="1"/>
    <xf numFmtId="0" fontId="7" fillId="3" borderId="8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164" fontId="0" fillId="0" borderId="1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44" fontId="0" fillId="0" borderId="0" xfId="0" applyNumberFormat="1" applyFont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164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6" fontId="7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6" fontId="0" fillId="3" borderId="4" xfId="0" applyNumberFormat="1" applyFont="1" applyFill="1" applyBorder="1"/>
    <xf numFmtId="164" fontId="0" fillId="0" borderId="0" xfId="1" applyNumberFormat="1" applyFont="1"/>
    <xf numFmtId="44" fontId="0" fillId="0" borderId="0" xfId="0" applyNumberFormat="1" applyFont="1" applyFill="1"/>
    <xf numFmtId="165" fontId="1" fillId="0" borderId="9" xfId="2" applyNumberFormat="1" applyFont="1" applyBorder="1" applyAlignment="1" applyProtection="1">
      <alignment horizontal="center" vertical="center"/>
      <protection hidden="1"/>
    </xf>
    <xf numFmtId="14" fontId="4" fillId="0" borderId="0" xfId="0" applyNumberFormat="1" applyFont="1"/>
    <xf numFmtId="0" fontId="0" fillId="0" borderId="0" xfId="0" applyFill="1"/>
    <xf numFmtId="0" fontId="0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167" fontId="0" fillId="3" borderId="1" xfId="1" applyNumberFormat="1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wrapText="1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ARROZ ( LOTE 7 )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2487240</c:v>
                </c:pt>
                <c:pt idx="1">
                  <c:v>1760000</c:v>
                </c:pt>
                <c:pt idx="2">
                  <c:v>0</c:v>
                </c:pt>
                <c:pt idx="3">
                  <c:v>185539.94666666666</c:v>
                </c:pt>
                <c:pt idx="4">
                  <c:v>0</c:v>
                </c:pt>
                <c:pt idx="5">
                  <c:v>4432779.9466666663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37-4361-80A9-423887CE4E01}"/>
            </c:ext>
          </c:extLst>
        </c:ser>
        <c:gapWidth val="65"/>
        <c:shape val="box"/>
        <c:axId val="38416384"/>
        <c:axId val="38419456"/>
        <c:axId val="0"/>
      </c:bar3DChart>
      <c:catAx>
        <c:axId val="38416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19456"/>
        <c:crosses val="autoZero"/>
        <c:auto val="1"/>
        <c:lblAlgn val="ctr"/>
        <c:lblOffset val="100"/>
      </c:catAx>
      <c:valAx>
        <c:axId val="38419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9525</xdr:rowOff>
    </xdr:from>
    <xdr:to>
      <xdr:col>7</xdr:col>
      <xdr:colOff>952499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43" zoomScale="86" zoomScaleNormal="86" workbookViewId="0">
      <selection activeCell="A55" sqref="A55"/>
    </sheetView>
  </sheetViews>
  <sheetFormatPr baseColWidth="10" defaultColWidth="11.42578125" defaultRowHeight="15"/>
  <cols>
    <col min="1" max="1" width="32.42578125" style="13" customWidth="1"/>
    <col min="2" max="2" width="28.5703125" style="13" customWidth="1"/>
    <col min="3" max="3" width="15.42578125" style="34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3" ht="34.5" customHeight="1">
      <c r="A1" s="50" t="s">
        <v>27</v>
      </c>
      <c r="B1" s="51"/>
      <c r="C1" s="52"/>
      <c r="D1" s="51"/>
      <c r="E1" s="51"/>
      <c r="F1" s="53"/>
    </row>
    <row r="2" spans="1:13" ht="22.5" customHeight="1">
      <c r="A2" s="50" t="s">
        <v>38</v>
      </c>
      <c r="B2" s="51" t="s">
        <v>47</v>
      </c>
      <c r="C2" s="52"/>
      <c r="D2" s="51"/>
      <c r="E2" s="51"/>
      <c r="F2" s="53"/>
    </row>
    <row r="3" spans="1:13" ht="22.5" customHeight="1">
      <c r="A3" s="50" t="s">
        <v>39</v>
      </c>
      <c r="B3" s="54">
        <v>2019</v>
      </c>
      <c r="C3" s="52"/>
      <c r="D3" s="51"/>
      <c r="E3" s="51"/>
      <c r="F3" s="53"/>
    </row>
    <row r="4" spans="1:13" ht="15.75" customHeight="1">
      <c r="A4" s="51" t="s">
        <v>40</v>
      </c>
      <c r="B4" s="51" t="s">
        <v>51</v>
      </c>
      <c r="C4" s="51"/>
      <c r="D4" s="51"/>
      <c r="E4" s="51"/>
      <c r="F4" s="53"/>
    </row>
    <row r="5" spans="1:13">
      <c r="A5" s="51" t="s">
        <v>41</v>
      </c>
      <c r="B5" s="51" t="s">
        <v>64</v>
      </c>
      <c r="C5" s="52"/>
      <c r="D5" s="51"/>
      <c r="E5" s="51"/>
      <c r="F5" s="53"/>
    </row>
    <row r="6" spans="1:13" ht="18" customHeight="1">
      <c r="A6" s="51" t="s">
        <v>26</v>
      </c>
      <c r="B6" s="51">
        <f>(140*1000*30)*0.8</f>
        <v>3360000</v>
      </c>
      <c r="C6" s="51" t="s">
        <v>52</v>
      </c>
      <c r="D6" s="51"/>
      <c r="E6" s="51"/>
      <c r="F6" s="53"/>
    </row>
    <row r="7" spans="1:13" ht="18" customHeight="1">
      <c r="A7" s="51" t="s">
        <v>21</v>
      </c>
      <c r="B7" s="51" t="s">
        <v>22</v>
      </c>
      <c r="C7" s="53"/>
      <c r="D7" s="51"/>
      <c r="E7" s="51"/>
      <c r="F7" s="53"/>
    </row>
    <row r="8" spans="1:13" ht="18" customHeight="1">
      <c r="A8" s="51" t="s">
        <v>20</v>
      </c>
      <c r="B8" s="51" t="s">
        <v>63</v>
      </c>
      <c r="C8" s="53"/>
      <c r="D8" s="51"/>
      <c r="E8" s="51"/>
      <c r="F8" s="53"/>
    </row>
    <row r="9" spans="1:13" ht="18" customHeight="1">
      <c r="A9" s="51" t="s">
        <v>23</v>
      </c>
      <c r="B9" s="51" t="s">
        <v>48</v>
      </c>
      <c r="C9" s="51"/>
      <c r="D9" s="51"/>
      <c r="E9" s="51"/>
      <c r="F9" s="53"/>
    </row>
    <row r="10" spans="1:13" ht="18" customHeight="1">
      <c r="A10" s="51"/>
      <c r="B10" s="51"/>
      <c r="C10" s="51"/>
      <c r="D10" s="53"/>
      <c r="E10" s="51"/>
      <c r="F10" s="53"/>
    </row>
    <row r="11" spans="1:13" ht="18" customHeight="1">
      <c r="A11" s="51"/>
      <c r="B11" s="51"/>
      <c r="C11" s="52"/>
      <c r="D11" s="51"/>
      <c r="E11" s="51"/>
      <c r="F11" s="53"/>
      <c r="G11" s="28"/>
      <c r="H11" s="28"/>
      <c r="I11" s="28"/>
      <c r="J11" s="28"/>
      <c r="K11" s="28"/>
      <c r="L11" s="53"/>
      <c r="M11" s="53"/>
    </row>
    <row r="12" spans="1:13" ht="42" customHeight="1">
      <c r="A12" s="44" t="s">
        <v>31</v>
      </c>
      <c r="B12" s="43" t="s">
        <v>5</v>
      </c>
      <c r="C12" s="43" t="s">
        <v>13</v>
      </c>
      <c r="D12" s="43" t="s">
        <v>6</v>
      </c>
      <c r="E12" s="43" t="s">
        <v>24</v>
      </c>
      <c r="F12" s="43" t="s">
        <v>49</v>
      </c>
      <c r="G12" s="76"/>
      <c r="H12" s="76"/>
      <c r="I12" s="76"/>
      <c r="J12" s="76"/>
      <c r="K12" s="76"/>
      <c r="L12" s="53"/>
      <c r="M12" s="53"/>
    </row>
    <row r="13" spans="1:13" ht="27.75" customHeight="1">
      <c r="A13" s="45" t="s">
        <v>44</v>
      </c>
      <c r="B13" s="15"/>
      <c r="C13" s="35"/>
      <c r="D13" s="16"/>
      <c r="E13" s="39"/>
      <c r="F13" s="40"/>
      <c r="G13" s="28"/>
      <c r="H13" s="28"/>
      <c r="I13" s="28"/>
      <c r="J13" s="28"/>
      <c r="K13" s="28"/>
      <c r="L13" s="53"/>
      <c r="M13" s="53"/>
    </row>
    <row r="14" spans="1:13" ht="21" customHeight="1">
      <c r="A14" s="85" t="s">
        <v>54</v>
      </c>
      <c r="B14" s="86" t="s">
        <v>53</v>
      </c>
      <c r="C14" s="86" t="s">
        <v>55</v>
      </c>
      <c r="D14" s="84">
        <f>140*4</f>
        <v>560</v>
      </c>
      <c r="E14" s="87">
        <v>4441.5</v>
      </c>
      <c r="F14" s="88">
        <f>D14*E14</f>
        <v>2487240</v>
      </c>
      <c r="G14" s="89"/>
      <c r="H14" s="28"/>
      <c r="I14" s="28"/>
      <c r="J14" s="28"/>
      <c r="K14" s="28"/>
      <c r="L14" s="53"/>
      <c r="M14" s="53"/>
    </row>
    <row r="15" spans="1:13" ht="27.75" customHeight="1">
      <c r="A15" s="45" t="s">
        <v>32</v>
      </c>
      <c r="B15" s="40"/>
      <c r="C15" s="40"/>
      <c r="D15" s="40"/>
      <c r="E15" s="40"/>
      <c r="F15" s="40"/>
      <c r="G15" s="28"/>
      <c r="H15" s="28"/>
      <c r="I15" s="28"/>
      <c r="J15" s="28"/>
      <c r="K15" s="28"/>
      <c r="L15" s="53"/>
      <c r="M15" s="53"/>
    </row>
    <row r="16" spans="1:13" ht="28.5" customHeight="1">
      <c r="A16" s="36"/>
      <c r="B16" s="26"/>
      <c r="C16" s="37"/>
      <c r="D16" s="38"/>
      <c r="E16" s="40"/>
      <c r="F16" s="40"/>
      <c r="G16" s="28"/>
      <c r="H16" s="28"/>
      <c r="I16" s="28"/>
      <c r="J16" s="28"/>
      <c r="K16" s="28"/>
      <c r="L16" s="53"/>
      <c r="M16" s="53"/>
    </row>
    <row r="17" spans="1:13" ht="28.5" customHeight="1">
      <c r="A17" s="96" t="s">
        <v>45</v>
      </c>
      <c r="B17" s="97"/>
      <c r="C17" s="97"/>
      <c r="D17" s="97"/>
      <c r="E17" s="98"/>
      <c r="F17" s="73">
        <f>SUM(F14:F16)</f>
        <v>2487240</v>
      </c>
      <c r="G17" s="89"/>
      <c r="H17" s="77"/>
      <c r="I17" s="77"/>
      <c r="J17" s="77"/>
      <c r="K17" s="77"/>
      <c r="L17" s="53"/>
      <c r="M17" s="53"/>
    </row>
    <row r="18" spans="1:13" ht="28.5" customHeight="1">
      <c r="A18" s="104"/>
      <c r="B18" s="105"/>
      <c r="C18" s="105"/>
      <c r="D18" s="105"/>
      <c r="E18" s="105"/>
      <c r="F18" s="106"/>
      <c r="G18" s="53"/>
      <c r="H18" s="53"/>
      <c r="I18" s="53"/>
      <c r="J18" s="53"/>
      <c r="K18" s="53"/>
      <c r="L18" s="53"/>
      <c r="M18" s="53"/>
    </row>
    <row r="19" spans="1:13" ht="36.75" customHeight="1">
      <c r="A19" s="96" t="s">
        <v>25</v>
      </c>
      <c r="B19" s="98"/>
      <c r="C19" s="47" t="s">
        <v>13</v>
      </c>
      <c r="D19" s="48" t="s">
        <v>43</v>
      </c>
      <c r="E19" s="49" t="s">
        <v>24</v>
      </c>
      <c r="F19" s="43" t="s">
        <v>49</v>
      </c>
      <c r="G19" s="53"/>
      <c r="H19" s="53"/>
      <c r="I19" s="53"/>
      <c r="J19" s="53"/>
      <c r="K19" s="53"/>
      <c r="L19" s="53"/>
      <c r="M19" s="53"/>
    </row>
    <row r="20" spans="1:13" ht="24" customHeight="1">
      <c r="A20" s="107" t="s">
        <v>56</v>
      </c>
      <c r="B20" s="108"/>
      <c r="C20" s="90" t="s">
        <v>57</v>
      </c>
      <c r="D20" s="16">
        <f>1*4</f>
        <v>4</v>
      </c>
      <c r="E20" s="27">
        <v>70000</v>
      </c>
      <c r="F20" s="41">
        <f>D20*E20</f>
        <v>280000</v>
      </c>
      <c r="G20" s="83"/>
      <c r="H20" s="53"/>
      <c r="I20" s="53"/>
      <c r="J20" s="53"/>
      <c r="K20" s="53"/>
      <c r="L20" s="53"/>
      <c r="M20" s="53"/>
    </row>
    <row r="21" spans="1:13" ht="24" customHeight="1">
      <c r="A21" s="109" t="s">
        <v>58</v>
      </c>
      <c r="B21" s="93"/>
      <c r="C21" s="90" t="s">
        <v>57</v>
      </c>
      <c r="D21" s="16">
        <f>2*4</f>
        <v>8</v>
      </c>
      <c r="E21" s="27">
        <v>90000</v>
      </c>
      <c r="F21" s="41">
        <f>D21*E21</f>
        <v>720000</v>
      </c>
      <c r="G21" s="83"/>
      <c r="H21" s="53"/>
      <c r="I21" s="53"/>
      <c r="J21" s="53"/>
      <c r="K21" s="53"/>
      <c r="L21" s="53"/>
      <c r="M21" s="53"/>
    </row>
    <row r="22" spans="1:13" ht="24" customHeight="1">
      <c r="A22" s="109" t="s">
        <v>59</v>
      </c>
      <c r="B22" s="93"/>
      <c r="C22" s="90" t="s">
        <v>57</v>
      </c>
      <c r="D22" s="16">
        <f>1*4</f>
        <v>4</v>
      </c>
      <c r="E22" s="27">
        <v>70000</v>
      </c>
      <c r="F22" s="41">
        <f>D22*E22</f>
        <v>280000</v>
      </c>
      <c r="G22" s="83"/>
      <c r="H22" s="53"/>
      <c r="I22" s="53"/>
      <c r="J22" s="53"/>
      <c r="K22" s="53"/>
      <c r="L22" s="53"/>
      <c r="M22" s="53"/>
    </row>
    <row r="23" spans="1:13" ht="24" customHeight="1">
      <c r="A23" s="109" t="s">
        <v>60</v>
      </c>
      <c r="B23" s="93"/>
      <c r="C23" s="90" t="s">
        <v>57</v>
      </c>
      <c r="D23" s="16">
        <f>1*4</f>
        <v>4</v>
      </c>
      <c r="E23" s="27">
        <v>60000</v>
      </c>
      <c r="F23" s="41">
        <f>D23*E23</f>
        <v>240000</v>
      </c>
      <c r="G23" s="83"/>
      <c r="H23" s="53"/>
      <c r="I23" s="53"/>
      <c r="J23" s="53"/>
      <c r="K23" s="53"/>
      <c r="L23" s="53"/>
      <c r="M23" s="53"/>
    </row>
    <row r="24" spans="1:13" ht="34.5" customHeight="1">
      <c r="A24" s="110" t="s">
        <v>61</v>
      </c>
      <c r="B24" s="111"/>
      <c r="C24" s="90" t="s">
        <v>57</v>
      </c>
      <c r="D24" s="16">
        <f>1*4</f>
        <v>4</v>
      </c>
      <c r="E24" s="27">
        <v>60000</v>
      </c>
      <c r="F24" s="41">
        <f>D24*E24</f>
        <v>240000</v>
      </c>
      <c r="G24" s="83"/>
      <c r="H24" s="53"/>
      <c r="I24" s="53"/>
      <c r="J24" s="53"/>
      <c r="K24" s="53"/>
      <c r="L24" s="53"/>
      <c r="M24" s="53"/>
    </row>
    <row r="25" spans="1:13" ht="30" customHeight="1">
      <c r="A25" s="96" t="s">
        <v>7</v>
      </c>
      <c r="B25" s="97"/>
      <c r="C25" s="97"/>
      <c r="D25" s="97"/>
      <c r="E25" s="98"/>
      <c r="F25" s="73">
        <f>SUM(F20:F24)</f>
        <v>1760000</v>
      </c>
      <c r="G25" s="83"/>
    </row>
    <row r="26" spans="1:13">
      <c r="A26" s="104"/>
      <c r="B26" s="105"/>
      <c r="C26" s="105"/>
      <c r="D26" s="105"/>
      <c r="E26" s="105"/>
      <c r="F26" s="106"/>
    </row>
    <row r="27" spans="1:13" ht="38.25" customHeight="1">
      <c r="A27" s="99" t="s">
        <v>8</v>
      </c>
      <c r="B27" s="100"/>
      <c r="C27" s="100"/>
      <c r="D27" s="100"/>
      <c r="E27" s="101"/>
      <c r="F27" s="60">
        <f>F17+F25</f>
        <v>4247240</v>
      </c>
    </row>
    <row r="28" spans="1:13">
      <c r="A28" s="104"/>
      <c r="B28" s="105"/>
      <c r="C28" s="105"/>
      <c r="D28" s="105"/>
      <c r="E28" s="105"/>
      <c r="F28" s="106"/>
    </row>
    <row r="29" spans="1:13" ht="30">
      <c r="A29" s="46" t="s">
        <v>28</v>
      </c>
      <c r="B29" s="43" t="s">
        <v>5</v>
      </c>
      <c r="C29" s="43" t="s">
        <v>13</v>
      </c>
      <c r="D29" s="43" t="s">
        <v>6</v>
      </c>
      <c r="E29" s="43" t="s">
        <v>24</v>
      </c>
      <c r="F29" s="43" t="s">
        <v>49</v>
      </c>
    </row>
    <row r="30" spans="1:13">
      <c r="A30" s="46" t="s">
        <v>9</v>
      </c>
      <c r="B30" s="14"/>
      <c r="C30" s="21"/>
      <c r="D30" s="22"/>
      <c r="E30" s="14"/>
      <c r="F30" s="40"/>
    </row>
    <row r="31" spans="1:13">
      <c r="A31" s="17"/>
      <c r="B31" s="14"/>
      <c r="C31" s="21"/>
      <c r="D31" s="22"/>
      <c r="E31" s="14"/>
      <c r="F31" s="40"/>
    </row>
    <row r="32" spans="1:13" ht="24.75" customHeight="1">
      <c r="A32" s="97" t="s">
        <v>18</v>
      </c>
      <c r="B32" s="97"/>
      <c r="C32" s="97"/>
      <c r="D32" s="97"/>
      <c r="E32" s="98"/>
      <c r="F32" s="74">
        <f>SUM(F30:F31)</f>
        <v>0</v>
      </c>
      <c r="G32"/>
    </row>
    <row r="33" spans="1:10" ht="30">
      <c r="A33" s="102" t="s">
        <v>1</v>
      </c>
      <c r="B33" s="103"/>
      <c r="C33" s="43" t="s">
        <v>13</v>
      </c>
      <c r="D33" s="43" t="s">
        <v>6</v>
      </c>
      <c r="E33" s="43" t="s">
        <v>24</v>
      </c>
      <c r="F33" s="43" t="s">
        <v>49</v>
      </c>
    </row>
    <row r="34" spans="1:10" ht="16.5" customHeight="1">
      <c r="A34" s="92" t="s">
        <v>15</v>
      </c>
      <c r="B34" s="93"/>
      <c r="C34" s="23" t="s">
        <v>16</v>
      </c>
      <c r="D34" s="16">
        <v>1</v>
      </c>
      <c r="E34" s="78">
        <f>(40000*4)/6</f>
        <v>26666.666666666668</v>
      </c>
      <c r="F34" s="42">
        <f>D34*E34</f>
        <v>26666.666666666668</v>
      </c>
      <c r="G34"/>
    </row>
    <row r="35" spans="1:10">
      <c r="A35" s="94" t="s">
        <v>17</v>
      </c>
      <c r="B35" s="95"/>
      <c r="C35" s="23" t="s">
        <v>16</v>
      </c>
      <c r="D35" s="16">
        <v>1</v>
      </c>
      <c r="E35" s="79">
        <f>(1985916*40000)/500000</f>
        <v>158873.28</v>
      </c>
      <c r="F35" s="55">
        <f>(D35*E35)</f>
        <v>158873.28</v>
      </c>
      <c r="G35" s="91"/>
      <c r="H35" s="59"/>
    </row>
    <row r="36" spans="1:10" ht="30" customHeight="1">
      <c r="A36" s="96" t="s">
        <v>29</v>
      </c>
      <c r="B36" s="97"/>
      <c r="C36" s="97"/>
      <c r="D36" s="97"/>
      <c r="E36" s="98"/>
      <c r="F36" s="75">
        <f>SUM(F34:F35)</f>
        <v>185539.94666666666</v>
      </c>
      <c r="G36" s="91"/>
    </row>
    <row r="37" spans="1:10">
      <c r="A37" s="24"/>
      <c r="B37" s="19"/>
      <c r="C37" s="20"/>
      <c r="D37" s="18"/>
      <c r="E37" s="19"/>
      <c r="F37" s="40"/>
    </row>
    <row r="38" spans="1:10" ht="30">
      <c r="A38" s="102" t="s">
        <v>10</v>
      </c>
      <c r="B38" s="103"/>
      <c r="C38" s="43" t="s">
        <v>13</v>
      </c>
      <c r="D38" s="43" t="s">
        <v>6</v>
      </c>
      <c r="E38" s="43" t="s">
        <v>24</v>
      </c>
      <c r="F38" s="43" t="s">
        <v>49</v>
      </c>
      <c r="G38" s="80"/>
      <c r="H38" s="80"/>
      <c r="I38" s="70"/>
    </row>
    <row r="39" spans="1:10">
      <c r="A39" s="127"/>
      <c r="B39" s="128"/>
      <c r="C39" s="16"/>
      <c r="D39" s="25"/>
      <c r="E39" s="27"/>
      <c r="F39" s="40"/>
      <c r="G39" s="53"/>
      <c r="H39" s="53"/>
    </row>
    <row r="40" spans="1:10" ht="24" customHeight="1">
      <c r="A40" s="96" t="s">
        <v>11</v>
      </c>
      <c r="B40" s="97"/>
      <c r="C40" s="97"/>
      <c r="D40" s="97"/>
      <c r="E40" s="98"/>
      <c r="F40" s="73">
        <f>SUM(F39:F39)</f>
        <v>0</v>
      </c>
      <c r="G40" s="83"/>
      <c r="H40" s="53"/>
    </row>
    <row r="41" spans="1:10">
      <c r="A41" s="104"/>
      <c r="B41" s="105"/>
      <c r="C41" s="105"/>
      <c r="D41" s="105"/>
      <c r="E41" s="105"/>
      <c r="F41" s="106"/>
      <c r="G41" s="53"/>
      <c r="H41" s="53"/>
    </row>
    <row r="42" spans="1:10" ht="30.75" customHeight="1">
      <c r="A42" s="99" t="s">
        <v>30</v>
      </c>
      <c r="B42" s="100"/>
      <c r="C42" s="100"/>
      <c r="D42" s="100"/>
      <c r="E42" s="101"/>
      <c r="F42" s="60">
        <f>F32+F36+F40</f>
        <v>185539.94666666666</v>
      </c>
      <c r="G42" s="83"/>
      <c r="H42" s="53"/>
    </row>
    <row r="43" spans="1:10" ht="15.75">
      <c r="A43" s="124"/>
      <c r="B43" s="125"/>
      <c r="C43" s="125"/>
      <c r="D43" s="125"/>
      <c r="E43" s="125"/>
      <c r="F43" s="126"/>
      <c r="G43" s="53"/>
      <c r="H43" s="53"/>
    </row>
    <row r="44" spans="1:10" ht="36.75" customHeight="1">
      <c r="A44" s="99" t="s">
        <v>12</v>
      </c>
      <c r="B44" s="100"/>
      <c r="C44" s="100"/>
      <c r="D44" s="100"/>
      <c r="E44" s="101"/>
      <c r="F44" s="60">
        <f>F27+F42</f>
        <v>4432779.9466666663</v>
      </c>
      <c r="G44" s="83"/>
      <c r="H44" s="53"/>
    </row>
    <row r="45" spans="1:10">
      <c r="B45" s="28"/>
      <c r="C45" s="29"/>
      <c r="D45" s="29"/>
      <c r="E45" s="30"/>
      <c r="G45" s="53"/>
      <c r="H45" s="53"/>
    </row>
    <row r="46" spans="1:10" ht="15.75">
      <c r="A46" s="115" t="s">
        <v>50</v>
      </c>
      <c r="B46" s="115"/>
      <c r="C46" s="115"/>
      <c r="D46" s="115"/>
      <c r="E46" s="115"/>
      <c r="F46" s="64">
        <v>0</v>
      </c>
      <c r="G46"/>
    </row>
    <row r="47" spans="1:10" ht="15" customHeight="1">
      <c r="A47" s="116" t="s">
        <v>33</v>
      </c>
      <c r="B47" s="117"/>
      <c r="C47" s="117"/>
      <c r="D47" s="117"/>
      <c r="E47" s="118"/>
      <c r="F47" s="81" t="str">
        <f>IF(F46=0,"--",F44/F46)</f>
        <v>--</v>
      </c>
      <c r="G47" s="89"/>
    </row>
    <row r="48" spans="1:10" ht="15" customHeight="1">
      <c r="A48" s="53"/>
      <c r="B48" s="53"/>
      <c r="C48" s="58"/>
      <c r="E48" s="31"/>
      <c r="F48" s="53"/>
      <c r="G48" s="53"/>
      <c r="H48" s="53"/>
      <c r="I48" s="53"/>
      <c r="J48" s="53"/>
    </row>
    <row r="49" spans="1:10">
      <c r="A49" s="56"/>
      <c r="B49" s="57"/>
      <c r="C49" s="32"/>
      <c r="D49" s="33"/>
      <c r="E49" s="33"/>
      <c r="G49" s="53"/>
      <c r="H49" s="53"/>
      <c r="I49" s="53"/>
      <c r="J49" s="53"/>
    </row>
    <row r="50" spans="1:10">
      <c r="A50" s="56"/>
      <c r="B50" s="57"/>
      <c r="C50" s="32"/>
      <c r="D50" s="33"/>
      <c r="E50" s="33"/>
      <c r="F50" s="53"/>
      <c r="G50" s="53"/>
      <c r="H50" s="53"/>
      <c r="I50" s="53"/>
      <c r="J50" s="53"/>
    </row>
    <row r="51" spans="1:10" ht="15.75">
      <c r="A51" s="61" t="s">
        <v>37</v>
      </c>
      <c r="B51" s="119" t="s">
        <v>62</v>
      </c>
      <c r="C51" s="119"/>
      <c r="D51" s="119"/>
      <c r="E51" s="62"/>
      <c r="F51" s="83" t="s">
        <v>66</v>
      </c>
      <c r="G51" s="53"/>
      <c r="H51" s="53"/>
      <c r="I51" s="53"/>
      <c r="J51" s="53"/>
    </row>
    <row r="52" spans="1:10" ht="15.75">
      <c r="A52" s="64" t="s">
        <v>34</v>
      </c>
      <c r="B52" s="120">
        <v>43641</v>
      </c>
      <c r="C52" s="121"/>
      <c r="D52" s="121"/>
      <c r="E52" s="63"/>
      <c r="F52" s="63"/>
      <c r="I52" s="53"/>
      <c r="J52" s="53"/>
    </row>
    <row r="53" spans="1:10" ht="15.75">
      <c r="A53" s="65"/>
      <c r="B53" s="66"/>
      <c r="C53" s="66"/>
      <c r="D53" s="66"/>
      <c r="E53" s="63"/>
      <c r="F53" s="63"/>
    </row>
    <row r="54" spans="1:10" ht="15.75">
      <c r="A54" s="114" t="s">
        <v>42</v>
      </c>
      <c r="B54" s="114"/>
      <c r="C54" s="114"/>
      <c r="D54" s="114"/>
      <c r="E54" s="114"/>
      <c r="F54" s="114"/>
    </row>
    <row r="55" spans="1:10" ht="47.25">
      <c r="A55" s="69" t="s">
        <v>68</v>
      </c>
      <c r="B55" s="67" t="s">
        <v>35</v>
      </c>
      <c r="C55" s="122"/>
      <c r="D55" s="123"/>
      <c r="E55" s="61" t="s">
        <v>36</v>
      </c>
      <c r="F55" s="72"/>
    </row>
    <row r="56" spans="1:10" ht="15.75">
      <c r="A56" s="64" t="s">
        <v>67</v>
      </c>
      <c r="B56" s="68" t="s">
        <v>34</v>
      </c>
      <c r="C56" s="112"/>
      <c r="D56" s="113"/>
      <c r="E56" s="64" t="s">
        <v>34</v>
      </c>
      <c r="F56" s="71"/>
    </row>
  </sheetData>
  <mergeCells count="31">
    <mergeCell ref="A44:E44"/>
    <mergeCell ref="A43:F43"/>
    <mergeCell ref="A41:F41"/>
    <mergeCell ref="A36:E36"/>
    <mergeCell ref="A40:E40"/>
    <mergeCell ref="A42:E42"/>
    <mergeCell ref="A38:B38"/>
    <mergeCell ref="A39:B39"/>
    <mergeCell ref="C56:D56"/>
    <mergeCell ref="A54:F54"/>
    <mergeCell ref="A46:E46"/>
    <mergeCell ref="A47:E47"/>
    <mergeCell ref="B51:D51"/>
    <mergeCell ref="B52:D52"/>
    <mergeCell ref="C55:D55"/>
    <mergeCell ref="A34:B34"/>
    <mergeCell ref="A35:B35"/>
    <mergeCell ref="A17:E17"/>
    <mergeCell ref="A25:E25"/>
    <mergeCell ref="A27:E27"/>
    <mergeCell ref="A19:B19"/>
    <mergeCell ref="A33:B33"/>
    <mergeCell ref="A32:E32"/>
    <mergeCell ref="A28:F28"/>
    <mergeCell ref="A18:F18"/>
    <mergeCell ref="A26:F26"/>
    <mergeCell ref="A20:B20"/>
    <mergeCell ref="A21:B21"/>
    <mergeCell ref="A22:B22"/>
    <mergeCell ref="A23:B23"/>
    <mergeCell ref="A24:B24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2" workbookViewId="0">
      <selection activeCell="I8" sqref="I8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29" t="s">
        <v>65</v>
      </c>
      <c r="C2" s="129"/>
      <c r="D2" s="129"/>
      <c r="E2" s="129"/>
      <c r="F2" s="129"/>
      <c r="G2" s="129"/>
      <c r="H2" s="129"/>
    </row>
    <row r="3" spans="2:12">
      <c r="B3" s="129"/>
      <c r="C3" s="129"/>
      <c r="D3" s="129"/>
      <c r="E3" s="129"/>
      <c r="F3" s="129"/>
      <c r="G3" s="129"/>
      <c r="H3" s="129"/>
    </row>
    <row r="4" spans="2:12">
      <c r="B4" s="129"/>
      <c r="C4" s="129"/>
      <c r="D4" s="129"/>
      <c r="E4" s="129"/>
      <c r="F4" s="129"/>
      <c r="G4" s="129"/>
      <c r="H4" s="129"/>
    </row>
    <row r="5" spans="2:12" ht="51">
      <c r="B5" s="10" t="s">
        <v>19</v>
      </c>
      <c r="C5" s="11" t="s">
        <v>46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'!F17</f>
        <v>2487240</v>
      </c>
      <c r="D6" s="3">
        <f>'COSTOS '!F25</f>
        <v>1760000</v>
      </c>
      <c r="E6" s="3">
        <f>'COSTOS '!F32</f>
        <v>0</v>
      </c>
      <c r="F6" s="3">
        <f>'COSTOS '!F36</f>
        <v>185539.94666666666</v>
      </c>
      <c r="G6" s="3">
        <f>'COSTOS '!F40</f>
        <v>0</v>
      </c>
      <c r="H6" s="3">
        <f>SUM(C6:G6)</f>
        <v>4432779.9466666663</v>
      </c>
      <c r="J6" s="82"/>
    </row>
    <row r="7" spans="2:12">
      <c r="B7" s="2" t="s">
        <v>14</v>
      </c>
      <c r="C7" s="4">
        <f>C6/H6</f>
        <v>0.56110161792947533</v>
      </c>
      <c r="D7" s="4">
        <f>D6/H6</f>
        <v>0.3970420416026908</v>
      </c>
      <c r="E7" s="4">
        <f>E6/H6</f>
        <v>0</v>
      </c>
      <c r="F7" s="4">
        <f>F6/H6</f>
        <v>4.1856340467833916E-2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2019-06-26T04:11:01Z</cp:lastPrinted>
  <dcterms:created xsi:type="dcterms:W3CDTF">2014-09-10T02:29:02Z</dcterms:created>
  <dcterms:modified xsi:type="dcterms:W3CDTF">2019-06-26T04:11:59Z</dcterms:modified>
</cp:coreProperties>
</file>