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5600" windowHeight="8160"/>
  </bookViews>
  <sheets>
    <sheet name="COSTOS PLATANO" sheetId="1" r:id="rId1"/>
    <sheet name="GRAFICA" sheetId="6" r:id="rId2"/>
  </sheets>
  <calcPr calcId="125725"/>
</workbook>
</file>

<file path=xl/calcChain.xml><?xml version="1.0" encoding="utf-8"?>
<calcChain xmlns="http://schemas.openxmlformats.org/spreadsheetml/2006/main">
  <c r="H7" i="6"/>
  <c r="G7"/>
  <c r="F7"/>
  <c r="E7"/>
  <c r="D7"/>
  <c r="C7"/>
  <c r="H6"/>
  <c r="F48" i="1"/>
  <c r="F45" l="1"/>
  <c r="F43"/>
  <c r="F41"/>
  <c r="F37"/>
  <c r="F36"/>
  <c r="E36"/>
  <c r="F35"/>
  <c r="F32"/>
  <c r="F27"/>
  <c r="F26"/>
  <c r="F17"/>
  <c r="E24"/>
  <c r="F24" s="1"/>
  <c r="E20"/>
  <c r="F20" s="1"/>
  <c r="E25"/>
  <c r="F25" s="1"/>
  <c r="E23"/>
  <c r="F23" s="1"/>
  <c r="E22"/>
  <c r="F22" s="1"/>
  <c r="E21"/>
  <c r="F21" s="1"/>
  <c r="D16" l="1"/>
  <c r="F16" s="1"/>
  <c r="C6" i="6" l="1"/>
  <c r="F6"/>
  <c r="E6" l="1"/>
  <c r="D6" l="1"/>
  <c r="G6"/>
</calcChain>
</file>

<file path=xl/sharedStrings.xml><?xml version="1.0" encoding="utf-8"?>
<sst xmlns="http://schemas.openxmlformats.org/spreadsheetml/2006/main" count="94" uniqueCount="67">
  <si>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</si>
  <si>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</si>
  <si>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</si>
  <si>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</si>
  <si>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</si>
  <si>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</si>
  <si>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</si>
  <si>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</si>
  <si>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</si>
  <si>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</si>
  <si>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</si>
  <si>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</si>
  <si>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</si>
  <si>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</si>
  <si>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Asistencia tecnica</t>
  </si>
  <si>
    <t>Mes</t>
  </si>
  <si>
    <t>Vigilancia</t>
  </si>
  <si>
    <t>SUBTOTAL INSUMOS INDIRECTOS:</t>
  </si>
  <si>
    <t>DESCRIPCIÓN</t>
  </si>
  <si>
    <t>SUBCENTRO DE COSTO:</t>
  </si>
  <si>
    <t>CENTRO DE COSTOS</t>
  </si>
  <si>
    <t>AGRICOLA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</si>
  <si>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</si>
  <si>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</si>
  <si>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</si>
  <si>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</si>
  <si>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</si>
  <si>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</si>
  <si>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</si>
  <si>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</si>
  <si>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</si>
  <si>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</si>
  <si>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</si>
  <si>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</si>
  <si>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</si>
  <si>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</si>
  <si>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</si>
  <si>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</si>
  <si>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</si>
  <si>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</si>
  <si>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</si>
  <si>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</si>
  <si>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ELABORO: MARIA INES MIÑOZ, LINA VARGAS, MIGUEL A. VILLALBA</t>
  </si>
  <si>
    <t>FECHA: 19-09-2018</t>
  </si>
  <si>
    <t>COSTO TOTAL PLATANO</t>
  </si>
  <si>
    <t>LOTE 2</t>
  </si>
  <si>
    <t>PLATANO</t>
  </si>
  <si>
    <t>0,1982 ha = 1982 m²</t>
  </si>
  <si>
    <t>MATERIA PRIMA E INSUMOS  DIRECTOS</t>
  </si>
  <si>
    <t>MANO DE OBRA DIRECTA</t>
  </si>
  <si>
    <t>MATERIA PRIMA</t>
  </si>
  <si>
    <t>Abril</t>
  </si>
  <si>
    <t>Manejo de arvenses</t>
  </si>
  <si>
    <t>Limpia de drenaje</t>
  </si>
  <si>
    <t>Agua para riego</t>
  </si>
  <si>
    <t>Agua</t>
  </si>
  <si>
    <t>m3</t>
  </si>
  <si>
    <t>Deshoje</t>
  </si>
  <si>
    <t>Deshije</t>
  </si>
  <si>
    <t>Riego</t>
  </si>
  <si>
    <t>SUBTOTAL  MATERIA PRIMA E INSUMOS  DIRECTOS:</t>
  </si>
  <si>
    <t>hora</t>
  </si>
  <si>
    <t>Plateo</t>
  </si>
  <si>
    <t>PRODUCCION EN KG DE PLATANO EN PROCESO</t>
  </si>
  <si>
    <t>MIGUEL A. VILLALBA</t>
  </si>
  <si>
    <t>COSTOS DE PRODUCCIÓN CULTIVO DE PLATANO MES DE ABRIL DE 2019</t>
  </si>
  <si>
    <t>OK REVISADO</t>
  </si>
</sst>
</file>

<file path=xl/styles.xml><?xml version="1.0" encoding="utf-8"?>
<styleSheet xmlns="http://schemas.openxmlformats.org/spreadsheetml/2006/main">
  <numFmts count="5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0.0%"/>
    <numFmt numFmtId="166" formatCode="_(&quot;$&quot;* #,##0_);_(&quot;$&quot;* \(#,##0\);_(&quot;$&quot;* &quot;-&quot;??_);_(@_)"/>
    <numFmt numFmtId="167" formatCode="_(&quot;$&quot;\ * #,##0.0_);_(&quot;$&quot;\ * \(#,##0.0\);_(&quot;$&quot;\ 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9">
    <xf numFmtId="0" fontId="0" fillId="0" borderId="0" xfId="0"/>
    <xf numFmtId="0" fontId="4" fillId="0" borderId="0" xfId="0" applyFont="1"/>
    <xf numFmtId="0" fontId="4" fillId="0" borderId="1" xfId="0" applyFont="1" applyBorder="1"/>
    <xf numFmtId="164" fontId="4" fillId="0" borderId="1" xfId="1" applyNumberFormat="1" applyFont="1" applyBorder="1"/>
    <xf numFmtId="165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5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6" fillId="3" borderId="8" xfId="0" applyFont="1" applyFill="1" applyBorder="1"/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3" xfId="0" applyFont="1" applyFill="1" applyBorder="1" applyAlignment="1">
      <alignment horizontal="center"/>
    </xf>
    <xf numFmtId="164" fontId="0" fillId="3" borderId="4" xfId="1" applyNumberFormat="1" applyFont="1" applyFill="1" applyBorder="1"/>
    <xf numFmtId="0" fontId="6" fillId="3" borderId="2" xfId="0" applyFont="1" applyFill="1" applyBorder="1" applyAlignment="1">
      <alignment horizontal="left"/>
    </xf>
    <xf numFmtId="0" fontId="0" fillId="3" borderId="8" xfId="0" applyFont="1" applyFill="1" applyBorder="1"/>
    <xf numFmtId="164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0" borderId="2" xfId="0" applyFont="1" applyFill="1" applyBorder="1" applyAlignment="1">
      <alignment horizontal="left" vertical="center"/>
    </xf>
    <xf numFmtId="0" fontId="0" fillId="3" borderId="9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1" xfId="0" applyFont="1" applyBorder="1"/>
    <xf numFmtId="166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4" fontId="0" fillId="0" borderId="1" xfId="1" applyNumberFormat="1" applyFont="1" applyBorder="1"/>
    <xf numFmtId="164" fontId="1" fillId="3" borderId="3" xfId="1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164" fontId="8" fillId="5" borderId="1" xfId="0" applyNumberFormat="1" applyFont="1" applyFill="1" applyBorder="1" applyAlignment="1">
      <alignment vertical="center"/>
    </xf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15" fontId="6" fillId="0" borderId="0" xfId="0" applyNumberFormat="1" applyFont="1" applyFill="1"/>
    <xf numFmtId="0" fontId="9" fillId="0" borderId="1" xfId="0" applyFont="1" applyBorder="1" applyAlignment="1">
      <alignment horizontal="center"/>
    </xf>
    <xf numFmtId="164" fontId="6" fillId="4" borderId="1" xfId="0" applyNumberFormat="1" applyFont="1" applyFill="1" applyBorder="1" applyAlignment="1">
      <alignment vertical="center"/>
    </xf>
    <xf numFmtId="164" fontId="0" fillId="0" borderId="4" xfId="1" applyNumberFormat="1" applyFont="1" applyFill="1" applyBorder="1"/>
    <xf numFmtId="0" fontId="8" fillId="0" borderId="1" xfId="0" applyFont="1" applyBorder="1" applyAlignment="1">
      <alignment horizontal="left" wrapText="1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0" borderId="0" xfId="0" applyFont="1" applyFill="1" applyAlignment="1"/>
    <xf numFmtId="44" fontId="0" fillId="0" borderId="0" xfId="0" applyNumberFormat="1" applyFont="1" applyFill="1"/>
    <xf numFmtId="44" fontId="6" fillId="4" borderId="1" xfId="1" applyFont="1" applyFill="1" applyBorder="1" applyAlignment="1">
      <alignment vertical="center"/>
    </xf>
    <xf numFmtId="164" fontId="0" fillId="0" borderId="1" xfId="0" applyNumberFormat="1" applyFont="1" applyBorder="1" applyAlignment="1">
      <alignment horizontal="left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166" fontId="6" fillId="3" borderId="1" xfId="0" applyNumberFormat="1" applyFont="1" applyFill="1" applyBorder="1" applyAlignment="1">
      <alignment vertical="center"/>
    </xf>
    <xf numFmtId="0" fontId="0" fillId="3" borderId="8" xfId="0" applyFont="1" applyFill="1" applyBorder="1" applyAlignment="1">
      <alignment horizontal="center"/>
    </xf>
    <xf numFmtId="167" fontId="0" fillId="0" borderId="1" xfId="1" applyNumberFormat="1" applyFont="1" applyBorder="1"/>
    <xf numFmtId="167" fontId="6" fillId="4" borderId="1" xfId="0" applyNumberFormat="1" applyFont="1" applyFill="1" applyBorder="1" applyAlignment="1">
      <alignment vertical="center"/>
    </xf>
    <xf numFmtId="167" fontId="4" fillId="0" borderId="1" xfId="1" applyNumberFormat="1" applyFont="1" applyBorder="1"/>
    <xf numFmtId="0" fontId="0" fillId="3" borderId="5" xfId="0" applyFont="1" applyFill="1" applyBorder="1" applyAlignment="1">
      <alignment horizontal="center"/>
    </xf>
    <xf numFmtId="0" fontId="0" fillId="0" borderId="0" xfId="0" applyFill="1"/>
    <xf numFmtId="0" fontId="0" fillId="3" borderId="1" xfId="0" applyFill="1" applyBorder="1" applyAlignment="1">
      <alignment horizontal="center"/>
    </xf>
    <xf numFmtId="0" fontId="0" fillId="3" borderId="2" xfId="0" applyFont="1" applyFill="1" applyBorder="1" applyAlignment="1">
      <alignment horizontal="left"/>
    </xf>
    <xf numFmtId="0" fontId="0" fillId="0" borderId="0" xfId="0" applyFill="1" applyBorder="1"/>
    <xf numFmtId="44" fontId="6" fillId="3" borderId="1" xfId="1" applyFont="1" applyFill="1" applyBorder="1"/>
    <xf numFmtId="164" fontId="6" fillId="4" borderId="1" xfId="1" applyNumberFormat="1" applyFont="1" applyFill="1" applyBorder="1" applyAlignment="1">
      <alignment vertical="center"/>
    </xf>
    <xf numFmtId="165" fontId="1" fillId="0" borderId="6" xfId="2" applyNumberFormat="1" applyBorder="1" applyAlignment="1" applyProtection="1">
      <alignment horizontal="center" vertical="center"/>
      <protection hidden="1"/>
    </xf>
    <xf numFmtId="0" fontId="0" fillId="0" borderId="0" xfId="0" applyFill="1" applyAlignment="1"/>
    <xf numFmtId="10" fontId="4" fillId="0" borderId="1" xfId="2" applyNumberFormat="1" applyFont="1" applyBorder="1"/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14" fontId="9" fillId="0" borderId="3" xfId="0" applyNumberFormat="1" applyFont="1" applyBorder="1" applyAlignment="1">
      <alignment horizontal="center"/>
    </xf>
    <xf numFmtId="14" fontId="9" fillId="0" borderId="4" xfId="0" applyNumberFormat="1" applyFont="1" applyBorder="1" applyAlignment="1">
      <alignment horizontal="center"/>
    </xf>
    <xf numFmtId="14" fontId="9" fillId="0" borderId="5" xfId="0" applyNumberFormat="1" applyFont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3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</cellXfs>
  <cellStyles count="12">
    <cellStyle name="Moneda" xfId="1" builtinId="4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COSTOS DE PRODUCCIÓN CULTIVO DE PLATANO MES DE ABRIL DE 2019</a:t>
            </a:r>
          </a:p>
        </c:rich>
      </c:tx>
      <c:layout/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 formatCode="_(&quot;$&quot;\ * #,##0.0_);_(&quot;$&quot;\ * \(#,##0.0\);_(&quot;$&quot;\ * &quot;-&quot;??_);_(@_)">
                  <c:v>22.4</c:v>
                </c:pt>
                <c:pt idx="1">
                  <c:v>190000</c:v>
                </c:pt>
                <c:pt idx="2">
                  <c:v>0</c:v>
                </c:pt>
                <c:pt idx="3">
                  <c:v>207872.17102400001</c:v>
                </c:pt>
                <c:pt idx="4">
                  <c:v>0</c:v>
                </c:pt>
                <c:pt idx="5">
                  <c:v>397894.571024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A6-4E61-82C4-C202E20835E4}"/>
            </c:ext>
          </c:extLst>
        </c:ser>
        <c:dLbls>
          <c:showVal val="1"/>
        </c:dLbls>
        <c:shape val="box"/>
        <c:axId val="56295808"/>
        <c:axId val="56297344"/>
        <c:axId val="54358016"/>
      </c:bar3DChart>
      <c:catAx>
        <c:axId val="562958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297344"/>
        <c:crosses val="autoZero"/>
        <c:auto val="1"/>
        <c:lblAlgn val="ctr"/>
        <c:lblOffset val="100"/>
      </c:catAx>
      <c:valAx>
        <c:axId val="56297344"/>
        <c:scaling>
          <c:orientation val="minMax"/>
        </c:scaling>
        <c:delete val="1"/>
        <c:axPos val="l"/>
        <c:numFmt formatCode="_(&quot;$&quot;\ * #,##0.0_);_(&quot;$&quot;\ * \(#,##0.0\);_(&quot;$&quot;\ * &quot;-&quot;??_);_(@_)" sourceLinked="1"/>
        <c:majorTickMark val="none"/>
        <c:tickLblPos val="none"/>
        <c:crossAx val="56295808"/>
        <c:crosses val="autoZero"/>
        <c:crossBetween val="between"/>
      </c:valAx>
      <c:serAx>
        <c:axId val="54358016"/>
        <c:scaling>
          <c:orientation val="minMax"/>
        </c:scaling>
        <c:delete val="1"/>
        <c:axPos val="b"/>
        <c:majorTickMark val="none"/>
        <c:tickLblPos val="none"/>
        <c:crossAx val="56297344"/>
        <c:crosses val="autoZero"/>
      </c:ser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752474</xdr:colOff>
      <xdr:row>9</xdr:row>
      <xdr:rowOff>80962</xdr:rowOff>
    </xdr:from>
    <xdr:to>
      <xdr:col>7</xdr:col>
      <xdr:colOff>971549</xdr:colOff>
      <xdr:row>26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8031083C-AADE-4E0F-B3EE-5D1349549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7"/>
  <sheetViews>
    <sheetView tabSelected="1" topLeftCell="A41" zoomScale="86" zoomScaleNormal="86" workbookViewId="0">
      <selection activeCell="G56" sqref="G56"/>
    </sheetView>
  </sheetViews>
  <sheetFormatPr baseColWidth="10" defaultColWidth="11.42578125" defaultRowHeight="15"/>
  <cols>
    <col min="1" max="1" width="31.42578125" style="13" customWidth="1"/>
    <col min="2" max="2" width="20.7109375" style="13" customWidth="1"/>
    <col min="3" max="3" width="15.42578125" style="31" customWidth="1"/>
    <col min="4" max="4" width="16" style="13" customWidth="1"/>
    <col min="5" max="5" width="17.5703125" style="13" customWidth="1"/>
    <col min="6" max="6" width="18.85546875" style="13" customWidth="1"/>
    <col min="7" max="7" width="18.28515625" style="13" customWidth="1"/>
    <col min="8" max="8" width="12.140625" style="13" bestFit="1" customWidth="1"/>
    <col min="9" max="9" width="13.28515625" style="13" bestFit="1" customWidth="1"/>
    <col min="10" max="16384" width="11.42578125" style="13"/>
  </cols>
  <sheetData>
    <row r="1" spans="1:10" ht="34.5" customHeight="1">
      <c r="A1" s="44" t="s">
        <v>26</v>
      </c>
      <c r="B1" s="45"/>
      <c r="C1" s="46"/>
      <c r="D1" s="45"/>
      <c r="E1" s="45"/>
      <c r="F1" s="47"/>
    </row>
    <row r="2" spans="1:10" ht="22.5" customHeight="1">
      <c r="A2" s="44" t="s">
        <v>37</v>
      </c>
      <c r="B2" s="45" t="s">
        <v>51</v>
      </c>
      <c r="C2" s="46"/>
      <c r="D2" s="45"/>
      <c r="E2" s="45"/>
      <c r="F2" s="47"/>
    </row>
    <row r="3" spans="1:10" ht="22.5" customHeight="1">
      <c r="A3" s="44" t="s">
        <v>38</v>
      </c>
      <c r="B3" s="48">
        <v>2019</v>
      </c>
      <c r="C3" s="46"/>
      <c r="D3" s="45"/>
      <c r="E3" s="45"/>
      <c r="F3" s="47"/>
    </row>
    <row r="4" spans="1:10" ht="15.75" customHeight="1">
      <c r="A4" s="45" t="s">
        <v>39</v>
      </c>
      <c r="B4" s="45" t="s">
        <v>47</v>
      </c>
      <c r="C4" s="45"/>
      <c r="D4" s="45"/>
      <c r="E4" s="45"/>
      <c r="F4" s="47"/>
    </row>
    <row r="5" spans="1:10">
      <c r="A5" s="45" t="s">
        <v>40</v>
      </c>
      <c r="B5" s="64">
        <v>42327</v>
      </c>
      <c r="C5" s="46"/>
      <c r="D5" s="45"/>
      <c r="E5" s="45"/>
      <c r="F5" s="47"/>
    </row>
    <row r="6" spans="1:10" ht="18" customHeight="1">
      <c r="A6" s="45" t="s">
        <v>25</v>
      </c>
      <c r="B6" s="48">
        <v>350</v>
      </c>
      <c r="C6" s="45"/>
      <c r="D6" s="45"/>
      <c r="E6" s="45"/>
      <c r="F6" s="47"/>
    </row>
    <row r="7" spans="1:10" ht="18" customHeight="1">
      <c r="A7" s="45" t="s">
        <v>20</v>
      </c>
      <c r="B7" s="45" t="s">
        <v>21</v>
      </c>
      <c r="C7" s="47"/>
      <c r="D7" s="47"/>
      <c r="E7" s="45"/>
      <c r="F7" s="47"/>
    </row>
    <row r="8" spans="1:10" ht="18" customHeight="1">
      <c r="A8" s="45" t="s">
        <v>19</v>
      </c>
      <c r="B8" s="45" t="s">
        <v>45</v>
      </c>
      <c r="C8" s="47"/>
      <c r="D8" s="45"/>
      <c r="E8" s="45"/>
      <c r="F8" s="47"/>
    </row>
    <row r="9" spans="1:10" ht="18" customHeight="1">
      <c r="A9" s="45" t="s">
        <v>22</v>
      </c>
      <c r="B9" s="45" t="s">
        <v>46</v>
      </c>
      <c r="C9" s="45"/>
      <c r="D9" s="45"/>
      <c r="E9" s="45"/>
      <c r="F9" s="47"/>
    </row>
    <row r="10" spans="1:10" ht="18" customHeight="1">
      <c r="A10" s="45"/>
      <c r="B10" s="45"/>
      <c r="C10" s="45"/>
      <c r="D10" s="47"/>
      <c r="E10" s="45"/>
      <c r="F10" s="47"/>
      <c r="G10" s="47"/>
      <c r="H10" s="47"/>
      <c r="I10" s="47"/>
      <c r="J10" s="47"/>
    </row>
    <row r="11" spans="1:10" ht="18" customHeight="1">
      <c r="A11" s="45"/>
      <c r="B11" s="45"/>
      <c r="C11" s="46"/>
      <c r="D11" s="45"/>
      <c r="E11" s="45"/>
      <c r="F11" s="47"/>
      <c r="G11" s="47"/>
      <c r="H11" s="47"/>
      <c r="I11" s="47"/>
      <c r="J11" s="47"/>
    </row>
    <row r="12" spans="1:10" ht="73.5" customHeight="1">
      <c r="A12" s="38" t="s">
        <v>30</v>
      </c>
      <c r="B12" s="37" t="s">
        <v>4</v>
      </c>
      <c r="C12" s="37" t="s">
        <v>12</v>
      </c>
      <c r="D12" s="37" t="s">
        <v>5</v>
      </c>
      <c r="E12" s="37" t="s">
        <v>23</v>
      </c>
      <c r="F12" s="37" t="s">
        <v>44</v>
      </c>
      <c r="G12" s="47"/>
      <c r="H12" s="47"/>
      <c r="I12" s="47"/>
      <c r="J12" s="47"/>
    </row>
    <row r="13" spans="1:10" ht="25.5" customHeight="1">
      <c r="A13" s="39" t="s">
        <v>50</v>
      </c>
      <c r="B13" s="23"/>
      <c r="C13" s="33"/>
      <c r="D13" s="34"/>
      <c r="E13" s="50"/>
      <c r="F13" s="35"/>
      <c r="G13" s="47"/>
      <c r="H13" s="47"/>
      <c r="I13" s="47"/>
      <c r="J13" s="47"/>
    </row>
    <row r="14" spans="1:10" ht="23.25" customHeight="1">
      <c r="A14" s="32"/>
      <c r="B14" s="23"/>
      <c r="C14" s="33"/>
      <c r="D14" s="34"/>
      <c r="E14" s="50"/>
      <c r="F14" s="35"/>
      <c r="G14" s="47"/>
      <c r="H14" s="47"/>
      <c r="I14" s="47"/>
      <c r="J14" s="47"/>
    </row>
    <row r="15" spans="1:10" ht="27.75" customHeight="1">
      <c r="A15" s="39" t="s">
        <v>31</v>
      </c>
      <c r="B15" s="35"/>
      <c r="C15" s="35"/>
      <c r="D15" s="35"/>
      <c r="E15" s="35"/>
      <c r="F15" s="35"/>
      <c r="G15" s="47"/>
      <c r="H15" s="47"/>
      <c r="I15" s="47"/>
      <c r="J15" s="47"/>
    </row>
    <row r="16" spans="1:10" ht="28.5" customHeight="1">
      <c r="A16" s="97" t="s">
        <v>54</v>
      </c>
      <c r="B16" s="90" t="s">
        <v>55</v>
      </c>
      <c r="C16" s="33" t="s">
        <v>56</v>
      </c>
      <c r="D16" s="34">
        <f>700/1000</f>
        <v>0.7</v>
      </c>
      <c r="E16" s="50">
        <v>32</v>
      </c>
      <c r="F16" s="91">
        <f>D16*E16</f>
        <v>22.4</v>
      </c>
      <c r="G16" s="95"/>
      <c r="H16" s="95"/>
      <c r="I16" s="47"/>
      <c r="J16" s="47"/>
    </row>
    <row r="17" spans="1:10" ht="28.5" customHeight="1">
      <c r="A17" s="114" t="s">
        <v>60</v>
      </c>
      <c r="B17" s="115"/>
      <c r="C17" s="115"/>
      <c r="D17" s="115"/>
      <c r="E17" s="116"/>
      <c r="F17" s="92">
        <f>SUM(F15:F16)</f>
        <v>22.4</v>
      </c>
      <c r="G17" s="95"/>
      <c r="H17" s="47"/>
      <c r="I17" s="47"/>
      <c r="J17" s="47"/>
    </row>
    <row r="18" spans="1:10" ht="19.5" customHeight="1">
      <c r="A18" s="106"/>
      <c r="B18" s="107"/>
      <c r="C18" s="107"/>
      <c r="D18" s="107"/>
      <c r="E18" s="107"/>
      <c r="F18" s="107"/>
      <c r="G18" s="47"/>
      <c r="H18" s="47"/>
      <c r="I18" s="47"/>
      <c r="J18" s="47"/>
    </row>
    <row r="19" spans="1:10" ht="36.75" customHeight="1">
      <c r="A19" s="114" t="s">
        <v>24</v>
      </c>
      <c r="B19" s="116"/>
      <c r="C19" s="41" t="s">
        <v>12</v>
      </c>
      <c r="D19" s="42" t="s">
        <v>5</v>
      </c>
      <c r="E19" s="43" t="s">
        <v>23</v>
      </c>
      <c r="F19" s="37" t="s">
        <v>44</v>
      </c>
      <c r="G19" s="47"/>
      <c r="H19" s="47"/>
      <c r="I19" s="47"/>
      <c r="J19" s="47"/>
    </row>
    <row r="20" spans="1:10">
      <c r="A20" s="127" t="s">
        <v>52</v>
      </c>
      <c r="B20" s="124"/>
      <c r="C20" s="96" t="s">
        <v>61</v>
      </c>
      <c r="D20" s="15">
        <v>26</v>
      </c>
      <c r="E20" s="24">
        <f>38000/8</f>
        <v>4750</v>
      </c>
      <c r="F20" s="86">
        <f t="shared" ref="F20:F25" si="0">D20*E20</f>
        <v>123500</v>
      </c>
      <c r="G20" s="95"/>
      <c r="H20" s="47"/>
      <c r="I20" s="47"/>
      <c r="J20" s="47"/>
    </row>
    <row r="21" spans="1:10">
      <c r="A21" s="127" t="s">
        <v>57</v>
      </c>
      <c r="B21" s="124"/>
      <c r="C21" s="96" t="s">
        <v>61</v>
      </c>
      <c r="D21" s="15">
        <v>2</v>
      </c>
      <c r="E21" s="24">
        <f t="shared" ref="E21:E25" si="1">38000/8</f>
        <v>4750</v>
      </c>
      <c r="F21" s="86">
        <f t="shared" si="0"/>
        <v>9500</v>
      </c>
      <c r="G21" s="98"/>
      <c r="H21" s="47"/>
      <c r="I21" s="47"/>
      <c r="J21" s="47"/>
    </row>
    <row r="22" spans="1:10">
      <c r="A22" s="127" t="s">
        <v>53</v>
      </c>
      <c r="B22" s="124"/>
      <c r="C22" s="96" t="s">
        <v>61</v>
      </c>
      <c r="D22" s="15">
        <v>4</v>
      </c>
      <c r="E22" s="24">
        <f t="shared" si="1"/>
        <v>4750</v>
      </c>
      <c r="F22" s="86">
        <f t="shared" si="0"/>
        <v>19000</v>
      </c>
      <c r="G22" s="98"/>
      <c r="H22" s="47"/>
      <c r="I22" s="47"/>
      <c r="J22" s="47"/>
    </row>
    <row r="23" spans="1:10">
      <c r="A23" s="123" t="s">
        <v>62</v>
      </c>
      <c r="B23" s="124"/>
      <c r="C23" s="96" t="s">
        <v>61</v>
      </c>
      <c r="D23" s="15">
        <v>5</v>
      </c>
      <c r="E23" s="24">
        <f t="shared" si="1"/>
        <v>4750</v>
      </c>
      <c r="F23" s="86">
        <f t="shared" si="0"/>
        <v>23750</v>
      </c>
      <c r="G23" s="98"/>
      <c r="H23" s="47"/>
      <c r="I23" s="47"/>
      <c r="J23" s="47"/>
    </row>
    <row r="24" spans="1:10">
      <c r="A24" s="123" t="s">
        <v>58</v>
      </c>
      <c r="B24" s="124"/>
      <c r="C24" s="96" t="s">
        <v>61</v>
      </c>
      <c r="D24" s="15">
        <v>1</v>
      </c>
      <c r="E24" s="24">
        <f t="shared" si="1"/>
        <v>4750</v>
      </c>
      <c r="F24" s="86">
        <f t="shared" si="0"/>
        <v>4750</v>
      </c>
      <c r="G24" s="98"/>
      <c r="H24" s="47"/>
      <c r="I24" s="47"/>
      <c r="J24" s="47"/>
    </row>
    <row r="25" spans="1:10">
      <c r="A25" s="127" t="s">
        <v>59</v>
      </c>
      <c r="B25" s="124"/>
      <c r="C25" s="96" t="s">
        <v>61</v>
      </c>
      <c r="D25" s="15">
        <v>2</v>
      </c>
      <c r="E25" s="24">
        <f t="shared" si="1"/>
        <v>4750</v>
      </c>
      <c r="F25" s="86">
        <f t="shared" si="0"/>
        <v>9500</v>
      </c>
      <c r="G25" s="98"/>
      <c r="H25" s="47"/>
      <c r="I25" s="47"/>
      <c r="J25" s="47"/>
    </row>
    <row r="26" spans="1:10" ht="30.75" customHeight="1">
      <c r="A26" s="114" t="s">
        <v>6</v>
      </c>
      <c r="B26" s="115"/>
      <c r="C26" s="115"/>
      <c r="D26" s="115"/>
      <c r="E26" s="116"/>
      <c r="F26" s="66">
        <f>SUM(F20:F25)</f>
        <v>190000</v>
      </c>
      <c r="G26" s="98"/>
      <c r="H26" s="47"/>
      <c r="I26" s="47"/>
      <c r="J26" s="47"/>
    </row>
    <row r="27" spans="1:10" ht="33" customHeight="1">
      <c r="A27" s="117" t="s">
        <v>7</v>
      </c>
      <c r="B27" s="118"/>
      <c r="C27" s="118"/>
      <c r="D27" s="118"/>
      <c r="E27" s="119"/>
      <c r="F27" s="54">
        <f>F17+F26</f>
        <v>190022.39999999999</v>
      </c>
      <c r="G27" s="98"/>
      <c r="H27" s="47"/>
      <c r="I27" s="47"/>
      <c r="J27" s="47"/>
    </row>
    <row r="28" spans="1:10" ht="20.25" customHeight="1">
      <c r="A28" s="106"/>
      <c r="B28" s="107"/>
      <c r="C28" s="107"/>
      <c r="D28" s="107"/>
      <c r="E28" s="107"/>
      <c r="F28" s="107"/>
      <c r="G28" s="47"/>
      <c r="H28" s="47"/>
      <c r="I28" s="47"/>
      <c r="J28" s="47"/>
    </row>
    <row r="29" spans="1:10" ht="30">
      <c r="A29" s="40" t="s">
        <v>27</v>
      </c>
      <c r="B29" s="37" t="s">
        <v>4</v>
      </c>
      <c r="C29" s="37" t="s">
        <v>12</v>
      </c>
      <c r="D29" s="37" t="s">
        <v>5</v>
      </c>
      <c r="E29" s="37" t="s">
        <v>23</v>
      </c>
      <c r="F29" s="37" t="s">
        <v>44</v>
      </c>
      <c r="G29" s="47"/>
      <c r="H29" s="47"/>
      <c r="I29" s="47"/>
      <c r="J29" s="47"/>
    </row>
    <row r="30" spans="1:10">
      <c r="A30" s="40" t="s">
        <v>8</v>
      </c>
      <c r="B30" s="14"/>
      <c r="D30" s="19"/>
      <c r="E30" s="14"/>
      <c r="F30" s="35"/>
      <c r="G30" s="47"/>
      <c r="H30" s="47"/>
      <c r="I30" s="47"/>
      <c r="J30" s="47"/>
    </row>
    <row r="31" spans="1:10">
      <c r="A31" s="16"/>
      <c r="B31" s="14"/>
      <c r="C31" s="18"/>
      <c r="D31" s="19"/>
      <c r="E31" s="14"/>
      <c r="F31" s="35"/>
      <c r="G31" s="95"/>
      <c r="H31" s="47"/>
      <c r="I31" s="47"/>
      <c r="J31" s="47"/>
    </row>
    <row r="32" spans="1:10" ht="30" customHeight="1">
      <c r="A32" s="115" t="s">
        <v>17</v>
      </c>
      <c r="B32" s="115"/>
      <c r="C32" s="115"/>
      <c r="D32" s="115"/>
      <c r="E32" s="116"/>
      <c r="F32" s="85">
        <f>SUM(F30:F31)</f>
        <v>0</v>
      </c>
      <c r="G32" s="95"/>
      <c r="H32" s="47"/>
      <c r="I32" s="47"/>
      <c r="J32" s="47"/>
    </row>
    <row r="33" spans="1:10" ht="21" customHeight="1">
      <c r="A33" s="87"/>
      <c r="B33" s="87"/>
      <c r="C33" s="87"/>
      <c r="D33" s="87"/>
      <c r="E33" s="88"/>
      <c r="F33" s="99"/>
      <c r="G33" s="47"/>
      <c r="H33" s="47"/>
      <c r="I33" s="47"/>
      <c r="J33" s="47"/>
    </row>
    <row r="34" spans="1:10" ht="30">
      <c r="A34" s="114" t="s">
        <v>0</v>
      </c>
      <c r="B34" s="116"/>
      <c r="C34" s="37" t="s">
        <v>12</v>
      </c>
      <c r="D34" s="37" t="s">
        <v>5</v>
      </c>
      <c r="E34" s="37" t="s">
        <v>23</v>
      </c>
      <c r="F34" s="37" t="s">
        <v>44</v>
      </c>
      <c r="G34" s="47"/>
      <c r="H34" s="47"/>
      <c r="I34" s="47"/>
      <c r="J34" s="47"/>
    </row>
    <row r="35" spans="1:10" ht="20.25" customHeight="1">
      <c r="A35" s="104" t="s">
        <v>14</v>
      </c>
      <c r="B35" s="105"/>
      <c r="C35" s="20" t="s">
        <v>15</v>
      </c>
      <c r="D35" s="15">
        <v>1</v>
      </c>
      <c r="E35" s="67">
        <v>200000</v>
      </c>
      <c r="F35" s="36">
        <f>(D35*E35)</f>
        <v>200000</v>
      </c>
      <c r="G35" s="102"/>
      <c r="H35" s="83"/>
      <c r="I35" s="47"/>
      <c r="J35" s="47"/>
    </row>
    <row r="36" spans="1:10" ht="25.5" customHeight="1">
      <c r="A36" s="125" t="s">
        <v>16</v>
      </c>
      <c r="B36" s="126"/>
      <c r="C36" s="76" t="s">
        <v>15</v>
      </c>
      <c r="D36" s="15">
        <v>1</v>
      </c>
      <c r="E36" s="21">
        <f>(1985916*1982)/500000</f>
        <v>7872.1710240000002</v>
      </c>
      <c r="F36" s="49">
        <f>(D36*E36)</f>
        <v>7872.1710240000002</v>
      </c>
      <c r="G36" s="102"/>
      <c r="H36" s="47"/>
      <c r="I36" s="47"/>
      <c r="J36" s="47"/>
    </row>
    <row r="37" spans="1:10" ht="25.5" customHeight="1">
      <c r="A37" s="114" t="s">
        <v>28</v>
      </c>
      <c r="B37" s="115"/>
      <c r="C37" s="115"/>
      <c r="D37" s="115"/>
      <c r="E37" s="116"/>
      <c r="F37" s="100">
        <f>SUM(F35:F36)</f>
        <v>207872.17102400001</v>
      </c>
      <c r="G37" s="102"/>
      <c r="H37" s="47"/>
      <c r="I37" s="47"/>
      <c r="J37" s="47"/>
    </row>
    <row r="38" spans="1:10" ht="21.75" customHeight="1">
      <c r="A38" s="22"/>
      <c r="B38" s="17"/>
      <c r="D38" s="87"/>
      <c r="E38" s="88"/>
      <c r="F38" s="89"/>
      <c r="G38" s="84"/>
      <c r="H38" s="84"/>
      <c r="I38" s="84"/>
      <c r="J38" s="47"/>
    </row>
    <row r="39" spans="1:10" ht="30">
      <c r="A39" s="74" t="s">
        <v>9</v>
      </c>
      <c r="B39" s="75"/>
      <c r="C39" s="37" t="s">
        <v>12</v>
      </c>
      <c r="D39" s="37" t="s">
        <v>5</v>
      </c>
      <c r="E39" s="37" t="s">
        <v>23</v>
      </c>
      <c r="F39" s="37" t="s">
        <v>44</v>
      </c>
      <c r="G39" s="47"/>
      <c r="H39" s="47"/>
      <c r="I39" s="47"/>
      <c r="J39" s="47"/>
    </row>
    <row r="40" spans="1:10" ht="24" customHeight="1">
      <c r="A40" s="104"/>
      <c r="B40" s="105"/>
      <c r="C40" s="94"/>
      <c r="D40" s="94"/>
      <c r="E40" s="94"/>
      <c r="F40" s="94"/>
      <c r="G40" s="47"/>
      <c r="H40" s="47"/>
      <c r="I40" s="47"/>
      <c r="J40" s="47"/>
    </row>
    <row r="41" spans="1:10" ht="21.75" customHeight="1">
      <c r="A41" s="114" t="s">
        <v>10</v>
      </c>
      <c r="B41" s="115"/>
      <c r="C41" s="115"/>
      <c r="D41" s="115"/>
      <c r="E41" s="116"/>
      <c r="F41" s="85">
        <f>SUM(F40)</f>
        <v>0</v>
      </c>
      <c r="G41" s="95"/>
      <c r="H41" s="47"/>
      <c r="I41" s="47"/>
      <c r="J41" s="47"/>
    </row>
    <row r="42" spans="1:10" ht="16.5" customHeight="1">
      <c r="A42" s="80"/>
      <c r="B42" s="81"/>
      <c r="C42" s="81"/>
      <c r="D42" s="81"/>
      <c r="E42" s="81"/>
      <c r="F42" s="82"/>
      <c r="G42" s="47"/>
      <c r="H42" s="47"/>
      <c r="I42" s="47"/>
      <c r="J42" s="47"/>
    </row>
    <row r="43" spans="1:10" ht="27" customHeight="1">
      <c r="A43" s="117" t="s">
        <v>29</v>
      </c>
      <c r="B43" s="118"/>
      <c r="C43" s="118"/>
      <c r="D43" s="118"/>
      <c r="E43" s="119"/>
      <c r="F43" s="54">
        <f>F32+F37+F41</f>
        <v>207872.17102400001</v>
      </c>
      <c r="G43" s="95"/>
      <c r="H43" s="47"/>
      <c r="I43" s="47"/>
      <c r="J43" s="47"/>
    </row>
    <row r="44" spans="1:10" ht="13.5" customHeight="1">
      <c r="A44" s="77"/>
      <c r="B44" s="78"/>
      <c r="C44" s="78"/>
      <c r="D44" s="78"/>
      <c r="E44" s="78"/>
      <c r="F44" s="79"/>
      <c r="G44" s="47"/>
      <c r="H44" s="47"/>
      <c r="I44" s="47"/>
      <c r="J44" s="47"/>
    </row>
    <row r="45" spans="1:10" ht="25.5" customHeight="1">
      <c r="A45" s="117" t="s">
        <v>11</v>
      </c>
      <c r="B45" s="118"/>
      <c r="C45" s="118"/>
      <c r="D45" s="118"/>
      <c r="E45" s="119"/>
      <c r="F45" s="54">
        <f>F27+F43</f>
        <v>397894.571024</v>
      </c>
      <c r="G45" s="95"/>
      <c r="H45" s="47"/>
      <c r="I45" s="47"/>
      <c r="J45" s="47"/>
    </row>
    <row r="46" spans="1:10">
      <c r="B46" s="25"/>
      <c r="C46" s="26"/>
      <c r="D46" s="26"/>
      <c r="E46" s="27"/>
      <c r="G46" s="47"/>
      <c r="H46" s="47"/>
      <c r="I46" s="47"/>
      <c r="J46" s="47"/>
    </row>
    <row r="47" spans="1:10" ht="15" customHeight="1">
      <c r="A47" s="120" t="s">
        <v>63</v>
      </c>
      <c r="B47" s="121"/>
      <c r="C47" s="121"/>
      <c r="D47" s="121"/>
      <c r="E47" s="122"/>
      <c r="F47" s="58">
        <v>0</v>
      </c>
      <c r="G47" s="98"/>
      <c r="H47" s="47"/>
      <c r="I47" s="47"/>
      <c r="J47" s="47"/>
    </row>
    <row r="48" spans="1:10" ht="15" customHeight="1">
      <c r="A48" s="120" t="s">
        <v>32</v>
      </c>
      <c r="B48" s="121"/>
      <c r="C48" s="121"/>
      <c r="D48" s="121"/>
      <c r="E48" s="122"/>
      <c r="F48" s="101" t="str">
        <f>IF(F47=0,"--",F45/F47)</f>
        <v>--</v>
      </c>
      <c r="G48" s="98"/>
      <c r="H48" s="47"/>
      <c r="I48" s="47"/>
      <c r="J48" s="47"/>
    </row>
    <row r="49" spans="1:10">
      <c r="A49" s="47"/>
      <c r="B49" s="47"/>
      <c r="C49" s="53"/>
      <c r="E49" s="28"/>
      <c r="G49" s="25"/>
      <c r="H49" s="47"/>
      <c r="I49" s="47"/>
      <c r="J49" s="47"/>
    </row>
    <row r="50" spans="1:10">
      <c r="A50" s="51"/>
      <c r="B50" s="52"/>
      <c r="C50" s="29"/>
      <c r="D50" s="30"/>
      <c r="E50" s="30"/>
      <c r="G50" s="47"/>
      <c r="H50" s="47"/>
      <c r="I50" s="47"/>
      <c r="J50" s="47"/>
    </row>
    <row r="51" spans="1:10">
      <c r="A51" s="51"/>
      <c r="B51" s="52"/>
      <c r="C51" s="29"/>
      <c r="D51" s="30"/>
      <c r="E51" s="30"/>
      <c r="F51" s="47"/>
      <c r="G51" s="47"/>
      <c r="H51" s="47"/>
      <c r="I51" s="47"/>
      <c r="J51" s="47"/>
    </row>
    <row r="52" spans="1:10" ht="15.75">
      <c r="A52" s="55" t="s">
        <v>36</v>
      </c>
      <c r="B52" s="108" t="s">
        <v>64</v>
      </c>
      <c r="C52" s="109"/>
      <c r="D52" s="110"/>
      <c r="E52" s="56"/>
      <c r="F52" s="56" t="s">
        <v>66</v>
      </c>
      <c r="G52" s="47"/>
      <c r="H52" s="47"/>
      <c r="I52" s="47"/>
      <c r="J52" s="47"/>
    </row>
    <row r="53" spans="1:10" ht="15.75">
      <c r="A53" s="58" t="s">
        <v>33</v>
      </c>
      <c r="B53" s="111">
        <v>43608</v>
      </c>
      <c r="C53" s="112"/>
      <c r="D53" s="113"/>
      <c r="E53" s="57"/>
      <c r="F53" s="57"/>
      <c r="G53" s="47"/>
      <c r="H53" s="47"/>
      <c r="I53" s="47"/>
      <c r="J53" s="47"/>
    </row>
    <row r="54" spans="1:10" ht="15.75">
      <c r="A54" s="59"/>
      <c r="B54" s="60"/>
      <c r="C54" s="60"/>
      <c r="D54" s="60"/>
      <c r="E54" s="57"/>
      <c r="F54" s="57"/>
      <c r="G54" s="47"/>
      <c r="H54" s="47"/>
      <c r="I54" s="47"/>
      <c r="J54" s="47"/>
    </row>
    <row r="55" spans="1:10" ht="15.75">
      <c r="A55" s="71" t="s">
        <v>41</v>
      </c>
      <c r="B55" s="71"/>
      <c r="C55" s="71"/>
      <c r="D55" s="71"/>
      <c r="E55" s="71"/>
      <c r="F55" s="71"/>
      <c r="G55" s="47"/>
      <c r="H55" s="47"/>
      <c r="I55" s="47"/>
      <c r="J55" s="47"/>
    </row>
    <row r="56" spans="1:10" ht="47.25">
      <c r="A56" s="63" t="s">
        <v>42</v>
      </c>
      <c r="B56" s="61" t="s">
        <v>34</v>
      </c>
      <c r="C56" s="72"/>
      <c r="D56" s="73"/>
      <c r="E56" s="55" t="s">
        <v>35</v>
      </c>
      <c r="F56" s="68"/>
      <c r="G56" s="47"/>
      <c r="H56" s="47"/>
      <c r="I56" s="47"/>
      <c r="J56" s="47"/>
    </row>
    <row r="57" spans="1:10" ht="15.75">
      <c r="A57" s="58" t="s">
        <v>43</v>
      </c>
      <c r="B57" s="62" t="s">
        <v>33</v>
      </c>
      <c r="C57" s="69"/>
      <c r="D57" s="70"/>
      <c r="E57" s="58" t="s">
        <v>33</v>
      </c>
      <c r="F57" s="65"/>
    </row>
  </sheetData>
  <mergeCells count="25">
    <mergeCell ref="A17:E17"/>
    <mergeCell ref="A18:F18"/>
    <mergeCell ref="A26:E26"/>
    <mergeCell ref="A24:B24"/>
    <mergeCell ref="A37:E37"/>
    <mergeCell ref="A32:E32"/>
    <mergeCell ref="A27:E27"/>
    <mergeCell ref="A34:B34"/>
    <mergeCell ref="A35:B35"/>
    <mergeCell ref="A36:B36"/>
    <mergeCell ref="A19:B19"/>
    <mergeCell ref="A20:B20"/>
    <mergeCell ref="A23:B23"/>
    <mergeCell ref="A21:B21"/>
    <mergeCell ref="A22:B22"/>
    <mergeCell ref="A25:B25"/>
    <mergeCell ref="A40:B40"/>
    <mergeCell ref="A28:F28"/>
    <mergeCell ref="B52:D52"/>
    <mergeCell ref="B53:D53"/>
    <mergeCell ref="A41:E41"/>
    <mergeCell ref="A43:E43"/>
    <mergeCell ref="A45:E45"/>
    <mergeCell ref="A47:E47"/>
    <mergeCell ref="A48:E48"/>
  </mergeCells>
  <pageMargins left="0.7" right="0.7" top="0.75" bottom="0.75" header="0.3" footer="0.3"/>
  <pageSetup paperSize="5"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22"/>
  <sheetViews>
    <sheetView topLeftCell="C4" workbookViewId="0">
      <selection activeCell="I20" sqref="I20"/>
    </sheetView>
  </sheetViews>
  <sheetFormatPr baseColWidth="10" defaultColWidth="11.42578125" defaultRowHeight="12.75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2" spans="2:12">
      <c r="B2" s="128" t="s">
        <v>65</v>
      </c>
      <c r="C2" s="128"/>
      <c r="D2" s="128"/>
      <c r="E2" s="128"/>
      <c r="F2" s="128"/>
      <c r="G2" s="128"/>
      <c r="H2" s="128"/>
    </row>
    <row r="3" spans="2:12">
      <c r="B3" s="128"/>
      <c r="C3" s="128"/>
      <c r="D3" s="128"/>
      <c r="E3" s="128"/>
      <c r="F3" s="128"/>
      <c r="G3" s="128"/>
      <c r="H3" s="128"/>
    </row>
    <row r="4" spans="2:12">
      <c r="B4" s="128"/>
      <c r="C4" s="128"/>
      <c r="D4" s="128"/>
      <c r="E4" s="128"/>
      <c r="F4" s="128"/>
      <c r="G4" s="128"/>
      <c r="H4" s="128"/>
    </row>
    <row r="5" spans="2:12" ht="51">
      <c r="B5" s="10" t="s">
        <v>18</v>
      </c>
      <c r="C5" s="11" t="s">
        <v>48</v>
      </c>
      <c r="D5" s="11" t="s">
        <v>49</v>
      </c>
      <c r="E5" s="11" t="s">
        <v>1</v>
      </c>
      <c r="F5" s="11" t="s">
        <v>0</v>
      </c>
      <c r="G5" s="11" t="s">
        <v>9</v>
      </c>
      <c r="H5" s="11" t="s">
        <v>2</v>
      </c>
    </row>
    <row r="6" spans="2:12">
      <c r="B6" s="2" t="s">
        <v>3</v>
      </c>
      <c r="C6" s="93">
        <f>'COSTOS PLATANO'!F17</f>
        <v>22.4</v>
      </c>
      <c r="D6" s="3">
        <f>'COSTOS PLATANO'!F26</f>
        <v>190000</v>
      </c>
      <c r="E6" s="3">
        <f>'COSTOS PLATANO'!F32</f>
        <v>0</v>
      </c>
      <c r="F6" s="3">
        <f>'COSTOS PLATANO'!F37</f>
        <v>207872.17102400001</v>
      </c>
      <c r="G6" s="3">
        <f>'COSTOS PLATANO'!F41</f>
        <v>0</v>
      </c>
      <c r="H6" s="3">
        <f>SUM(C6:G6)</f>
        <v>397894.571024</v>
      </c>
    </row>
    <row r="7" spans="2:12">
      <c r="B7" s="2" t="s">
        <v>13</v>
      </c>
      <c r="C7" s="103">
        <f>C6/H6</f>
        <v>5.6296319757147143E-5</v>
      </c>
      <c r="D7" s="4">
        <f>D6/H6</f>
        <v>0.47751342651151596</v>
      </c>
      <c r="E7" s="4">
        <f>E6/H6</f>
        <v>0</v>
      </c>
      <c r="F7" s="4">
        <f>F6/H6</f>
        <v>0.52243027716872692</v>
      </c>
      <c r="G7" s="4">
        <f>G6/H6</f>
        <v>0</v>
      </c>
      <c r="H7" s="5">
        <f>SUM(C7:G7)</f>
        <v>1</v>
      </c>
      <c r="I7" s="6"/>
    </row>
    <row r="9" spans="2:12">
      <c r="C9" s="9"/>
      <c r="J9" s="7"/>
    </row>
    <row r="11" spans="2:12">
      <c r="L11" s="12"/>
    </row>
    <row r="14" spans="2:12">
      <c r="L14" s="12"/>
    </row>
    <row r="15" spans="2:12">
      <c r="K15" s="8"/>
    </row>
    <row r="22" spans="12:12">
      <c r="L22" s="12"/>
    </row>
  </sheetData>
  <mergeCells count="1">
    <mergeCell ref="B2:H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PLATANO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2019-05-29T03:31:47Z</cp:lastPrinted>
  <dcterms:created xsi:type="dcterms:W3CDTF">2014-09-10T02:29:02Z</dcterms:created>
  <dcterms:modified xsi:type="dcterms:W3CDTF">2019-05-29T03:31:51Z</dcterms:modified>
</cp:coreProperties>
</file>