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7620"/>
  </bookViews>
  <sheets>
    <sheet name="COSTOS SABILA" sheetId="1" r:id="rId1"/>
    <sheet name="GRAFICA" sheetId="6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6"/>
  <c r="F48" i="1" l="1"/>
  <c r="F45" l="1"/>
  <c r="F43"/>
  <c r="F37"/>
  <c r="F36"/>
  <c r="E36"/>
  <c r="F35"/>
  <c r="F33"/>
  <c r="F32"/>
  <c r="E32"/>
  <c r="F28" l="1"/>
  <c r="F26"/>
  <c r="F25"/>
  <c r="F24"/>
  <c r="F23"/>
  <c r="F22"/>
  <c r="F21"/>
  <c r="F20"/>
  <c r="E21"/>
  <c r="F19"/>
  <c r="E20" l="1"/>
  <c r="E22"/>
  <c r="E23"/>
  <c r="E24"/>
  <c r="E25"/>
  <c r="E19"/>
  <c r="G6" i="6"/>
  <c r="E6" l="1"/>
  <c r="F6"/>
  <c r="D6" l="1"/>
  <c r="H6" l="1"/>
  <c r="D7" s="1"/>
  <c r="C7" l="1"/>
  <c r="H7" s="1"/>
  <c r="G7"/>
  <c r="E7"/>
  <c r="F7"/>
</calcChain>
</file>

<file path=xl/comments1.xml><?xml version="1.0" encoding="utf-8"?>
<comments xmlns="http://schemas.openxmlformats.org/spreadsheetml/2006/main">
  <authors>
    <author>Asus</author>
  </authors>
  <commentList>
    <comment ref="E32" authorId="0">
      <text>
        <r>
          <rPr>
            <sz val="9"/>
            <color indexed="81"/>
            <rFont val="Tahoma"/>
            <family val="2"/>
          </rPr>
          <t>1 GALON DE GASOLINA VALE $9.586 Y EQUIVALE A 3,78 LITROS</t>
        </r>
      </text>
    </comment>
  </commentList>
</comments>
</file>

<file path=xl/sharedStrings.xml><?xml version="1.0" encoding="utf-8"?>
<sst xmlns="http://schemas.openxmlformats.org/spreadsheetml/2006/main" count="96" uniqueCount="68">
  <si>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</si>
  <si>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</si>
  <si>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</si>
  <si>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</si>
  <si>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</si>
  <si>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</si>
  <si>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</si>
  <si>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</si>
  <si>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</si>
  <si>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</si>
  <si>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</si>
  <si>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</si>
  <si>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</si>
  <si>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</si>
  <si>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</si>
  <si>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SUBTOTAL INSUMOS INDIRECTOS:</t>
  </si>
  <si>
    <t>DESCRIPCIÓN</t>
  </si>
  <si>
    <t>SUBCENTRO DE COSTO:</t>
  </si>
  <si>
    <t>CENTRO DE COSTOS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</si>
  <si>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</si>
  <si>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</si>
  <si>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</si>
  <si>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</si>
  <si>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</si>
  <si>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</si>
  <si>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</si>
  <si>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</si>
  <si>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</si>
  <si>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</si>
  <si>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</si>
  <si>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</si>
  <si>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</si>
  <si>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</si>
  <si>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</si>
  <si>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</si>
  <si>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</si>
  <si>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</si>
  <si>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</si>
  <si>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</si>
  <si>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</si>
  <si>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</si>
  <si>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 xml:space="preserve">MATERIA PRIMA </t>
  </si>
  <si>
    <t>SUBTOTAL  MATERIA PRIMA E INSUMOS   DIRECTOS:</t>
  </si>
  <si>
    <t>COSTO TOTAL SABILA</t>
  </si>
  <si>
    <t>Abril</t>
  </si>
  <si>
    <t>2.394m2</t>
  </si>
  <si>
    <t>Agricola</t>
  </si>
  <si>
    <t>Lote 2</t>
  </si>
  <si>
    <t>Aporque</t>
  </si>
  <si>
    <t>Hora</t>
  </si>
  <si>
    <t xml:space="preserve">Ornato </t>
  </si>
  <si>
    <t>ASISTENCIA TECNICA</t>
  </si>
  <si>
    <t>VIGILANCIA</t>
  </si>
  <si>
    <t>Gasolina</t>
  </si>
  <si>
    <t xml:space="preserve">Combustible </t>
  </si>
  <si>
    <t xml:space="preserve">Manejo de arvenses manual </t>
  </si>
  <si>
    <t xml:space="preserve">Enmarcacion de cada modulo  </t>
  </si>
  <si>
    <t>Adecuacion de drenaje</t>
  </si>
  <si>
    <t>Manejo de arvenses mecanico (guadaña)</t>
  </si>
  <si>
    <t>Podas controladas a los arboles de sombrio (Idea de mejora)</t>
  </si>
  <si>
    <t>LT</t>
  </si>
  <si>
    <t>MES</t>
  </si>
  <si>
    <t>PRODUCCION EN KG DE SABILA EN PROCESO</t>
  </si>
  <si>
    <t>MIGUEL A. VILLALBA</t>
  </si>
  <si>
    <t xml:space="preserve">COSTOS DE PRODUCCIÓN CULTIVO DE SABILA 
MES DE ABRIL DE  2019
</t>
  </si>
  <si>
    <t>METERIA PRIMA E INSUMOS DIRECTOS</t>
  </si>
  <si>
    <t>Sàbila</t>
  </si>
  <si>
    <t>OK REVISADO</t>
  </si>
</sst>
</file>

<file path=xl/styles.xml><?xml version="1.0" encoding="utf-8"?>
<styleSheet xmlns="http://schemas.openxmlformats.org/spreadsheetml/2006/main">
  <numFmts count="5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0.0%"/>
    <numFmt numFmtId="166" formatCode="_(&quot;$&quot;* #,##0_);_(&quot;$&quot;* \(#,##0\);_(&quot;$&quot;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43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5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5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164" fontId="0" fillId="3" borderId="4" xfId="1" applyNumberFormat="1" applyFont="1" applyFill="1" applyBorder="1"/>
    <xf numFmtId="164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6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4" fontId="0" fillId="0" borderId="0" xfId="1" applyNumberFormat="1" applyFont="1"/>
    <xf numFmtId="164" fontId="0" fillId="0" borderId="1" xfId="1" applyNumberFormat="1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6" fontId="6" fillId="4" borderId="1" xfId="0" applyNumberFormat="1" applyFont="1" applyFill="1" applyBorder="1"/>
    <xf numFmtId="164" fontId="8" fillId="5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6" fontId="0" fillId="0" borderId="4" xfId="0" applyNumberFormat="1" applyFont="1" applyFill="1" applyBorder="1"/>
    <xf numFmtId="0" fontId="0" fillId="0" borderId="0" xfId="1" applyNumberFormat="1" applyFont="1" applyAlignment="1">
      <alignment horizontal="right"/>
    </xf>
    <xf numFmtId="0" fontId="0" fillId="0" borderId="0" xfId="0" applyFont="1" applyAlignment="1">
      <alignment horizontal="right"/>
    </xf>
    <xf numFmtId="6" fontId="0" fillId="0" borderId="1" xfId="0" applyNumberFormat="1" applyFont="1" applyBorder="1"/>
    <xf numFmtId="164" fontId="0" fillId="3" borderId="1" xfId="1" applyNumberFormat="1" applyFont="1" applyFill="1" applyBorder="1"/>
    <xf numFmtId="6" fontId="0" fillId="3" borderId="1" xfId="0" applyNumberFormat="1" applyFont="1" applyFill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0" fillId="0" borderId="8" xfId="0" applyFont="1" applyFill="1" applyBorder="1" applyAlignment="1">
      <alignment horizontal="left" vertical="center"/>
    </xf>
    <xf numFmtId="0" fontId="0" fillId="3" borderId="2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8" xfId="0" applyNumberFormat="1" applyFont="1" applyFill="1" applyBorder="1"/>
    <xf numFmtId="0" fontId="0" fillId="0" borderId="2" xfId="0" applyFont="1" applyBorder="1"/>
    <xf numFmtId="164" fontId="6" fillId="4" borderId="1" xfId="0" applyNumberFormat="1" applyFont="1" applyFill="1" applyBorder="1"/>
    <xf numFmtId="0" fontId="0" fillId="3" borderId="8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6" fillId="4" borderId="1" xfId="0" applyFont="1" applyFill="1" applyBorder="1" applyAlignment="1">
      <alignment horizontal="left" vertical="center"/>
    </xf>
    <xf numFmtId="164" fontId="6" fillId="4" borderId="1" xfId="1" applyNumberFormat="1" applyFont="1" applyFill="1" applyBorder="1"/>
    <xf numFmtId="0" fontId="0" fillId="0" borderId="0" xfId="0" applyFill="1"/>
    <xf numFmtId="44" fontId="6" fillId="4" borderId="1" xfId="1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4" fontId="0" fillId="0" borderId="0" xfId="0" applyNumberFormat="1"/>
    <xf numFmtId="0" fontId="0" fillId="0" borderId="0" xfId="0" applyFill="1" applyBorder="1"/>
    <xf numFmtId="165" fontId="1" fillId="0" borderId="9" xfId="2" applyNumberFormat="1" applyBorder="1" applyAlignment="1" applyProtection="1">
      <alignment horizontal="center" vertical="center"/>
      <protection hidden="1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 wrapText="1"/>
    </xf>
    <xf numFmtId="0" fontId="10" fillId="0" borderId="5" xfId="0" applyFont="1" applyBorder="1" applyAlignment="1">
      <alignment horizontal="left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15" fontId="6" fillId="0" borderId="0" xfId="0" applyNumberFormat="1" applyFont="1" applyFill="1" applyAlignment="1">
      <alignment horizontal="left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COSTOS DE PRODUCCIÓN CULTIVO DE SABILA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MES DE ABRIL</a:t>
            </a:r>
            <a:r>
              <a:rPr lang="en-US" b="1" baseline="0"/>
              <a:t> </a:t>
            </a:r>
            <a:r>
              <a:rPr lang="en-US" b="1"/>
              <a:t>DE  2019</a:t>
            </a:r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METERIA PRIMA E INSUMOS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0</c:v>
                </c:pt>
                <c:pt idx="1">
                  <c:v>277875</c:v>
                </c:pt>
                <c:pt idx="2">
                  <c:v>5071.9576719576726</c:v>
                </c:pt>
                <c:pt idx="3">
                  <c:v>209508.56580799998</c:v>
                </c:pt>
                <c:pt idx="4">
                  <c:v>0</c:v>
                </c:pt>
                <c:pt idx="5">
                  <c:v>492455.52347995766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8-4737-8A7D-0CA8BD1DEEDE}"/>
            </c:ext>
          </c:extLst>
        </c:ser>
        <c:dLbls>
          <c:showVal val="1"/>
        </c:dLbls>
        <c:shape val="box"/>
        <c:axId val="60948864"/>
        <c:axId val="60950400"/>
        <c:axId val="60452864"/>
      </c:bar3DChart>
      <c:catAx>
        <c:axId val="609488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950400"/>
        <c:crosses val="autoZero"/>
        <c:auto val="1"/>
        <c:lblAlgn val="ctr"/>
        <c:lblOffset val="100"/>
      </c:catAx>
      <c:valAx>
        <c:axId val="60950400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tickLblPos val="none"/>
        <c:crossAx val="60948864"/>
        <c:crosses val="autoZero"/>
        <c:crossBetween val="between"/>
      </c:valAx>
      <c:serAx>
        <c:axId val="60452864"/>
        <c:scaling>
          <c:orientation val="minMax"/>
        </c:scaling>
        <c:delete val="1"/>
        <c:axPos val="b"/>
        <c:majorTickMark val="none"/>
        <c:tickLblPos val="none"/>
        <c:crossAx val="60950400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90486</xdr:rowOff>
    </xdr:from>
    <xdr:to>
      <xdr:col>7</xdr:col>
      <xdr:colOff>962025</xdr:colOff>
      <xdr:row>28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55524302-1E39-49AF-A0D8-37DE5A57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7"/>
  <sheetViews>
    <sheetView tabSelected="1" topLeftCell="B40" zoomScale="110" zoomScaleNormal="110" workbookViewId="0">
      <selection activeCell="G51" sqref="G51"/>
    </sheetView>
  </sheetViews>
  <sheetFormatPr baseColWidth="10" defaultColWidth="11.42578125" defaultRowHeight="15"/>
  <cols>
    <col min="1" max="1" width="31.42578125" style="13" customWidth="1"/>
    <col min="2" max="2" width="24.7109375" style="13" customWidth="1"/>
    <col min="3" max="3" width="13.28515625" style="31" customWidth="1"/>
    <col min="4" max="4" width="11.28515625" style="13" customWidth="1"/>
    <col min="5" max="5" width="17.5703125" style="13" customWidth="1"/>
    <col min="6" max="6" width="18.85546875" style="13" customWidth="1"/>
    <col min="7" max="7" width="18.28515625" style="13" customWidth="1"/>
    <col min="8" max="8" width="14.28515625" style="13" customWidth="1"/>
    <col min="9" max="9" width="13.28515625" style="13" bestFit="1" customWidth="1"/>
    <col min="10" max="23" width="11.42578125" style="13"/>
    <col min="24" max="24" width="17.140625" style="13" customWidth="1"/>
    <col min="25" max="25" width="14.140625" style="13" customWidth="1"/>
    <col min="26" max="16384" width="11.42578125" style="13"/>
  </cols>
  <sheetData>
    <row r="1" spans="1:7" ht="34.5" customHeight="1">
      <c r="A1" s="44" t="s">
        <v>23</v>
      </c>
      <c r="B1" s="45"/>
      <c r="C1" s="46"/>
      <c r="D1" s="45"/>
      <c r="E1" s="45"/>
      <c r="F1" s="47"/>
    </row>
    <row r="2" spans="1:7" ht="22.5" customHeight="1">
      <c r="A2" s="44" t="s">
        <v>34</v>
      </c>
      <c r="B2" s="45" t="s">
        <v>44</v>
      </c>
      <c r="C2" s="46"/>
      <c r="D2" s="45"/>
      <c r="E2" s="45"/>
      <c r="F2" s="47"/>
    </row>
    <row r="3" spans="1:7" ht="22.5" customHeight="1">
      <c r="A3" s="44" t="s">
        <v>35</v>
      </c>
      <c r="B3" s="48">
        <v>2019</v>
      </c>
      <c r="C3" s="46"/>
      <c r="D3" s="45"/>
      <c r="E3" s="45"/>
      <c r="F3" s="47"/>
    </row>
    <row r="4" spans="1:7" ht="15.75" customHeight="1">
      <c r="A4" s="45" t="s">
        <v>36</v>
      </c>
      <c r="B4" s="45" t="s">
        <v>45</v>
      </c>
      <c r="C4" s="45"/>
      <c r="D4" s="45"/>
      <c r="E4" s="45"/>
      <c r="F4" s="47"/>
    </row>
    <row r="5" spans="1:7">
      <c r="A5" s="45" t="s">
        <v>37</v>
      </c>
      <c r="B5" s="142">
        <v>41208</v>
      </c>
      <c r="C5" s="46"/>
      <c r="D5" s="45"/>
      <c r="E5" s="45"/>
      <c r="F5" s="47"/>
    </row>
    <row r="6" spans="1:7" ht="18" customHeight="1">
      <c r="A6" s="45" t="s">
        <v>22</v>
      </c>
      <c r="B6" s="48">
        <v>840</v>
      </c>
      <c r="C6" s="45"/>
      <c r="D6" s="45"/>
      <c r="E6" s="45"/>
      <c r="F6" s="47"/>
    </row>
    <row r="7" spans="1:7" ht="18" customHeight="1">
      <c r="A7" s="45" t="s">
        <v>18</v>
      </c>
      <c r="B7" s="45" t="s">
        <v>46</v>
      </c>
      <c r="C7" s="47"/>
      <c r="D7" s="47"/>
      <c r="E7" s="45"/>
      <c r="F7" s="47"/>
    </row>
    <row r="8" spans="1:7" ht="18" customHeight="1">
      <c r="A8" s="45" t="s">
        <v>17</v>
      </c>
      <c r="B8" s="45" t="s">
        <v>47</v>
      </c>
      <c r="C8" s="47"/>
      <c r="D8" s="45"/>
      <c r="E8" s="45"/>
      <c r="F8" s="47"/>
    </row>
    <row r="9" spans="1:7" ht="18" customHeight="1">
      <c r="A9" s="45" t="s">
        <v>19</v>
      </c>
      <c r="B9" s="45" t="s">
        <v>66</v>
      </c>
      <c r="C9" s="45"/>
      <c r="D9" s="45"/>
      <c r="E9" s="45"/>
      <c r="F9" s="47"/>
    </row>
    <row r="10" spans="1:7" ht="18" customHeight="1">
      <c r="A10" s="45"/>
      <c r="B10" s="45"/>
      <c r="C10" s="45"/>
      <c r="D10" s="47"/>
      <c r="E10" s="45"/>
      <c r="F10" s="47"/>
    </row>
    <row r="11" spans="1:7" ht="42" customHeight="1">
      <c r="A11" s="38" t="s">
        <v>27</v>
      </c>
      <c r="B11" s="37" t="s">
        <v>5</v>
      </c>
      <c r="C11" s="37" t="s">
        <v>13</v>
      </c>
      <c r="D11" s="37" t="s">
        <v>6</v>
      </c>
      <c r="E11" s="37" t="s">
        <v>20</v>
      </c>
      <c r="F11" s="37" t="s">
        <v>43</v>
      </c>
    </row>
    <row r="12" spans="1:7" ht="26.25" customHeight="1">
      <c r="A12" s="39" t="s">
        <v>41</v>
      </c>
      <c r="B12" s="76"/>
      <c r="C12" s="77"/>
      <c r="D12" s="78"/>
      <c r="E12" s="79"/>
      <c r="F12" s="80"/>
    </row>
    <row r="13" spans="1:7" ht="33" customHeight="1">
      <c r="A13" s="75"/>
      <c r="B13" s="15"/>
      <c r="C13" s="16"/>
      <c r="D13" s="16"/>
      <c r="E13" s="72"/>
      <c r="F13" s="34"/>
      <c r="G13"/>
    </row>
    <row r="14" spans="1:7" ht="27.75" customHeight="1">
      <c r="A14" s="39" t="s">
        <v>28</v>
      </c>
      <c r="B14" s="34"/>
      <c r="C14" s="34"/>
      <c r="D14" s="34"/>
      <c r="E14" s="34"/>
      <c r="F14" s="34"/>
    </row>
    <row r="15" spans="1:7" ht="28.5" customHeight="1">
      <c r="A15" s="82"/>
      <c r="B15" s="83"/>
      <c r="C15" s="32"/>
      <c r="D15" s="16"/>
      <c r="E15" s="33"/>
      <c r="F15" s="70"/>
      <c r="G15"/>
    </row>
    <row r="16" spans="1:7" ht="28.5" customHeight="1">
      <c r="A16" s="118" t="s">
        <v>42</v>
      </c>
      <c r="B16" s="119"/>
      <c r="C16" s="119"/>
      <c r="D16" s="119"/>
      <c r="E16" s="120"/>
      <c r="F16" s="87">
        <v>0</v>
      </c>
      <c r="G16"/>
    </row>
    <row r="17" spans="1:7" ht="28.5" customHeight="1">
      <c r="A17" s="115"/>
      <c r="B17" s="116"/>
      <c r="C17" s="116"/>
      <c r="D17" s="116"/>
      <c r="E17" s="116"/>
      <c r="F17" s="117"/>
    </row>
    <row r="18" spans="1:7" ht="28.5" customHeight="1">
      <c r="A18" s="118" t="s">
        <v>21</v>
      </c>
      <c r="B18" s="120"/>
      <c r="C18" s="41" t="s">
        <v>13</v>
      </c>
      <c r="D18" s="42" t="s">
        <v>6</v>
      </c>
      <c r="E18" s="43" t="s">
        <v>20</v>
      </c>
      <c r="F18" s="37" t="s">
        <v>43</v>
      </c>
    </row>
    <row r="19" spans="1:7" ht="18" customHeight="1">
      <c r="A19" s="130" t="s">
        <v>48</v>
      </c>
      <c r="B19" s="129"/>
      <c r="C19" s="16" t="s">
        <v>49</v>
      </c>
      <c r="D19" s="16">
        <v>15.5</v>
      </c>
      <c r="E19" s="24">
        <f>38000/8</f>
        <v>4750</v>
      </c>
      <c r="F19" s="35">
        <f t="shared" ref="F19:F25" si="0">E19*D19</f>
        <v>73625</v>
      </c>
      <c r="G19"/>
    </row>
    <row r="20" spans="1:7" ht="16.5" customHeight="1">
      <c r="A20" s="127" t="s">
        <v>56</v>
      </c>
      <c r="B20" s="127"/>
      <c r="C20" s="16" t="s">
        <v>49</v>
      </c>
      <c r="D20" s="16">
        <v>1</v>
      </c>
      <c r="E20" s="24">
        <f t="shared" ref="E20:E25" si="1">38000/8</f>
        <v>4750</v>
      </c>
      <c r="F20" s="35">
        <f t="shared" si="0"/>
        <v>4750</v>
      </c>
      <c r="G20"/>
    </row>
    <row r="21" spans="1:7" ht="16.5" customHeight="1">
      <c r="A21" s="128" t="s">
        <v>57</v>
      </c>
      <c r="B21" s="129"/>
      <c r="C21" s="16" t="s">
        <v>49</v>
      </c>
      <c r="D21" s="16">
        <v>1</v>
      </c>
      <c r="E21" s="24">
        <f t="shared" si="1"/>
        <v>4750</v>
      </c>
      <c r="F21" s="35">
        <f t="shared" si="0"/>
        <v>4750</v>
      </c>
      <c r="G21"/>
    </row>
    <row r="22" spans="1:7">
      <c r="A22" s="128" t="s">
        <v>55</v>
      </c>
      <c r="B22" s="129"/>
      <c r="C22" s="16" t="s">
        <v>49</v>
      </c>
      <c r="D22" s="16">
        <v>6</v>
      </c>
      <c r="E22" s="24">
        <f t="shared" si="1"/>
        <v>4750</v>
      </c>
      <c r="F22" s="35">
        <f t="shared" si="0"/>
        <v>28500</v>
      </c>
      <c r="G22"/>
    </row>
    <row r="23" spans="1:7">
      <c r="A23" s="131" t="s">
        <v>58</v>
      </c>
      <c r="B23" s="132"/>
      <c r="C23" s="16" t="s">
        <v>49</v>
      </c>
      <c r="D23" s="16">
        <v>2</v>
      </c>
      <c r="E23" s="24">
        <f t="shared" si="1"/>
        <v>4750</v>
      </c>
      <c r="F23" s="35">
        <f t="shared" si="0"/>
        <v>9500</v>
      </c>
      <c r="G23"/>
    </row>
    <row r="24" spans="1:7">
      <c r="A24" s="130" t="s">
        <v>50</v>
      </c>
      <c r="B24" s="129"/>
      <c r="C24" s="16" t="s">
        <v>49</v>
      </c>
      <c r="D24" s="16">
        <v>27</v>
      </c>
      <c r="E24" s="24">
        <f t="shared" si="1"/>
        <v>4750</v>
      </c>
      <c r="F24" s="35">
        <f t="shared" si="0"/>
        <v>128250</v>
      </c>
      <c r="G24"/>
    </row>
    <row r="25" spans="1:7">
      <c r="A25" s="130" t="s">
        <v>59</v>
      </c>
      <c r="B25" s="129"/>
      <c r="C25" s="16" t="s">
        <v>49</v>
      </c>
      <c r="D25" s="16">
        <v>6</v>
      </c>
      <c r="E25" s="24">
        <f t="shared" si="1"/>
        <v>4750</v>
      </c>
      <c r="F25" s="35">
        <f t="shared" si="0"/>
        <v>28500</v>
      </c>
      <c r="G25"/>
    </row>
    <row r="26" spans="1:7">
      <c r="A26" s="118" t="s">
        <v>7</v>
      </c>
      <c r="B26" s="119"/>
      <c r="C26" s="119"/>
      <c r="D26" s="119"/>
      <c r="E26" s="120"/>
      <c r="F26" s="81">
        <f>SUM(F19:F25)</f>
        <v>277875</v>
      </c>
      <c r="G26"/>
    </row>
    <row r="27" spans="1:7">
      <c r="A27" s="115"/>
      <c r="B27" s="116"/>
      <c r="C27" s="116"/>
      <c r="D27" s="116"/>
      <c r="E27" s="116"/>
      <c r="F27" s="117"/>
    </row>
    <row r="28" spans="1:7" ht="30" customHeight="1">
      <c r="A28" s="109" t="s">
        <v>8</v>
      </c>
      <c r="B28" s="110"/>
      <c r="C28" s="110"/>
      <c r="D28" s="110"/>
      <c r="E28" s="111"/>
      <c r="F28" s="56">
        <f>F16+F26</f>
        <v>277875</v>
      </c>
    </row>
    <row r="29" spans="1:7">
      <c r="A29" s="115"/>
      <c r="B29" s="116"/>
      <c r="C29" s="116"/>
      <c r="D29" s="116"/>
      <c r="E29" s="116"/>
      <c r="F29" s="117"/>
    </row>
    <row r="30" spans="1:7" ht="38.25" customHeight="1">
      <c r="A30" s="84" t="s">
        <v>24</v>
      </c>
      <c r="B30" s="37" t="s">
        <v>5</v>
      </c>
      <c r="C30" s="37" t="s">
        <v>13</v>
      </c>
      <c r="D30" s="37" t="s">
        <v>6</v>
      </c>
      <c r="E30" s="37" t="s">
        <v>20</v>
      </c>
      <c r="F30" s="37" t="s">
        <v>43</v>
      </c>
    </row>
    <row r="31" spans="1:7">
      <c r="A31" s="40" t="s">
        <v>9</v>
      </c>
      <c r="B31" s="14"/>
      <c r="C31" s="21"/>
      <c r="D31" s="22"/>
      <c r="E31" s="14"/>
      <c r="F31" s="34"/>
    </row>
    <row r="32" spans="1:7">
      <c r="A32" s="17" t="s">
        <v>54</v>
      </c>
      <c r="B32" s="15" t="s">
        <v>53</v>
      </c>
      <c r="C32" s="88" t="s">
        <v>60</v>
      </c>
      <c r="D32" s="16">
        <v>2</v>
      </c>
      <c r="E32" s="24">
        <f>9586/3.78</f>
        <v>2535.9788359788363</v>
      </c>
      <c r="F32" s="70">
        <f>E32*D32</f>
        <v>5071.9576719576726</v>
      </c>
      <c r="G32"/>
    </row>
    <row r="33" spans="1:9">
      <c r="A33" s="119" t="s">
        <v>15</v>
      </c>
      <c r="B33" s="119"/>
      <c r="C33" s="119"/>
      <c r="D33" s="119"/>
      <c r="E33" s="120"/>
      <c r="F33" s="85">
        <f>F32</f>
        <v>5071.9576719576726</v>
      </c>
      <c r="G33"/>
    </row>
    <row r="34" spans="1:9" ht="30">
      <c r="A34" s="107" t="s">
        <v>1</v>
      </c>
      <c r="B34" s="108"/>
      <c r="C34" s="37" t="s">
        <v>13</v>
      </c>
      <c r="D34" s="37" t="s">
        <v>6</v>
      </c>
      <c r="E34" s="37" t="s">
        <v>20</v>
      </c>
      <c r="F34" s="37" t="s">
        <v>43</v>
      </c>
      <c r="G34" s="54"/>
    </row>
    <row r="35" spans="1:9" ht="24.75" customHeight="1">
      <c r="A35" s="121" t="s">
        <v>51</v>
      </c>
      <c r="B35" s="122"/>
      <c r="C35" s="89" t="s">
        <v>61</v>
      </c>
      <c r="D35" s="16">
        <v>1</v>
      </c>
      <c r="E35" s="67">
        <v>200000</v>
      </c>
      <c r="F35" s="36">
        <f>E35*D35</f>
        <v>200000</v>
      </c>
      <c r="G35" s="54"/>
    </row>
    <row r="36" spans="1:9">
      <c r="A36" s="123" t="s">
        <v>52</v>
      </c>
      <c r="B36" s="124"/>
      <c r="C36" s="89" t="s">
        <v>61</v>
      </c>
      <c r="D36" s="16">
        <v>1</v>
      </c>
      <c r="E36" s="23">
        <f>2394*1985916/500000</f>
        <v>9508.5658079999994</v>
      </c>
      <c r="F36" s="50">
        <f>E36*D36</f>
        <v>9508.5658079999994</v>
      </c>
      <c r="G36" s="54"/>
      <c r="H36" s="49"/>
      <c r="I36" s="69"/>
    </row>
    <row r="37" spans="1:9" ht="16.5" customHeight="1">
      <c r="A37" s="118" t="s">
        <v>25</v>
      </c>
      <c r="B37" s="119"/>
      <c r="C37" s="119"/>
      <c r="D37" s="119"/>
      <c r="E37" s="120"/>
      <c r="F37" s="55">
        <f>SUM(F35:F36)</f>
        <v>209508.56580799998</v>
      </c>
      <c r="G37" s="90"/>
      <c r="I37" s="68"/>
    </row>
    <row r="38" spans="1:9">
      <c r="A38" s="125"/>
      <c r="B38" s="126"/>
      <c r="C38" s="20"/>
      <c r="D38" s="18"/>
      <c r="E38" s="19"/>
      <c r="F38" s="34"/>
      <c r="G38" s="54"/>
    </row>
    <row r="39" spans="1:9" ht="30" customHeight="1">
      <c r="A39" s="107" t="s">
        <v>10</v>
      </c>
      <c r="B39" s="108"/>
      <c r="C39" s="37" t="s">
        <v>13</v>
      </c>
      <c r="D39" s="37" t="s">
        <v>6</v>
      </c>
      <c r="E39" s="37" t="s">
        <v>20</v>
      </c>
      <c r="F39" s="37" t="s">
        <v>43</v>
      </c>
      <c r="G39" s="54"/>
      <c r="H39" s="49"/>
    </row>
    <row r="40" spans="1:9">
      <c r="A40" s="121"/>
      <c r="B40" s="122"/>
      <c r="C40" s="16"/>
      <c r="D40" s="16"/>
      <c r="E40" s="71"/>
      <c r="F40" s="35"/>
      <c r="G40" s="54"/>
    </row>
    <row r="41" spans="1:9">
      <c r="A41" s="118" t="s">
        <v>11</v>
      </c>
      <c r="B41" s="119"/>
      <c r="C41" s="119"/>
      <c r="D41" s="119"/>
      <c r="E41" s="120"/>
      <c r="F41" s="81">
        <v>0</v>
      </c>
      <c r="G41" s="90"/>
    </row>
    <row r="42" spans="1:9">
      <c r="A42" s="115"/>
      <c r="B42" s="116"/>
      <c r="C42" s="116"/>
      <c r="D42" s="116"/>
      <c r="E42" s="116"/>
      <c r="F42" s="117"/>
    </row>
    <row r="43" spans="1:9" ht="24" customHeight="1">
      <c r="A43" s="109" t="s">
        <v>26</v>
      </c>
      <c r="B43" s="110"/>
      <c r="C43" s="110"/>
      <c r="D43" s="110"/>
      <c r="E43" s="111"/>
      <c r="F43" s="56">
        <f>F33+F37+F41</f>
        <v>214580.52347995766</v>
      </c>
      <c r="G43" s="86"/>
    </row>
    <row r="44" spans="1:9" ht="15.75">
      <c r="A44" s="112"/>
      <c r="B44" s="113"/>
      <c r="C44" s="113"/>
      <c r="D44" s="113"/>
      <c r="E44" s="113"/>
      <c r="F44" s="114"/>
    </row>
    <row r="45" spans="1:9" ht="30.75" customHeight="1">
      <c r="A45" s="109" t="s">
        <v>12</v>
      </c>
      <c r="B45" s="110"/>
      <c r="C45" s="110"/>
      <c r="D45" s="110"/>
      <c r="E45" s="111"/>
      <c r="F45" s="56">
        <f>F28+F43</f>
        <v>492455.52347995766</v>
      </c>
      <c r="G45"/>
    </row>
    <row r="46" spans="1:9">
      <c r="B46" s="25"/>
      <c r="C46" s="26"/>
      <c r="D46" s="26"/>
      <c r="E46" s="27"/>
    </row>
    <row r="47" spans="1:9" ht="36.75" customHeight="1">
      <c r="A47" s="96" t="s">
        <v>62</v>
      </c>
      <c r="B47" s="97"/>
      <c r="C47" s="97"/>
      <c r="D47" s="97"/>
      <c r="E47" s="98"/>
      <c r="F47" s="57">
        <v>0</v>
      </c>
      <c r="G47" s="91"/>
    </row>
    <row r="48" spans="1:9" ht="15.75">
      <c r="A48" s="99" t="s">
        <v>29</v>
      </c>
      <c r="B48" s="100"/>
      <c r="C48" s="100"/>
      <c r="D48" s="100"/>
      <c r="E48" s="101"/>
      <c r="F48" s="92" t="str">
        <f>IF(F47=0,"--",F45/F47)</f>
        <v>--</v>
      </c>
      <c r="G48" s="91"/>
    </row>
    <row r="49" spans="1:7">
      <c r="A49" s="47"/>
      <c r="B49" s="47"/>
      <c r="C49" s="53"/>
      <c r="E49" s="28"/>
    </row>
    <row r="50" spans="1:7" ht="15" customHeight="1">
      <c r="A50" s="51"/>
      <c r="B50" s="52"/>
      <c r="C50" s="29"/>
      <c r="D50" s="30"/>
      <c r="E50" s="30"/>
      <c r="G50" s="25"/>
    </row>
    <row r="51" spans="1:7" ht="15" customHeight="1">
      <c r="A51" s="51"/>
      <c r="B51" s="52"/>
      <c r="C51" s="29"/>
      <c r="D51" s="30"/>
      <c r="E51" s="30"/>
      <c r="F51" s="47"/>
    </row>
    <row r="52" spans="1:7" ht="15.75">
      <c r="A52" s="58" t="s">
        <v>33</v>
      </c>
      <c r="B52" s="102" t="s">
        <v>63</v>
      </c>
      <c r="C52" s="102"/>
      <c r="D52" s="102"/>
      <c r="E52" s="59"/>
      <c r="F52" s="59" t="s">
        <v>67</v>
      </c>
      <c r="G52" s="25"/>
    </row>
    <row r="53" spans="1:7" ht="15.75">
      <c r="A53" s="61" t="s">
        <v>30</v>
      </c>
      <c r="B53" s="103">
        <v>43606</v>
      </c>
      <c r="C53" s="104"/>
      <c r="D53" s="104"/>
      <c r="E53" s="60"/>
      <c r="F53" s="60"/>
    </row>
    <row r="54" spans="1:7" ht="15.75">
      <c r="A54" s="62"/>
      <c r="B54" s="63"/>
      <c r="C54" s="63"/>
      <c r="D54" s="63"/>
      <c r="E54" s="60"/>
      <c r="F54" s="60"/>
    </row>
    <row r="55" spans="1:7" ht="15.75">
      <c r="A55" s="95" t="s">
        <v>38</v>
      </c>
      <c r="B55" s="95"/>
      <c r="C55" s="95"/>
      <c r="D55" s="95"/>
      <c r="E55" s="95"/>
      <c r="F55" s="95"/>
    </row>
    <row r="56" spans="1:7" ht="47.25">
      <c r="A56" s="66" t="s">
        <v>39</v>
      </c>
      <c r="B56" s="64" t="s">
        <v>31</v>
      </c>
      <c r="C56" s="105"/>
      <c r="D56" s="106"/>
      <c r="E56" s="58" t="s">
        <v>32</v>
      </c>
      <c r="F56" s="74"/>
    </row>
    <row r="57" spans="1:7" ht="15.75">
      <c r="A57" s="61" t="s">
        <v>40</v>
      </c>
      <c r="B57" s="65" t="s">
        <v>30</v>
      </c>
      <c r="C57" s="93"/>
      <c r="D57" s="94"/>
      <c r="E57" s="61" t="s">
        <v>30</v>
      </c>
      <c r="F57" s="73"/>
    </row>
  </sheetData>
  <mergeCells count="34">
    <mergeCell ref="A33:E33"/>
    <mergeCell ref="A19:B19"/>
    <mergeCell ref="A29:F29"/>
    <mergeCell ref="A23:B23"/>
    <mergeCell ref="A24:B24"/>
    <mergeCell ref="A17:F17"/>
    <mergeCell ref="A27:F27"/>
    <mergeCell ref="A16:E16"/>
    <mergeCell ref="A26:E26"/>
    <mergeCell ref="A28:E28"/>
    <mergeCell ref="A18:B18"/>
    <mergeCell ref="A20:B20"/>
    <mergeCell ref="A22:B22"/>
    <mergeCell ref="A25:B25"/>
    <mergeCell ref="A21:B21"/>
    <mergeCell ref="A34:B34"/>
    <mergeCell ref="A39:B39"/>
    <mergeCell ref="A45:E45"/>
    <mergeCell ref="A44:F44"/>
    <mergeCell ref="A42:F42"/>
    <mergeCell ref="A37:E37"/>
    <mergeCell ref="A41:E41"/>
    <mergeCell ref="A43:E43"/>
    <mergeCell ref="A35:B35"/>
    <mergeCell ref="A36:B36"/>
    <mergeCell ref="A40:B40"/>
    <mergeCell ref="A38:B38"/>
    <mergeCell ref="C57:D57"/>
    <mergeCell ref="A55:F55"/>
    <mergeCell ref="A47:E47"/>
    <mergeCell ref="A48:E48"/>
    <mergeCell ref="B52:D52"/>
    <mergeCell ref="B53:D53"/>
    <mergeCell ref="C56:D56"/>
  </mergeCells>
  <pageMargins left="0.7" right="0.7" top="0.75" bottom="0.75" header="0.3" footer="0.3"/>
  <pageSetup paperSize="5" scale="7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2"/>
  <sheetViews>
    <sheetView topLeftCell="B2" workbookViewId="0">
      <selection activeCell="I11" sqref="I11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 ht="12.75" customHeight="1">
      <c r="B2" s="133" t="s">
        <v>64</v>
      </c>
      <c r="C2" s="134"/>
      <c r="D2" s="134"/>
      <c r="E2" s="134"/>
      <c r="F2" s="134"/>
      <c r="G2" s="134"/>
      <c r="H2" s="135"/>
    </row>
    <row r="3" spans="2:12">
      <c r="B3" s="136"/>
      <c r="C3" s="137"/>
      <c r="D3" s="137"/>
      <c r="E3" s="137"/>
      <c r="F3" s="137"/>
      <c r="G3" s="137"/>
      <c r="H3" s="138"/>
    </row>
    <row r="4" spans="2:12">
      <c r="B4" s="139"/>
      <c r="C4" s="140"/>
      <c r="D4" s="140"/>
      <c r="E4" s="140"/>
      <c r="F4" s="140"/>
      <c r="G4" s="140"/>
      <c r="H4" s="141"/>
    </row>
    <row r="5" spans="2:12" ht="51">
      <c r="B5" s="10" t="s">
        <v>16</v>
      </c>
      <c r="C5" s="11" t="s">
        <v>65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>
      <c r="B6" s="2" t="s">
        <v>4</v>
      </c>
      <c r="C6" s="3">
        <f>'COSTOS SABILA'!F16</f>
        <v>0</v>
      </c>
      <c r="D6" s="3">
        <f>'COSTOS SABILA'!F26</f>
        <v>277875</v>
      </c>
      <c r="E6" s="3">
        <f>'COSTOS SABILA'!F33</f>
        <v>5071.9576719576726</v>
      </c>
      <c r="F6" s="3">
        <f>'COSTOS SABILA'!F37</f>
        <v>209508.56580799998</v>
      </c>
      <c r="G6" s="3">
        <f>'COSTOS SABILA'!F41</f>
        <v>0</v>
      </c>
      <c r="H6" s="3">
        <f>SUM(C6:G6)</f>
        <v>492455.52347995766</v>
      </c>
    </row>
    <row r="7" spans="2:12">
      <c r="B7" s="2" t="s">
        <v>14</v>
      </c>
      <c r="C7" s="4">
        <f>C6/H6</f>
        <v>0</v>
      </c>
      <c r="D7" s="4">
        <f>D6/H6</f>
        <v>0.5642641553421609</v>
      </c>
      <c r="E7" s="4">
        <f>E6/H6</f>
        <v>1.0299321319652322E-2</v>
      </c>
      <c r="F7" s="4">
        <f>F6/H6</f>
        <v>0.42543652333818677</v>
      </c>
      <c r="G7" s="4">
        <f>G6/H6</f>
        <v>0</v>
      </c>
      <c r="H7" s="5">
        <f>SUM(C7:G7)</f>
        <v>1</v>
      </c>
      <c r="I7" s="6"/>
    </row>
    <row r="9" spans="2:12">
      <c r="C9" s="9"/>
      <c r="J9" s="7"/>
    </row>
    <row r="11" spans="2:12">
      <c r="L11" s="12"/>
    </row>
    <row r="14" spans="2:12">
      <c r="L14" s="12"/>
    </row>
    <row r="15" spans="2:12">
      <c r="K15" s="8"/>
    </row>
    <row r="22" spans="12:1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SABILA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2019-05-29T03:34:31Z</cp:lastPrinted>
  <dcterms:created xsi:type="dcterms:W3CDTF">2014-09-10T02:29:02Z</dcterms:created>
  <dcterms:modified xsi:type="dcterms:W3CDTF">2019-05-29T03:34:52Z</dcterms:modified>
</cp:coreProperties>
</file>